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gie" sheetId="1" state="visible" r:id="rId1"/>
    <sheet name="Gewerke" sheetId="2" state="visible" r:id="rId2"/>
    <sheet name="Teilnehmende" sheetId="3" state="visible" r:id="rId3"/>
  </sheets>
  <definedNames>
    <definedName name="_xlnm.Print_Area" localSheetId="0">Regie!$A$1:INDEX(Regie!$L$1:$L$106,MAX(7,SUMPRODUCT(MAX((Regie!$D$7:$D$106&lt;&gt;"")*ROW(Regie!$D$7:$D$106)))))</definedName>
    <definedName name="_xlnm._FilterDatabase" localSheetId="0" hidden="1">'Regie'!$A$6:$L$106</definedName>
    <definedName name="_xlnm.Print_Titles" localSheetId="0">'Regie'!$1:$6</definedName>
    <definedName name="_xlnm.Print_Area" localSheetId="1">Gewerke!$A$1:INDEX(Gewerke!$J$1:$J$106,MAX(7,SUMPRODUCT(MAX((Gewerke!$D$7:$D$106&lt;&gt;"")*ROW(Gewerke!$D$7:$D$106)))))</definedName>
    <definedName name="_xlnm._FilterDatabase" localSheetId="1" hidden="1">'Gewerke'!$A$6:$J$106</definedName>
    <definedName name="_xlnm.Print_Titles" localSheetId="1">'Gewerke'!$1:$6</definedName>
    <definedName name="_xlnm.Print_Area" localSheetId="2">Teilnehmende!$A$1:INDEX(Teilnehmende!$D$1:$D$66,MAX(7,SUMPRODUCT(MAX((Teilnehmende!$C$7:$C$66&lt;&gt;"")*ROW(Teilnehmende!$C$7:$C$66)))))</definedName>
    <definedName name="_xlnm._FilterDatabase" localSheetId="2" hidden="1">'Teilnehmende'!$A$6:$D$66</definedName>
    <definedName name="_xlnm.Print_Titles" localSheetId="2">'Teilnehmende'!$1:$6</definedName>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HH:MM"/>
  </numFmts>
  <fonts count="8">
    <font>
      <name val="Calibri"/>
      <family val="2"/>
      <color theme="1"/>
      <sz val="11"/>
      <scheme val="minor"/>
    </font>
    <font>
      <name val="Calibri"/>
      <b val="1"/>
      <color rgb="00FFFFFF"/>
      <sz val="11"/>
    </font>
    <font>
      <name val="Calibri"/>
      <b val="1"/>
      <sz val="16"/>
    </font>
    <font>
      <name val="Calibri"/>
      <b val="1"/>
      <sz val="10"/>
    </font>
    <font>
      <name val="Calibri"/>
      <sz val="10"/>
    </font>
    <font>
      <name val="Calibri"/>
      <i val="1"/>
      <color rgb="00595959"/>
      <sz val="9"/>
    </font>
    <font>
      <name val="Calibri"/>
      <sz val="11"/>
    </font>
    <font>
      <name val="Calibri"/>
      <color rgb="007F7F7F"/>
      <sz val="9"/>
    </font>
  </fonts>
  <fills count="3">
    <fill>
      <patternFill/>
    </fill>
    <fill>
      <patternFill patternType="gray125"/>
    </fill>
    <fill>
      <patternFill patternType="solid">
        <fgColor rgb="003F7A3B"/>
      </patternFill>
    </fill>
  </fills>
  <borders count="3">
    <border>
      <left/>
      <right/>
      <top/>
      <bottom/>
      <diagonal/>
    </border>
    <border>
      <left style="thin">
        <color rgb="00BFBFBF"/>
      </left>
      <right style="thin">
        <color rgb="00BFBFBF"/>
      </right>
      <top style="thin">
        <color rgb="00BFBFBF"/>
      </top>
      <bottom style="thin">
        <color rgb="00BFBFBF"/>
      </bottom>
    </border>
    <border>
      <bottom style="thin">
        <color rgb="007F7F7F"/>
      </bottom>
    </border>
  </borders>
  <cellStyleXfs count="1">
    <xf numFmtId="0" fontId="0" fillId="0" borderId="0"/>
  </cellStyleXfs>
  <cellXfs count="18">
    <xf numFmtId="0" fontId="0" fillId="0" borderId="0" pivotButton="0" quotePrefix="0" xfId="0"/>
    <xf numFmtId="0" fontId="2" fillId="0" borderId="0" applyAlignment="1" pivotButton="0" quotePrefix="0" xfId="0">
      <alignment vertical="center"/>
    </xf>
    <xf numFmtId="0" fontId="3" fillId="0" borderId="0" applyAlignment="1" pivotButton="0" quotePrefix="0" xfId="0">
      <alignment horizontal="left" vertical="bottom" shrinkToFit="1"/>
    </xf>
    <xf numFmtId="0" fontId="4" fillId="0" borderId="2" applyAlignment="1" pivotButton="0" quotePrefix="0" xfId="0">
      <alignment horizontal="left" vertical="bottom"/>
    </xf>
    <xf numFmtId="0" fontId="0" fillId="0" borderId="2" pivotButton="0" quotePrefix="0" xfId="0"/>
    <xf numFmtId="165" fontId="4" fillId="0" borderId="2" applyAlignment="1" pivotButton="0" quotePrefix="0" xfId="0">
      <alignment horizontal="left" vertical="bottom"/>
    </xf>
    <xf numFmtId="0" fontId="5" fillId="0" borderId="0" applyAlignment="1" pivotButton="0" quotePrefix="0" xfId="0">
      <alignment vertical="center"/>
    </xf>
    <xf numFmtId="0" fontId="1" fillId="2" borderId="1" applyAlignment="1" pivotButton="0" quotePrefix="0" xfId="0">
      <alignment horizontal="left" vertical="center" wrapText="1"/>
    </xf>
    <xf numFmtId="166" fontId="6" fillId="0" borderId="1" applyAlignment="1" pivotButton="0" quotePrefix="0" xfId="0">
      <alignment horizontal="center" vertical="top" wrapText="1"/>
    </xf>
    <xf numFmtId="1" fontId="6" fillId="0" borderId="1" applyAlignment="1" pivotButton="0" quotePrefix="0" xfId="0">
      <alignment horizontal="center" vertical="top" wrapText="1"/>
    </xf>
    <xf numFmtId="0" fontId="6" fillId="0" borderId="1" applyAlignment="1" pivotButton="0" quotePrefix="0" xfId="0">
      <alignment vertical="top" wrapText="1"/>
    </xf>
    <xf numFmtId="0" fontId="6" fillId="0" borderId="1" applyAlignment="1" pivotButton="0" quotePrefix="0" xfId="0">
      <alignment horizontal="center" vertical="top" wrapText="1"/>
    </xf>
    <xf numFmtId="0" fontId="7" fillId="0" borderId="0" pivotButton="0" quotePrefix="0" xfId="0"/>
    <xf numFmtId="0" fontId="5" fillId="0" borderId="0" applyAlignment="1" pivotButton="0" quotePrefix="0" xfId="0">
      <alignment vertical="top" wrapText="1"/>
    </xf>
    <xf numFmtId="0" fontId="3" fillId="0" borderId="0" applyAlignment="1" pivotButton="0" quotePrefix="0" xfId="0">
      <alignment horizontal="left" vertical="bottom"/>
    </xf>
    <xf numFmtId="165" fontId="4" fillId="0" borderId="0" applyAlignment="1" pivotButton="0" quotePrefix="0" xfId="0">
      <alignment horizontal="left" vertical="bottom"/>
    </xf>
    <xf numFmtId="0" fontId="4" fillId="0" borderId="0" applyAlignment="1" pivotButton="0" quotePrefix="0" xfId="0">
      <alignment horizontal="left" vertical="bottom"/>
    </xf>
    <xf numFmtId="0" fontId="5" fillId="0" borderId="0" pivotButton="0" quotePrefix="0" xfId="0"/>
  </cellXfs>
  <cellStyles count="1">
    <cellStyle name="Normal" xfId="0" builtinId="0" hidden="0"/>
  </cellStyles>
  <dxfs count="1">
    <dxf>
      <fill>
        <patternFill patternType="solid">
          <fgColor rgb="00F2F2F2"/>
          <bgColor rgb="00F2F2F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M106"/>
  <sheetViews>
    <sheetView workbookViewId="0">
      <pane ySplit="6" topLeftCell="A7" activePane="bottomLeft" state="frozen"/>
      <selection pane="bottomLeft" activeCell="A1" sqref="A1"/>
    </sheetView>
  </sheetViews>
  <sheetFormatPr baseColWidth="8" defaultRowHeight="15"/>
  <cols>
    <col width="8" customWidth="1" min="1" max="1"/>
    <col width="8" customWidth="1" min="2" max="2"/>
    <col width="7" customWidth="1" min="3" max="3"/>
    <col width="34" customWidth="1" min="4" max="4"/>
    <col width="10" customWidth="1" min="5" max="5"/>
    <col width="15" customWidth="1" min="6" max="6"/>
    <col width="13" customWidth="1" min="7" max="7"/>
    <col width="11" customWidth="1" min="8" max="8"/>
    <col width="26" customWidth="1" min="9" max="9"/>
    <col width="26" customWidth="1" min="10" max="10"/>
    <col width="28" customWidth="1" min="11" max="11"/>
    <col width="11" customWidth="1" min="12" max="12"/>
    <col hidden="1" width="6" customWidth="1" min="13" max="13"/>
  </cols>
  <sheetData>
    <row r="1" ht="24" customHeight="1">
      <c r="A1" s="1" t="inlineStr">
        <is>
          <t>Ablaufplan: Regie</t>
        </is>
      </c>
    </row>
    <row r="2" ht="20" customHeight="1">
      <c r="A2" s="2" t="inlineStr">
        <is>
          <t>Veranstaltung</t>
        </is>
      </c>
      <c r="D2" s="3" t="inlineStr">
        <is>
          <t>Fachtagung 2026, Beispielverband e. V.</t>
        </is>
      </c>
      <c r="E2" s="4" t="n"/>
      <c r="F2" s="4" t="n"/>
      <c r="G2" s="2" t="inlineStr">
        <is>
          <t>Datum</t>
        </is>
      </c>
      <c r="I2" s="5" t="n">
        <v>46338</v>
      </c>
      <c r="J2" s="4" t="n"/>
      <c r="K2" s="4" t="n"/>
      <c r="L2" s="4" t="n"/>
    </row>
    <row r="3" ht="20" customHeight="1">
      <c r="A3" s="2" t="inlineStr">
        <is>
          <t>Veranstaltungsort</t>
        </is>
      </c>
      <c r="D3" s="3" t="inlineStr">
        <is>
          <t>Tagungszentrum am Beispielpark</t>
        </is>
      </c>
      <c r="E3" s="4" t="n"/>
      <c r="F3" s="4" t="n"/>
      <c r="G3" s="2" t="inlineStr">
        <is>
          <t>Stand des Plans</t>
        </is>
      </c>
      <c r="I3" s="3" t="inlineStr">
        <is>
          <t>Version 3 vom 05.11.2026</t>
        </is>
      </c>
      <c r="J3" s="4" t="n"/>
      <c r="K3" s="4" t="n"/>
      <c r="L3" s="4" t="n"/>
    </row>
    <row r="4" ht="20" customHeight="1">
      <c r="A4" s="2" t="inlineStr">
        <is>
          <t>Gesamtleitung</t>
        </is>
      </c>
      <c r="D4" s="3" t="inlineStr">
        <is>
          <t>Katrin Vogel, +49 151 0000000</t>
        </is>
      </c>
      <c r="E4" s="4" t="n"/>
      <c r="F4" s="4" t="n"/>
      <c r="G4" s="2" t="inlineStr">
        <is>
          <t>Regie, technische Leitung</t>
        </is>
      </c>
      <c r="I4" s="3" t="inlineStr">
        <is>
          <t>Tobias Brandt, +49 151 0000001</t>
        </is>
      </c>
      <c r="J4" s="4" t="n"/>
      <c r="K4" s="4" t="n"/>
      <c r="L4" s="4" t="n"/>
    </row>
    <row r="5" ht="16" customHeight="1">
      <c r="A5" s="6" t="inlineStr">
        <is>
          <t>Hauptplan. Die Blätter „Gewerke“ und „Teilnehmende“ übernehmen ihre Zeilen aus diesem Blatt: Änderungen nur hier eintragen, dann nach „Uhrzeit von“ sortieren.</t>
        </is>
      </c>
    </row>
    <row r="6" ht="32" customHeight="1">
      <c r="A6" s="7" t="inlineStr">
        <is>
          <t>Uhrzeit von</t>
        </is>
      </c>
      <c r="B6" s="7" t="inlineStr">
        <is>
          <t>Uhrzeit bis</t>
        </is>
      </c>
      <c r="C6" s="7" t="inlineStr">
        <is>
          <t>Dauer (Min.)</t>
        </is>
      </c>
      <c r="D6" s="7" t="inlineStr">
        <is>
          <t>Programmpunkt</t>
        </is>
      </c>
      <c r="E6" s="7" t="inlineStr">
        <is>
          <t>Art</t>
        </is>
      </c>
      <c r="F6" s="7" t="inlineStr">
        <is>
          <t>Verantwortlich</t>
        </is>
      </c>
      <c r="G6" s="7" t="inlineStr">
        <is>
          <t>Gewerk</t>
        </is>
      </c>
      <c r="H6" s="7" t="inlineStr">
        <is>
          <t>Raum</t>
        </is>
      </c>
      <c r="I6" s="7" t="inlineStr">
        <is>
          <t>Technik</t>
        </is>
      </c>
      <c r="J6" s="7" t="inlineStr">
        <is>
          <t>Regieanweisung</t>
        </is>
      </c>
      <c r="K6" s="7" t="inlineStr">
        <is>
          <t>Hinweise</t>
        </is>
      </c>
      <c r="L6" s="7" t="inlineStr">
        <is>
          <t>Für Teilnehmende</t>
        </is>
      </c>
      <c r="M6" s="7" t="inlineStr">
        <is>
          <t>Nr. Teilnehmende</t>
        </is>
      </c>
    </row>
    <row r="7" ht="34" customHeight="1">
      <c r="A7" s="8" t="n">
        <v>0.2708333333333333</v>
      </c>
      <c r="B7" s="8" t="n">
        <v>0.2916666666666667</v>
      </c>
      <c r="C7" s="9">
        <f>IF(OR(A7="",B7=""),"",ROUND(MOD(B7-A7,1)*1440,0))</f>
        <v/>
      </c>
      <c r="D7" s="10" t="inlineStr">
        <is>
          <t>Eintreffen Technik, Anlieferung über die Ladezone</t>
        </is>
      </c>
      <c r="E7" s="10" t="inlineStr">
        <is>
          <t>Eintreffen</t>
        </is>
      </c>
      <c r="F7" s="10" t="inlineStr">
        <is>
          <t>Sven Kaiser</t>
        </is>
      </c>
      <c r="G7" s="10" t="inlineStr">
        <is>
          <t>Technik</t>
        </is>
      </c>
      <c r="H7" s="10" t="inlineStr">
        <is>
          <t>Ladezone</t>
        </is>
      </c>
      <c r="I7" s="10" t="n"/>
      <c r="J7" s="10" t="n"/>
      <c r="K7" s="10" t="inlineStr">
        <is>
          <t>Ladezone ist ab 06:15 Uhr offen</t>
        </is>
      </c>
      <c r="L7" s="11" t="inlineStr">
        <is>
          <t>nein</t>
        </is>
      </c>
      <c r="M7" s="12">
        <f>IF(L7="ja",COUNTIF(L$7:L7,"ja"),"")</f>
        <v/>
      </c>
    </row>
    <row r="8" ht="34" customHeight="1">
      <c r="A8" s="8" t="n">
        <v>0.2916666666666667</v>
      </c>
      <c r="B8" s="8" t="n">
        <v>0.375</v>
      </c>
      <c r="C8" s="9">
        <f>IF(OR(A8="",B8=""),"",ROUND(MOD(B8-A8,1)*1440,0))</f>
        <v/>
      </c>
      <c r="D8" s="10" t="inlineStr">
        <is>
          <t>Aufbau Bühne, Ton, Licht und Beamer</t>
        </is>
      </c>
      <c r="E8" s="10" t="inlineStr">
        <is>
          <t>Aufbau</t>
        </is>
      </c>
      <c r="F8" s="10" t="inlineStr">
        <is>
          <t>Sven Kaiser</t>
        </is>
      </c>
      <c r="G8" s="10" t="inlineStr">
        <is>
          <t>Technik</t>
        </is>
      </c>
      <c r="H8" s="10" t="inlineStr">
        <is>
          <t>Saal</t>
        </is>
      </c>
      <c r="I8" s="10" t="inlineStr">
        <is>
          <t>Rednerpult, 2 Headsets, 6 Handmikros, Beamer, Bühnenlicht</t>
        </is>
      </c>
      <c r="J8" s="10" t="n"/>
      <c r="K8" s="10" t="inlineStr">
        <is>
          <t>Folien aller Vortragenden bis 08:30 Uhr auf dem Regielaptop</t>
        </is>
      </c>
      <c r="L8" s="11" t="inlineStr">
        <is>
          <t>nein</t>
        </is>
      </c>
      <c r="M8" s="12">
        <f>IF(L8="ja",COUNTIF(L$7:L8,"ja"),"")</f>
        <v/>
      </c>
    </row>
    <row r="9" ht="34" customHeight="1">
      <c r="A9" s="8" t="n">
        <v>0.3125</v>
      </c>
      <c r="B9" s="8" t="n">
        <v>0.3333333333333333</v>
      </c>
      <c r="C9" s="9">
        <f>IF(OR(A9="",B9=""),"",ROUND(MOD(B9-A9,1)*1440,0))</f>
        <v/>
      </c>
      <c r="D9" s="10" t="inlineStr">
        <is>
          <t>Eintreffen Catering, Aufbau der Kaffeestationen</t>
        </is>
      </c>
      <c r="E9" s="10" t="inlineStr">
        <is>
          <t>Eintreffen</t>
        </is>
      </c>
      <c r="F9" s="10" t="inlineStr">
        <is>
          <t>Markus Lehmann</t>
        </is>
      </c>
      <c r="G9" s="10" t="inlineStr">
        <is>
          <t>Catering</t>
        </is>
      </c>
      <c r="H9" s="10" t="inlineStr">
        <is>
          <t>Foyer</t>
        </is>
      </c>
      <c r="I9" s="10" t="inlineStr">
        <is>
          <t>2 Steckdosen je Kaffeestation</t>
        </is>
      </c>
      <c r="J9" s="10" t="n"/>
      <c r="K9" s="10" t="inlineStr">
        <is>
          <t>Stehtische laut Raumplan</t>
        </is>
      </c>
      <c r="L9" s="11" t="inlineStr">
        <is>
          <t>nein</t>
        </is>
      </c>
      <c r="M9" s="12">
        <f>IF(L9="ja",COUNTIF(L$7:L9,"ja"),"")</f>
        <v/>
      </c>
    </row>
    <row r="10" ht="34" customHeight="1">
      <c r="A10" s="8" t="n">
        <v>0.3229166666666667</v>
      </c>
      <c r="B10" s="8" t="n">
        <v>0.3645833333333333</v>
      </c>
      <c r="C10" s="9">
        <f>IF(OR(A10="",B10=""),"",ROUND(MOD(B10-A10,1)*1440,0))</f>
        <v/>
      </c>
      <c r="D10" s="10" t="inlineStr">
        <is>
          <t>Aufbau Empfang und Check-in, Namensschilder vorsortieren</t>
        </is>
      </c>
      <c r="E10" s="10" t="inlineStr">
        <is>
          <t>Aufbau</t>
        </is>
      </c>
      <c r="F10" s="10" t="inlineStr">
        <is>
          <t>Aylin Demir</t>
        </is>
      </c>
      <c r="G10" s="10" t="inlineStr">
        <is>
          <t>Empfang</t>
        </is>
      </c>
      <c r="H10" s="10" t="inlineStr">
        <is>
          <t>Foyer</t>
        </is>
      </c>
      <c r="I10" s="10" t="inlineStr">
        <is>
          <t>3 Check-in-Stationen, Steckdosen</t>
        </is>
      </c>
      <c r="J10" s="10" t="n"/>
      <c r="K10" s="10" t="inlineStr">
        <is>
          <t>Beschilderung vom Eingang bis zum Foyer</t>
        </is>
      </c>
      <c r="L10" s="11" t="inlineStr">
        <is>
          <t>nein</t>
        </is>
      </c>
      <c r="M10" s="12">
        <f>IF(L10="ja",COUNTIF(L$7:L10,"ja"),"")</f>
        <v/>
      </c>
    </row>
    <row r="11" ht="34" customHeight="1">
      <c r="A11" s="8" t="n">
        <v>0.3541666666666667</v>
      </c>
      <c r="B11" s="8" t="n">
        <v>0.3680555555555556</v>
      </c>
      <c r="C11" s="9">
        <f>IF(OR(A11="",B11=""),"",ROUND(MOD(B11-A11,1)*1440,0))</f>
        <v/>
      </c>
      <c r="D11" s="10" t="inlineStr">
        <is>
          <t>Technikprobe mit der Moderation, Folien prüfen</t>
        </is>
      </c>
      <c r="E11" s="10" t="inlineStr">
        <is>
          <t>Probe</t>
        </is>
      </c>
      <c r="F11" s="10" t="inlineStr">
        <is>
          <t>Tobias Brandt</t>
        </is>
      </c>
      <c r="G11" s="10" t="inlineStr">
        <is>
          <t>Technik</t>
        </is>
      </c>
      <c r="H11" s="10" t="inlineStr">
        <is>
          <t>Saal</t>
        </is>
      </c>
      <c r="I11" s="10" t="inlineStr">
        <is>
          <t>Headset Moderation, Mikro am Rednerpult</t>
        </is>
      </c>
      <c r="J11" s="10" t="inlineStr">
        <is>
          <t>Folie 1 „Willkommen“</t>
        </is>
      </c>
      <c r="K11" s="10" t="inlineStr">
        <is>
          <t>Keynote-Vortragender ist ab 08:40 Uhr da</t>
        </is>
      </c>
      <c r="L11" s="11" t="inlineStr">
        <is>
          <t>nein</t>
        </is>
      </c>
      <c r="M11" s="12">
        <f>IF(L11="ja",COUNTIF(L$7:L11,"ja"),"")</f>
        <v/>
      </c>
    </row>
    <row r="12" ht="20" customHeight="1">
      <c r="A12" s="8" t="n">
        <v>0.3680555555555556</v>
      </c>
      <c r="B12" s="8" t="n">
        <v>0.375</v>
      </c>
      <c r="C12" s="9">
        <f>IF(OR(A12="",B12=""),"",ROUND(MOD(B12-A12,1)*1440,0))</f>
        <v/>
      </c>
      <c r="D12" s="10" t="inlineStr">
        <is>
          <t>Briefing aller Teams</t>
        </is>
      </c>
      <c r="E12" s="10" t="inlineStr">
        <is>
          <t>Briefing</t>
        </is>
      </c>
      <c r="F12" s="10" t="inlineStr">
        <is>
          <t>Katrin Vogel</t>
        </is>
      </c>
      <c r="G12" s="10" t="inlineStr">
        <is>
          <t>alle</t>
        </is>
      </c>
      <c r="H12" s="10" t="inlineStr">
        <is>
          <t>Foyer</t>
        </is>
      </c>
      <c r="I12" s="10" t="n"/>
      <c r="J12" s="10" t="n"/>
      <c r="K12" s="10" t="inlineStr">
        <is>
          <t>Alle arbeiten mit Version 3</t>
        </is>
      </c>
      <c r="L12" s="11" t="inlineStr">
        <is>
          <t>nein</t>
        </is>
      </c>
      <c r="M12" s="12">
        <f>IF(L12="ja",COUNTIF(L$7:L12,"ja"),"")</f>
        <v/>
      </c>
    </row>
    <row r="13" ht="34" customHeight="1">
      <c r="A13" s="8" t="n">
        <v>0.375</v>
      </c>
      <c r="B13" s="8" t="n">
        <v>0.4166666666666667</v>
      </c>
      <c r="C13" s="9">
        <f>IF(OR(A13="",B13=""),"",ROUND(MOD(B13-A13,1)*1440,0))</f>
        <v/>
      </c>
      <c r="D13" s="10" t="inlineStr">
        <is>
          <t>Einlass und Begrüßungskaffee</t>
        </is>
      </c>
      <c r="E13" s="10" t="inlineStr">
        <is>
          <t>Einlass</t>
        </is>
      </c>
      <c r="F13" s="10" t="inlineStr">
        <is>
          <t>Aylin Demir</t>
        </is>
      </c>
      <c r="G13" s="10" t="inlineStr">
        <is>
          <t>Empfang</t>
        </is>
      </c>
      <c r="H13" s="10" t="inlineStr">
        <is>
          <t>Foyer</t>
        </is>
      </c>
      <c r="I13" s="10" t="n"/>
      <c r="J13" s="10" t="inlineStr">
        <is>
          <t>Einlassmusik im Saal ab 09:45 Uhr</t>
        </is>
      </c>
      <c r="K13" s="10" t="inlineStr">
        <is>
          <t>Saaltüren öffnen um 09:45 Uhr</t>
        </is>
      </c>
      <c r="L13" s="11" t="inlineStr">
        <is>
          <t>ja</t>
        </is>
      </c>
      <c r="M13" s="12">
        <f>IF(L13="ja",COUNTIF(L$7:L13,"ja"),"")</f>
        <v/>
      </c>
    </row>
    <row r="14" ht="34" customHeight="1">
      <c r="A14" s="8" t="n">
        <v>0.375</v>
      </c>
      <c r="B14" s="8" t="n">
        <v>0.4166666666666667</v>
      </c>
      <c r="C14" s="9">
        <f>IF(OR(A14="",B14=""),"",ROUND(MOD(B14-A14,1)*1440,0))</f>
        <v/>
      </c>
      <c r="D14" s="10" t="inlineStr">
        <is>
          <t>Kaffeeausgabe zum Einlass</t>
        </is>
      </c>
      <c r="E14" s="10" t="inlineStr">
        <is>
          <t>Einlass</t>
        </is>
      </c>
      <c r="F14" s="10" t="inlineStr">
        <is>
          <t>Markus Lehmann</t>
        </is>
      </c>
      <c r="G14" s="10" t="inlineStr">
        <is>
          <t>Catering</t>
        </is>
      </c>
      <c r="H14" s="10" t="inlineStr">
        <is>
          <t>Foyer</t>
        </is>
      </c>
      <c r="I14" s="10" t="n"/>
      <c r="J14" s="10" t="n"/>
      <c r="K14" s="10" t="inlineStr">
        <is>
          <t>Nachschub Milch und Tassen bis 09:30 Uhr</t>
        </is>
      </c>
      <c r="L14" s="11" t="inlineStr">
        <is>
          <t>nein</t>
        </is>
      </c>
      <c r="M14" s="12">
        <f>IF(L14="ja",COUNTIF(L$7:L14,"ja"),"")</f>
        <v/>
      </c>
    </row>
    <row r="15" ht="34" customHeight="1">
      <c r="A15" s="8" t="n">
        <v>0.4166666666666667</v>
      </c>
      <c r="B15" s="8" t="n">
        <v>0.4270833333333333</v>
      </c>
      <c r="C15" s="9">
        <f>IF(OR(A15="",B15=""),"",ROUND(MOD(B15-A15,1)*1440,0))</f>
        <v/>
      </c>
      <c r="D15" s="10" t="inlineStr">
        <is>
          <t>Begrüßung durch die Präsidentin</t>
        </is>
      </c>
      <c r="E15" s="10" t="inlineStr">
        <is>
          <t>Programm</t>
        </is>
      </c>
      <c r="F15" s="10" t="inlineStr">
        <is>
          <t>Julia Neumann</t>
        </is>
      </c>
      <c r="G15" s="10" t="inlineStr">
        <is>
          <t>Moderation</t>
        </is>
      </c>
      <c r="H15" s="10" t="inlineStr">
        <is>
          <t>Saal</t>
        </is>
      </c>
      <c r="I15" s="10" t="inlineStr">
        <is>
          <t>Mikro am Rednerpult, Headset Moderation</t>
        </is>
      </c>
      <c r="J15" s="10" t="inlineStr">
        <is>
          <t>Musik aus, Saallicht halb, Folie 1</t>
        </is>
      </c>
      <c r="K15" s="10" t="inlineStr">
        <is>
          <t>Präsidentin sitzt in Reihe 1 links</t>
        </is>
      </c>
      <c r="L15" s="11" t="inlineStr">
        <is>
          <t>ja</t>
        </is>
      </c>
      <c r="M15" s="12">
        <f>IF(L15="ja",COUNTIF(L$7:L15,"ja"),"")</f>
        <v/>
      </c>
    </row>
    <row r="16" ht="34" customHeight="1">
      <c r="A16" s="8" t="n">
        <v>0.4270833333333333</v>
      </c>
      <c r="B16" s="8" t="n">
        <v>0.4583333333333333</v>
      </c>
      <c r="C16" s="9">
        <f>IF(OR(A16="",B16=""),"",ROUND(MOD(B16-A16,1)*1440,0))</f>
        <v/>
      </c>
      <c r="D16" s="10" t="inlineStr">
        <is>
          <t>Keynote Prof. Dr. Paul Wagner</t>
        </is>
      </c>
      <c r="E16" s="10" t="inlineStr">
        <is>
          <t>Programm</t>
        </is>
      </c>
      <c r="F16" s="10" t="inlineStr">
        <is>
          <t>Tobias Brandt</t>
        </is>
      </c>
      <c r="G16" s="10" t="inlineStr">
        <is>
          <t>Technik</t>
        </is>
      </c>
      <c r="H16" s="10" t="inlineStr">
        <is>
          <t>Saal</t>
        </is>
      </c>
      <c r="I16" s="10" t="inlineStr">
        <is>
          <t>Headset, Fernbedienung für Folien</t>
        </is>
      </c>
      <c r="J16" s="10" t="inlineStr">
        <is>
          <t>Folien Keynote, Bühnenlicht</t>
        </is>
      </c>
      <c r="K16" s="10" t="inlineStr">
        <is>
          <t>Zeitzeichen 5 Minuten vor Ende aus Reihe 1</t>
        </is>
      </c>
      <c r="L16" s="11" t="inlineStr">
        <is>
          <t>ja</t>
        </is>
      </c>
      <c r="M16" s="12">
        <f>IF(L16="ja",COUNTIF(L$7:L16,"ja"),"")</f>
        <v/>
      </c>
    </row>
    <row r="17" ht="34" customHeight="1">
      <c r="A17" s="8" t="n">
        <v>0.4583333333333333</v>
      </c>
      <c r="B17" s="8" t="n">
        <v>0.4652777777777778</v>
      </c>
      <c r="C17" s="9">
        <f>IF(OR(A17="",B17=""),"",ROUND(MOD(B17-A17,1)*1440,0))</f>
        <v/>
      </c>
      <c r="D17" s="10" t="inlineStr">
        <is>
          <t>Umbau Podium: vier Stühle und Beistelltisch auf die Bühne</t>
        </is>
      </c>
      <c r="E17" s="10" t="inlineStr">
        <is>
          <t>Umbau</t>
        </is>
      </c>
      <c r="F17" s="10" t="inlineStr">
        <is>
          <t>Petra Krause</t>
        </is>
      </c>
      <c r="G17" s="10" t="inlineStr">
        <is>
          <t>Veranstaltungsort</t>
        </is>
      </c>
      <c r="H17" s="10" t="inlineStr">
        <is>
          <t>Saal</t>
        </is>
      </c>
      <c r="I17" s="10" t="n"/>
      <c r="J17" s="10" t="inlineStr">
        <is>
          <t>Pausenfolie „Gleich geht es weiter“</t>
        </is>
      </c>
      <c r="K17" s="10" t="inlineStr">
        <is>
          <t>Rednerpult bleibt stehen</t>
        </is>
      </c>
      <c r="L17" s="11" t="inlineStr">
        <is>
          <t>nein</t>
        </is>
      </c>
      <c r="M17" s="12">
        <f>IF(L17="ja",COUNTIF(L$7:L17,"ja"),"")</f>
        <v/>
      </c>
    </row>
    <row r="18" ht="34" customHeight="1">
      <c r="A18" s="8" t="n">
        <v>0.4583333333333333</v>
      </c>
      <c r="B18" s="8" t="n">
        <v>0.4652777777777778</v>
      </c>
      <c r="C18" s="9">
        <f>IF(OR(A18="",B18=""),"",ROUND(MOD(B18-A18,1)*1440,0))</f>
        <v/>
      </c>
      <c r="D18" s="10" t="inlineStr">
        <is>
          <t>Umbau Podium: Headset ab, vier Handmikros bereitlegen</t>
        </is>
      </c>
      <c r="E18" s="10" t="inlineStr">
        <is>
          <t>Umbau</t>
        </is>
      </c>
      <c r="F18" s="10" t="inlineStr">
        <is>
          <t>Sven Kaiser</t>
        </is>
      </c>
      <c r="G18" s="10" t="inlineStr">
        <is>
          <t>Technik</t>
        </is>
      </c>
      <c r="H18" s="10" t="inlineStr">
        <is>
          <t>Saal</t>
        </is>
      </c>
      <c r="I18" s="10" t="inlineStr">
        <is>
          <t>4 Handmikros, Ersatzbatterien</t>
        </is>
      </c>
      <c r="J18" s="10" t="n"/>
      <c r="K18" s="10" t="inlineStr">
        <is>
          <t>Mikros vorher auf Funktion prüfen</t>
        </is>
      </c>
      <c r="L18" s="11" t="inlineStr">
        <is>
          <t>nein</t>
        </is>
      </c>
      <c r="M18" s="12">
        <f>IF(L18="ja",COUNTIF(L$7:L18,"ja"),"")</f>
        <v/>
      </c>
    </row>
    <row r="19" ht="34" customHeight="1">
      <c r="A19" s="8" t="n">
        <v>0.4652777777777778</v>
      </c>
      <c r="B19" s="8" t="n">
        <v>0.5</v>
      </c>
      <c r="C19" s="9">
        <f>IF(OR(A19="",B19=""),"",ROUND(MOD(B19-A19,1)*1440,0))</f>
        <v/>
      </c>
      <c r="D19" s="10" t="inlineStr">
        <is>
          <t>Podiumsdiskussion mit vier Gästen</t>
        </is>
      </c>
      <c r="E19" s="10" t="inlineStr">
        <is>
          <t>Programm</t>
        </is>
      </c>
      <c r="F19" s="10" t="inlineStr">
        <is>
          <t>Julia Neumann</t>
        </is>
      </c>
      <c r="G19" s="10" t="inlineStr">
        <is>
          <t>Moderation</t>
        </is>
      </c>
      <c r="H19" s="10" t="inlineStr">
        <is>
          <t>Saal</t>
        </is>
      </c>
      <c r="I19" s="10" t="inlineStr">
        <is>
          <t>4 Handmikros, Saalmikro</t>
        </is>
      </c>
      <c r="J19" s="10" t="inlineStr">
        <is>
          <t>Licht auf Podium, Folie „Podium“</t>
        </is>
      </c>
      <c r="K19" s="10" t="inlineStr">
        <is>
          <t>Fragen aus dem Saal ab 11:40 Uhr</t>
        </is>
      </c>
      <c r="L19" s="11" t="inlineStr">
        <is>
          <t>ja</t>
        </is>
      </c>
      <c r="M19" s="12">
        <f>IF(L19="ja",COUNTIF(L$7:L19,"ja"),"")</f>
        <v/>
      </c>
    </row>
    <row r="20" ht="34" customHeight="1">
      <c r="A20" s="8" t="n">
        <v>0.5</v>
      </c>
      <c r="B20" s="8" t="n">
        <v>0.5104166666666666</v>
      </c>
      <c r="C20" s="9">
        <f>IF(OR(A20="",B20=""),"",ROUND(MOD(B20-A20,1)*1440,0))</f>
        <v/>
      </c>
      <c r="D20" s="10" t="inlineStr">
        <is>
          <t>Puffer: Podium darf überziehen, Mittagspause wird kürzer</t>
        </is>
      </c>
      <c r="E20" s="10" t="inlineStr">
        <is>
          <t>Puffer</t>
        </is>
      </c>
      <c r="F20" s="10" t="inlineStr">
        <is>
          <t>Katrin Vogel</t>
        </is>
      </c>
      <c r="G20" s="10" t="inlineStr">
        <is>
          <t>alle</t>
        </is>
      </c>
      <c r="H20" s="10" t="inlineStr">
        <is>
          <t>Saal</t>
        </is>
      </c>
      <c r="I20" s="10" t="n"/>
      <c r="J20" s="10" t="n"/>
      <c r="K20" s="10" t="inlineStr">
        <is>
          <t>Workshops beginnen trotzdem um 13:00 Uhr</t>
        </is>
      </c>
      <c r="L20" s="11" t="inlineStr">
        <is>
          <t>nein</t>
        </is>
      </c>
      <c r="M20" s="12">
        <f>IF(L20="ja",COUNTIF(L$7:L20,"ja"),"")</f>
        <v/>
      </c>
    </row>
    <row r="21" ht="20" customHeight="1">
      <c r="A21" s="8" t="n">
        <v>0.5</v>
      </c>
      <c r="B21" s="8" t="n">
        <v>0.5416666666666666</v>
      </c>
      <c r="C21" s="9">
        <f>IF(OR(A21="",B21=""),"",ROUND(MOD(B21-A21,1)*1440,0))</f>
        <v/>
      </c>
      <c r="D21" s="10" t="inlineStr">
        <is>
          <t>Mittagspause</t>
        </is>
      </c>
      <c r="E21" s="10" t="inlineStr">
        <is>
          <t>Pause</t>
        </is>
      </c>
      <c r="F21" s="10" t="inlineStr">
        <is>
          <t>Markus Lehmann</t>
        </is>
      </c>
      <c r="G21" s="10" t="inlineStr">
        <is>
          <t>Catering</t>
        </is>
      </c>
      <c r="H21" s="10" t="inlineStr">
        <is>
          <t>Foyer</t>
        </is>
      </c>
      <c r="I21" s="10" t="n"/>
      <c r="J21" s="10" t="inlineStr">
        <is>
          <t>Pausenmusik leise</t>
        </is>
      </c>
      <c r="K21" s="10" t="inlineStr">
        <is>
          <t>Ausgabe an zwei Stationen</t>
        </is>
      </c>
      <c r="L21" s="11" t="inlineStr">
        <is>
          <t>ja</t>
        </is>
      </c>
      <c r="M21" s="12">
        <f>IF(L21="ja",COUNTIF(L$7:L21,"ja"),"")</f>
        <v/>
      </c>
    </row>
    <row r="22" ht="20" customHeight="1">
      <c r="A22" s="8" t="n">
        <v>0.5104166666666666</v>
      </c>
      <c r="B22" s="8" t="n">
        <v>0.53125</v>
      </c>
      <c r="C22" s="9">
        <f>IF(OR(A22="",B22=""),"",ROUND(MOD(B22-A22,1)*1440,0))</f>
        <v/>
      </c>
      <c r="D22" s="10" t="inlineStr">
        <is>
          <t>Umbau Raum 2 für Workshop B</t>
        </is>
      </c>
      <c r="E22" s="10" t="inlineStr">
        <is>
          <t>Umbau</t>
        </is>
      </c>
      <c r="F22" s="10" t="inlineStr">
        <is>
          <t>Petra Krause</t>
        </is>
      </c>
      <c r="G22" s="10" t="inlineStr">
        <is>
          <t>Veranstaltungsort</t>
        </is>
      </c>
      <c r="H22" s="10" t="inlineStr">
        <is>
          <t>Raum 2</t>
        </is>
      </c>
      <c r="I22" s="10" t="inlineStr">
        <is>
          <t>Beamer, Moderationswand</t>
        </is>
      </c>
      <c r="J22" s="10" t="n"/>
      <c r="K22" s="10" t="inlineStr">
        <is>
          <t>Stuhlkreis für 30 Personen</t>
        </is>
      </c>
      <c r="L22" s="11" t="inlineStr">
        <is>
          <t>nein</t>
        </is>
      </c>
      <c r="M22" s="12">
        <f>IF(L22="ja",COUNTIF(L$7:L22,"ja"),"")</f>
        <v/>
      </c>
    </row>
    <row r="23" ht="34" customHeight="1">
      <c r="A23" s="8" t="n">
        <v>0.5416666666666666</v>
      </c>
      <c r="B23" s="8" t="n">
        <v>0.59375</v>
      </c>
      <c r="C23" s="9">
        <f>IF(OR(A23="",B23=""),"",ROUND(MOD(B23-A23,1)*1440,0))</f>
        <v/>
      </c>
      <c r="D23" s="10" t="inlineStr">
        <is>
          <t>Workshop A: Mitglieder digital erreichen</t>
        </is>
      </c>
      <c r="E23" s="10" t="inlineStr">
        <is>
          <t>Programm</t>
        </is>
      </c>
      <c r="F23" s="10" t="inlineStr">
        <is>
          <t>Julia Neumann</t>
        </is>
      </c>
      <c r="G23" s="10" t="inlineStr">
        <is>
          <t>Moderation</t>
        </is>
      </c>
      <c r="H23" s="10" t="inlineStr">
        <is>
          <t>Saal</t>
        </is>
      </c>
      <c r="I23" s="10" t="inlineStr">
        <is>
          <t>2 Handmikros</t>
        </is>
      </c>
      <c r="J23" s="10" t="inlineStr">
        <is>
          <t>Folien Workshop A</t>
        </is>
      </c>
      <c r="K23" s="10" t="n"/>
      <c r="L23" s="11" t="inlineStr">
        <is>
          <t>ja</t>
        </is>
      </c>
      <c r="M23" s="12">
        <f>IF(L23="ja",COUNTIF(L$7:L23,"ja"),"")</f>
        <v/>
      </c>
    </row>
    <row r="24" ht="20" customHeight="1">
      <c r="A24" s="8" t="n">
        <v>0.5416666666666666</v>
      </c>
      <c r="B24" s="8" t="n">
        <v>0.59375</v>
      </c>
      <c r="C24" s="9">
        <f>IF(OR(A24="",B24=""),"",ROUND(MOD(B24-A24,1)*1440,0))</f>
        <v/>
      </c>
      <c r="D24" s="10" t="inlineStr">
        <is>
          <t>Workshop B: Ehrenamt im Verband stärken</t>
        </is>
      </c>
      <c r="E24" s="10" t="inlineStr">
        <is>
          <t>Programm</t>
        </is>
      </c>
      <c r="F24" s="10" t="inlineStr">
        <is>
          <t>Daniel Hartmann</t>
        </is>
      </c>
      <c r="G24" s="10" t="inlineStr">
        <is>
          <t>Moderation</t>
        </is>
      </c>
      <c r="H24" s="10" t="inlineStr">
        <is>
          <t>Raum 2</t>
        </is>
      </c>
      <c r="I24" s="10" t="inlineStr">
        <is>
          <t>Beamer</t>
        </is>
      </c>
      <c r="J24" s="10" t="n"/>
      <c r="K24" s="10" t="inlineStr">
        <is>
          <t>Moderationskarten liegen bereit</t>
        </is>
      </c>
      <c r="L24" s="11" t="inlineStr">
        <is>
          <t>ja</t>
        </is>
      </c>
      <c r="M24" s="12">
        <f>IF(L24="ja",COUNTIF(L$7:L24,"ja"),"")</f>
        <v/>
      </c>
    </row>
    <row r="25" ht="34" customHeight="1">
      <c r="A25" s="8" t="n">
        <v>0.59375</v>
      </c>
      <c r="B25" s="8" t="n">
        <v>0.6041666666666666</v>
      </c>
      <c r="C25" s="9">
        <f>IF(OR(A25="",B25=""),"",ROUND(MOD(B25-A25,1)*1440,0))</f>
        <v/>
      </c>
      <c r="D25" s="10" t="inlineStr">
        <is>
          <t>Puffer: Workshops dürfen überziehen</t>
        </is>
      </c>
      <c r="E25" s="10" t="inlineStr">
        <is>
          <t>Puffer</t>
        </is>
      </c>
      <c r="F25" s="10" t="inlineStr">
        <is>
          <t>Katrin Vogel</t>
        </is>
      </c>
      <c r="G25" s="10" t="inlineStr">
        <is>
          <t>alle</t>
        </is>
      </c>
      <c r="H25" s="10" t="inlineStr">
        <is>
          <t>Saal</t>
        </is>
      </c>
      <c r="I25" s="10" t="n"/>
      <c r="J25" s="10" t="n"/>
      <c r="K25" s="10" t="inlineStr">
        <is>
          <t>Kaffeepause wird bei Bedarf kürzer</t>
        </is>
      </c>
      <c r="L25" s="11" t="inlineStr">
        <is>
          <t>nein</t>
        </is>
      </c>
      <c r="M25" s="12">
        <f>IF(L25="ja",COUNTIF(L$7:L25,"ja"),"")</f>
        <v/>
      </c>
    </row>
    <row r="26" ht="20" customHeight="1">
      <c r="A26" s="8" t="n">
        <v>0.59375</v>
      </c>
      <c r="B26" s="8" t="n">
        <v>0.6145833333333334</v>
      </c>
      <c r="C26" s="9">
        <f>IF(OR(A26="",B26=""),"",ROUND(MOD(B26-A26,1)*1440,0))</f>
        <v/>
      </c>
      <c r="D26" s="10" t="inlineStr">
        <is>
          <t>Kaffeepause</t>
        </is>
      </c>
      <c r="E26" s="10" t="inlineStr">
        <is>
          <t>Pause</t>
        </is>
      </c>
      <c r="F26" s="10" t="inlineStr">
        <is>
          <t>Markus Lehmann</t>
        </is>
      </c>
      <c r="G26" s="10" t="inlineStr">
        <is>
          <t>Catering</t>
        </is>
      </c>
      <c r="H26" s="10" t="inlineStr">
        <is>
          <t>Foyer</t>
        </is>
      </c>
      <c r="I26" s="10" t="n"/>
      <c r="J26" s="10" t="n"/>
      <c r="K26" s="10" t="inlineStr">
        <is>
          <t>Kuchen ab 14:00 Uhr aufbauen</t>
        </is>
      </c>
      <c r="L26" s="11" t="inlineStr">
        <is>
          <t>ja</t>
        </is>
      </c>
      <c r="M26" s="12">
        <f>IF(L26="ja",COUNTIF(L$7:L26,"ja"),"")</f>
        <v/>
      </c>
    </row>
    <row r="27" ht="34" customHeight="1">
      <c r="A27" s="8" t="n">
        <v>0.6041666666666666</v>
      </c>
      <c r="B27" s="8" t="n">
        <v>0.6145833333333334</v>
      </c>
      <c r="C27" s="9">
        <f>IF(OR(A27="",B27=""),"",ROUND(MOD(B27-A27,1)*1440,0))</f>
        <v/>
      </c>
      <c r="D27" s="10" t="inlineStr">
        <is>
          <t>Umbau Saal: Workshoptische an die Seite, Reihenbestuhlung</t>
        </is>
      </c>
      <c r="E27" s="10" t="inlineStr">
        <is>
          <t>Umbau</t>
        </is>
      </c>
      <c r="F27" s="10" t="inlineStr">
        <is>
          <t>Petra Krause</t>
        </is>
      </c>
      <c r="G27" s="10" t="inlineStr">
        <is>
          <t>Veranstaltungsort</t>
        </is>
      </c>
      <c r="H27" s="10" t="inlineStr">
        <is>
          <t>Saal</t>
        </is>
      </c>
      <c r="I27" s="10" t="n"/>
      <c r="J27" s="10" t="inlineStr">
        <is>
          <t>Pausenfolie</t>
        </is>
      </c>
      <c r="K27" s="10" t="n"/>
      <c r="L27" s="11" t="inlineStr">
        <is>
          <t>nein</t>
        </is>
      </c>
      <c r="M27" s="12">
        <f>IF(L27="ja",COUNTIF(L$7:L27,"ja"),"")</f>
        <v/>
      </c>
    </row>
    <row r="28" ht="34" customHeight="1">
      <c r="A28" s="8" t="n">
        <v>0.6145833333333334</v>
      </c>
      <c r="B28" s="8" t="n">
        <v>0.6458333333333334</v>
      </c>
      <c r="C28" s="9">
        <f>IF(OR(A28="",B28=""),"",ROUND(MOD(B28-A28,1)*1440,0))</f>
        <v/>
      </c>
      <c r="D28" s="10" t="inlineStr">
        <is>
          <t>Ergebnisse aus den Workshops</t>
        </is>
      </c>
      <c r="E28" s="10" t="inlineStr">
        <is>
          <t>Programm</t>
        </is>
      </c>
      <c r="F28" s="10" t="inlineStr">
        <is>
          <t>Julia Neumann</t>
        </is>
      </c>
      <c r="G28" s="10" t="inlineStr">
        <is>
          <t>Moderation</t>
        </is>
      </c>
      <c r="H28" s="10" t="inlineStr">
        <is>
          <t>Saal</t>
        </is>
      </c>
      <c r="I28" s="10" t="inlineStr">
        <is>
          <t>2 Handmikros, Headset Moderation</t>
        </is>
      </c>
      <c r="J28" s="10" t="inlineStr">
        <is>
          <t>Folien Ergebnisse</t>
        </is>
      </c>
      <c r="K28" s="10" t="inlineStr">
        <is>
          <t>Je Workshop 15 Minuten, danach 15 Minuten Fragen</t>
        </is>
      </c>
      <c r="L28" s="11" t="inlineStr">
        <is>
          <t>ja</t>
        </is>
      </c>
      <c r="M28" s="12">
        <f>IF(L28="ja",COUNTIF(L$7:L28,"ja"),"")</f>
        <v/>
      </c>
    </row>
    <row r="29" ht="34" customHeight="1">
      <c r="A29" s="8" t="n">
        <v>0.6458333333333334</v>
      </c>
      <c r="B29" s="8" t="n">
        <v>0.65625</v>
      </c>
      <c r="C29" s="9">
        <f>IF(OR(A29="",B29=""),"",ROUND(MOD(B29-A29,1)*1440,0))</f>
        <v/>
      </c>
      <c r="D29" s="10" t="inlineStr">
        <is>
          <t>Schlusswort und Verabschiedung</t>
        </is>
      </c>
      <c r="E29" s="10" t="inlineStr">
        <is>
          <t>Programm</t>
        </is>
      </c>
      <c r="F29" s="10" t="inlineStr">
        <is>
          <t>Julia Neumann</t>
        </is>
      </c>
      <c r="G29" s="10" t="inlineStr">
        <is>
          <t>Moderation</t>
        </is>
      </c>
      <c r="H29" s="10" t="inlineStr">
        <is>
          <t>Saal</t>
        </is>
      </c>
      <c r="I29" s="10" t="inlineStr">
        <is>
          <t>Mikro am Rednerpult</t>
        </is>
      </c>
      <c r="J29" s="10" t="inlineStr">
        <is>
          <t>Folie „Danke“, Musik an, Saallicht hell</t>
        </is>
      </c>
      <c r="K29" s="10" t="n"/>
      <c r="L29" s="11" t="inlineStr">
        <is>
          <t>ja</t>
        </is>
      </c>
      <c r="M29" s="12">
        <f>IF(L29="ja",COUNTIF(L$7:L29,"ja"),"")</f>
        <v/>
      </c>
    </row>
    <row r="30" ht="20" customHeight="1">
      <c r="A30" s="8" t="n">
        <v>0.65625</v>
      </c>
      <c r="B30" s="8" t="n">
        <v>0.6875</v>
      </c>
      <c r="C30" s="9">
        <f>IF(OR(A30="",B30=""),"",ROUND(MOD(B30-A30,1)*1440,0))</f>
        <v/>
      </c>
      <c r="D30" s="10" t="inlineStr">
        <is>
          <t>Ausklang mit Getränken</t>
        </is>
      </c>
      <c r="E30" s="10" t="inlineStr">
        <is>
          <t>Programm</t>
        </is>
      </c>
      <c r="F30" s="10" t="inlineStr">
        <is>
          <t>Markus Lehmann</t>
        </is>
      </c>
      <c r="G30" s="10" t="inlineStr">
        <is>
          <t>Catering</t>
        </is>
      </c>
      <c r="H30" s="10" t="inlineStr">
        <is>
          <t>Foyer</t>
        </is>
      </c>
      <c r="I30" s="10" t="n"/>
      <c r="J30" s="10" t="n"/>
      <c r="K30" s="10" t="n"/>
      <c r="L30" s="11" t="inlineStr">
        <is>
          <t>ja</t>
        </is>
      </c>
      <c r="M30" s="12">
        <f>IF(L30="ja",COUNTIF(L$7:L30,"ja"),"")</f>
        <v/>
      </c>
    </row>
    <row r="31" ht="20" customHeight="1">
      <c r="A31" s="8" t="n">
        <v>0.65625</v>
      </c>
      <c r="B31" s="8" t="n">
        <v>0.7291666666666666</v>
      </c>
      <c r="C31" s="9">
        <f>IF(OR(A31="",B31=""),"",ROUND(MOD(B31-A31,1)*1440,0))</f>
        <v/>
      </c>
      <c r="D31" s="10" t="inlineStr">
        <is>
          <t>Abbau Bühne, Ton, Licht und Beamer</t>
        </is>
      </c>
      <c r="E31" s="10" t="inlineStr">
        <is>
          <t>Abbau</t>
        </is>
      </c>
      <c r="F31" s="10" t="inlineStr">
        <is>
          <t>Sven Kaiser</t>
        </is>
      </c>
      <c r="G31" s="10" t="inlineStr">
        <is>
          <t>Technik</t>
        </is>
      </c>
      <c r="H31" s="10" t="inlineStr">
        <is>
          <t>Saal</t>
        </is>
      </c>
      <c r="I31" s="10" t="n"/>
      <c r="J31" s="10" t="n"/>
      <c r="K31" s="10" t="inlineStr">
        <is>
          <t>Ladezone ab 16:30 Uhr reserviert</t>
        </is>
      </c>
      <c r="L31" s="11" t="inlineStr">
        <is>
          <t>nein</t>
        </is>
      </c>
      <c r="M31" s="12">
        <f>IF(L31="ja",COUNTIF(L$7:L31,"ja"),"")</f>
        <v/>
      </c>
    </row>
    <row r="32" ht="34" customHeight="1">
      <c r="A32" s="8" t="n">
        <v>0.6875</v>
      </c>
      <c r="B32" s="8" t="n">
        <v>0.7083333333333334</v>
      </c>
      <c r="C32" s="9">
        <f>IF(OR(A32="",B32=""),"",ROUND(MOD(B32-A32,1)*1440,0))</f>
        <v/>
      </c>
      <c r="D32" s="10" t="inlineStr">
        <is>
          <t>Abbau Empfang, Check-in-Geräte zählen und verpacken</t>
        </is>
      </c>
      <c r="E32" s="10" t="inlineStr">
        <is>
          <t>Abbau</t>
        </is>
      </c>
      <c r="F32" s="10" t="inlineStr">
        <is>
          <t>Aylin Demir</t>
        </is>
      </c>
      <c r="G32" s="10" t="inlineStr">
        <is>
          <t>Empfang</t>
        </is>
      </c>
      <c r="H32" s="10" t="inlineStr">
        <is>
          <t>Foyer</t>
        </is>
      </c>
      <c r="I32" s="10" t="n"/>
      <c r="J32" s="10" t="n"/>
      <c r="K32" s="10" t="inlineStr">
        <is>
          <t>Namensschilder einsammeln</t>
        </is>
      </c>
      <c r="L32" s="11" t="inlineStr">
        <is>
          <t>nein</t>
        </is>
      </c>
      <c r="M32" s="12">
        <f>IF(L32="ja",COUNTIF(L$7:L32,"ja"),"")</f>
        <v/>
      </c>
    </row>
    <row r="33" ht="20" customHeight="1">
      <c r="A33" s="8" t="n">
        <v>0.6875</v>
      </c>
      <c r="B33" s="8" t="n">
        <v>0.71875</v>
      </c>
      <c r="C33" s="9">
        <f>IF(OR(A33="",B33=""),"",ROUND(MOD(B33-A33,1)*1440,0))</f>
        <v/>
      </c>
      <c r="D33" s="10" t="inlineStr">
        <is>
          <t>Abbau Catering</t>
        </is>
      </c>
      <c r="E33" s="10" t="inlineStr">
        <is>
          <t>Abbau</t>
        </is>
      </c>
      <c r="F33" s="10" t="inlineStr">
        <is>
          <t>Markus Lehmann</t>
        </is>
      </c>
      <c r="G33" s="10" t="inlineStr">
        <is>
          <t>Catering</t>
        </is>
      </c>
      <c r="H33" s="10" t="inlineStr">
        <is>
          <t>Foyer</t>
        </is>
      </c>
      <c r="I33" s="10" t="n"/>
      <c r="J33" s="10" t="n"/>
      <c r="K33" s="10" t="n"/>
      <c r="L33" s="11" t="inlineStr">
        <is>
          <t>nein</t>
        </is>
      </c>
      <c r="M33" s="12">
        <f>IF(L33="ja",COUNTIF(L$7:L33,"ja"),"")</f>
        <v/>
      </c>
    </row>
    <row r="34" ht="34" customHeight="1">
      <c r="A34" s="8" t="n">
        <v>0.7291666666666666</v>
      </c>
      <c r="B34" s="8" t="n">
        <v>0.7395833333333334</v>
      </c>
      <c r="C34" s="9">
        <f>IF(OR(A34="",B34=""),"",ROUND(MOD(B34-A34,1)*1440,0))</f>
        <v/>
      </c>
      <c r="D34" s="10" t="inlineStr">
        <is>
          <t>Übergabe an den Veranstaltungsort, Rundgang durch alle Räume</t>
        </is>
      </c>
      <c r="E34" s="10" t="inlineStr">
        <is>
          <t>Abbau</t>
        </is>
      </c>
      <c r="F34" s="10" t="inlineStr">
        <is>
          <t>Katrin Vogel</t>
        </is>
      </c>
      <c r="G34" s="10" t="inlineStr">
        <is>
          <t>alle</t>
        </is>
      </c>
      <c r="H34" s="10" t="inlineStr">
        <is>
          <t>alle Räume</t>
        </is>
      </c>
      <c r="I34" s="10" t="n"/>
      <c r="J34" s="10" t="n"/>
      <c r="K34" s="10" t="inlineStr">
        <is>
          <t>Fundsachen an den Empfang des Hauses</t>
        </is>
      </c>
      <c r="L34" s="11" t="inlineStr">
        <is>
          <t>nein</t>
        </is>
      </c>
      <c r="M34" s="12">
        <f>IF(L34="ja",COUNTIF(L$7:L34,"ja"),"")</f>
        <v/>
      </c>
    </row>
    <row r="35" ht="20" customHeight="1">
      <c r="A35" s="8" t="n"/>
      <c r="B35" s="8" t="n"/>
      <c r="C35" s="9">
        <f>IF(OR(A35="",B35=""),"",ROUND(MOD(B35-A35,1)*1440,0))</f>
        <v/>
      </c>
      <c r="D35" s="10" t="n"/>
      <c r="E35" s="10" t="n"/>
      <c r="F35" s="10" t="n"/>
      <c r="G35" s="10" t="n"/>
      <c r="H35" s="10" t="n"/>
      <c r="I35" s="10" t="n"/>
      <c r="J35" s="10" t="n"/>
      <c r="K35" s="10" t="n"/>
      <c r="L35" s="11" t="n"/>
      <c r="M35" s="12">
        <f>IF(L35="ja",COUNTIF(L$7:L35,"ja"),"")</f>
        <v/>
      </c>
    </row>
    <row r="36" ht="20" customHeight="1">
      <c r="A36" s="8" t="n"/>
      <c r="B36" s="8" t="n"/>
      <c r="C36" s="9">
        <f>IF(OR(A36="",B36=""),"",ROUND(MOD(B36-A36,1)*1440,0))</f>
        <v/>
      </c>
      <c r="D36" s="10" t="n"/>
      <c r="E36" s="10" t="n"/>
      <c r="F36" s="10" t="n"/>
      <c r="G36" s="10" t="n"/>
      <c r="H36" s="10" t="n"/>
      <c r="I36" s="10" t="n"/>
      <c r="J36" s="10" t="n"/>
      <c r="K36" s="10" t="n"/>
      <c r="L36" s="11" t="n"/>
      <c r="M36" s="12">
        <f>IF(L36="ja",COUNTIF(L$7:L36,"ja"),"")</f>
        <v/>
      </c>
    </row>
    <row r="37" ht="20" customHeight="1">
      <c r="A37" s="8" t="n"/>
      <c r="B37" s="8" t="n"/>
      <c r="C37" s="9">
        <f>IF(OR(A37="",B37=""),"",ROUND(MOD(B37-A37,1)*1440,0))</f>
        <v/>
      </c>
      <c r="D37" s="10" t="n"/>
      <c r="E37" s="10" t="n"/>
      <c r="F37" s="10" t="n"/>
      <c r="G37" s="10" t="n"/>
      <c r="H37" s="10" t="n"/>
      <c r="I37" s="10" t="n"/>
      <c r="J37" s="10" t="n"/>
      <c r="K37" s="10" t="n"/>
      <c r="L37" s="11" t="n"/>
      <c r="M37" s="12">
        <f>IF(L37="ja",COUNTIF(L$7:L37,"ja"),"")</f>
        <v/>
      </c>
    </row>
    <row r="38" ht="20" customHeight="1">
      <c r="A38" s="8" t="n"/>
      <c r="B38" s="8" t="n"/>
      <c r="C38" s="9">
        <f>IF(OR(A38="",B38=""),"",ROUND(MOD(B38-A38,1)*1440,0))</f>
        <v/>
      </c>
      <c r="D38" s="10" t="n"/>
      <c r="E38" s="10" t="n"/>
      <c r="F38" s="10" t="n"/>
      <c r="G38" s="10" t="n"/>
      <c r="H38" s="10" t="n"/>
      <c r="I38" s="10" t="n"/>
      <c r="J38" s="10" t="n"/>
      <c r="K38" s="10" t="n"/>
      <c r="L38" s="11" t="n"/>
      <c r="M38" s="12">
        <f>IF(L38="ja",COUNTIF(L$7:L38,"ja"),"")</f>
        <v/>
      </c>
    </row>
    <row r="39" ht="20" customHeight="1">
      <c r="A39" s="8" t="n"/>
      <c r="B39" s="8" t="n"/>
      <c r="C39" s="9">
        <f>IF(OR(A39="",B39=""),"",ROUND(MOD(B39-A39,1)*1440,0))</f>
        <v/>
      </c>
      <c r="D39" s="10" t="n"/>
      <c r="E39" s="10" t="n"/>
      <c r="F39" s="10" t="n"/>
      <c r="G39" s="10" t="n"/>
      <c r="H39" s="10" t="n"/>
      <c r="I39" s="10" t="n"/>
      <c r="J39" s="10" t="n"/>
      <c r="K39" s="10" t="n"/>
      <c r="L39" s="11" t="n"/>
      <c r="M39" s="12">
        <f>IF(L39="ja",COUNTIF(L$7:L39,"ja"),"")</f>
        <v/>
      </c>
    </row>
    <row r="40" ht="20" customHeight="1">
      <c r="A40" s="8" t="n"/>
      <c r="B40" s="8" t="n"/>
      <c r="C40" s="9">
        <f>IF(OR(A40="",B40=""),"",ROUND(MOD(B40-A40,1)*1440,0))</f>
        <v/>
      </c>
      <c r="D40" s="10" t="n"/>
      <c r="E40" s="10" t="n"/>
      <c r="F40" s="10" t="n"/>
      <c r="G40" s="10" t="n"/>
      <c r="H40" s="10" t="n"/>
      <c r="I40" s="10" t="n"/>
      <c r="J40" s="10" t="n"/>
      <c r="K40" s="10" t="n"/>
      <c r="L40" s="11" t="n"/>
      <c r="M40" s="12">
        <f>IF(L40="ja",COUNTIF(L$7:L40,"ja"),"")</f>
        <v/>
      </c>
    </row>
    <row r="41" ht="20" customHeight="1">
      <c r="A41" s="8" t="n"/>
      <c r="B41" s="8" t="n"/>
      <c r="C41" s="9">
        <f>IF(OR(A41="",B41=""),"",ROUND(MOD(B41-A41,1)*1440,0))</f>
        <v/>
      </c>
      <c r="D41" s="10" t="n"/>
      <c r="E41" s="10" t="n"/>
      <c r="F41" s="10" t="n"/>
      <c r="G41" s="10" t="n"/>
      <c r="H41" s="10" t="n"/>
      <c r="I41" s="10" t="n"/>
      <c r="J41" s="10" t="n"/>
      <c r="K41" s="10" t="n"/>
      <c r="L41" s="11" t="n"/>
      <c r="M41" s="12">
        <f>IF(L41="ja",COUNTIF(L$7:L41,"ja"),"")</f>
        <v/>
      </c>
    </row>
    <row r="42" ht="20" customHeight="1">
      <c r="A42" s="8" t="n"/>
      <c r="B42" s="8" t="n"/>
      <c r="C42" s="9">
        <f>IF(OR(A42="",B42=""),"",ROUND(MOD(B42-A42,1)*1440,0))</f>
        <v/>
      </c>
      <c r="D42" s="10" t="n"/>
      <c r="E42" s="10" t="n"/>
      <c r="F42" s="10" t="n"/>
      <c r="G42" s="10" t="n"/>
      <c r="H42" s="10" t="n"/>
      <c r="I42" s="10" t="n"/>
      <c r="J42" s="10" t="n"/>
      <c r="K42" s="10" t="n"/>
      <c r="L42" s="11" t="n"/>
      <c r="M42" s="12">
        <f>IF(L42="ja",COUNTIF(L$7:L42,"ja"),"")</f>
        <v/>
      </c>
    </row>
    <row r="43" ht="20" customHeight="1">
      <c r="A43" s="8" t="n"/>
      <c r="B43" s="8" t="n"/>
      <c r="C43" s="9">
        <f>IF(OR(A43="",B43=""),"",ROUND(MOD(B43-A43,1)*1440,0))</f>
        <v/>
      </c>
      <c r="D43" s="10" t="n"/>
      <c r="E43" s="10" t="n"/>
      <c r="F43" s="10" t="n"/>
      <c r="G43" s="10" t="n"/>
      <c r="H43" s="10" t="n"/>
      <c r="I43" s="10" t="n"/>
      <c r="J43" s="10" t="n"/>
      <c r="K43" s="10" t="n"/>
      <c r="L43" s="11" t="n"/>
      <c r="M43" s="12">
        <f>IF(L43="ja",COUNTIF(L$7:L43,"ja"),"")</f>
        <v/>
      </c>
    </row>
    <row r="44" ht="20" customHeight="1">
      <c r="A44" s="8" t="n"/>
      <c r="B44" s="8" t="n"/>
      <c r="C44" s="9">
        <f>IF(OR(A44="",B44=""),"",ROUND(MOD(B44-A44,1)*1440,0))</f>
        <v/>
      </c>
      <c r="D44" s="10" t="n"/>
      <c r="E44" s="10" t="n"/>
      <c r="F44" s="10" t="n"/>
      <c r="G44" s="10" t="n"/>
      <c r="H44" s="10" t="n"/>
      <c r="I44" s="10" t="n"/>
      <c r="J44" s="10" t="n"/>
      <c r="K44" s="10" t="n"/>
      <c r="L44" s="11" t="n"/>
      <c r="M44" s="12">
        <f>IF(L44="ja",COUNTIF(L$7:L44,"ja"),"")</f>
        <v/>
      </c>
    </row>
    <row r="45" ht="20" customHeight="1">
      <c r="A45" s="8" t="n"/>
      <c r="B45" s="8" t="n"/>
      <c r="C45" s="9">
        <f>IF(OR(A45="",B45=""),"",ROUND(MOD(B45-A45,1)*1440,0))</f>
        <v/>
      </c>
      <c r="D45" s="10" t="n"/>
      <c r="E45" s="10" t="n"/>
      <c r="F45" s="10" t="n"/>
      <c r="G45" s="10" t="n"/>
      <c r="H45" s="10" t="n"/>
      <c r="I45" s="10" t="n"/>
      <c r="J45" s="10" t="n"/>
      <c r="K45" s="10" t="n"/>
      <c r="L45" s="11" t="n"/>
      <c r="M45" s="12">
        <f>IF(L45="ja",COUNTIF(L$7:L45,"ja"),"")</f>
        <v/>
      </c>
    </row>
    <row r="46" ht="20" customHeight="1">
      <c r="A46" s="8" t="n"/>
      <c r="B46" s="8" t="n"/>
      <c r="C46" s="9">
        <f>IF(OR(A46="",B46=""),"",ROUND(MOD(B46-A46,1)*1440,0))</f>
        <v/>
      </c>
      <c r="D46" s="10" t="n"/>
      <c r="E46" s="10" t="n"/>
      <c r="F46" s="10" t="n"/>
      <c r="G46" s="10" t="n"/>
      <c r="H46" s="10" t="n"/>
      <c r="I46" s="10" t="n"/>
      <c r="J46" s="10" t="n"/>
      <c r="K46" s="10" t="n"/>
      <c r="L46" s="11" t="n"/>
      <c r="M46" s="12">
        <f>IF(L46="ja",COUNTIF(L$7:L46,"ja"),"")</f>
        <v/>
      </c>
    </row>
    <row r="47" ht="20" customHeight="1">
      <c r="A47" s="8" t="n"/>
      <c r="B47" s="8" t="n"/>
      <c r="C47" s="9">
        <f>IF(OR(A47="",B47=""),"",ROUND(MOD(B47-A47,1)*1440,0))</f>
        <v/>
      </c>
      <c r="D47" s="10" t="n"/>
      <c r="E47" s="10" t="n"/>
      <c r="F47" s="10" t="n"/>
      <c r="G47" s="10" t="n"/>
      <c r="H47" s="10" t="n"/>
      <c r="I47" s="10" t="n"/>
      <c r="J47" s="10" t="n"/>
      <c r="K47" s="10" t="n"/>
      <c r="L47" s="11" t="n"/>
      <c r="M47" s="12">
        <f>IF(L47="ja",COUNTIF(L$7:L47,"ja"),"")</f>
        <v/>
      </c>
    </row>
    <row r="48" ht="20" customHeight="1">
      <c r="A48" s="8" t="n"/>
      <c r="B48" s="8" t="n"/>
      <c r="C48" s="9">
        <f>IF(OR(A48="",B48=""),"",ROUND(MOD(B48-A48,1)*1440,0))</f>
        <v/>
      </c>
      <c r="D48" s="10" t="n"/>
      <c r="E48" s="10" t="n"/>
      <c r="F48" s="10" t="n"/>
      <c r="G48" s="10" t="n"/>
      <c r="H48" s="10" t="n"/>
      <c r="I48" s="10" t="n"/>
      <c r="J48" s="10" t="n"/>
      <c r="K48" s="10" t="n"/>
      <c r="L48" s="11" t="n"/>
      <c r="M48" s="12">
        <f>IF(L48="ja",COUNTIF(L$7:L48,"ja"),"")</f>
        <v/>
      </c>
    </row>
    <row r="49" ht="20" customHeight="1">
      <c r="A49" s="8" t="n"/>
      <c r="B49" s="8" t="n"/>
      <c r="C49" s="9">
        <f>IF(OR(A49="",B49=""),"",ROUND(MOD(B49-A49,1)*1440,0))</f>
        <v/>
      </c>
      <c r="D49" s="10" t="n"/>
      <c r="E49" s="10" t="n"/>
      <c r="F49" s="10" t="n"/>
      <c r="G49" s="10" t="n"/>
      <c r="H49" s="10" t="n"/>
      <c r="I49" s="10" t="n"/>
      <c r="J49" s="10" t="n"/>
      <c r="K49" s="10" t="n"/>
      <c r="L49" s="11" t="n"/>
      <c r="M49" s="12">
        <f>IF(L49="ja",COUNTIF(L$7:L49,"ja"),"")</f>
        <v/>
      </c>
    </row>
    <row r="50" ht="20" customHeight="1">
      <c r="A50" s="8" t="n"/>
      <c r="B50" s="8" t="n"/>
      <c r="C50" s="9">
        <f>IF(OR(A50="",B50=""),"",ROUND(MOD(B50-A50,1)*1440,0))</f>
        <v/>
      </c>
      <c r="D50" s="10" t="n"/>
      <c r="E50" s="10" t="n"/>
      <c r="F50" s="10" t="n"/>
      <c r="G50" s="10" t="n"/>
      <c r="H50" s="10" t="n"/>
      <c r="I50" s="10" t="n"/>
      <c r="J50" s="10" t="n"/>
      <c r="K50" s="10" t="n"/>
      <c r="L50" s="11" t="n"/>
      <c r="M50" s="12">
        <f>IF(L50="ja",COUNTIF(L$7:L50,"ja"),"")</f>
        <v/>
      </c>
    </row>
    <row r="51" ht="20" customHeight="1">
      <c r="A51" s="8" t="n"/>
      <c r="B51" s="8" t="n"/>
      <c r="C51" s="9">
        <f>IF(OR(A51="",B51=""),"",ROUND(MOD(B51-A51,1)*1440,0))</f>
        <v/>
      </c>
      <c r="D51" s="10" t="n"/>
      <c r="E51" s="10" t="n"/>
      <c r="F51" s="10" t="n"/>
      <c r="G51" s="10" t="n"/>
      <c r="H51" s="10" t="n"/>
      <c r="I51" s="10" t="n"/>
      <c r="J51" s="10" t="n"/>
      <c r="K51" s="10" t="n"/>
      <c r="L51" s="11" t="n"/>
      <c r="M51" s="12">
        <f>IF(L51="ja",COUNTIF(L$7:L51,"ja"),"")</f>
        <v/>
      </c>
    </row>
    <row r="52" ht="20" customHeight="1">
      <c r="A52" s="8" t="n"/>
      <c r="B52" s="8" t="n"/>
      <c r="C52" s="9">
        <f>IF(OR(A52="",B52=""),"",ROUND(MOD(B52-A52,1)*1440,0))</f>
        <v/>
      </c>
      <c r="D52" s="10" t="n"/>
      <c r="E52" s="10" t="n"/>
      <c r="F52" s="10" t="n"/>
      <c r="G52" s="10" t="n"/>
      <c r="H52" s="10" t="n"/>
      <c r="I52" s="10" t="n"/>
      <c r="J52" s="10" t="n"/>
      <c r="K52" s="10" t="n"/>
      <c r="L52" s="11" t="n"/>
      <c r="M52" s="12">
        <f>IF(L52="ja",COUNTIF(L$7:L52,"ja"),"")</f>
        <v/>
      </c>
    </row>
    <row r="53" ht="20" customHeight="1">
      <c r="A53" s="8" t="n"/>
      <c r="B53" s="8" t="n"/>
      <c r="C53" s="9">
        <f>IF(OR(A53="",B53=""),"",ROUND(MOD(B53-A53,1)*1440,0))</f>
        <v/>
      </c>
      <c r="D53" s="10" t="n"/>
      <c r="E53" s="10" t="n"/>
      <c r="F53" s="10" t="n"/>
      <c r="G53" s="10" t="n"/>
      <c r="H53" s="10" t="n"/>
      <c r="I53" s="10" t="n"/>
      <c r="J53" s="10" t="n"/>
      <c r="K53" s="10" t="n"/>
      <c r="L53" s="11" t="n"/>
      <c r="M53" s="12">
        <f>IF(L53="ja",COUNTIF(L$7:L53,"ja"),"")</f>
        <v/>
      </c>
    </row>
    <row r="54" ht="20" customHeight="1">
      <c r="A54" s="8" t="n"/>
      <c r="B54" s="8" t="n"/>
      <c r="C54" s="9">
        <f>IF(OR(A54="",B54=""),"",ROUND(MOD(B54-A54,1)*1440,0))</f>
        <v/>
      </c>
      <c r="D54" s="10" t="n"/>
      <c r="E54" s="10" t="n"/>
      <c r="F54" s="10" t="n"/>
      <c r="G54" s="10" t="n"/>
      <c r="H54" s="10" t="n"/>
      <c r="I54" s="10" t="n"/>
      <c r="J54" s="10" t="n"/>
      <c r="K54" s="10" t="n"/>
      <c r="L54" s="11" t="n"/>
      <c r="M54" s="12">
        <f>IF(L54="ja",COUNTIF(L$7:L54,"ja"),"")</f>
        <v/>
      </c>
    </row>
    <row r="55" ht="20" customHeight="1">
      <c r="A55" s="8" t="n"/>
      <c r="B55" s="8" t="n"/>
      <c r="C55" s="9">
        <f>IF(OR(A55="",B55=""),"",ROUND(MOD(B55-A55,1)*1440,0))</f>
        <v/>
      </c>
      <c r="D55" s="10" t="n"/>
      <c r="E55" s="10" t="n"/>
      <c r="F55" s="10" t="n"/>
      <c r="G55" s="10" t="n"/>
      <c r="H55" s="10" t="n"/>
      <c r="I55" s="10" t="n"/>
      <c r="J55" s="10" t="n"/>
      <c r="K55" s="10" t="n"/>
      <c r="L55" s="11" t="n"/>
      <c r="M55" s="12">
        <f>IF(L55="ja",COUNTIF(L$7:L55,"ja"),"")</f>
        <v/>
      </c>
    </row>
    <row r="56" ht="20" customHeight="1">
      <c r="A56" s="8" t="n"/>
      <c r="B56" s="8" t="n"/>
      <c r="C56" s="9">
        <f>IF(OR(A56="",B56=""),"",ROUND(MOD(B56-A56,1)*1440,0))</f>
        <v/>
      </c>
      <c r="D56" s="10" t="n"/>
      <c r="E56" s="10" t="n"/>
      <c r="F56" s="10" t="n"/>
      <c r="G56" s="10" t="n"/>
      <c r="H56" s="10" t="n"/>
      <c r="I56" s="10" t="n"/>
      <c r="J56" s="10" t="n"/>
      <c r="K56" s="10" t="n"/>
      <c r="L56" s="11" t="n"/>
      <c r="M56" s="12">
        <f>IF(L56="ja",COUNTIF(L$7:L56,"ja"),"")</f>
        <v/>
      </c>
    </row>
    <row r="57" ht="20" customHeight="1">
      <c r="A57" s="8" t="n"/>
      <c r="B57" s="8" t="n"/>
      <c r="C57" s="9">
        <f>IF(OR(A57="",B57=""),"",ROUND(MOD(B57-A57,1)*1440,0))</f>
        <v/>
      </c>
      <c r="D57" s="10" t="n"/>
      <c r="E57" s="10" t="n"/>
      <c r="F57" s="10" t="n"/>
      <c r="G57" s="10" t="n"/>
      <c r="H57" s="10" t="n"/>
      <c r="I57" s="10" t="n"/>
      <c r="J57" s="10" t="n"/>
      <c r="K57" s="10" t="n"/>
      <c r="L57" s="11" t="n"/>
      <c r="M57" s="12">
        <f>IF(L57="ja",COUNTIF(L$7:L57,"ja"),"")</f>
        <v/>
      </c>
    </row>
    <row r="58" ht="20" customHeight="1">
      <c r="A58" s="8" t="n"/>
      <c r="B58" s="8" t="n"/>
      <c r="C58" s="9">
        <f>IF(OR(A58="",B58=""),"",ROUND(MOD(B58-A58,1)*1440,0))</f>
        <v/>
      </c>
      <c r="D58" s="10" t="n"/>
      <c r="E58" s="10" t="n"/>
      <c r="F58" s="10" t="n"/>
      <c r="G58" s="10" t="n"/>
      <c r="H58" s="10" t="n"/>
      <c r="I58" s="10" t="n"/>
      <c r="J58" s="10" t="n"/>
      <c r="K58" s="10" t="n"/>
      <c r="L58" s="11" t="n"/>
      <c r="M58" s="12">
        <f>IF(L58="ja",COUNTIF(L$7:L58,"ja"),"")</f>
        <v/>
      </c>
    </row>
    <row r="59" ht="20" customHeight="1">
      <c r="A59" s="8" t="n"/>
      <c r="B59" s="8" t="n"/>
      <c r="C59" s="9">
        <f>IF(OR(A59="",B59=""),"",ROUND(MOD(B59-A59,1)*1440,0))</f>
        <v/>
      </c>
      <c r="D59" s="10" t="n"/>
      <c r="E59" s="10" t="n"/>
      <c r="F59" s="10" t="n"/>
      <c r="G59" s="10" t="n"/>
      <c r="H59" s="10" t="n"/>
      <c r="I59" s="10" t="n"/>
      <c r="J59" s="10" t="n"/>
      <c r="K59" s="10" t="n"/>
      <c r="L59" s="11" t="n"/>
      <c r="M59" s="12">
        <f>IF(L59="ja",COUNTIF(L$7:L59,"ja"),"")</f>
        <v/>
      </c>
    </row>
    <row r="60" ht="20" customHeight="1">
      <c r="A60" s="8" t="n"/>
      <c r="B60" s="8" t="n"/>
      <c r="C60" s="9">
        <f>IF(OR(A60="",B60=""),"",ROUND(MOD(B60-A60,1)*1440,0))</f>
        <v/>
      </c>
      <c r="D60" s="10" t="n"/>
      <c r="E60" s="10" t="n"/>
      <c r="F60" s="10" t="n"/>
      <c r="G60" s="10" t="n"/>
      <c r="H60" s="10" t="n"/>
      <c r="I60" s="10" t="n"/>
      <c r="J60" s="10" t="n"/>
      <c r="K60" s="10" t="n"/>
      <c r="L60" s="11" t="n"/>
      <c r="M60" s="12">
        <f>IF(L60="ja",COUNTIF(L$7:L60,"ja"),"")</f>
        <v/>
      </c>
    </row>
    <row r="61" ht="20" customHeight="1">
      <c r="A61" s="8" t="n"/>
      <c r="B61" s="8" t="n"/>
      <c r="C61" s="9">
        <f>IF(OR(A61="",B61=""),"",ROUND(MOD(B61-A61,1)*1440,0))</f>
        <v/>
      </c>
      <c r="D61" s="10" t="n"/>
      <c r="E61" s="10" t="n"/>
      <c r="F61" s="10" t="n"/>
      <c r="G61" s="10" t="n"/>
      <c r="H61" s="10" t="n"/>
      <c r="I61" s="10" t="n"/>
      <c r="J61" s="10" t="n"/>
      <c r="K61" s="10" t="n"/>
      <c r="L61" s="11" t="n"/>
      <c r="M61" s="12">
        <f>IF(L61="ja",COUNTIF(L$7:L61,"ja"),"")</f>
        <v/>
      </c>
    </row>
    <row r="62" ht="20" customHeight="1">
      <c r="A62" s="8" t="n"/>
      <c r="B62" s="8" t="n"/>
      <c r="C62" s="9">
        <f>IF(OR(A62="",B62=""),"",ROUND(MOD(B62-A62,1)*1440,0))</f>
        <v/>
      </c>
      <c r="D62" s="10" t="n"/>
      <c r="E62" s="10" t="n"/>
      <c r="F62" s="10" t="n"/>
      <c r="G62" s="10" t="n"/>
      <c r="H62" s="10" t="n"/>
      <c r="I62" s="10" t="n"/>
      <c r="J62" s="10" t="n"/>
      <c r="K62" s="10" t="n"/>
      <c r="L62" s="11" t="n"/>
      <c r="M62" s="12">
        <f>IF(L62="ja",COUNTIF(L$7:L62,"ja"),"")</f>
        <v/>
      </c>
    </row>
    <row r="63" ht="20" customHeight="1">
      <c r="A63" s="8" t="n"/>
      <c r="B63" s="8" t="n"/>
      <c r="C63" s="9">
        <f>IF(OR(A63="",B63=""),"",ROUND(MOD(B63-A63,1)*1440,0))</f>
        <v/>
      </c>
      <c r="D63" s="10" t="n"/>
      <c r="E63" s="10" t="n"/>
      <c r="F63" s="10" t="n"/>
      <c r="G63" s="10" t="n"/>
      <c r="H63" s="10" t="n"/>
      <c r="I63" s="10" t="n"/>
      <c r="J63" s="10" t="n"/>
      <c r="K63" s="10" t="n"/>
      <c r="L63" s="11" t="n"/>
      <c r="M63" s="12">
        <f>IF(L63="ja",COUNTIF(L$7:L63,"ja"),"")</f>
        <v/>
      </c>
    </row>
    <row r="64" ht="20" customHeight="1">
      <c r="A64" s="8" t="n"/>
      <c r="B64" s="8" t="n"/>
      <c r="C64" s="9">
        <f>IF(OR(A64="",B64=""),"",ROUND(MOD(B64-A64,1)*1440,0))</f>
        <v/>
      </c>
      <c r="D64" s="10" t="n"/>
      <c r="E64" s="10" t="n"/>
      <c r="F64" s="10" t="n"/>
      <c r="G64" s="10" t="n"/>
      <c r="H64" s="10" t="n"/>
      <c r="I64" s="10" t="n"/>
      <c r="J64" s="10" t="n"/>
      <c r="K64" s="10" t="n"/>
      <c r="L64" s="11" t="n"/>
      <c r="M64" s="12">
        <f>IF(L64="ja",COUNTIF(L$7:L64,"ja"),"")</f>
        <v/>
      </c>
    </row>
    <row r="65" ht="20" customHeight="1">
      <c r="A65" s="8" t="n"/>
      <c r="B65" s="8" t="n"/>
      <c r="C65" s="9">
        <f>IF(OR(A65="",B65=""),"",ROUND(MOD(B65-A65,1)*1440,0))</f>
        <v/>
      </c>
      <c r="D65" s="10" t="n"/>
      <c r="E65" s="10" t="n"/>
      <c r="F65" s="10" t="n"/>
      <c r="G65" s="10" t="n"/>
      <c r="H65" s="10" t="n"/>
      <c r="I65" s="10" t="n"/>
      <c r="J65" s="10" t="n"/>
      <c r="K65" s="10" t="n"/>
      <c r="L65" s="11" t="n"/>
      <c r="M65" s="12">
        <f>IF(L65="ja",COUNTIF(L$7:L65,"ja"),"")</f>
        <v/>
      </c>
    </row>
    <row r="66" ht="20" customHeight="1">
      <c r="A66" s="8" t="n"/>
      <c r="B66" s="8" t="n"/>
      <c r="C66" s="9">
        <f>IF(OR(A66="",B66=""),"",ROUND(MOD(B66-A66,1)*1440,0))</f>
        <v/>
      </c>
      <c r="D66" s="10" t="n"/>
      <c r="E66" s="10" t="n"/>
      <c r="F66" s="10" t="n"/>
      <c r="G66" s="10" t="n"/>
      <c r="H66" s="10" t="n"/>
      <c r="I66" s="10" t="n"/>
      <c r="J66" s="10" t="n"/>
      <c r="K66" s="10" t="n"/>
      <c r="L66" s="11" t="n"/>
      <c r="M66" s="12">
        <f>IF(L66="ja",COUNTIF(L$7:L66,"ja"),"")</f>
        <v/>
      </c>
    </row>
    <row r="67" ht="20" customHeight="1">
      <c r="A67" s="8" t="n"/>
      <c r="B67" s="8" t="n"/>
      <c r="C67" s="9">
        <f>IF(OR(A67="",B67=""),"",ROUND(MOD(B67-A67,1)*1440,0))</f>
        <v/>
      </c>
      <c r="D67" s="10" t="n"/>
      <c r="E67" s="10" t="n"/>
      <c r="F67" s="10" t="n"/>
      <c r="G67" s="10" t="n"/>
      <c r="H67" s="10" t="n"/>
      <c r="I67" s="10" t="n"/>
      <c r="J67" s="10" t="n"/>
      <c r="K67" s="10" t="n"/>
      <c r="L67" s="11" t="n"/>
      <c r="M67" s="12">
        <f>IF(L67="ja",COUNTIF(L$7:L67,"ja"),"")</f>
        <v/>
      </c>
    </row>
    <row r="68" ht="20" customHeight="1">
      <c r="A68" s="8" t="n"/>
      <c r="B68" s="8" t="n"/>
      <c r="C68" s="9">
        <f>IF(OR(A68="",B68=""),"",ROUND(MOD(B68-A68,1)*1440,0))</f>
        <v/>
      </c>
      <c r="D68" s="10" t="n"/>
      <c r="E68" s="10" t="n"/>
      <c r="F68" s="10" t="n"/>
      <c r="G68" s="10" t="n"/>
      <c r="H68" s="10" t="n"/>
      <c r="I68" s="10" t="n"/>
      <c r="J68" s="10" t="n"/>
      <c r="K68" s="10" t="n"/>
      <c r="L68" s="11" t="n"/>
      <c r="M68" s="12">
        <f>IF(L68="ja",COUNTIF(L$7:L68,"ja"),"")</f>
        <v/>
      </c>
    </row>
    <row r="69" ht="20" customHeight="1">
      <c r="A69" s="8" t="n"/>
      <c r="B69" s="8" t="n"/>
      <c r="C69" s="9">
        <f>IF(OR(A69="",B69=""),"",ROUND(MOD(B69-A69,1)*1440,0))</f>
        <v/>
      </c>
      <c r="D69" s="10" t="n"/>
      <c r="E69" s="10" t="n"/>
      <c r="F69" s="10" t="n"/>
      <c r="G69" s="10" t="n"/>
      <c r="H69" s="10" t="n"/>
      <c r="I69" s="10" t="n"/>
      <c r="J69" s="10" t="n"/>
      <c r="K69" s="10" t="n"/>
      <c r="L69" s="11" t="n"/>
      <c r="M69" s="12">
        <f>IF(L69="ja",COUNTIF(L$7:L69,"ja"),"")</f>
        <v/>
      </c>
    </row>
    <row r="70" ht="20" customHeight="1">
      <c r="A70" s="8" t="n"/>
      <c r="B70" s="8" t="n"/>
      <c r="C70" s="9">
        <f>IF(OR(A70="",B70=""),"",ROUND(MOD(B70-A70,1)*1440,0))</f>
        <v/>
      </c>
      <c r="D70" s="10" t="n"/>
      <c r="E70" s="10" t="n"/>
      <c r="F70" s="10" t="n"/>
      <c r="G70" s="10" t="n"/>
      <c r="H70" s="10" t="n"/>
      <c r="I70" s="10" t="n"/>
      <c r="J70" s="10" t="n"/>
      <c r="K70" s="10" t="n"/>
      <c r="L70" s="11" t="n"/>
      <c r="M70" s="12">
        <f>IF(L70="ja",COUNTIF(L$7:L70,"ja"),"")</f>
        <v/>
      </c>
    </row>
    <row r="71" ht="20" customHeight="1">
      <c r="A71" s="8" t="n"/>
      <c r="B71" s="8" t="n"/>
      <c r="C71" s="9">
        <f>IF(OR(A71="",B71=""),"",ROUND(MOD(B71-A71,1)*1440,0))</f>
        <v/>
      </c>
      <c r="D71" s="10" t="n"/>
      <c r="E71" s="10" t="n"/>
      <c r="F71" s="10" t="n"/>
      <c r="G71" s="10" t="n"/>
      <c r="H71" s="10" t="n"/>
      <c r="I71" s="10" t="n"/>
      <c r="J71" s="10" t="n"/>
      <c r="K71" s="10" t="n"/>
      <c r="L71" s="11" t="n"/>
      <c r="M71" s="12">
        <f>IF(L71="ja",COUNTIF(L$7:L71,"ja"),"")</f>
        <v/>
      </c>
    </row>
    <row r="72" ht="20" customHeight="1">
      <c r="A72" s="8" t="n"/>
      <c r="B72" s="8" t="n"/>
      <c r="C72" s="9">
        <f>IF(OR(A72="",B72=""),"",ROUND(MOD(B72-A72,1)*1440,0))</f>
        <v/>
      </c>
      <c r="D72" s="10" t="n"/>
      <c r="E72" s="10" t="n"/>
      <c r="F72" s="10" t="n"/>
      <c r="G72" s="10" t="n"/>
      <c r="H72" s="10" t="n"/>
      <c r="I72" s="10" t="n"/>
      <c r="J72" s="10" t="n"/>
      <c r="K72" s="10" t="n"/>
      <c r="L72" s="11" t="n"/>
      <c r="M72" s="12">
        <f>IF(L72="ja",COUNTIF(L$7:L72,"ja"),"")</f>
        <v/>
      </c>
    </row>
    <row r="73" ht="20" customHeight="1">
      <c r="A73" s="8" t="n"/>
      <c r="B73" s="8" t="n"/>
      <c r="C73" s="9">
        <f>IF(OR(A73="",B73=""),"",ROUND(MOD(B73-A73,1)*1440,0))</f>
        <v/>
      </c>
      <c r="D73" s="10" t="n"/>
      <c r="E73" s="10" t="n"/>
      <c r="F73" s="10" t="n"/>
      <c r="G73" s="10" t="n"/>
      <c r="H73" s="10" t="n"/>
      <c r="I73" s="10" t="n"/>
      <c r="J73" s="10" t="n"/>
      <c r="K73" s="10" t="n"/>
      <c r="L73" s="11" t="n"/>
      <c r="M73" s="12">
        <f>IF(L73="ja",COUNTIF(L$7:L73,"ja"),"")</f>
        <v/>
      </c>
    </row>
    <row r="74" ht="20" customHeight="1">
      <c r="A74" s="8" t="n"/>
      <c r="B74" s="8" t="n"/>
      <c r="C74" s="9">
        <f>IF(OR(A74="",B74=""),"",ROUND(MOD(B74-A74,1)*1440,0))</f>
        <v/>
      </c>
      <c r="D74" s="10" t="n"/>
      <c r="E74" s="10" t="n"/>
      <c r="F74" s="10" t="n"/>
      <c r="G74" s="10" t="n"/>
      <c r="H74" s="10" t="n"/>
      <c r="I74" s="10" t="n"/>
      <c r="J74" s="10" t="n"/>
      <c r="K74" s="10" t="n"/>
      <c r="L74" s="11" t="n"/>
      <c r="M74" s="12">
        <f>IF(L74="ja",COUNTIF(L$7:L74,"ja"),"")</f>
        <v/>
      </c>
    </row>
    <row r="75" ht="20" customHeight="1">
      <c r="A75" s="8" t="n"/>
      <c r="B75" s="8" t="n"/>
      <c r="C75" s="9">
        <f>IF(OR(A75="",B75=""),"",ROUND(MOD(B75-A75,1)*1440,0))</f>
        <v/>
      </c>
      <c r="D75" s="10" t="n"/>
      <c r="E75" s="10" t="n"/>
      <c r="F75" s="10" t="n"/>
      <c r="G75" s="10" t="n"/>
      <c r="H75" s="10" t="n"/>
      <c r="I75" s="10" t="n"/>
      <c r="J75" s="10" t="n"/>
      <c r="K75" s="10" t="n"/>
      <c r="L75" s="11" t="n"/>
      <c r="M75" s="12">
        <f>IF(L75="ja",COUNTIF(L$7:L75,"ja"),"")</f>
        <v/>
      </c>
    </row>
    <row r="76" ht="20" customHeight="1">
      <c r="A76" s="8" t="n"/>
      <c r="B76" s="8" t="n"/>
      <c r="C76" s="9">
        <f>IF(OR(A76="",B76=""),"",ROUND(MOD(B76-A76,1)*1440,0))</f>
        <v/>
      </c>
      <c r="D76" s="10" t="n"/>
      <c r="E76" s="10" t="n"/>
      <c r="F76" s="10" t="n"/>
      <c r="G76" s="10" t="n"/>
      <c r="H76" s="10" t="n"/>
      <c r="I76" s="10" t="n"/>
      <c r="J76" s="10" t="n"/>
      <c r="K76" s="10" t="n"/>
      <c r="L76" s="11" t="n"/>
      <c r="M76" s="12">
        <f>IF(L76="ja",COUNTIF(L$7:L76,"ja"),"")</f>
        <v/>
      </c>
    </row>
    <row r="77" ht="20" customHeight="1">
      <c r="A77" s="8" t="n"/>
      <c r="B77" s="8" t="n"/>
      <c r="C77" s="9">
        <f>IF(OR(A77="",B77=""),"",ROUND(MOD(B77-A77,1)*1440,0))</f>
        <v/>
      </c>
      <c r="D77" s="10" t="n"/>
      <c r="E77" s="10" t="n"/>
      <c r="F77" s="10" t="n"/>
      <c r="G77" s="10" t="n"/>
      <c r="H77" s="10" t="n"/>
      <c r="I77" s="10" t="n"/>
      <c r="J77" s="10" t="n"/>
      <c r="K77" s="10" t="n"/>
      <c r="L77" s="11" t="n"/>
      <c r="M77" s="12">
        <f>IF(L77="ja",COUNTIF(L$7:L77,"ja"),"")</f>
        <v/>
      </c>
    </row>
    <row r="78" ht="20" customHeight="1">
      <c r="A78" s="8" t="n"/>
      <c r="B78" s="8" t="n"/>
      <c r="C78" s="9">
        <f>IF(OR(A78="",B78=""),"",ROUND(MOD(B78-A78,1)*1440,0))</f>
        <v/>
      </c>
      <c r="D78" s="10" t="n"/>
      <c r="E78" s="10" t="n"/>
      <c r="F78" s="10" t="n"/>
      <c r="G78" s="10" t="n"/>
      <c r="H78" s="10" t="n"/>
      <c r="I78" s="10" t="n"/>
      <c r="J78" s="10" t="n"/>
      <c r="K78" s="10" t="n"/>
      <c r="L78" s="11" t="n"/>
      <c r="M78" s="12">
        <f>IF(L78="ja",COUNTIF(L$7:L78,"ja"),"")</f>
        <v/>
      </c>
    </row>
    <row r="79" ht="20" customHeight="1">
      <c r="A79" s="8" t="n"/>
      <c r="B79" s="8" t="n"/>
      <c r="C79" s="9">
        <f>IF(OR(A79="",B79=""),"",ROUND(MOD(B79-A79,1)*1440,0))</f>
        <v/>
      </c>
      <c r="D79" s="10" t="n"/>
      <c r="E79" s="10" t="n"/>
      <c r="F79" s="10" t="n"/>
      <c r="G79" s="10" t="n"/>
      <c r="H79" s="10" t="n"/>
      <c r="I79" s="10" t="n"/>
      <c r="J79" s="10" t="n"/>
      <c r="K79" s="10" t="n"/>
      <c r="L79" s="11" t="n"/>
      <c r="M79" s="12">
        <f>IF(L79="ja",COUNTIF(L$7:L79,"ja"),"")</f>
        <v/>
      </c>
    </row>
    <row r="80" ht="20" customHeight="1">
      <c r="A80" s="8" t="n"/>
      <c r="B80" s="8" t="n"/>
      <c r="C80" s="9">
        <f>IF(OR(A80="",B80=""),"",ROUND(MOD(B80-A80,1)*1440,0))</f>
        <v/>
      </c>
      <c r="D80" s="10" t="n"/>
      <c r="E80" s="10" t="n"/>
      <c r="F80" s="10" t="n"/>
      <c r="G80" s="10" t="n"/>
      <c r="H80" s="10" t="n"/>
      <c r="I80" s="10" t="n"/>
      <c r="J80" s="10" t="n"/>
      <c r="K80" s="10" t="n"/>
      <c r="L80" s="11" t="n"/>
      <c r="M80" s="12">
        <f>IF(L80="ja",COUNTIF(L$7:L80,"ja"),"")</f>
        <v/>
      </c>
    </row>
    <row r="81" ht="20" customHeight="1">
      <c r="A81" s="8" t="n"/>
      <c r="B81" s="8" t="n"/>
      <c r="C81" s="9">
        <f>IF(OR(A81="",B81=""),"",ROUND(MOD(B81-A81,1)*1440,0))</f>
        <v/>
      </c>
      <c r="D81" s="10" t="n"/>
      <c r="E81" s="10" t="n"/>
      <c r="F81" s="10" t="n"/>
      <c r="G81" s="10" t="n"/>
      <c r="H81" s="10" t="n"/>
      <c r="I81" s="10" t="n"/>
      <c r="J81" s="10" t="n"/>
      <c r="K81" s="10" t="n"/>
      <c r="L81" s="11" t="n"/>
      <c r="M81" s="12">
        <f>IF(L81="ja",COUNTIF(L$7:L81,"ja"),"")</f>
        <v/>
      </c>
    </row>
    <row r="82" ht="20" customHeight="1">
      <c r="A82" s="8" t="n"/>
      <c r="B82" s="8" t="n"/>
      <c r="C82" s="9">
        <f>IF(OR(A82="",B82=""),"",ROUND(MOD(B82-A82,1)*1440,0))</f>
        <v/>
      </c>
      <c r="D82" s="10" t="n"/>
      <c r="E82" s="10" t="n"/>
      <c r="F82" s="10" t="n"/>
      <c r="G82" s="10" t="n"/>
      <c r="H82" s="10" t="n"/>
      <c r="I82" s="10" t="n"/>
      <c r="J82" s="10" t="n"/>
      <c r="K82" s="10" t="n"/>
      <c r="L82" s="11" t="n"/>
      <c r="M82" s="12">
        <f>IF(L82="ja",COUNTIF(L$7:L82,"ja"),"")</f>
        <v/>
      </c>
    </row>
    <row r="83" ht="20" customHeight="1">
      <c r="A83" s="8" t="n"/>
      <c r="B83" s="8" t="n"/>
      <c r="C83" s="9">
        <f>IF(OR(A83="",B83=""),"",ROUND(MOD(B83-A83,1)*1440,0))</f>
        <v/>
      </c>
      <c r="D83" s="10" t="n"/>
      <c r="E83" s="10" t="n"/>
      <c r="F83" s="10" t="n"/>
      <c r="G83" s="10" t="n"/>
      <c r="H83" s="10" t="n"/>
      <c r="I83" s="10" t="n"/>
      <c r="J83" s="10" t="n"/>
      <c r="K83" s="10" t="n"/>
      <c r="L83" s="11" t="n"/>
      <c r="M83" s="12">
        <f>IF(L83="ja",COUNTIF(L$7:L83,"ja"),"")</f>
        <v/>
      </c>
    </row>
    <row r="84" ht="20" customHeight="1">
      <c r="A84" s="8" t="n"/>
      <c r="B84" s="8" t="n"/>
      <c r="C84" s="9">
        <f>IF(OR(A84="",B84=""),"",ROUND(MOD(B84-A84,1)*1440,0))</f>
        <v/>
      </c>
      <c r="D84" s="10" t="n"/>
      <c r="E84" s="10" t="n"/>
      <c r="F84" s="10" t="n"/>
      <c r="G84" s="10" t="n"/>
      <c r="H84" s="10" t="n"/>
      <c r="I84" s="10" t="n"/>
      <c r="J84" s="10" t="n"/>
      <c r="K84" s="10" t="n"/>
      <c r="L84" s="11" t="n"/>
      <c r="M84" s="12">
        <f>IF(L84="ja",COUNTIF(L$7:L84,"ja"),"")</f>
        <v/>
      </c>
    </row>
    <row r="85" ht="20" customHeight="1">
      <c r="A85" s="8" t="n"/>
      <c r="B85" s="8" t="n"/>
      <c r="C85" s="9">
        <f>IF(OR(A85="",B85=""),"",ROUND(MOD(B85-A85,1)*1440,0))</f>
        <v/>
      </c>
      <c r="D85" s="10" t="n"/>
      <c r="E85" s="10" t="n"/>
      <c r="F85" s="10" t="n"/>
      <c r="G85" s="10" t="n"/>
      <c r="H85" s="10" t="n"/>
      <c r="I85" s="10" t="n"/>
      <c r="J85" s="10" t="n"/>
      <c r="K85" s="10" t="n"/>
      <c r="L85" s="11" t="n"/>
      <c r="M85" s="12">
        <f>IF(L85="ja",COUNTIF(L$7:L85,"ja"),"")</f>
        <v/>
      </c>
    </row>
    <row r="86" ht="20" customHeight="1">
      <c r="A86" s="8" t="n"/>
      <c r="B86" s="8" t="n"/>
      <c r="C86" s="9">
        <f>IF(OR(A86="",B86=""),"",ROUND(MOD(B86-A86,1)*1440,0))</f>
        <v/>
      </c>
      <c r="D86" s="10" t="n"/>
      <c r="E86" s="10" t="n"/>
      <c r="F86" s="10" t="n"/>
      <c r="G86" s="10" t="n"/>
      <c r="H86" s="10" t="n"/>
      <c r="I86" s="10" t="n"/>
      <c r="J86" s="10" t="n"/>
      <c r="K86" s="10" t="n"/>
      <c r="L86" s="11" t="n"/>
      <c r="M86" s="12">
        <f>IF(L86="ja",COUNTIF(L$7:L86,"ja"),"")</f>
        <v/>
      </c>
    </row>
    <row r="87" ht="20" customHeight="1">
      <c r="A87" s="8" t="n"/>
      <c r="B87" s="8" t="n"/>
      <c r="C87" s="9">
        <f>IF(OR(A87="",B87=""),"",ROUND(MOD(B87-A87,1)*1440,0))</f>
        <v/>
      </c>
      <c r="D87" s="10" t="n"/>
      <c r="E87" s="10" t="n"/>
      <c r="F87" s="10" t="n"/>
      <c r="G87" s="10" t="n"/>
      <c r="H87" s="10" t="n"/>
      <c r="I87" s="10" t="n"/>
      <c r="J87" s="10" t="n"/>
      <c r="K87" s="10" t="n"/>
      <c r="L87" s="11" t="n"/>
      <c r="M87" s="12">
        <f>IF(L87="ja",COUNTIF(L$7:L87,"ja"),"")</f>
        <v/>
      </c>
    </row>
    <row r="88" ht="20" customHeight="1">
      <c r="A88" s="8" t="n"/>
      <c r="B88" s="8" t="n"/>
      <c r="C88" s="9">
        <f>IF(OR(A88="",B88=""),"",ROUND(MOD(B88-A88,1)*1440,0))</f>
        <v/>
      </c>
      <c r="D88" s="10" t="n"/>
      <c r="E88" s="10" t="n"/>
      <c r="F88" s="10" t="n"/>
      <c r="G88" s="10" t="n"/>
      <c r="H88" s="10" t="n"/>
      <c r="I88" s="10" t="n"/>
      <c r="J88" s="10" t="n"/>
      <c r="K88" s="10" t="n"/>
      <c r="L88" s="11" t="n"/>
      <c r="M88" s="12">
        <f>IF(L88="ja",COUNTIF(L$7:L88,"ja"),"")</f>
        <v/>
      </c>
    </row>
    <row r="89" ht="20" customHeight="1">
      <c r="A89" s="8" t="n"/>
      <c r="B89" s="8" t="n"/>
      <c r="C89" s="9">
        <f>IF(OR(A89="",B89=""),"",ROUND(MOD(B89-A89,1)*1440,0))</f>
        <v/>
      </c>
      <c r="D89" s="10" t="n"/>
      <c r="E89" s="10" t="n"/>
      <c r="F89" s="10" t="n"/>
      <c r="G89" s="10" t="n"/>
      <c r="H89" s="10" t="n"/>
      <c r="I89" s="10" t="n"/>
      <c r="J89" s="10" t="n"/>
      <c r="K89" s="10" t="n"/>
      <c r="L89" s="11" t="n"/>
      <c r="M89" s="12">
        <f>IF(L89="ja",COUNTIF(L$7:L89,"ja"),"")</f>
        <v/>
      </c>
    </row>
    <row r="90" ht="20" customHeight="1">
      <c r="A90" s="8" t="n"/>
      <c r="B90" s="8" t="n"/>
      <c r="C90" s="9">
        <f>IF(OR(A90="",B90=""),"",ROUND(MOD(B90-A90,1)*1440,0))</f>
        <v/>
      </c>
      <c r="D90" s="10" t="n"/>
      <c r="E90" s="10" t="n"/>
      <c r="F90" s="10" t="n"/>
      <c r="G90" s="10" t="n"/>
      <c r="H90" s="10" t="n"/>
      <c r="I90" s="10" t="n"/>
      <c r="J90" s="10" t="n"/>
      <c r="K90" s="10" t="n"/>
      <c r="L90" s="11" t="n"/>
      <c r="M90" s="12">
        <f>IF(L90="ja",COUNTIF(L$7:L90,"ja"),"")</f>
        <v/>
      </c>
    </row>
    <row r="91" ht="20" customHeight="1">
      <c r="A91" s="8" t="n"/>
      <c r="B91" s="8" t="n"/>
      <c r="C91" s="9">
        <f>IF(OR(A91="",B91=""),"",ROUND(MOD(B91-A91,1)*1440,0))</f>
        <v/>
      </c>
      <c r="D91" s="10" t="n"/>
      <c r="E91" s="10" t="n"/>
      <c r="F91" s="10" t="n"/>
      <c r="G91" s="10" t="n"/>
      <c r="H91" s="10" t="n"/>
      <c r="I91" s="10" t="n"/>
      <c r="J91" s="10" t="n"/>
      <c r="K91" s="10" t="n"/>
      <c r="L91" s="11" t="n"/>
      <c r="M91" s="12">
        <f>IF(L91="ja",COUNTIF(L$7:L91,"ja"),"")</f>
        <v/>
      </c>
    </row>
    <row r="92" ht="20" customHeight="1">
      <c r="A92" s="8" t="n"/>
      <c r="B92" s="8" t="n"/>
      <c r="C92" s="9">
        <f>IF(OR(A92="",B92=""),"",ROUND(MOD(B92-A92,1)*1440,0))</f>
        <v/>
      </c>
      <c r="D92" s="10" t="n"/>
      <c r="E92" s="10" t="n"/>
      <c r="F92" s="10" t="n"/>
      <c r="G92" s="10" t="n"/>
      <c r="H92" s="10" t="n"/>
      <c r="I92" s="10" t="n"/>
      <c r="J92" s="10" t="n"/>
      <c r="K92" s="10" t="n"/>
      <c r="L92" s="11" t="n"/>
      <c r="M92" s="12">
        <f>IF(L92="ja",COUNTIF(L$7:L92,"ja"),"")</f>
        <v/>
      </c>
    </row>
    <row r="93" ht="20" customHeight="1">
      <c r="A93" s="8" t="n"/>
      <c r="B93" s="8" t="n"/>
      <c r="C93" s="9">
        <f>IF(OR(A93="",B93=""),"",ROUND(MOD(B93-A93,1)*1440,0))</f>
        <v/>
      </c>
      <c r="D93" s="10" t="n"/>
      <c r="E93" s="10" t="n"/>
      <c r="F93" s="10" t="n"/>
      <c r="G93" s="10" t="n"/>
      <c r="H93" s="10" t="n"/>
      <c r="I93" s="10" t="n"/>
      <c r="J93" s="10" t="n"/>
      <c r="K93" s="10" t="n"/>
      <c r="L93" s="11" t="n"/>
      <c r="M93" s="12">
        <f>IF(L93="ja",COUNTIF(L$7:L93,"ja"),"")</f>
        <v/>
      </c>
    </row>
    <row r="94" ht="20" customHeight="1">
      <c r="A94" s="8" t="n"/>
      <c r="B94" s="8" t="n"/>
      <c r="C94" s="9">
        <f>IF(OR(A94="",B94=""),"",ROUND(MOD(B94-A94,1)*1440,0))</f>
        <v/>
      </c>
      <c r="D94" s="10" t="n"/>
      <c r="E94" s="10" t="n"/>
      <c r="F94" s="10" t="n"/>
      <c r="G94" s="10" t="n"/>
      <c r="H94" s="10" t="n"/>
      <c r="I94" s="10" t="n"/>
      <c r="J94" s="10" t="n"/>
      <c r="K94" s="10" t="n"/>
      <c r="L94" s="11" t="n"/>
      <c r="M94" s="12">
        <f>IF(L94="ja",COUNTIF(L$7:L94,"ja"),"")</f>
        <v/>
      </c>
    </row>
    <row r="95" ht="20" customHeight="1">
      <c r="A95" s="8" t="n"/>
      <c r="B95" s="8" t="n"/>
      <c r="C95" s="9">
        <f>IF(OR(A95="",B95=""),"",ROUND(MOD(B95-A95,1)*1440,0))</f>
        <v/>
      </c>
      <c r="D95" s="10" t="n"/>
      <c r="E95" s="10" t="n"/>
      <c r="F95" s="10" t="n"/>
      <c r="G95" s="10" t="n"/>
      <c r="H95" s="10" t="n"/>
      <c r="I95" s="10" t="n"/>
      <c r="J95" s="10" t="n"/>
      <c r="K95" s="10" t="n"/>
      <c r="L95" s="11" t="n"/>
      <c r="M95" s="12">
        <f>IF(L95="ja",COUNTIF(L$7:L95,"ja"),"")</f>
        <v/>
      </c>
    </row>
    <row r="96" ht="20" customHeight="1">
      <c r="A96" s="8" t="n"/>
      <c r="B96" s="8" t="n"/>
      <c r="C96" s="9">
        <f>IF(OR(A96="",B96=""),"",ROUND(MOD(B96-A96,1)*1440,0))</f>
        <v/>
      </c>
      <c r="D96" s="10" t="n"/>
      <c r="E96" s="10" t="n"/>
      <c r="F96" s="10" t="n"/>
      <c r="G96" s="10" t="n"/>
      <c r="H96" s="10" t="n"/>
      <c r="I96" s="10" t="n"/>
      <c r="J96" s="10" t="n"/>
      <c r="K96" s="10" t="n"/>
      <c r="L96" s="11" t="n"/>
      <c r="M96" s="12">
        <f>IF(L96="ja",COUNTIF(L$7:L96,"ja"),"")</f>
        <v/>
      </c>
    </row>
    <row r="97" ht="20" customHeight="1">
      <c r="A97" s="8" t="n"/>
      <c r="B97" s="8" t="n"/>
      <c r="C97" s="9">
        <f>IF(OR(A97="",B97=""),"",ROUND(MOD(B97-A97,1)*1440,0))</f>
        <v/>
      </c>
      <c r="D97" s="10" t="n"/>
      <c r="E97" s="10" t="n"/>
      <c r="F97" s="10" t="n"/>
      <c r="G97" s="10" t="n"/>
      <c r="H97" s="10" t="n"/>
      <c r="I97" s="10" t="n"/>
      <c r="J97" s="10" t="n"/>
      <c r="K97" s="10" t="n"/>
      <c r="L97" s="11" t="n"/>
      <c r="M97" s="12">
        <f>IF(L97="ja",COUNTIF(L$7:L97,"ja"),"")</f>
        <v/>
      </c>
    </row>
    <row r="98" ht="20" customHeight="1">
      <c r="A98" s="8" t="n"/>
      <c r="B98" s="8" t="n"/>
      <c r="C98" s="9">
        <f>IF(OR(A98="",B98=""),"",ROUND(MOD(B98-A98,1)*1440,0))</f>
        <v/>
      </c>
      <c r="D98" s="10" t="n"/>
      <c r="E98" s="10" t="n"/>
      <c r="F98" s="10" t="n"/>
      <c r="G98" s="10" t="n"/>
      <c r="H98" s="10" t="n"/>
      <c r="I98" s="10" t="n"/>
      <c r="J98" s="10" t="n"/>
      <c r="K98" s="10" t="n"/>
      <c r="L98" s="11" t="n"/>
      <c r="M98" s="12">
        <f>IF(L98="ja",COUNTIF(L$7:L98,"ja"),"")</f>
        <v/>
      </c>
    </row>
    <row r="99" ht="20" customHeight="1">
      <c r="A99" s="8" t="n"/>
      <c r="B99" s="8" t="n"/>
      <c r="C99" s="9">
        <f>IF(OR(A99="",B99=""),"",ROUND(MOD(B99-A99,1)*1440,0))</f>
        <v/>
      </c>
      <c r="D99" s="10" t="n"/>
      <c r="E99" s="10" t="n"/>
      <c r="F99" s="10" t="n"/>
      <c r="G99" s="10" t="n"/>
      <c r="H99" s="10" t="n"/>
      <c r="I99" s="10" t="n"/>
      <c r="J99" s="10" t="n"/>
      <c r="K99" s="10" t="n"/>
      <c r="L99" s="11" t="n"/>
      <c r="M99" s="12">
        <f>IF(L99="ja",COUNTIF(L$7:L99,"ja"),"")</f>
        <v/>
      </c>
    </row>
    <row r="100" ht="20" customHeight="1">
      <c r="A100" s="8" t="n"/>
      <c r="B100" s="8" t="n"/>
      <c r="C100" s="9">
        <f>IF(OR(A100="",B100=""),"",ROUND(MOD(B100-A100,1)*1440,0))</f>
        <v/>
      </c>
      <c r="D100" s="10" t="n"/>
      <c r="E100" s="10" t="n"/>
      <c r="F100" s="10" t="n"/>
      <c r="G100" s="10" t="n"/>
      <c r="H100" s="10" t="n"/>
      <c r="I100" s="10" t="n"/>
      <c r="J100" s="10" t="n"/>
      <c r="K100" s="10" t="n"/>
      <c r="L100" s="11" t="n"/>
      <c r="M100" s="12">
        <f>IF(L100="ja",COUNTIF(L$7:L100,"ja"),"")</f>
        <v/>
      </c>
    </row>
    <row r="101" ht="20" customHeight="1">
      <c r="A101" s="8" t="n"/>
      <c r="B101" s="8" t="n"/>
      <c r="C101" s="9">
        <f>IF(OR(A101="",B101=""),"",ROUND(MOD(B101-A101,1)*1440,0))</f>
        <v/>
      </c>
      <c r="D101" s="10" t="n"/>
      <c r="E101" s="10" t="n"/>
      <c r="F101" s="10" t="n"/>
      <c r="G101" s="10" t="n"/>
      <c r="H101" s="10" t="n"/>
      <c r="I101" s="10" t="n"/>
      <c r="J101" s="10" t="n"/>
      <c r="K101" s="10" t="n"/>
      <c r="L101" s="11" t="n"/>
      <c r="M101" s="12">
        <f>IF(L101="ja",COUNTIF(L$7:L101,"ja"),"")</f>
        <v/>
      </c>
    </row>
    <row r="102" ht="20" customHeight="1">
      <c r="A102" s="8" t="n"/>
      <c r="B102" s="8" t="n"/>
      <c r="C102" s="9">
        <f>IF(OR(A102="",B102=""),"",ROUND(MOD(B102-A102,1)*1440,0))</f>
        <v/>
      </c>
      <c r="D102" s="10" t="n"/>
      <c r="E102" s="10" t="n"/>
      <c r="F102" s="10" t="n"/>
      <c r="G102" s="10" t="n"/>
      <c r="H102" s="10" t="n"/>
      <c r="I102" s="10" t="n"/>
      <c r="J102" s="10" t="n"/>
      <c r="K102" s="10" t="n"/>
      <c r="L102" s="11" t="n"/>
      <c r="M102" s="12">
        <f>IF(L102="ja",COUNTIF(L$7:L102,"ja"),"")</f>
        <v/>
      </c>
    </row>
    <row r="103" ht="20" customHeight="1">
      <c r="A103" s="8" t="n"/>
      <c r="B103" s="8" t="n"/>
      <c r="C103" s="9">
        <f>IF(OR(A103="",B103=""),"",ROUND(MOD(B103-A103,1)*1440,0))</f>
        <v/>
      </c>
      <c r="D103" s="10" t="n"/>
      <c r="E103" s="10" t="n"/>
      <c r="F103" s="10" t="n"/>
      <c r="G103" s="10" t="n"/>
      <c r="H103" s="10" t="n"/>
      <c r="I103" s="10" t="n"/>
      <c r="J103" s="10" t="n"/>
      <c r="K103" s="10" t="n"/>
      <c r="L103" s="11" t="n"/>
      <c r="M103" s="12">
        <f>IF(L103="ja",COUNTIF(L$7:L103,"ja"),"")</f>
        <v/>
      </c>
    </row>
    <row r="104" ht="20" customHeight="1">
      <c r="A104" s="8" t="n"/>
      <c r="B104" s="8" t="n"/>
      <c r="C104" s="9">
        <f>IF(OR(A104="",B104=""),"",ROUND(MOD(B104-A104,1)*1440,0))</f>
        <v/>
      </c>
      <c r="D104" s="10" t="n"/>
      <c r="E104" s="10" t="n"/>
      <c r="F104" s="10" t="n"/>
      <c r="G104" s="10" t="n"/>
      <c r="H104" s="10" t="n"/>
      <c r="I104" s="10" t="n"/>
      <c r="J104" s="10" t="n"/>
      <c r="K104" s="10" t="n"/>
      <c r="L104" s="11" t="n"/>
      <c r="M104" s="12">
        <f>IF(L104="ja",COUNTIF(L$7:L104,"ja"),"")</f>
        <v/>
      </c>
    </row>
    <row r="105" ht="20" customHeight="1">
      <c r="A105" s="8" t="n"/>
      <c r="B105" s="8" t="n"/>
      <c r="C105" s="9">
        <f>IF(OR(A105="",B105=""),"",ROUND(MOD(B105-A105,1)*1440,0))</f>
        <v/>
      </c>
      <c r="D105" s="10" t="n"/>
      <c r="E105" s="10" t="n"/>
      <c r="F105" s="10" t="n"/>
      <c r="G105" s="10" t="n"/>
      <c r="H105" s="10" t="n"/>
      <c r="I105" s="10" t="n"/>
      <c r="J105" s="10" t="n"/>
      <c r="K105" s="10" t="n"/>
      <c r="L105" s="11" t="n"/>
      <c r="M105" s="12">
        <f>IF(L105="ja",COUNTIF(L$7:L105,"ja"),"")</f>
        <v/>
      </c>
    </row>
    <row r="106" ht="20" customHeight="1">
      <c r="A106" s="8" t="n"/>
      <c r="B106" s="8" t="n"/>
      <c r="C106" s="9">
        <f>IF(OR(A106="",B106=""),"",ROUND(MOD(B106-A106,1)*1440,0))</f>
        <v/>
      </c>
      <c r="D106" s="10" t="n"/>
      <c r="E106" s="10" t="n"/>
      <c r="F106" s="10" t="n"/>
      <c r="G106" s="10" t="n"/>
      <c r="H106" s="10" t="n"/>
      <c r="I106" s="10" t="n"/>
      <c r="J106" s="10" t="n"/>
      <c r="K106" s="10" t="n"/>
      <c r="L106" s="11" t="n"/>
      <c r="M106" s="12">
        <f>IF(L106="ja",COUNTIF(L$7:L106,"ja"),"")</f>
        <v/>
      </c>
    </row>
  </sheetData>
  <autoFilter ref="A6:L106"/>
  <mergeCells count="14">
    <mergeCell ref="D2:F2"/>
    <mergeCell ref="G4:H4"/>
    <mergeCell ref="G2:H2"/>
    <mergeCell ref="I3:L3"/>
    <mergeCell ref="A1:L1"/>
    <mergeCell ref="D4:F4"/>
    <mergeCell ref="I4:L4"/>
    <mergeCell ref="A5:L5"/>
    <mergeCell ref="D3:F3"/>
    <mergeCell ref="A3:C3"/>
    <mergeCell ref="I2:L2"/>
    <mergeCell ref="A4:C4"/>
    <mergeCell ref="G3:H3"/>
    <mergeCell ref="A2:C2"/>
  </mergeCells>
  <conditionalFormatting sqref="A7:L106">
    <cfRule type="expression" priority="1" dxfId="0" stopIfTrue="0">
      <formula>AND($D7&lt;&gt;"",MOD(SUBTOTAL(103,$M$7:$M7),2)=0)</formula>
    </cfRule>
  </conditionalFormatting>
  <dataValidations count="5">
    <dataValidation sqref="A7:B106" showDropDown="0" showInputMessage="0" showErrorMessage="1" allowBlank="1" errorTitle="Uhrzeit" error="Bitte trage eine Uhrzeit ein, zum Beispiel 09:15." type="time" operator="between">
      <formula1>0</formula1>
      <formula2>0.999305555555556</formula2>
    </dataValidation>
    <dataValidation sqref="E7:E106" showDropDown="0" showInputMessage="0" showErrorMessage="1" allowBlank="1" errorTitle="Art" error="Bitte wähle eine Art aus der Liste." type="list">
      <formula1>"Eintreffen,Aufbau,Probe,Briefing,Einlass,Programm,Pause,Umbau,Puffer,Abbau"</formula1>
    </dataValidation>
    <dataValidation sqref="G7:G106" showDropDown="0" showInputMessage="0" showErrorMessage="1" allowBlank="1" errorTitle="Gewerk" error="Dieses Gewerk steht nicht in der Liste. Übernehmen?" type="list" errorStyle="warning">
      <formula1>"alle,Leitung,Technik,Moderation,Empfang,Catering,Veranstaltungsort,Security"</formula1>
    </dataValidation>
    <dataValidation sqref="L7:L106" showDropDown="0" showInputMessage="0" showErrorMessage="1" allowBlank="1" errorTitle="Für Teilnehmende" error="Bitte wähle ja oder nein aus der Liste." type="list">
      <formula1>"ja,nein"</formula1>
    </dataValidation>
    <dataValidation sqref="I2" showDropDown="0" showInputMessage="0" showErrorMessage="1" allowBlank="1" errorTitle="Datum" error="Bitte trage ein Datum ein, zum Beispiel 12.11.2026." type="date" operator="between">
      <formula1>36526</formula1>
      <formula2>73051</formula2>
    </dataValidation>
  </dataValidations>
  <printOptions horizontalCentered="1"/>
  <pageMargins left="0.4" right="0.4" top="0.5" bottom="0.6" header="0.2" footer="0.25"/>
  <pageSetup orientation="landscape" paperSize="9" fitToHeight="0" fitToWidth="1"/>
  <headerFooter>
    <oddHeader>&amp;R&amp;9 Seite &amp;P von &amp;N</oddHeader>
    <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L106"/>
  <sheetViews>
    <sheetView workbookViewId="0">
      <pane ySplit="6" topLeftCell="A7" activePane="bottomLeft" state="frozen"/>
      <selection pane="bottomLeft" activeCell="A1" sqref="A1"/>
    </sheetView>
  </sheetViews>
  <sheetFormatPr baseColWidth="8" defaultRowHeight="15"/>
  <cols>
    <col width="8" customWidth="1" min="1" max="1"/>
    <col width="8" customWidth="1" min="2" max="2"/>
    <col width="7" customWidth="1" min="3" max="3"/>
    <col width="36" customWidth="1" min="4" max="4"/>
    <col width="10" customWidth="1" min="5" max="5"/>
    <col width="15" customWidth="1" min="6" max="6"/>
    <col width="16" customWidth="1" min="7" max="7"/>
    <col width="11" customWidth="1" min="8" max="8"/>
    <col width="28" customWidth="1" min="9" max="9"/>
    <col width="32" customWidth="1" min="10" max="10"/>
    <col width="3" customWidth="1" min="11" max="11"/>
    <col width="45" customWidth="1" min="12" max="12"/>
  </cols>
  <sheetData>
    <row r="1" ht="24" customHeight="1">
      <c r="A1" s="1" t="inlineStr">
        <is>
          <t>Ablaufplan: Gewerke</t>
        </is>
      </c>
    </row>
    <row r="2" ht="20" customHeight="1">
      <c r="A2" s="2" t="inlineStr">
        <is>
          <t>Veranstaltung</t>
        </is>
      </c>
      <c r="D2" s="3">
        <f>IF(Regie!D2="","",Regie!D2)</f>
        <v/>
      </c>
      <c r="E2" s="2" t="inlineStr">
        <is>
          <t>Datum</t>
        </is>
      </c>
      <c r="G2" s="5">
        <f>IF(Regie!I2="","",Regie!I2)</f>
        <v/>
      </c>
      <c r="H2" s="4" t="n"/>
      <c r="I2" s="4" t="n"/>
      <c r="J2" s="4" t="n"/>
      <c r="L2" s="13" t="inlineStr">
        <is>
          <t>Es übernimmt alle Zeilen aus dem Blatt „Regie“. Filtere die Spalte „Gewerk“ nach einem Team und nach „alle“ und drucke dann. Änderst du etwas in „Regie“, wende den Filter neu an. Trage hier nichts ein.</t>
        </is>
      </c>
    </row>
    <row r="3" ht="20" customHeight="1">
      <c r="A3" s="2" t="inlineStr">
        <is>
          <t>Veranstaltungsort</t>
        </is>
      </c>
      <c r="D3" s="3">
        <f>IF(Regie!D3="","",Regie!D3)</f>
        <v/>
      </c>
      <c r="E3" s="2" t="inlineStr">
        <is>
          <t>Stand des Plans</t>
        </is>
      </c>
      <c r="G3" s="3">
        <f>IF(Regie!I3="","",Regie!I3)</f>
        <v/>
      </c>
      <c r="H3" s="4" t="n"/>
      <c r="I3" s="4" t="n"/>
      <c r="J3" s="4" t="n"/>
    </row>
    <row r="4" ht="20" customHeight="1">
      <c r="A4" s="2" t="inlineStr">
        <is>
          <t>Gesamtleitung</t>
        </is>
      </c>
      <c r="D4" s="3">
        <f>IF(Regie!D4="","",Regie!D4)</f>
        <v/>
      </c>
      <c r="E4" s="2" t="inlineStr">
        <is>
          <t>Regie, technische Leitung</t>
        </is>
      </c>
      <c r="G4" s="3">
        <f>IF(Regie!I4="","",Regie!I4)</f>
        <v/>
      </c>
      <c r="H4" s="4" t="n"/>
      <c r="I4" s="4" t="n"/>
      <c r="J4" s="4" t="n"/>
    </row>
    <row r="5" ht="16" customHeight="1">
      <c r="A5" s="6" t="inlineStr">
        <is>
          <t>Dieser Ausdruck gilt für den oben angegebenen Stand. Rückfragen am Eventtag an die Gesamtleitung.</t>
        </is>
      </c>
    </row>
    <row r="6" ht="32" customHeight="1">
      <c r="A6" s="7" t="inlineStr">
        <is>
          <t>Uhrzeit von</t>
        </is>
      </c>
      <c r="B6" s="7" t="inlineStr">
        <is>
          <t>Uhrzeit bis</t>
        </is>
      </c>
      <c r="C6" s="7" t="inlineStr">
        <is>
          <t>Dauer (Min.)</t>
        </is>
      </c>
      <c r="D6" s="7" t="inlineStr">
        <is>
          <t>Programmpunkt</t>
        </is>
      </c>
      <c r="E6" s="7" t="inlineStr">
        <is>
          <t>Art</t>
        </is>
      </c>
      <c r="F6" s="7" t="inlineStr">
        <is>
          <t>Verantwortlich</t>
        </is>
      </c>
      <c r="G6" s="7" t="inlineStr">
        <is>
          <t>Gewerk</t>
        </is>
      </c>
      <c r="H6" s="7" t="inlineStr">
        <is>
          <t>Raum</t>
        </is>
      </c>
      <c r="I6" s="7" t="inlineStr">
        <is>
          <t>Technik</t>
        </is>
      </c>
      <c r="J6" s="7" t="inlineStr">
        <is>
          <t>Hinweise</t>
        </is>
      </c>
    </row>
    <row r="7" ht="34" customHeight="1">
      <c r="A7" s="8">
        <f>IF(INDEX(Regie!$A$7:$A$106,1)="","",INDEX(Regie!$A$7:$A$106,1))</f>
        <v/>
      </c>
      <c r="B7" s="8">
        <f>IF(INDEX(Regie!$B$7:$B$106,1)="","",INDEX(Regie!$B$7:$B$106,1))</f>
        <v/>
      </c>
      <c r="C7" s="9">
        <f>IF(INDEX(Regie!$C$7:$C$106,1)="","",INDEX(Regie!$C$7:$C$106,1))</f>
        <v/>
      </c>
      <c r="D7" s="10">
        <f>IF(INDEX(Regie!$D$7:$D$106,1)="","",INDEX(Regie!$D$7:$D$106,1))</f>
        <v/>
      </c>
      <c r="E7" s="10">
        <f>IF(INDEX(Regie!$E$7:$E$106,1)="","",INDEX(Regie!$E$7:$E$106,1))</f>
        <v/>
      </c>
      <c r="F7" s="10">
        <f>IF(INDEX(Regie!$F$7:$F$106,1)="","",INDEX(Regie!$F$7:$F$106,1))</f>
        <v/>
      </c>
      <c r="G7" s="10">
        <f>IF(INDEX(Regie!$G$7:$G$106,1)="","",INDEX(Regie!$G$7:$G$106,1))</f>
        <v/>
      </c>
      <c r="H7" s="10">
        <f>IF(INDEX(Regie!$H$7:$H$106,1)="","",INDEX(Regie!$H$7:$H$106,1))</f>
        <v/>
      </c>
      <c r="I7" s="10">
        <f>IF(INDEX(Regie!$I$7:$I$106,1)="","",INDEX(Regie!$I$7:$I$106,1))</f>
        <v/>
      </c>
      <c r="J7" s="10">
        <f>IF(INDEX(Regie!$K$7:$K$106,1)="","",INDEX(Regie!$K$7:$K$106,1))</f>
        <v/>
      </c>
    </row>
    <row r="8" ht="34" customHeight="1">
      <c r="A8" s="8">
        <f>IF(INDEX(Regie!$A$7:$A$106,2)="","",INDEX(Regie!$A$7:$A$106,2))</f>
        <v/>
      </c>
      <c r="B8" s="8">
        <f>IF(INDEX(Regie!$B$7:$B$106,2)="","",INDEX(Regie!$B$7:$B$106,2))</f>
        <v/>
      </c>
      <c r="C8" s="9">
        <f>IF(INDEX(Regie!$C$7:$C$106,2)="","",INDEX(Regie!$C$7:$C$106,2))</f>
        <v/>
      </c>
      <c r="D8" s="10">
        <f>IF(INDEX(Regie!$D$7:$D$106,2)="","",INDEX(Regie!$D$7:$D$106,2))</f>
        <v/>
      </c>
      <c r="E8" s="10">
        <f>IF(INDEX(Regie!$E$7:$E$106,2)="","",INDEX(Regie!$E$7:$E$106,2))</f>
        <v/>
      </c>
      <c r="F8" s="10">
        <f>IF(INDEX(Regie!$F$7:$F$106,2)="","",INDEX(Regie!$F$7:$F$106,2))</f>
        <v/>
      </c>
      <c r="G8" s="10">
        <f>IF(INDEX(Regie!$G$7:$G$106,2)="","",INDEX(Regie!$G$7:$G$106,2))</f>
        <v/>
      </c>
      <c r="H8" s="10">
        <f>IF(INDEX(Regie!$H$7:$H$106,2)="","",INDEX(Regie!$H$7:$H$106,2))</f>
        <v/>
      </c>
      <c r="I8" s="10">
        <f>IF(INDEX(Regie!$I$7:$I$106,2)="","",INDEX(Regie!$I$7:$I$106,2))</f>
        <v/>
      </c>
      <c r="J8" s="10">
        <f>IF(INDEX(Regie!$K$7:$K$106,2)="","",INDEX(Regie!$K$7:$K$106,2))</f>
        <v/>
      </c>
    </row>
    <row r="9" ht="34" customHeight="1">
      <c r="A9" s="8">
        <f>IF(INDEX(Regie!$A$7:$A$106,3)="","",INDEX(Regie!$A$7:$A$106,3))</f>
        <v/>
      </c>
      <c r="B9" s="8">
        <f>IF(INDEX(Regie!$B$7:$B$106,3)="","",INDEX(Regie!$B$7:$B$106,3))</f>
        <v/>
      </c>
      <c r="C9" s="9">
        <f>IF(INDEX(Regie!$C$7:$C$106,3)="","",INDEX(Regie!$C$7:$C$106,3))</f>
        <v/>
      </c>
      <c r="D9" s="10">
        <f>IF(INDEX(Regie!$D$7:$D$106,3)="","",INDEX(Regie!$D$7:$D$106,3))</f>
        <v/>
      </c>
      <c r="E9" s="10">
        <f>IF(INDEX(Regie!$E$7:$E$106,3)="","",INDEX(Regie!$E$7:$E$106,3))</f>
        <v/>
      </c>
      <c r="F9" s="10">
        <f>IF(INDEX(Regie!$F$7:$F$106,3)="","",INDEX(Regie!$F$7:$F$106,3))</f>
        <v/>
      </c>
      <c r="G9" s="10">
        <f>IF(INDEX(Regie!$G$7:$G$106,3)="","",INDEX(Regie!$G$7:$G$106,3))</f>
        <v/>
      </c>
      <c r="H9" s="10">
        <f>IF(INDEX(Regie!$H$7:$H$106,3)="","",INDEX(Regie!$H$7:$H$106,3))</f>
        <v/>
      </c>
      <c r="I9" s="10">
        <f>IF(INDEX(Regie!$I$7:$I$106,3)="","",INDEX(Regie!$I$7:$I$106,3))</f>
        <v/>
      </c>
      <c r="J9" s="10">
        <f>IF(INDEX(Regie!$K$7:$K$106,3)="","",INDEX(Regie!$K$7:$K$106,3))</f>
        <v/>
      </c>
    </row>
    <row r="10" ht="34" customHeight="1">
      <c r="A10" s="8">
        <f>IF(INDEX(Regie!$A$7:$A$106,4)="","",INDEX(Regie!$A$7:$A$106,4))</f>
        <v/>
      </c>
      <c r="B10" s="8">
        <f>IF(INDEX(Regie!$B$7:$B$106,4)="","",INDEX(Regie!$B$7:$B$106,4))</f>
        <v/>
      </c>
      <c r="C10" s="9">
        <f>IF(INDEX(Regie!$C$7:$C$106,4)="","",INDEX(Regie!$C$7:$C$106,4))</f>
        <v/>
      </c>
      <c r="D10" s="10">
        <f>IF(INDEX(Regie!$D$7:$D$106,4)="","",INDEX(Regie!$D$7:$D$106,4))</f>
        <v/>
      </c>
      <c r="E10" s="10">
        <f>IF(INDEX(Regie!$E$7:$E$106,4)="","",INDEX(Regie!$E$7:$E$106,4))</f>
        <v/>
      </c>
      <c r="F10" s="10">
        <f>IF(INDEX(Regie!$F$7:$F$106,4)="","",INDEX(Regie!$F$7:$F$106,4))</f>
        <v/>
      </c>
      <c r="G10" s="10">
        <f>IF(INDEX(Regie!$G$7:$G$106,4)="","",INDEX(Regie!$G$7:$G$106,4))</f>
        <v/>
      </c>
      <c r="H10" s="10">
        <f>IF(INDEX(Regie!$H$7:$H$106,4)="","",INDEX(Regie!$H$7:$H$106,4))</f>
        <v/>
      </c>
      <c r="I10" s="10">
        <f>IF(INDEX(Regie!$I$7:$I$106,4)="","",INDEX(Regie!$I$7:$I$106,4))</f>
        <v/>
      </c>
      <c r="J10" s="10">
        <f>IF(INDEX(Regie!$K$7:$K$106,4)="","",INDEX(Regie!$K$7:$K$106,4))</f>
        <v/>
      </c>
    </row>
    <row r="11" ht="34" customHeight="1">
      <c r="A11" s="8">
        <f>IF(INDEX(Regie!$A$7:$A$106,5)="","",INDEX(Regie!$A$7:$A$106,5))</f>
        <v/>
      </c>
      <c r="B11" s="8">
        <f>IF(INDEX(Regie!$B$7:$B$106,5)="","",INDEX(Regie!$B$7:$B$106,5))</f>
        <v/>
      </c>
      <c r="C11" s="9">
        <f>IF(INDEX(Regie!$C$7:$C$106,5)="","",INDEX(Regie!$C$7:$C$106,5))</f>
        <v/>
      </c>
      <c r="D11" s="10">
        <f>IF(INDEX(Regie!$D$7:$D$106,5)="","",INDEX(Regie!$D$7:$D$106,5))</f>
        <v/>
      </c>
      <c r="E11" s="10">
        <f>IF(INDEX(Regie!$E$7:$E$106,5)="","",INDEX(Regie!$E$7:$E$106,5))</f>
        <v/>
      </c>
      <c r="F11" s="10">
        <f>IF(INDEX(Regie!$F$7:$F$106,5)="","",INDEX(Regie!$F$7:$F$106,5))</f>
        <v/>
      </c>
      <c r="G11" s="10">
        <f>IF(INDEX(Regie!$G$7:$G$106,5)="","",INDEX(Regie!$G$7:$G$106,5))</f>
        <v/>
      </c>
      <c r="H11" s="10">
        <f>IF(INDEX(Regie!$H$7:$H$106,5)="","",INDEX(Regie!$H$7:$H$106,5))</f>
        <v/>
      </c>
      <c r="I11" s="10">
        <f>IF(INDEX(Regie!$I$7:$I$106,5)="","",INDEX(Regie!$I$7:$I$106,5))</f>
        <v/>
      </c>
      <c r="J11" s="10">
        <f>IF(INDEX(Regie!$K$7:$K$106,5)="","",INDEX(Regie!$K$7:$K$106,5))</f>
        <v/>
      </c>
    </row>
    <row r="12" ht="20" customHeight="1">
      <c r="A12" s="8">
        <f>IF(INDEX(Regie!$A$7:$A$106,6)="","",INDEX(Regie!$A$7:$A$106,6))</f>
        <v/>
      </c>
      <c r="B12" s="8">
        <f>IF(INDEX(Regie!$B$7:$B$106,6)="","",INDEX(Regie!$B$7:$B$106,6))</f>
        <v/>
      </c>
      <c r="C12" s="9">
        <f>IF(INDEX(Regie!$C$7:$C$106,6)="","",INDEX(Regie!$C$7:$C$106,6))</f>
        <v/>
      </c>
      <c r="D12" s="10">
        <f>IF(INDEX(Regie!$D$7:$D$106,6)="","",INDEX(Regie!$D$7:$D$106,6))</f>
        <v/>
      </c>
      <c r="E12" s="10">
        <f>IF(INDEX(Regie!$E$7:$E$106,6)="","",INDEX(Regie!$E$7:$E$106,6))</f>
        <v/>
      </c>
      <c r="F12" s="10">
        <f>IF(INDEX(Regie!$F$7:$F$106,6)="","",INDEX(Regie!$F$7:$F$106,6))</f>
        <v/>
      </c>
      <c r="G12" s="10">
        <f>IF(INDEX(Regie!$G$7:$G$106,6)="","",INDEX(Regie!$G$7:$G$106,6))</f>
        <v/>
      </c>
      <c r="H12" s="10">
        <f>IF(INDEX(Regie!$H$7:$H$106,6)="","",INDEX(Regie!$H$7:$H$106,6))</f>
        <v/>
      </c>
      <c r="I12" s="10">
        <f>IF(INDEX(Regie!$I$7:$I$106,6)="","",INDEX(Regie!$I$7:$I$106,6))</f>
        <v/>
      </c>
      <c r="J12" s="10">
        <f>IF(INDEX(Regie!$K$7:$K$106,6)="","",INDEX(Regie!$K$7:$K$106,6))</f>
        <v/>
      </c>
    </row>
    <row r="13" ht="20" customHeight="1">
      <c r="A13" s="8">
        <f>IF(INDEX(Regie!$A$7:$A$106,7)="","",INDEX(Regie!$A$7:$A$106,7))</f>
        <v/>
      </c>
      <c r="B13" s="8">
        <f>IF(INDEX(Regie!$B$7:$B$106,7)="","",INDEX(Regie!$B$7:$B$106,7))</f>
        <v/>
      </c>
      <c r="C13" s="9">
        <f>IF(INDEX(Regie!$C$7:$C$106,7)="","",INDEX(Regie!$C$7:$C$106,7))</f>
        <v/>
      </c>
      <c r="D13" s="10">
        <f>IF(INDEX(Regie!$D$7:$D$106,7)="","",INDEX(Regie!$D$7:$D$106,7))</f>
        <v/>
      </c>
      <c r="E13" s="10">
        <f>IF(INDEX(Regie!$E$7:$E$106,7)="","",INDEX(Regie!$E$7:$E$106,7))</f>
        <v/>
      </c>
      <c r="F13" s="10">
        <f>IF(INDEX(Regie!$F$7:$F$106,7)="","",INDEX(Regie!$F$7:$F$106,7))</f>
        <v/>
      </c>
      <c r="G13" s="10">
        <f>IF(INDEX(Regie!$G$7:$G$106,7)="","",INDEX(Regie!$G$7:$G$106,7))</f>
        <v/>
      </c>
      <c r="H13" s="10">
        <f>IF(INDEX(Regie!$H$7:$H$106,7)="","",INDEX(Regie!$H$7:$H$106,7))</f>
        <v/>
      </c>
      <c r="I13" s="10">
        <f>IF(INDEX(Regie!$I$7:$I$106,7)="","",INDEX(Regie!$I$7:$I$106,7))</f>
        <v/>
      </c>
      <c r="J13" s="10">
        <f>IF(INDEX(Regie!$K$7:$K$106,7)="","",INDEX(Regie!$K$7:$K$106,7))</f>
        <v/>
      </c>
    </row>
    <row r="14" ht="34" customHeight="1">
      <c r="A14" s="8">
        <f>IF(INDEX(Regie!$A$7:$A$106,8)="","",INDEX(Regie!$A$7:$A$106,8))</f>
        <v/>
      </c>
      <c r="B14" s="8">
        <f>IF(INDEX(Regie!$B$7:$B$106,8)="","",INDEX(Regie!$B$7:$B$106,8))</f>
        <v/>
      </c>
      <c r="C14" s="9">
        <f>IF(INDEX(Regie!$C$7:$C$106,8)="","",INDEX(Regie!$C$7:$C$106,8))</f>
        <v/>
      </c>
      <c r="D14" s="10">
        <f>IF(INDEX(Regie!$D$7:$D$106,8)="","",INDEX(Regie!$D$7:$D$106,8))</f>
        <v/>
      </c>
      <c r="E14" s="10">
        <f>IF(INDEX(Regie!$E$7:$E$106,8)="","",INDEX(Regie!$E$7:$E$106,8))</f>
        <v/>
      </c>
      <c r="F14" s="10">
        <f>IF(INDEX(Regie!$F$7:$F$106,8)="","",INDEX(Regie!$F$7:$F$106,8))</f>
        <v/>
      </c>
      <c r="G14" s="10">
        <f>IF(INDEX(Regie!$G$7:$G$106,8)="","",INDEX(Regie!$G$7:$G$106,8))</f>
        <v/>
      </c>
      <c r="H14" s="10">
        <f>IF(INDEX(Regie!$H$7:$H$106,8)="","",INDEX(Regie!$H$7:$H$106,8))</f>
        <v/>
      </c>
      <c r="I14" s="10">
        <f>IF(INDEX(Regie!$I$7:$I$106,8)="","",INDEX(Regie!$I$7:$I$106,8))</f>
        <v/>
      </c>
      <c r="J14" s="10">
        <f>IF(INDEX(Regie!$K$7:$K$106,8)="","",INDEX(Regie!$K$7:$K$106,8))</f>
        <v/>
      </c>
    </row>
    <row r="15" ht="34" customHeight="1">
      <c r="A15" s="8">
        <f>IF(INDEX(Regie!$A$7:$A$106,9)="","",INDEX(Regie!$A$7:$A$106,9))</f>
        <v/>
      </c>
      <c r="B15" s="8">
        <f>IF(INDEX(Regie!$B$7:$B$106,9)="","",INDEX(Regie!$B$7:$B$106,9))</f>
        <v/>
      </c>
      <c r="C15" s="9">
        <f>IF(INDEX(Regie!$C$7:$C$106,9)="","",INDEX(Regie!$C$7:$C$106,9))</f>
        <v/>
      </c>
      <c r="D15" s="10">
        <f>IF(INDEX(Regie!$D$7:$D$106,9)="","",INDEX(Regie!$D$7:$D$106,9))</f>
        <v/>
      </c>
      <c r="E15" s="10">
        <f>IF(INDEX(Regie!$E$7:$E$106,9)="","",INDEX(Regie!$E$7:$E$106,9))</f>
        <v/>
      </c>
      <c r="F15" s="10">
        <f>IF(INDEX(Regie!$F$7:$F$106,9)="","",INDEX(Regie!$F$7:$F$106,9))</f>
        <v/>
      </c>
      <c r="G15" s="10">
        <f>IF(INDEX(Regie!$G$7:$G$106,9)="","",INDEX(Regie!$G$7:$G$106,9))</f>
        <v/>
      </c>
      <c r="H15" s="10">
        <f>IF(INDEX(Regie!$H$7:$H$106,9)="","",INDEX(Regie!$H$7:$H$106,9))</f>
        <v/>
      </c>
      <c r="I15" s="10">
        <f>IF(INDEX(Regie!$I$7:$I$106,9)="","",INDEX(Regie!$I$7:$I$106,9))</f>
        <v/>
      </c>
      <c r="J15" s="10">
        <f>IF(INDEX(Regie!$K$7:$K$106,9)="","",INDEX(Regie!$K$7:$K$106,9))</f>
        <v/>
      </c>
    </row>
    <row r="16" ht="34" customHeight="1">
      <c r="A16" s="8">
        <f>IF(INDEX(Regie!$A$7:$A$106,10)="","",INDEX(Regie!$A$7:$A$106,10))</f>
        <v/>
      </c>
      <c r="B16" s="8">
        <f>IF(INDEX(Regie!$B$7:$B$106,10)="","",INDEX(Regie!$B$7:$B$106,10))</f>
        <v/>
      </c>
      <c r="C16" s="9">
        <f>IF(INDEX(Regie!$C$7:$C$106,10)="","",INDEX(Regie!$C$7:$C$106,10))</f>
        <v/>
      </c>
      <c r="D16" s="10">
        <f>IF(INDEX(Regie!$D$7:$D$106,10)="","",INDEX(Regie!$D$7:$D$106,10))</f>
        <v/>
      </c>
      <c r="E16" s="10">
        <f>IF(INDEX(Regie!$E$7:$E$106,10)="","",INDEX(Regie!$E$7:$E$106,10))</f>
        <v/>
      </c>
      <c r="F16" s="10">
        <f>IF(INDEX(Regie!$F$7:$F$106,10)="","",INDEX(Regie!$F$7:$F$106,10))</f>
        <v/>
      </c>
      <c r="G16" s="10">
        <f>IF(INDEX(Regie!$G$7:$G$106,10)="","",INDEX(Regie!$G$7:$G$106,10))</f>
        <v/>
      </c>
      <c r="H16" s="10">
        <f>IF(INDEX(Regie!$H$7:$H$106,10)="","",INDEX(Regie!$H$7:$H$106,10))</f>
        <v/>
      </c>
      <c r="I16" s="10">
        <f>IF(INDEX(Regie!$I$7:$I$106,10)="","",INDEX(Regie!$I$7:$I$106,10))</f>
        <v/>
      </c>
      <c r="J16" s="10">
        <f>IF(INDEX(Regie!$K$7:$K$106,10)="","",INDEX(Regie!$K$7:$K$106,10))</f>
        <v/>
      </c>
    </row>
    <row r="17" ht="34" customHeight="1">
      <c r="A17" s="8">
        <f>IF(INDEX(Regie!$A$7:$A$106,11)="","",INDEX(Regie!$A$7:$A$106,11))</f>
        <v/>
      </c>
      <c r="B17" s="8">
        <f>IF(INDEX(Regie!$B$7:$B$106,11)="","",INDEX(Regie!$B$7:$B$106,11))</f>
        <v/>
      </c>
      <c r="C17" s="9">
        <f>IF(INDEX(Regie!$C$7:$C$106,11)="","",INDEX(Regie!$C$7:$C$106,11))</f>
        <v/>
      </c>
      <c r="D17" s="10">
        <f>IF(INDEX(Regie!$D$7:$D$106,11)="","",INDEX(Regie!$D$7:$D$106,11))</f>
        <v/>
      </c>
      <c r="E17" s="10">
        <f>IF(INDEX(Regie!$E$7:$E$106,11)="","",INDEX(Regie!$E$7:$E$106,11))</f>
        <v/>
      </c>
      <c r="F17" s="10">
        <f>IF(INDEX(Regie!$F$7:$F$106,11)="","",INDEX(Regie!$F$7:$F$106,11))</f>
        <v/>
      </c>
      <c r="G17" s="10">
        <f>IF(INDEX(Regie!$G$7:$G$106,11)="","",INDEX(Regie!$G$7:$G$106,11))</f>
        <v/>
      </c>
      <c r="H17" s="10">
        <f>IF(INDEX(Regie!$H$7:$H$106,11)="","",INDEX(Regie!$H$7:$H$106,11))</f>
        <v/>
      </c>
      <c r="I17" s="10">
        <f>IF(INDEX(Regie!$I$7:$I$106,11)="","",INDEX(Regie!$I$7:$I$106,11))</f>
        <v/>
      </c>
      <c r="J17" s="10">
        <f>IF(INDEX(Regie!$K$7:$K$106,11)="","",INDEX(Regie!$K$7:$K$106,11))</f>
        <v/>
      </c>
    </row>
    <row r="18" ht="34" customHeight="1">
      <c r="A18" s="8">
        <f>IF(INDEX(Regie!$A$7:$A$106,12)="","",INDEX(Regie!$A$7:$A$106,12))</f>
        <v/>
      </c>
      <c r="B18" s="8">
        <f>IF(INDEX(Regie!$B$7:$B$106,12)="","",INDEX(Regie!$B$7:$B$106,12))</f>
        <v/>
      </c>
      <c r="C18" s="9">
        <f>IF(INDEX(Regie!$C$7:$C$106,12)="","",INDEX(Regie!$C$7:$C$106,12))</f>
        <v/>
      </c>
      <c r="D18" s="10">
        <f>IF(INDEX(Regie!$D$7:$D$106,12)="","",INDEX(Regie!$D$7:$D$106,12))</f>
        <v/>
      </c>
      <c r="E18" s="10">
        <f>IF(INDEX(Regie!$E$7:$E$106,12)="","",INDEX(Regie!$E$7:$E$106,12))</f>
        <v/>
      </c>
      <c r="F18" s="10">
        <f>IF(INDEX(Regie!$F$7:$F$106,12)="","",INDEX(Regie!$F$7:$F$106,12))</f>
        <v/>
      </c>
      <c r="G18" s="10">
        <f>IF(INDEX(Regie!$G$7:$G$106,12)="","",INDEX(Regie!$G$7:$G$106,12))</f>
        <v/>
      </c>
      <c r="H18" s="10">
        <f>IF(INDEX(Regie!$H$7:$H$106,12)="","",INDEX(Regie!$H$7:$H$106,12))</f>
        <v/>
      </c>
      <c r="I18" s="10">
        <f>IF(INDEX(Regie!$I$7:$I$106,12)="","",INDEX(Regie!$I$7:$I$106,12))</f>
        <v/>
      </c>
      <c r="J18" s="10">
        <f>IF(INDEX(Regie!$K$7:$K$106,12)="","",INDEX(Regie!$K$7:$K$106,12))</f>
        <v/>
      </c>
    </row>
    <row r="19" ht="20" customHeight="1">
      <c r="A19" s="8">
        <f>IF(INDEX(Regie!$A$7:$A$106,13)="","",INDEX(Regie!$A$7:$A$106,13))</f>
        <v/>
      </c>
      <c r="B19" s="8">
        <f>IF(INDEX(Regie!$B$7:$B$106,13)="","",INDEX(Regie!$B$7:$B$106,13))</f>
        <v/>
      </c>
      <c r="C19" s="9">
        <f>IF(INDEX(Regie!$C$7:$C$106,13)="","",INDEX(Regie!$C$7:$C$106,13))</f>
        <v/>
      </c>
      <c r="D19" s="10">
        <f>IF(INDEX(Regie!$D$7:$D$106,13)="","",INDEX(Regie!$D$7:$D$106,13))</f>
        <v/>
      </c>
      <c r="E19" s="10">
        <f>IF(INDEX(Regie!$E$7:$E$106,13)="","",INDEX(Regie!$E$7:$E$106,13))</f>
        <v/>
      </c>
      <c r="F19" s="10">
        <f>IF(INDEX(Regie!$F$7:$F$106,13)="","",INDEX(Regie!$F$7:$F$106,13))</f>
        <v/>
      </c>
      <c r="G19" s="10">
        <f>IF(INDEX(Regie!$G$7:$G$106,13)="","",INDEX(Regie!$G$7:$G$106,13))</f>
        <v/>
      </c>
      <c r="H19" s="10">
        <f>IF(INDEX(Regie!$H$7:$H$106,13)="","",INDEX(Regie!$H$7:$H$106,13))</f>
        <v/>
      </c>
      <c r="I19" s="10">
        <f>IF(INDEX(Regie!$I$7:$I$106,13)="","",INDEX(Regie!$I$7:$I$106,13))</f>
        <v/>
      </c>
      <c r="J19" s="10">
        <f>IF(INDEX(Regie!$K$7:$K$106,13)="","",INDEX(Regie!$K$7:$K$106,13))</f>
        <v/>
      </c>
    </row>
    <row r="20" ht="34" customHeight="1">
      <c r="A20" s="8">
        <f>IF(INDEX(Regie!$A$7:$A$106,14)="","",INDEX(Regie!$A$7:$A$106,14))</f>
        <v/>
      </c>
      <c r="B20" s="8">
        <f>IF(INDEX(Regie!$B$7:$B$106,14)="","",INDEX(Regie!$B$7:$B$106,14))</f>
        <v/>
      </c>
      <c r="C20" s="9">
        <f>IF(INDEX(Regie!$C$7:$C$106,14)="","",INDEX(Regie!$C$7:$C$106,14))</f>
        <v/>
      </c>
      <c r="D20" s="10">
        <f>IF(INDEX(Regie!$D$7:$D$106,14)="","",INDEX(Regie!$D$7:$D$106,14))</f>
        <v/>
      </c>
      <c r="E20" s="10">
        <f>IF(INDEX(Regie!$E$7:$E$106,14)="","",INDEX(Regie!$E$7:$E$106,14))</f>
        <v/>
      </c>
      <c r="F20" s="10">
        <f>IF(INDEX(Regie!$F$7:$F$106,14)="","",INDEX(Regie!$F$7:$F$106,14))</f>
        <v/>
      </c>
      <c r="G20" s="10">
        <f>IF(INDEX(Regie!$G$7:$G$106,14)="","",INDEX(Regie!$G$7:$G$106,14))</f>
        <v/>
      </c>
      <c r="H20" s="10">
        <f>IF(INDEX(Regie!$H$7:$H$106,14)="","",INDEX(Regie!$H$7:$H$106,14))</f>
        <v/>
      </c>
      <c r="I20" s="10">
        <f>IF(INDEX(Regie!$I$7:$I$106,14)="","",INDEX(Regie!$I$7:$I$106,14))</f>
        <v/>
      </c>
      <c r="J20" s="10">
        <f>IF(INDEX(Regie!$K$7:$K$106,14)="","",INDEX(Regie!$K$7:$K$106,14))</f>
        <v/>
      </c>
    </row>
    <row r="21" ht="20" customHeight="1">
      <c r="A21" s="8">
        <f>IF(INDEX(Regie!$A$7:$A$106,15)="","",INDEX(Regie!$A$7:$A$106,15))</f>
        <v/>
      </c>
      <c r="B21" s="8">
        <f>IF(INDEX(Regie!$B$7:$B$106,15)="","",INDEX(Regie!$B$7:$B$106,15))</f>
        <v/>
      </c>
      <c r="C21" s="9">
        <f>IF(INDEX(Regie!$C$7:$C$106,15)="","",INDEX(Regie!$C$7:$C$106,15))</f>
        <v/>
      </c>
      <c r="D21" s="10">
        <f>IF(INDEX(Regie!$D$7:$D$106,15)="","",INDEX(Regie!$D$7:$D$106,15))</f>
        <v/>
      </c>
      <c r="E21" s="10">
        <f>IF(INDEX(Regie!$E$7:$E$106,15)="","",INDEX(Regie!$E$7:$E$106,15))</f>
        <v/>
      </c>
      <c r="F21" s="10">
        <f>IF(INDEX(Regie!$F$7:$F$106,15)="","",INDEX(Regie!$F$7:$F$106,15))</f>
        <v/>
      </c>
      <c r="G21" s="10">
        <f>IF(INDEX(Regie!$G$7:$G$106,15)="","",INDEX(Regie!$G$7:$G$106,15))</f>
        <v/>
      </c>
      <c r="H21" s="10">
        <f>IF(INDEX(Regie!$H$7:$H$106,15)="","",INDEX(Regie!$H$7:$H$106,15))</f>
        <v/>
      </c>
      <c r="I21" s="10">
        <f>IF(INDEX(Regie!$I$7:$I$106,15)="","",INDEX(Regie!$I$7:$I$106,15))</f>
        <v/>
      </c>
      <c r="J21" s="10">
        <f>IF(INDEX(Regie!$K$7:$K$106,15)="","",INDEX(Regie!$K$7:$K$106,15))</f>
        <v/>
      </c>
    </row>
    <row r="22" ht="20" customHeight="1">
      <c r="A22" s="8">
        <f>IF(INDEX(Regie!$A$7:$A$106,16)="","",INDEX(Regie!$A$7:$A$106,16))</f>
        <v/>
      </c>
      <c r="B22" s="8">
        <f>IF(INDEX(Regie!$B$7:$B$106,16)="","",INDEX(Regie!$B$7:$B$106,16))</f>
        <v/>
      </c>
      <c r="C22" s="9">
        <f>IF(INDEX(Regie!$C$7:$C$106,16)="","",INDEX(Regie!$C$7:$C$106,16))</f>
        <v/>
      </c>
      <c r="D22" s="10">
        <f>IF(INDEX(Regie!$D$7:$D$106,16)="","",INDEX(Regie!$D$7:$D$106,16))</f>
        <v/>
      </c>
      <c r="E22" s="10">
        <f>IF(INDEX(Regie!$E$7:$E$106,16)="","",INDEX(Regie!$E$7:$E$106,16))</f>
        <v/>
      </c>
      <c r="F22" s="10">
        <f>IF(INDEX(Regie!$F$7:$F$106,16)="","",INDEX(Regie!$F$7:$F$106,16))</f>
        <v/>
      </c>
      <c r="G22" s="10">
        <f>IF(INDEX(Regie!$G$7:$G$106,16)="","",INDEX(Regie!$G$7:$G$106,16))</f>
        <v/>
      </c>
      <c r="H22" s="10">
        <f>IF(INDEX(Regie!$H$7:$H$106,16)="","",INDEX(Regie!$H$7:$H$106,16))</f>
        <v/>
      </c>
      <c r="I22" s="10">
        <f>IF(INDEX(Regie!$I$7:$I$106,16)="","",INDEX(Regie!$I$7:$I$106,16))</f>
        <v/>
      </c>
      <c r="J22" s="10">
        <f>IF(INDEX(Regie!$K$7:$K$106,16)="","",INDEX(Regie!$K$7:$K$106,16))</f>
        <v/>
      </c>
    </row>
    <row r="23" ht="20" customHeight="1">
      <c r="A23" s="8">
        <f>IF(INDEX(Regie!$A$7:$A$106,17)="","",INDEX(Regie!$A$7:$A$106,17))</f>
        <v/>
      </c>
      <c r="B23" s="8">
        <f>IF(INDEX(Regie!$B$7:$B$106,17)="","",INDEX(Regie!$B$7:$B$106,17))</f>
        <v/>
      </c>
      <c r="C23" s="9">
        <f>IF(INDEX(Regie!$C$7:$C$106,17)="","",INDEX(Regie!$C$7:$C$106,17))</f>
        <v/>
      </c>
      <c r="D23" s="10">
        <f>IF(INDEX(Regie!$D$7:$D$106,17)="","",INDEX(Regie!$D$7:$D$106,17))</f>
        <v/>
      </c>
      <c r="E23" s="10">
        <f>IF(INDEX(Regie!$E$7:$E$106,17)="","",INDEX(Regie!$E$7:$E$106,17))</f>
        <v/>
      </c>
      <c r="F23" s="10">
        <f>IF(INDEX(Regie!$F$7:$F$106,17)="","",INDEX(Regie!$F$7:$F$106,17))</f>
        <v/>
      </c>
      <c r="G23" s="10">
        <f>IF(INDEX(Regie!$G$7:$G$106,17)="","",INDEX(Regie!$G$7:$G$106,17))</f>
        <v/>
      </c>
      <c r="H23" s="10">
        <f>IF(INDEX(Regie!$H$7:$H$106,17)="","",INDEX(Regie!$H$7:$H$106,17))</f>
        <v/>
      </c>
      <c r="I23" s="10">
        <f>IF(INDEX(Regie!$I$7:$I$106,17)="","",INDEX(Regie!$I$7:$I$106,17))</f>
        <v/>
      </c>
      <c r="J23" s="10">
        <f>IF(INDEX(Regie!$K$7:$K$106,17)="","",INDEX(Regie!$K$7:$K$106,17))</f>
        <v/>
      </c>
    </row>
    <row r="24" ht="20" customHeight="1">
      <c r="A24" s="8">
        <f>IF(INDEX(Regie!$A$7:$A$106,18)="","",INDEX(Regie!$A$7:$A$106,18))</f>
        <v/>
      </c>
      <c r="B24" s="8">
        <f>IF(INDEX(Regie!$B$7:$B$106,18)="","",INDEX(Regie!$B$7:$B$106,18))</f>
        <v/>
      </c>
      <c r="C24" s="9">
        <f>IF(INDEX(Regie!$C$7:$C$106,18)="","",INDEX(Regie!$C$7:$C$106,18))</f>
        <v/>
      </c>
      <c r="D24" s="10">
        <f>IF(INDEX(Regie!$D$7:$D$106,18)="","",INDEX(Regie!$D$7:$D$106,18))</f>
        <v/>
      </c>
      <c r="E24" s="10">
        <f>IF(INDEX(Regie!$E$7:$E$106,18)="","",INDEX(Regie!$E$7:$E$106,18))</f>
        <v/>
      </c>
      <c r="F24" s="10">
        <f>IF(INDEX(Regie!$F$7:$F$106,18)="","",INDEX(Regie!$F$7:$F$106,18))</f>
        <v/>
      </c>
      <c r="G24" s="10">
        <f>IF(INDEX(Regie!$G$7:$G$106,18)="","",INDEX(Regie!$G$7:$G$106,18))</f>
        <v/>
      </c>
      <c r="H24" s="10">
        <f>IF(INDEX(Regie!$H$7:$H$106,18)="","",INDEX(Regie!$H$7:$H$106,18))</f>
        <v/>
      </c>
      <c r="I24" s="10">
        <f>IF(INDEX(Regie!$I$7:$I$106,18)="","",INDEX(Regie!$I$7:$I$106,18))</f>
        <v/>
      </c>
      <c r="J24" s="10">
        <f>IF(INDEX(Regie!$K$7:$K$106,18)="","",INDEX(Regie!$K$7:$K$106,18))</f>
        <v/>
      </c>
    </row>
    <row r="25" ht="20" customHeight="1">
      <c r="A25" s="8">
        <f>IF(INDEX(Regie!$A$7:$A$106,19)="","",INDEX(Regie!$A$7:$A$106,19))</f>
        <v/>
      </c>
      <c r="B25" s="8">
        <f>IF(INDEX(Regie!$B$7:$B$106,19)="","",INDEX(Regie!$B$7:$B$106,19))</f>
        <v/>
      </c>
      <c r="C25" s="9">
        <f>IF(INDEX(Regie!$C$7:$C$106,19)="","",INDEX(Regie!$C$7:$C$106,19))</f>
        <v/>
      </c>
      <c r="D25" s="10">
        <f>IF(INDEX(Regie!$D$7:$D$106,19)="","",INDEX(Regie!$D$7:$D$106,19))</f>
        <v/>
      </c>
      <c r="E25" s="10">
        <f>IF(INDEX(Regie!$E$7:$E$106,19)="","",INDEX(Regie!$E$7:$E$106,19))</f>
        <v/>
      </c>
      <c r="F25" s="10">
        <f>IF(INDEX(Regie!$F$7:$F$106,19)="","",INDEX(Regie!$F$7:$F$106,19))</f>
        <v/>
      </c>
      <c r="G25" s="10">
        <f>IF(INDEX(Regie!$G$7:$G$106,19)="","",INDEX(Regie!$G$7:$G$106,19))</f>
        <v/>
      </c>
      <c r="H25" s="10">
        <f>IF(INDEX(Regie!$H$7:$H$106,19)="","",INDEX(Regie!$H$7:$H$106,19))</f>
        <v/>
      </c>
      <c r="I25" s="10">
        <f>IF(INDEX(Regie!$I$7:$I$106,19)="","",INDEX(Regie!$I$7:$I$106,19))</f>
        <v/>
      </c>
      <c r="J25" s="10">
        <f>IF(INDEX(Regie!$K$7:$K$106,19)="","",INDEX(Regie!$K$7:$K$106,19))</f>
        <v/>
      </c>
    </row>
    <row r="26" ht="20" customHeight="1">
      <c r="A26" s="8">
        <f>IF(INDEX(Regie!$A$7:$A$106,20)="","",INDEX(Regie!$A$7:$A$106,20))</f>
        <v/>
      </c>
      <c r="B26" s="8">
        <f>IF(INDEX(Regie!$B$7:$B$106,20)="","",INDEX(Regie!$B$7:$B$106,20))</f>
        <v/>
      </c>
      <c r="C26" s="9">
        <f>IF(INDEX(Regie!$C$7:$C$106,20)="","",INDEX(Regie!$C$7:$C$106,20))</f>
        <v/>
      </c>
      <c r="D26" s="10">
        <f>IF(INDEX(Regie!$D$7:$D$106,20)="","",INDEX(Regie!$D$7:$D$106,20))</f>
        <v/>
      </c>
      <c r="E26" s="10">
        <f>IF(INDEX(Regie!$E$7:$E$106,20)="","",INDEX(Regie!$E$7:$E$106,20))</f>
        <v/>
      </c>
      <c r="F26" s="10">
        <f>IF(INDEX(Regie!$F$7:$F$106,20)="","",INDEX(Regie!$F$7:$F$106,20))</f>
        <v/>
      </c>
      <c r="G26" s="10">
        <f>IF(INDEX(Regie!$G$7:$G$106,20)="","",INDEX(Regie!$G$7:$G$106,20))</f>
        <v/>
      </c>
      <c r="H26" s="10">
        <f>IF(INDEX(Regie!$H$7:$H$106,20)="","",INDEX(Regie!$H$7:$H$106,20))</f>
        <v/>
      </c>
      <c r="I26" s="10">
        <f>IF(INDEX(Regie!$I$7:$I$106,20)="","",INDEX(Regie!$I$7:$I$106,20))</f>
        <v/>
      </c>
      <c r="J26" s="10">
        <f>IF(INDEX(Regie!$K$7:$K$106,20)="","",INDEX(Regie!$K$7:$K$106,20))</f>
        <v/>
      </c>
    </row>
    <row r="27" ht="34" customHeight="1">
      <c r="A27" s="8">
        <f>IF(INDEX(Regie!$A$7:$A$106,21)="","",INDEX(Regie!$A$7:$A$106,21))</f>
        <v/>
      </c>
      <c r="B27" s="8">
        <f>IF(INDEX(Regie!$B$7:$B$106,21)="","",INDEX(Regie!$B$7:$B$106,21))</f>
        <v/>
      </c>
      <c r="C27" s="9">
        <f>IF(INDEX(Regie!$C$7:$C$106,21)="","",INDEX(Regie!$C$7:$C$106,21))</f>
        <v/>
      </c>
      <c r="D27" s="10">
        <f>IF(INDEX(Regie!$D$7:$D$106,21)="","",INDEX(Regie!$D$7:$D$106,21))</f>
        <v/>
      </c>
      <c r="E27" s="10">
        <f>IF(INDEX(Regie!$E$7:$E$106,21)="","",INDEX(Regie!$E$7:$E$106,21))</f>
        <v/>
      </c>
      <c r="F27" s="10">
        <f>IF(INDEX(Regie!$F$7:$F$106,21)="","",INDEX(Regie!$F$7:$F$106,21))</f>
        <v/>
      </c>
      <c r="G27" s="10">
        <f>IF(INDEX(Regie!$G$7:$G$106,21)="","",INDEX(Regie!$G$7:$G$106,21))</f>
        <v/>
      </c>
      <c r="H27" s="10">
        <f>IF(INDEX(Regie!$H$7:$H$106,21)="","",INDEX(Regie!$H$7:$H$106,21))</f>
        <v/>
      </c>
      <c r="I27" s="10">
        <f>IF(INDEX(Regie!$I$7:$I$106,21)="","",INDEX(Regie!$I$7:$I$106,21))</f>
        <v/>
      </c>
      <c r="J27" s="10">
        <f>IF(INDEX(Regie!$K$7:$K$106,21)="","",INDEX(Regie!$K$7:$K$106,21))</f>
        <v/>
      </c>
    </row>
    <row r="28" ht="34" customHeight="1">
      <c r="A28" s="8">
        <f>IF(INDEX(Regie!$A$7:$A$106,22)="","",INDEX(Regie!$A$7:$A$106,22))</f>
        <v/>
      </c>
      <c r="B28" s="8">
        <f>IF(INDEX(Regie!$B$7:$B$106,22)="","",INDEX(Regie!$B$7:$B$106,22))</f>
        <v/>
      </c>
      <c r="C28" s="9">
        <f>IF(INDEX(Regie!$C$7:$C$106,22)="","",INDEX(Regie!$C$7:$C$106,22))</f>
        <v/>
      </c>
      <c r="D28" s="10">
        <f>IF(INDEX(Regie!$D$7:$D$106,22)="","",INDEX(Regie!$D$7:$D$106,22))</f>
        <v/>
      </c>
      <c r="E28" s="10">
        <f>IF(INDEX(Regie!$E$7:$E$106,22)="","",INDEX(Regie!$E$7:$E$106,22))</f>
        <v/>
      </c>
      <c r="F28" s="10">
        <f>IF(INDEX(Regie!$F$7:$F$106,22)="","",INDEX(Regie!$F$7:$F$106,22))</f>
        <v/>
      </c>
      <c r="G28" s="10">
        <f>IF(INDEX(Regie!$G$7:$G$106,22)="","",INDEX(Regie!$G$7:$G$106,22))</f>
        <v/>
      </c>
      <c r="H28" s="10">
        <f>IF(INDEX(Regie!$H$7:$H$106,22)="","",INDEX(Regie!$H$7:$H$106,22))</f>
        <v/>
      </c>
      <c r="I28" s="10">
        <f>IF(INDEX(Regie!$I$7:$I$106,22)="","",INDEX(Regie!$I$7:$I$106,22))</f>
        <v/>
      </c>
      <c r="J28" s="10">
        <f>IF(INDEX(Regie!$K$7:$K$106,22)="","",INDEX(Regie!$K$7:$K$106,22))</f>
        <v/>
      </c>
    </row>
    <row r="29" ht="20" customHeight="1">
      <c r="A29" s="8">
        <f>IF(INDEX(Regie!$A$7:$A$106,23)="","",INDEX(Regie!$A$7:$A$106,23))</f>
        <v/>
      </c>
      <c r="B29" s="8">
        <f>IF(INDEX(Regie!$B$7:$B$106,23)="","",INDEX(Regie!$B$7:$B$106,23))</f>
        <v/>
      </c>
      <c r="C29" s="9">
        <f>IF(INDEX(Regie!$C$7:$C$106,23)="","",INDEX(Regie!$C$7:$C$106,23))</f>
        <v/>
      </c>
      <c r="D29" s="10">
        <f>IF(INDEX(Regie!$D$7:$D$106,23)="","",INDEX(Regie!$D$7:$D$106,23))</f>
        <v/>
      </c>
      <c r="E29" s="10">
        <f>IF(INDEX(Regie!$E$7:$E$106,23)="","",INDEX(Regie!$E$7:$E$106,23))</f>
        <v/>
      </c>
      <c r="F29" s="10">
        <f>IF(INDEX(Regie!$F$7:$F$106,23)="","",INDEX(Regie!$F$7:$F$106,23))</f>
        <v/>
      </c>
      <c r="G29" s="10">
        <f>IF(INDEX(Regie!$G$7:$G$106,23)="","",INDEX(Regie!$G$7:$G$106,23))</f>
        <v/>
      </c>
      <c r="H29" s="10">
        <f>IF(INDEX(Regie!$H$7:$H$106,23)="","",INDEX(Regie!$H$7:$H$106,23))</f>
        <v/>
      </c>
      <c r="I29" s="10">
        <f>IF(INDEX(Regie!$I$7:$I$106,23)="","",INDEX(Regie!$I$7:$I$106,23))</f>
        <v/>
      </c>
      <c r="J29" s="10">
        <f>IF(INDEX(Regie!$K$7:$K$106,23)="","",INDEX(Regie!$K$7:$K$106,23))</f>
        <v/>
      </c>
    </row>
    <row r="30" ht="20" customHeight="1">
      <c r="A30" s="8">
        <f>IF(INDEX(Regie!$A$7:$A$106,24)="","",INDEX(Regie!$A$7:$A$106,24))</f>
        <v/>
      </c>
      <c r="B30" s="8">
        <f>IF(INDEX(Regie!$B$7:$B$106,24)="","",INDEX(Regie!$B$7:$B$106,24))</f>
        <v/>
      </c>
      <c r="C30" s="9">
        <f>IF(INDEX(Regie!$C$7:$C$106,24)="","",INDEX(Regie!$C$7:$C$106,24))</f>
        <v/>
      </c>
      <c r="D30" s="10">
        <f>IF(INDEX(Regie!$D$7:$D$106,24)="","",INDEX(Regie!$D$7:$D$106,24))</f>
        <v/>
      </c>
      <c r="E30" s="10">
        <f>IF(INDEX(Regie!$E$7:$E$106,24)="","",INDEX(Regie!$E$7:$E$106,24))</f>
        <v/>
      </c>
      <c r="F30" s="10">
        <f>IF(INDEX(Regie!$F$7:$F$106,24)="","",INDEX(Regie!$F$7:$F$106,24))</f>
        <v/>
      </c>
      <c r="G30" s="10">
        <f>IF(INDEX(Regie!$G$7:$G$106,24)="","",INDEX(Regie!$G$7:$G$106,24))</f>
        <v/>
      </c>
      <c r="H30" s="10">
        <f>IF(INDEX(Regie!$H$7:$H$106,24)="","",INDEX(Regie!$H$7:$H$106,24))</f>
        <v/>
      </c>
      <c r="I30" s="10">
        <f>IF(INDEX(Regie!$I$7:$I$106,24)="","",INDEX(Regie!$I$7:$I$106,24))</f>
        <v/>
      </c>
      <c r="J30" s="10">
        <f>IF(INDEX(Regie!$K$7:$K$106,24)="","",INDEX(Regie!$K$7:$K$106,24))</f>
        <v/>
      </c>
    </row>
    <row r="31" ht="20" customHeight="1">
      <c r="A31" s="8">
        <f>IF(INDEX(Regie!$A$7:$A$106,25)="","",INDEX(Regie!$A$7:$A$106,25))</f>
        <v/>
      </c>
      <c r="B31" s="8">
        <f>IF(INDEX(Regie!$B$7:$B$106,25)="","",INDEX(Regie!$B$7:$B$106,25))</f>
        <v/>
      </c>
      <c r="C31" s="9">
        <f>IF(INDEX(Regie!$C$7:$C$106,25)="","",INDEX(Regie!$C$7:$C$106,25))</f>
        <v/>
      </c>
      <c r="D31" s="10">
        <f>IF(INDEX(Regie!$D$7:$D$106,25)="","",INDEX(Regie!$D$7:$D$106,25))</f>
        <v/>
      </c>
      <c r="E31" s="10">
        <f>IF(INDEX(Regie!$E$7:$E$106,25)="","",INDEX(Regie!$E$7:$E$106,25))</f>
        <v/>
      </c>
      <c r="F31" s="10">
        <f>IF(INDEX(Regie!$F$7:$F$106,25)="","",INDEX(Regie!$F$7:$F$106,25))</f>
        <v/>
      </c>
      <c r="G31" s="10">
        <f>IF(INDEX(Regie!$G$7:$G$106,25)="","",INDEX(Regie!$G$7:$G$106,25))</f>
        <v/>
      </c>
      <c r="H31" s="10">
        <f>IF(INDEX(Regie!$H$7:$H$106,25)="","",INDEX(Regie!$H$7:$H$106,25))</f>
        <v/>
      </c>
      <c r="I31" s="10">
        <f>IF(INDEX(Regie!$I$7:$I$106,25)="","",INDEX(Regie!$I$7:$I$106,25))</f>
        <v/>
      </c>
      <c r="J31" s="10">
        <f>IF(INDEX(Regie!$K$7:$K$106,25)="","",INDEX(Regie!$K$7:$K$106,25))</f>
        <v/>
      </c>
    </row>
    <row r="32" ht="34" customHeight="1">
      <c r="A32" s="8">
        <f>IF(INDEX(Regie!$A$7:$A$106,26)="","",INDEX(Regie!$A$7:$A$106,26))</f>
        <v/>
      </c>
      <c r="B32" s="8">
        <f>IF(INDEX(Regie!$B$7:$B$106,26)="","",INDEX(Regie!$B$7:$B$106,26))</f>
        <v/>
      </c>
      <c r="C32" s="9">
        <f>IF(INDEX(Regie!$C$7:$C$106,26)="","",INDEX(Regie!$C$7:$C$106,26))</f>
        <v/>
      </c>
      <c r="D32" s="10">
        <f>IF(INDEX(Regie!$D$7:$D$106,26)="","",INDEX(Regie!$D$7:$D$106,26))</f>
        <v/>
      </c>
      <c r="E32" s="10">
        <f>IF(INDEX(Regie!$E$7:$E$106,26)="","",INDEX(Regie!$E$7:$E$106,26))</f>
        <v/>
      </c>
      <c r="F32" s="10">
        <f>IF(INDEX(Regie!$F$7:$F$106,26)="","",INDEX(Regie!$F$7:$F$106,26))</f>
        <v/>
      </c>
      <c r="G32" s="10">
        <f>IF(INDEX(Regie!$G$7:$G$106,26)="","",INDEX(Regie!$G$7:$G$106,26))</f>
        <v/>
      </c>
      <c r="H32" s="10">
        <f>IF(INDEX(Regie!$H$7:$H$106,26)="","",INDEX(Regie!$H$7:$H$106,26))</f>
        <v/>
      </c>
      <c r="I32" s="10">
        <f>IF(INDEX(Regie!$I$7:$I$106,26)="","",INDEX(Regie!$I$7:$I$106,26))</f>
        <v/>
      </c>
      <c r="J32" s="10">
        <f>IF(INDEX(Regie!$K$7:$K$106,26)="","",INDEX(Regie!$K$7:$K$106,26))</f>
        <v/>
      </c>
    </row>
    <row r="33" ht="20" customHeight="1">
      <c r="A33" s="8">
        <f>IF(INDEX(Regie!$A$7:$A$106,27)="","",INDEX(Regie!$A$7:$A$106,27))</f>
        <v/>
      </c>
      <c r="B33" s="8">
        <f>IF(INDEX(Regie!$B$7:$B$106,27)="","",INDEX(Regie!$B$7:$B$106,27))</f>
        <v/>
      </c>
      <c r="C33" s="9">
        <f>IF(INDEX(Regie!$C$7:$C$106,27)="","",INDEX(Regie!$C$7:$C$106,27))</f>
        <v/>
      </c>
      <c r="D33" s="10">
        <f>IF(INDEX(Regie!$D$7:$D$106,27)="","",INDEX(Regie!$D$7:$D$106,27))</f>
        <v/>
      </c>
      <c r="E33" s="10">
        <f>IF(INDEX(Regie!$E$7:$E$106,27)="","",INDEX(Regie!$E$7:$E$106,27))</f>
        <v/>
      </c>
      <c r="F33" s="10">
        <f>IF(INDEX(Regie!$F$7:$F$106,27)="","",INDEX(Regie!$F$7:$F$106,27))</f>
        <v/>
      </c>
      <c r="G33" s="10">
        <f>IF(INDEX(Regie!$G$7:$G$106,27)="","",INDEX(Regie!$G$7:$G$106,27))</f>
        <v/>
      </c>
      <c r="H33" s="10">
        <f>IF(INDEX(Regie!$H$7:$H$106,27)="","",INDEX(Regie!$H$7:$H$106,27))</f>
        <v/>
      </c>
      <c r="I33" s="10">
        <f>IF(INDEX(Regie!$I$7:$I$106,27)="","",INDEX(Regie!$I$7:$I$106,27))</f>
        <v/>
      </c>
      <c r="J33" s="10">
        <f>IF(INDEX(Regie!$K$7:$K$106,27)="","",INDEX(Regie!$K$7:$K$106,27))</f>
        <v/>
      </c>
    </row>
    <row r="34" ht="34" customHeight="1">
      <c r="A34" s="8">
        <f>IF(INDEX(Regie!$A$7:$A$106,28)="","",INDEX(Regie!$A$7:$A$106,28))</f>
        <v/>
      </c>
      <c r="B34" s="8">
        <f>IF(INDEX(Regie!$B$7:$B$106,28)="","",INDEX(Regie!$B$7:$B$106,28))</f>
        <v/>
      </c>
      <c r="C34" s="9">
        <f>IF(INDEX(Regie!$C$7:$C$106,28)="","",INDEX(Regie!$C$7:$C$106,28))</f>
        <v/>
      </c>
      <c r="D34" s="10">
        <f>IF(INDEX(Regie!$D$7:$D$106,28)="","",INDEX(Regie!$D$7:$D$106,28))</f>
        <v/>
      </c>
      <c r="E34" s="10">
        <f>IF(INDEX(Regie!$E$7:$E$106,28)="","",INDEX(Regie!$E$7:$E$106,28))</f>
        <v/>
      </c>
      <c r="F34" s="10">
        <f>IF(INDEX(Regie!$F$7:$F$106,28)="","",INDEX(Regie!$F$7:$F$106,28))</f>
        <v/>
      </c>
      <c r="G34" s="10">
        <f>IF(INDEX(Regie!$G$7:$G$106,28)="","",INDEX(Regie!$G$7:$G$106,28))</f>
        <v/>
      </c>
      <c r="H34" s="10">
        <f>IF(INDEX(Regie!$H$7:$H$106,28)="","",INDEX(Regie!$H$7:$H$106,28))</f>
        <v/>
      </c>
      <c r="I34" s="10">
        <f>IF(INDEX(Regie!$I$7:$I$106,28)="","",INDEX(Regie!$I$7:$I$106,28))</f>
        <v/>
      </c>
      <c r="J34" s="10">
        <f>IF(INDEX(Regie!$K$7:$K$106,28)="","",INDEX(Regie!$K$7:$K$106,28))</f>
        <v/>
      </c>
    </row>
    <row r="35" ht="20" customHeight="1">
      <c r="A35" s="8">
        <f>IF(INDEX(Regie!$A$7:$A$106,29)="","",INDEX(Regie!$A$7:$A$106,29))</f>
        <v/>
      </c>
      <c r="B35" s="8">
        <f>IF(INDEX(Regie!$B$7:$B$106,29)="","",INDEX(Regie!$B$7:$B$106,29))</f>
        <v/>
      </c>
      <c r="C35" s="9">
        <f>IF(INDEX(Regie!$C$7:$C$106,29)="","",INDEX(Regie!$C$7:$C$106,29))</f>
        <v/>
      </c>
      <c r="D35" s="10">
        <f>IF(INDEX(Regie!$D$7:$D$106,29)="","",INDEX(Regie!$D$7:$D$106,29))</f>
        <v/>
      </c>
      <c r="E35" s="10">
        <f>IF(INDEX(Regie!$E$7:$E$106,29)="","",INDEX(Regie!$E$7:$E$106,29))</f>
        <v/>
      </c>
      <c r="F35" s="10">
        <f>IF(INDEX(Regie!$F$7:$F$106,29)="","",INDEX(Regie!$F$7:$F$106,29))</f>
        <v/>
      </c>
      <c r="G35" s="10">
        <f>IF(INDEX(Regie!$G$7:$G$106,29)="","",INDEX(Regie!$G$7:$G$106,29))</f>
        <v/>
      </c>
      <c r="H35" s="10">
        <f>IF(INDEX(Regie!$H$7:$H$106,29)="","",INDEX(Regie!$H$7:$H$106,29))</f>
        <v/>
      </c>
      <c r="I35" s="10">
        <f>IF(INDEX(Regie!$I$7:$I$106,29)="","",INDEX(Regie!$I$7:$I$106,29))</f>
        <v/>
      </c>
      <c r="J35" s="10">
        <f>IF(INDEX(Regie!$K$7:$K$106,29)="","",INDEX(Regie!$K$7:$K$106,29))</f>
        <v/>
      </c>
    </row>
    <row r="36" ht="20" customHeight="1">
      <c r="A36" s="8">
        <f>IF(INDEX(Regie!$A$7:$A$106,30)="","",INDEX(Regie!$A$7:$A$106,30))</f>
        <v/>
      </c>
      <c r="B36" s="8">
        <f>IF(INDEX(Regie!$B$7:$B$106,30)="","",INDEX(Regie!$B$7:$B$106,30))</f>
        <v/>
      </c>
      <c r="C36" s="9">
        <f>IF(INDEX(Regie!$C$7:$C$106,30)="","",INDEX(Regie!$C$7:$C$106,30))</f>
        <v/>
      </c>
      <c r="D36" s="10">
        <f>IF(INDEX(Regie!$D$7:$D$106,30)="","",INDEX(Regie!$D$7:$D$106,30))</f>
        <v/>
      </c>
      <c r="E36" s="10">
        <f>IF(INDEX(Regie!$E$7:$E$106,30)="","",INDEX(Regie!$E$7:$E$106,30))</f>
        <v/>
      </c>
      <c r="F36" s="10">
        <f>IF(INDEX(Regie!$F$7:$F$106,30)="","",INDEX(Regie!$F$7:$F$106,30))</f>
        <v/>
      </c>
      <c r="G36" s="10">
        <f>IF(INDEX(Regie!$G$7:$G$106,30)="","",INDEX(Regie!$G$7:$G$106,30))</f>
        <v/>
      </c>
      <c r="H36" s="10">
        <f>IF(INDEX(Regie!$H$7:$H$106,30)="","",INDEX(Regie!$H$7:$H$106,30))</f>
        <v/>
      </c>
      <c r="I36" s="10">
        <f>IF(INDEX(Regie!$I$7:$I$106,30)="","",INDEX(Regie!$I$7:$I$106,30))</f>
        <v/>
      </c>
      <c r="J36" s="10">
        <f>IF(INDEX(Regie!$K$7:$K$106,30)="","",INDEX(Regie!$K$7:$K$106,30))</f>
        <v/>
      </c>
    </row>
    <row r="37" ht="20" customHeight="1">
      <c r="A37" s="8">
        <f>IF(INDEX(Regie!$A$7:$A$106,31)="","",INDEX(Regie!$A$7:$A$106,31))</f>
        <v/>
      </c>
      <c r="B37" s="8">
        <f>IF(INDEX(Regie!$B$7:$B$106,31)="","",INDEX(Regie!$B$7:$B$106,31))</f>
        <v/>
      </c>
      <c r="C37" s="9">
        <f>IF(INDEX(Regie!$C$7:$C$106,31)="","",INDEX(Regie!$C$7:$C$106,31))</f>
        <v/>
      </c>
      <c r="D37" s="10">
        <f>IF(INDEX(Regie!$D$7:$D$106,31)="","",INDEX(Regie!$D$7:$D$106,31))</f>
        <v/>
      </c>
      <c r="E37" s="10">
        <f>IF(INDEX(Regie!$E$7:$E$106,31)="","",INDEX(Regie!$E$7:$E$106,31))</f>
        <v/>
      </c>
      <c r="F37" s="10">
        <f>IF(INDEX(Regie!$F$7:$F$106,31)="","",INDEX(Regie!$F$7:$F$106,31))</f>
        <v/>
      </c>
      <c r="G37" s="10">
        <f>IF(INDEX(Regie!$G$7:$G$106,31)="","",INDEX(Regie!$G$7:$G$106,31))</f>
        <v/>
      </c>
      <c r="H37" s="10">
        <f>IF(INDEX(Regie!$H$7:$H$106,31)="","",INDEX(Regie!$H$7:$H$106,31))</f>
        <v/>
      </c>
      <c r="I37" s="10">
        <f>IF(INDEX(Regie!$I$7:$I$106,31)="","",INDEX(Regie!$I$7:$I$106,31))</f>
        <v/>
      </c>
      <c r="J37" s="10">
        <f>IF(INDEX(Regie!$K$7:$K$106,31)="","",INDEX(Regie!$K$7:$K$106,31))</f>
        <v/>
      </c>
    </row>
    <row r="38" ht="20" customHeight="1">
      <c r="A38" s="8">
        <f>IF(INDEX(Regie!$A$7:$A$106,32)="","",INDEX(Regie!$A$7:$A$106,32))</f>
        <v/>
      </c>
      <c r="B38" s="8">
        <f>IF(INDEX(Regie!$B$7:$B$106,32)="","",INDEX(Regie!$B$7:$B$106,32))</f>
        <v/>
      </c>
      <c r="C38" s="9">
        <f>IF(INDEX(Regie!$C$7:$C$106,32)="","",INDEX(Regie!$C$7:$C$106,32))</f>
        <v/>
      </c>
      <c r="D38" s="10">
        <f>IF(INDEX(Regie!$D$7:$D$106,32)="","",INDEX(Regie!$D$7:$D$106,32))</f>
        <v/>
      </c>
      <c r="E38" s="10">
        <f>IF(INDEX(Regie!$E$7:$E$106,32)="","",INDEX(Regie!$E$7:$E$106,32))</f>
        <v/>
      </c>
      <c r="F38" s="10">
        <f>IF(INDEX(Regie!$F$7:$F$106,32)="","",INDEX(Regie!$F$7:$F$106,32))</f>
        <v/>
      </c>
      <c r="G38" s="10">
        <f>IF(INDEX(Regie!$G$7:$G$106,32)="","",INDEX(Regie!$G$7:$G$106,32))</f>
        <v/>
      </c>
      <c r="H38" s="10">
        <f>IF(INDEX(Regie!$H$7:$H$106,32)="","",INDEX(Regie!$H$7:$H$106,32))</f>
        <v/>
      </c>
      <c r="I38" s="10">
        <f>IF(INDEX(Regie!$I$7:$I$106,32)="","",INDEX(Regie!$I$7:$I$106,32))</f>
        <v/>
      </c>
      <c r="J38" s="10">
        <f>IF(INDEX(Regie!$K$7:$K$106,32)="","",INDEX(Regie!$K$7:$K$106,32))</f>
        <v/>
      </c>
    </row>
    <row r="39" ht="20" customHeight="1">
      <c r="A39" s="8">
        <f>IF(INDEX(Regie!$A$7:$A$106,33)="","",INDEX(Regie!$A$7:$A$106,33))</f>
        <v/>
      </c>
      <c r="B39" s="8">
        <f>IF(INDEX(Regie!$B$7:$B$106,33)="","",INDEX(Regie!$B$7:$B$106,33))</f>
        <v/>
      </c>
      <c r="C39" s="9">
        <f>IF(INDEX(Regie!$C$7:$C$106,33)="","",INDEX(Regie!$C$7:$C$106,33))</f>
        <v/>
      </c>
      <c r="D39" s="10">
        <f>IF(INDEX(Regie!$D$7:$D$106,33)="","",INDEX(Regie!$D$7:$D$106,33))</f>
        <v/>
      </c>
      <c r="E39" s="10">
        <f>IF(INDEX(Regie!$E$7:$E$106,33)="","",INDEX(Regie!$E$7:$E$106,33))</f>
        <v/>
      </c>
      <c r="F39" s="10">
        <f>IF(INDEX(Regie!$F$7:$F$106,33)="","",INDEX(Regie!$F$7:$F$106,33))</f>
        <v/>
      </c>
      <c r="G39" s="10">
        <f>IF(INDEX(Regie!$G$7:$G$106,33)="","",INDEX(Regie!$G$7:$G$106,33))</f>
        <v/>
      </c>
      <c r="H39" s="10">
        <f>IF(INDEX(Regie!$H$7:$H$106,33)="","",INDEX(Regie!$H$7:$H$106,33))</f>
        <v/>
      </c>
      <c r="I39" s="10">
        <f>IF(INDEX(Regie!$I$7:$I$106,33)="","",INDEX(Regie!$I$7:$I$106,33))</f>
        <v/>
      </c>
      <c r="J39" s="10">
        <f>IF(INDEX(Regie!$K$7:$K$106,33)="","",INDEX(Regie!$K$7:$K$106,33))</f>
        <v/>
      </c>
    </row>
    <row r="40" ht="20" customHeight="1">
      <c r="A40" s="8">
        <f>IF(INDEX(Regie!$A$7:$A$106,34)="","",INDEX(Regie!$A$7:$A$106,34))</f>
        <v/>
      </c>
      <c r="B40" s="8">
        <f>IF(INDEX(Regie!$B$7:$B$106,34)="","",INDEX(Regie!$B$7:$B$106,34))</f>
        <v/>
      </c>
      <c r="C40" s="9">
        <f>IF(INDEX(Regie!$C$7:$C$106,34)="","",INDEX(Regie!$C$7:$C$106,34))</f>
        <v/>
      </c>
      <c r="D40" s="10">
        <f>IF(INDEX(Regie!$D$7:$D$106,34)="","",INDEX(Regie!$D$7:$D$106,34))</f>
        <v/>
      </c>
      <c r="E40" s="10">
        <f>IF(INDEX(Regie!$E$7:$E$106,34)="","",INDEX(Regie!$E$7:$E$106,34))</f>
        <v/>
      </c>
      <c r="F40" s="10">
        <f>IF(INDEX(Regie!$F$7:$F$106,34)="","",INDEX(Regie!$F$7:$F$106,34))</f>
        <v/>
      </c>
      <c r="G40" s="10">
        <f>IF(INDEX(Regie!$G$7:$G$106,34)="","",INDEX(Regie!$G$7:$G$106,34))</f>
        <v/>
      </c>
      <c r="H40" s="10">
        <f>IF(INDEX(Regie!$H$7:$H$106,34)="","",INDEX(Regie!$H$7:$H$106,34))</f>
        <v/>
      </c>
      <c r="I40" s="10">
        <f>IF(INDEX(Regie!$I$7:$I$106,34)="","",INDEX(Regie!$I$7:$I$106,34))</f>
        <v/>
      </c>
      <c r="J40" s="10">
        <f>IF(INDEX(Regie!$K$7:$K$106,34)="","",INDEX(Regie!$K$7:$K$106,34))</f>
        <v/>
      </c>
    </row>
    <row r="41" ht="20" customHeight="1">
      <c r="A41" s="8">
        <f>IF(INDEX(Regie!$A$7:$A$106,35)="","",INDEX(Regie!$A$7:$A$106,35))</f>
        <v/>
      </c>
      <c r="B41" s="8">
        <f>IF(INDEX(Regie!$B$7:$B$106,35)="","",INDEX(Regie!$B$7:$B$106,35))</f>
        <v/>
      </c>
      <c r="C41" s="9">
        <f>IF(INDEX(Regie!$C$7:$C$106,35)="","",INDEX(Regie!$C$7:$C$106,35))</f>
        <v/>
      </c>
      <c r="D41" s="10">
        <f>IF(INDEX(Regie!$D$7:$D$106,35)="","",INDEX(Regie!$D$7:$D$106,35))</f>
        <v/>
      </c>
      <c r="E41" s="10">
        <f>IF(INDEX(Regie!$E$7:$E$106,35)="","",INDEX(Regie!$E$7:$E$106,35))</f>
        <v/>
      </c>
      <c r="F41" s="10">
        <f>IF(INDEX(Regie!$F$7:$F$106,35)="","",INDEX(Regie!$F$7:$F$106,35))</f>
        <v/>
      </c>
      <c r="G41" s="10">
        <f>IF(INDEX(Regie!$G$7:$G$106,35)="","",INDEX(Regie!$G$7:$G$106,35))</f>
        <v/>
      </c>
      <c r="H41" s="10">
        <f>IF(INDEX(Regie!$H$7:$H$106,35)="","",INDEX(Regie!$H$7:$H$106,35))</f>
        <v/>
      </c>
      <c r="I41" s="10">
        <f>IF(INDEX(Regie!$I$7:$I$106,35)="","",INDEX(Regie!$I$7:$I$106,35))</f>
        <v/>
      </c>
      <c r="J41" s="10">
        <f>IF(INDEX(Regie!$K$7:$K$106,35)="","",INDEX(Regie!$K$7:$K$106,35))</f>
        <v/>
      </c>
    </row>
    <row r="42" ht="20" customHeight="1">
      <c r="A42" s="8">
        <f>IF(INDEX(Regie!$A$7:$A$106,36)="","",INDEX(Regie!$A$7:$A$106,36))</f>
        <v/>
      </c>
      <c r="B42" s="8">
        <f>IF(INDEX(Regie!$B$7:$B$106,36)="","",INDEX(Regie!$B$7:$B$106,36))</f>
        <v/>
      </c>
      <c r="C42" s="9">
        <f>IF(INDEX(Regie!$C$7:$C$106,36)="","",INDEX(Regie!$C$7:$C$106,36))</f>
        <v/>
      </c>
      <c r="D42" s="10">
        <f>IF(INDEX(Regie!$D$7:$D$106,36)="","",INDEX(Regie!$D$7:$D$106,36))</f>
        <v/>
      </c>
      <c r="E42" s="10">
        <f>IF(INDEX(Regie!$E$7:$E$106,36)="","",INDEX(Regie!$E$7:$E$106,36))</f>
        <v/>
      </c>
      <c r="F42" s="10">
        <f>IF(INDEX(Regie!$F$7:$F$106,36)="","",INDEX(Regie!$F$7:$F$106,36))</f>
        <v/>
      </c>
      <c r="G42" s="10">
        <f>IF(INDEX(Regie!$G$7:$G$106,36)="","",INDEX(Regie!$G$7:$G$106,36))</f>
        <v/>
      </c>
      <c r="H42" s="10">
        <f>IF(INDEX(Regie!$H$7:$H$106,36)="","",INDEX(Regie!$H$7:$H$106,36))</f>
        <v/>
      </c>
      <c r="I42" s="10">
        <f>IF(INDEX(Regie!$I$7:$I$106,36)="","",INDEX(Regie!$I$7:$I$106,36))</f>
        <v/>
      </c>
      <c r="J42" s="10">
        <f>IF(INDEX(Regie!$K$7:$K$106,36)="","",INDEX(Regie!$K$7:$K$106,36))</f>
        <v/>
      </c>
    </row>
    <row r="43" ht="20" customHeight="1">
      <c r="A43" s="8">
        <f>IF(INDEX(Regie!$A$7:$A$106,37)="","",INDEX(Regie!$A$7:$A$106,37))</f>
        <v/>
      </c>
      <c r="B43" s="8">
        <f>IF(INDEX(Regie!$B$7:$B$106,37)="","",INDEX(Regie!$B$7:$B$106,37))</f>
        <v/>
      </c>
      <c r="C43" s="9">
        <f>IF(INDEX(Regie!$C$7:$C$106,37)="","",INDEX(Regie!$C$7:$C$106,37))</f>
        <v/>
      </c>
      <c r="D43" s="10">
        <f>IF(INDEX(Regie!$D$7:$D$106,37)="","",INDEX(Regie!$D$7:$D$106,37))</f>
        <v/>
      </c>
      <c r="E43" s="10">
        <f>IF(INDEX(Regie!$E$7:$E$106,37)="","",INDEX(Regie!$E$7:$E$106,37))</f>
        <v/>
      </c>
      <c r="F43" s="10">
        <f>IF(INDEX(Regie!$F$7:$F$106,37)="","",INDEX(Regie!$F$7:$F$106,37))</f>
        <v/>
      </c>
      <c r="G43" s="10">
        <f>IF(INDEX(Regie!$G$7:$G$106,37)="","",INDEX(Regie!$G$7:$G$106,37))</f>
        <v/>
      </c>
      <c r="H43" s="10">
        <f>IF(INDEX(Regie!$H$7:$H$106,37)="","",INDEX(Regie!$H$7:$H$106,37))</f>
        <v/>
      </c>
      <c r="I43" s="10">
        <f>IF(INDEX(Regie!$I$7:$I$106,37)="","",INDEX(Regie!$I$7:$I$106,37))</f>
        <v/>
      </c>
      <c r="J43" s="10">
        <f>IF(INDEX(Regie!$K$7:$K$106,37)="","",INDEX(Regie!$K$7:$K$106,37))</f>
        <v/>
      </c>
    </row>
    <row r="44" ht="20" customHeight="1">
      <c r="A44" s="8">
        <f>IF(INDEX(Regie!$A$7:$A$106,38)="","",INDEX(Regie!$A$7:$A$106,38))</f>
        <v/>
      </c>
      <c r="B44" s="8">
        <f>IF(INDEX(Regie!$B$7:$B$106,38)="","",INDEX(Regie!$B$7:$B$106,38))</f>
        <v/>
      </c>
      <c r="C44" s="9">
        <f>IF(INDEX(Regie!$C$7:$C$106,38)="","",INDEX(Regie!$C$7:$C$106,38))</f>
        <v/>
      </c>
      <c r="D44" s="10">
        <f>IF(INDEX(Regie!$D$7:$D$106,38)="","",INDEX(Regie!$D$7:$D$106,38))</f>
        <v/>
      </c>
      <c r="E44" s="10">
        <f>IF(INDEX(Regie!$E$7:$E$106,38)="","",INDEX(Regie!$E$7:$E$106,38))</f>
        <v/>
      </c>
      <c r="F44" s="10">
        <f>IF(INDEX(Regie!$F$7:$F$106,38)="","",INDEX(Regie!$F$7:$F$106,38))</f>
        <v/>
      </c>
      <c r="G44" s="10">
        <f>IF(INDEX(Regie!$G$7:$G$106,38)="","",INDEX(Regie!$G$7:$G$106,38))</f>
        <v/>
      </c>
      <c r="H44" s="10">
        <f>IF(INDEX(Regie!$H$7:$H$106,38)="","",INDEX(Regie!$H$7:$H$106,38))</f>
        <v/>
      </c>
      <c r="I44" s="10">
        <f>IF(INDEX(Regie!$I$7:$I$106,38)="","",INDEX(Regie!$I$7:$I$106,38))</f>
        <v/>
      </c>
      <c r="J44" s="10">
        <f>IF(INDEX(Regie!$K$7:$K$106,38)="","",INDEX(Regie!$K$7:$K$106,38))</f>
        <v/>
      </c>
    </row>
    <row r="45" ht="20" customHeight="1">
      <c r="A45" s="8">
        <f>IF(INDEX(Regie!$A$7:$A$106,39)="","",INDEX(Regie!$A$7:$A$106,39))</f>
        <v/>
      </c>
      <c r="B45" s="8">
        <f>IF(INDEX(Regie!$B$7:$B$106,39)="","",INDEX(Regie!$B$7:$B$106,39))</f>
        <v/>
      </c>
      <c r="C45" s="9">
        <f>IF(INDEX(Regie!$C$7:$C$106,39)="","",INDEX(Regie!$C$7:$C$106,39))</f>
        <v/>
      </c>
      <c r="D45" s="10">
        <f>IF(INDEX(Regie!$D$7:$D$106,39)="","",INDEX(Regie!$D$7:$D$106,39))</f>
        <v/>
      </c>
      <c r="E45" s="10">
        <f>IF(INDEX(Regie!$E$7:$E$106,39)="","",INDEX(Regie!$E$7:$E$106,39))</f>
        <v/>
      </c>
      <c r="F45" s="10">
        <f>IF(INDEX(Regie!$F$7:$F$106,39)="","",INDEX(Regie!$F$7:$F$106,39))</f>
        <v/>
      </c>
      <c r="G45" s="10">
        <f>IF(INDEX(Regie!$G$7:$G$106,39)="","",INDEX(Regie!$G$7:$G$106,39))</f>
        <v/>
      </c>
      <c r="H45" s="10">
        <f>IF(INDEX(Regie!$H$7:$H$106,39)="","",INDEX(Regie!$H$7:$H$106,39))</f>
        <v/>
      </c>
      <c r="I45" s="10">
        <f>IF(INDEX(Regie!$I$7:$I$106,39)="","",INDEX(Regie!$I$7:$I$106,39))</f>
        <v/>
      </c>
      <c r="J45" s="10">
        <f>IF(INDEX(Regie!$K$7:$K$106,39)="","",INDEX(Regie!$K$7:$K$106,39))</f>
        <v/>
      </c>
    </row>
    <row r="46" ht="20" customHeight="1">
      <c r="A46" s="8">
        <f>IF(INDEX(Regie!$A$7:$A$106,40)="","",INDEX(Regie!$A$7:$A$106,40))</f>
        <v/>
      </c>
      <c r="B46" s="8">
        <f>IF(INDEX(Regie!$B$7:$B$106,40)="","",INDEX(Regie!$B$7:$B$106,40))</f>
        <v/>
      </c>
      <c r="C46" s="9">
        <f>IF(INDEX(Regie!$C$7:$C$106,40)="","",INDEX(Regie!$C$7:$C$106,40))</f>
        <v/>
      </c>
      <c r="D46" s="10">
        <f>IF(INDEX(Regie!$D$7:$D$106,40)="","",INDEX(Regie!$D$7:$D$106,40))</f>
        <v/>
      </c>
      <c r="E46" s="10">
        <f>IF(INDEX(Regie!$E$7:$E$106,40)="","",INDEX(Regie!$E$7:$E$106,40))</f>
        <v/>
      </c>
      <c r="F46" s="10">
        <f>IF(INDEX(Regie!$F$7:$F$106,40)="","",INDEX(Regie!$F$7:$F$106,40))</f>
        <v/>
      </c>
      <c r="G46" s="10">
        <f>IF(INDEX(Regie!$G$7:$G$106,40)="","",INDEX(Regie!$G$7:$G$106,40))</f>
        <v/>
      </c>
      <c r="H46" s="10">
        <f>IF(INDEX(Regie!$H$7:$H$106,40)="","",INDEX(Regie!$H$7:$H$106,40))</f>
        <v/>
      </c>
      <c r="I46" s="10">
        <f>IF(INDEX(Regie!$I$7:$I$106,40)="","",INDEX(Regie!$I$7:$I$106,40))</f>
        <v/>
      </c>
      <c r="J46" s="10">
        <f>IF(INDEX(Regie!$K$7:$K$106,40)="","",INDEX(Regie!$K$7:$K$106,40))</f>
        <v/>
      </c>
    </row>
    <row r="47" ht="20" customHeight="1">
      <c r="A47" s="8">
        <f>IF(INDEX(Regie!$A$7:$A$106,41)="","",INDEX(Regie!$A$7:$A$106,41))</f>
        <v/>
      </c>
      <c r="B47" s="8">
        <f>IF(INDEX(Regie!$B$7:$B$106,41)="","",INDEX(Regie!$B$7:$B$106,41))</f>
        <v/>
      </c>
      <c r="C47" s="9">
        <f>IF(INDEX(Regie!$C$7:$C$106,41)="","",INDEX(Regie!$C$7:$C$106,41))</f>
        <v/>
      </c>
      <c r="D47" s="10">
        <f>IF(INDEX(Regie!$D$7:$D$106,41)="","",INDEX(Regie!$D$7:$D$106,41))</f>
        <v/>
      </c>
      <c r="E47" s="10">
        <f>IF(INDEX(Regie!$E$7:$E$106,41)="","",INDEX(Regie!$E$7:$E$106,41))</f>
        <v/>
      </c>
      <c r="F47" s="10">
        <f>IF(INDEX(Regie!$F$7:$F$106,41)="","",INDEX(Regie!$F$7:$F$106,41))</f>
        <v/>
      </c>
      <c r="G47" s="10">
        <f>IF(INDEX(Regie!$G$7:$G$106,41)="","",INDEX(Regie!$G$7:$G$106,41))</f>
        <v/>
      </c>
      <c r="H47" s="10">
        <f>IF(INDEX(Regie!$H$7:$H$106,41)="","",INDEX(Regie!$H$7:$H$106,41))</f>
        <v/>
      </c>
      <c r="I47" s="10">
        <f>IF(INDEX(Regie!$I$7:$I$106,41)="","",INDEX(Regie!$I$7:$I$106,41))</f>
        <v/>
      </c>
      <c r="J47" s="10">
        <f>IF(INDEX(Regie!$K$7:$K$106,41)="","",INDEX(Regie!$K$7:$K$106,41))</f>
        <v/>
      </c>
    </row>
    <row r="48" ht="20" customHeight="1">
      <c r="A48" s="8">
        <f>IF(INDEX(Regie!$A$7:$A$106,42)="","",INDEX(Regie!$A$7:$A$106,42))</f>
        <v/>
      </c>
      <c r="B48" s="8">
        <f>IF(INDEX(Regie!$B$7:$B$106,42)="","",INDEX(Regie!$B$7:$B$106,42))</f>
        <v/>
      </c>
      <c r="C48" s="9">
        <f>IF(INDEX(Regie!$C$7:$C$106,42)="","",INDEX(Regie!$C$7:$C$106,42))</f>
        <v/>
      </c>
      <c r="D48" s="10">
        <f>IF(INDEX(Regie!$D$7:$D$106,42)="","",INDEX(Regie!$D$7:$D$106,42))</f>
        <v/>
      </c>
      <c r="E48" s="10">
        <f>IF(INDEX(Regie!$E$7:$E$106,42)="","",INDEX(Regie!$E$7:$E$106,42))</f>
        <v/>
      </c>
      <c r="F48" s="10">
        <f>IF(INDEX(Regie!$F$7:$F$106,42)="","",INDEX(Regie!$F$7:$F$106,42))</f>
        <v/>
      </c>
      <c r="G48" s="10">
        <f>IF(INDEX(Regie!$G$7:$G$106,42)="","",INDEX(Regie!$G$7:$G$106,42))</f>
        <v/>
      </c>
      <c r="H48" s="10">
        <f>IF(INDEX(Regie!$H$7:$H$106,42)="","",INDEX(Regie!$H$7:$H$106,42))</f>
        <v/>
      </c>
      <c r="I48" s="10">
        <f>IF(INDEX(Regie!$I$7:$I$106,42)="","",INDEX(Regie!$I$7:$I$106,42))</f>
        <v/>
      </c>
      <c r="J48" s="10">
        <f>IF(INDEX(Regie!$K$7:$K$106,42)="","",INDEX(Regie!$K$7:$K$106,42))</f>
        <v/>
      </c>
    </row>
    <row r="49" ht="20" customHeight="1">
      <c r="A49" s="8">
        <f>IF(INDEX(Regie!$A$7:$A$106,43)="","",INDEX(Regie!$A$7:$A$106,43))</f>
        <v/>
      </c>
      <c r="B49" s="8">
        <f>IF(INDEX(Regie!$B$7:$B$106,43)="","",INDEX(Regie!$B$7:$B$106,43))</f>
        <v/>
      </c>
      <c r="C49" s="9">
        <f>IF(INDEX(Regie!$C$7:$C$106,43)="","",INDEX(Regie!$C$7:$C$106,43))</f>
        <v/>
      </c>
      <c r="D49" s="10">
        <f>IF(INDEX(Regie!$D$7:$D$106,43)="","",INDEX(Regie!$D$7:$D$106,43))</f>
        <v/>
      </c>
      <c r="E49" s="10">
        <f>IF(INDEX(Regie!$E$7:$E$106,43)="","",INDEX(Regie!$E$7:$E$106,43))</f>
        <v/>
      </c>
      <c r="F49" s="10">
        <f>IF(INDEX(Regie!$F$7:$F$106,43)="","",INDEX(Regie!$F$7:$F$106,43))</f>
        <v/>
      </c>
      <c r="G49" s="10">
        <f>IF(INDEX(Regie!$G$7:$G$106,43)="","",INDEX(Regie!$G$7:$G$106,43))</f>
        <v/>
      </c>
      <c r="H49" s="10">
        <f>IF(INDEX(Regie!$H$7:$H$106,43)="","",INDEX(Regie!$H$7:$H$106,43))</f>
        <v/>
      </c>
      <c r="I49" s="10">
        <f>IF(INDEX(Regie!$I$7:$I$106,43)="","",INDEX(Regie!$I$7:$I$106,43))</f>
        <v/>
      </c>
      <c r="J49" s="10">
        <f>IF(INDEX(Regie!$K$7:$K$106,43)="","",INDEX(Regie!$K$7:$K$106,43))</f>
        <v/>
      </c>
    </row>
    <row r="50" ht="20" customHeight="1">
      <c r="A50" s="8">
        <f>IF(INDEX(Regie!$A$7:$A$106,44)="","",INDEX(Regie!$A$7:$A$106,44))</f>
        <v/>
      </c>
      <c r="B50" s="8">
        <f>IF(INDEX(Regie!$B$7:$B$106,44)="","",INDEX(Regie!$B$7:$B$106,44))</f>
        <v/>
      </c>
      <c r="C50" s="9">
        <f>IF(INDEX(Regie!$C$7:$C$106,44)="","",INDEX(Regie!$C$7:$C$106,44))</f>
        <v/>
      </c>
      <c r="D50" s="10">
        <f>IF(INDEX(Regie!$D$7:$D$106,44)="","",INDEX(Regie!$D$7:$D$106,44))</f>
        <v/>
      </c>
      <c r="E50" s="10">
        <f>IF(INDEX(Regie!$E$7:$E$106,44)="","",INDEX(Regie!$E$7:$E$106,44))</f>
        <v/>
      </c>
      <c r="F50" s="10">
        <f>IF(INDEX(Regie!$F$7:$F$106,44)="","",INDEX(Regie!$F$7:$F$106,44))</f>
        <v/>
      </c>
      <c r="G50" s="10">
        <f>IF(INDEX(Regie!$G$7:$G$106,44)="","",INDEX(Regie!$G$7:$G$106,44))</f>
        <v/>
      </c>
      <c r="H50" s="10">
        <f>IF(INDEX(Regie!$H$7:$H$106,44)="","",INDEX(Regie!$H$7:$H$106,44))</f>
        <v/>
      </c>
      <c r="I50" s="10">
        <f>IF(INDEX(Regie!$I$7:$I$106,44)="","",INDEX(Regie!$I$7:$I$106,44))</f>
        <v/>
      </c>
      <c r="J50" s="10">
        <f>IF(INDEX(Regie!$K$7:$K$106,44)="","",INDEX(Regie!$K$7:$K$106,44))</f>
        <v/>
      </c>
    </row>
    <row r="51" ht="20" customHeight="1">
      <c r="A51" s="8">
        <f>IF(INDEX(Regie!$A$7:$A$106,45)="","",INDEX(Regie!$A$7:$A$106,45))</f>
        <v/>
      </c>
      <c r="B51" s="8">
        <f>IF(INDEX(Regie!$B$7:$B$106,45)="","",INDEX(Regie!$B$7:$B$106,45))</f>
        <v/>
      </c>
      <c r="C51" s="9">
        <f>IF(INDEX(Regie!$C$7:$C$106,45)="","",INDEX(Regie!$C$7:$C$106,45))</f>
        <v/>
      </c>
      <c r="D51" s="10">
        <f>IF(INDEX(Regie!$D$7:$D$106,45)="","",INDEX(Regie!$D$7:$D$106,45))</f>
        <v/>
      </c>
      <c r="E51" s="10">
        <f>IF(INDEX(Regie!$E$7:$E$106,45)="","",INDEX(Regie!$E$7:$E$106,45))</f>
        <v/>
      </c>
      <c r="F51" s="10">
        <f>IF(INDEX(Regie!$F$7:$F$106,45)="","",INDEX(Regie!$F$7:$F$106,45))</f>
        <v/>
      </c>
      <c r="G51" s="10">
        <f>IF(INDEX(Regie!$G$7:$G$106,45)="","",INDEX(Regie!$G$7:$G$106,45))</f>
        <v/>
      </c>
      <c r="H51" s="10">
        <f>IF(INDEX(Regie!$H$7:$H$106,45)="","",INDEX(Regie!$H$7:$H$106,45))</f>
        <v/>
      </c>
      <c r="I51" s="10">
        <f>IF(INDEX(Regie!$I$7:$I$106,45)="","",INDEX(Regie!$I$7:$I$106,45))</f>
        <v/>
      </c>
      <c r="J51" s="10">
        <f>IF(INDEX(Regie!$K$7:$K$106,45)="","",INDEX(Regie!$K$7:$K$106,45))</f>
        <v/>
      </c>
    </row>
    <row r="52" ht="20" customHeight="1">
      <c r="A52" s="8">
        <f>IF(INDEX(Regie!$A$7:$A$106,46)="","",INDEX(Regie!$A$7:$A$106,46))</f>
        <v/>
      </c>
      <c r="B52" s="8">
        <f>IF(INDEX(Regie!$B$7:$B$106,46)="","",INDEX(Regie!$B$7:$B$106,46))</f>
        <v/>
      </c>
      <c r="C52" s="9">
        <f>IF(INDEX(Regie!$C$7:$C$106,46)="","",INDEX(Regie!$C$7:$C$106,46))</f>
        <v/>
      </c>
      <c r="D52" s="10">
        <f>IF(INDEX(Regie!$D$7:$D$106,46)="","",INDEX(Regie!$D$7:$D$106,46))</f>
        <v/>
      </c>
      <c r="E52" s="10">
        <f>IF(INDEX(Regie!$E$7:$E$106,46)="","",INDEX(Regie!$E$7:$E$106,46))</f>
        <v/>
      </c>
      <c r="F52" s="10">
        <f>IF(INDEX(Regie!$F$7:$F$106,46)="","",INDEX(Regie!$F$7:$F$106,46))</f>
        <v/>
      </c>
      <c r="G52" s="10">
        <f>IF(INDEX(Regie!$G$7:$G$106,46)="","",INDEX(Regie!$G$7:$G$106,46))</f>
        <v/>
      </c>
      <c r="H52" s="10">
        <f>IF(INDEX(Regie!$H$7:$H$106,46)="","",INDEX(Regie!$H$7:$H$106,46))</f>
        <v/>
      </c>
      <c r="I52" s="10">
        <f>IF(INDEX(Regie!$I$7:$I$106,46)="","",INDEX(Regie!$I$7:$I$106,46))</f>
        <v/>
      </c>
      <c r="J52" s="10">
        <f>IF(INDEX(Regie!$K$7:$K$106,46)="","",INDEX(Regie!$K$7:$K$106,46))</f>
        <v/>
      </c>
    </row>
    <row r="53" ht="20" customHeight="1">
      <c r="A53" s="8">
        <f>IF(INDEX(Regie!$A$7:$A$106,47)="","",INDEX(Regie!$A$7:$A$106,47))</f>
        <v/>
      </c>
      <c r="B53" s="8">
        <f>IF(INDEX(Regie!$B$7:$B$106,47)="","",INDEX(Regie!$B$7:$B$106,47))</f>
        <v/>
      </c>
      <c r="C53" s="9">
        <f>IF(INDEX(Regie!$C$7:$C$106,47)="","",INDEX(Regie!$C$7:$C$106,47))</f>
        <v/>
      </c>
      <c r="D53" s="10">
        <f>IF(INDEX(Regie!$D$7:$D$106,47)="","",INDEX(Regie!$D$7:$D$106,47))</f>
        <v/>
      </c>
      <c r="E53" s="10">
        <f>IF(INDEX(Regie!$E$7:$E$106,47)="","",INDEX(Regie!$E$7:$E$106,47))</f>
        <v/>
      </c>
      <c r="F53" s="10">
        <f>IF(INDEX(Regie!$F$7:$F$106,47)="","",INDEX(Regie!$F$7:$F$106,47))</f>
        <v/>
      </c>
      <c r="G53" s="10">
        <f>IF(INDEX(Regie!$G$7:$G$106,47)="","",INDEX(Regie!$G$7:$G$106,47))</f>
        <v/>
      </c>
      <c r="H53" s="10">
        <f>IF(INDEX(Regie!$H$7:$H$106,47)="","",INDEX(Regie!$H$7:$H$106,47))</f>
        <v/>
      </c>
      <c r="I53" s="10">
        <f>IF(INDEX(Regie!$I$7:$I$106,47)="","",INDEX(Regie!$I$7:$I$106,47))</f>
        <v/>
      </c>
      <c r="J53" s="10">
        <f>IF(INDEX(Regie!$K$7:$K$106,47)="","",INDEX(Regie!$K$7:$K$106,47))</f>
        <v/>
      </c>
    </row>
    <row r="54" ht="20" customHeight="1">
      <c r="A54" s="8">
        <f>IF(INDEX(Regie!$A$7:$A$106,48)="","",INDEX(Regie!$A$7:$A$106,48))</f>
        <v/>
      </c>
      <c r="B54" s="8">
        <f>IF(INDEX(Regie!$B$7:$B$106,48)="","",INDEX(Regie!$B$7:$B$106,48))</f>
        <v/>
      </c>
      <c r="C54" s="9">
        <f>IF(INDEX(Regie!$C$7:$C$106,48)="","",INDEX(Regie!$C$7:$C$106,48))</f>
        <v/>
      </c>
      <c r="D54" s="10">
        <f>IF(INDEX(Regie!$D$7:$D$106,48)="","",INDEX(Regie!$D$7:$D$106,48))</f>
        <v/>
      </c>
      <c r="E54" s="10">
        <f>IF(INDEX(Regie!$E$7:$E$106,48)="","",INDEX(Regie!$E$7:$E$106,48))</f>
        <v/>
      </c>
      <c r="F54" s="10">
        <f>IF(INDEX(Regie!$F$7:$F$106,48)="","",INDEX(Regie!$F$7:$F$106,48))</f>
        <v/>
      </c>
      <c r="G54" s="10">
        <f>IF(INDEX(Regie!$G$7:$G$106,48)="","",INDEX(Regie!$G$7:$G$106,48))</f>
        <v/>
      </c>
      <c r="H54" s="10">
        <f>IF(INDEX(Regie!$H$7:$H$106,48)="","",INDEX(Regie!$H$7:$H$106,48))</f>
        <v/>
      </c>
      <c r="I54" s="10">
        <f>IF(INDEX(Regie!$I$7:$I$106,48)="","",INDEX(Regie!$I$7:$I$106,48))</f>
        <v/>
      </c>
      <c r="J54" s="10">
        <f>IF(INDEX(Regie!$K$7:$K$106,48)="","",INDEX(Regie!$K$7:$K$106,48))</f>
        <v/>
      </c>
    </row>
    <row r="55" ht="20" customHeight="1">
      <c r="A55" s="8">
        <f>IF(INDEX(Regie!$A$7:$A$106,49)="","",INDEX(Regie!$A$7:$A$106,49))</f>
        <v/>
      </c>
      <c r="B55" s="8">
        <f>IF(INDEX(Regie!$B$7:$B$106,49)="","",INDEX(Regie!$B$7:$B$106,49))</f>
        <v/>
      </c>
      <c r="C55" s="9">
        <f>IF(INDEX(Regie!$C$7:$C$106,49)="","",INDEX(Regie!$C$7:$C$106,49))</f>
        <v/>
      </c>
      <c r="D55" s="10">
        <f>IF(INDEX(Regie!$D$7:$D$106,49)="","",INDEX(Regie!$D$7:$D$106,49))</f>
        <v/>
      </c>
      <c r="E55" s="10">
        <f>IF(INDEX(Regie!$E$7:$E$106,49)="","",INDEX(Regie!$E$7:$E$106,49))</f>
        <v/>
      </c>
      <c r="F55" s="10">
        <f>IF(INDEX(Regie!$F$7:$F$106,49)="","",INDEX(Regie!$F$7:$F$106,49))</f>
        <v/>
      </c>
      <c r="G55" s="10">
        <f>IF(INDEX(Regie!$G$7:$G$106,49)="","",INDEX(Regie!$G$7:$G$106,49))</f>
        <v/>
      </c>
      <c r="H55" s="10">
        <f>IF(INDEX(Regie!$H$7:$H$106,49)="","",INDEX(Regie!$H$7:$H$106,49))</f>
        <v/>
      </c>
      <c r="I55" s="10">
        <f>IF(INDEX(Regie!$I$7:$I$106,49)="","",INDEX(Regie!$I$7:$I$106,49))</f>
        <v/>
      </c>
      <c r="J55" s="10">
        <f>IF(INDEX(Regie!$K$7:$K$106,49)="","",INDEX(Regie!$K$7:$K$106,49))</f>
        <v/>
      </c>
    </row>
    <row r="56" ht="20" customHeight="1">
      <c r="A56" s="8">
        <f>IF(INDEX(Regie!$A$7:$A$106,50)="","",INDEX(Regie!$A$7:$A$106,50))</f>
        <v/>
      </c>
      <c r="B56" s="8">
        <f>IF(INDEX(Regie!$B$7:$B$106,50)="","",INDEX(Regie!$B$7:$B$106,50))</f>
        <v/>
      </c>
      <c r="C56" s="9">
        <f>IF(INDEX(Regie!$C$7:$C$106,50)="","",INDEX(Regie!$C$7:$C$106,50))</f>
        <v/>
      </c>
      <c r="D56" s="10">
        <f>IF(INDEX(Regie!$D$7:$D$106,50)="","",INDEX(Regie!$D$7:$D$106,50))</f>
        <v/>
      </c>
      <c r="E56" s="10">
        <f>IF(INDEX(Regie!$E$7:$E$106,50)="","",INDEX(Regie!$E$7:$E$106,50))</f>
        <v/>
      </c>
      <c r="F56" s="10">
        <f>IF(INDEX(Regie!$F$7:$F$106,50)="","",INDEX(Regie!$F$7:$F$106,50))</f>
        <v/>
      </c>
      <c r="G56" s="10">
        <f>IF(INDEX(Regie!$G$7:$G$106,50)="","",INDEX(Regie!$G$7:$G$106,50))</f>
        <v/>
      </c>
      <c r="H56" s="10">
        <f>IF(INDEX(Regie!$H$7:$H$106,50)="","",INDEX(Regie!$H$7:$H$106,50))</f>
        <v/>
      </c>
      <c r="I56" s="10">
        <f>IF(INDEX(Regie!$I$7:$I$106,50)="","",INDEX(Regie!$I$7:$I$106,50))</f>
        <v/>
      </c>
      <c r="J56" s="10">
        <f>IF(INDEX(Regie!$K$7:$K$106,50)="","",INDEX(Regie!$K$7:$K$106,50))</f>
        <v/>
      </c>
    </row>
    <row r="57" ht="20" customHeight="1">
      <c r="A57" s="8">
        <f>IF(INDEX(Regie!$A$7:$A$106,51)="","",INDEX(Regie!$A$7:$A$106,51))</f>
        <v/>
      </c>
      <c r="B57" s="8">
        <f>IF(INDEX(Regie!$B$7:$B$106,51)="","",INDEX(Regie!$B$7:$B$106,51))</f>
        <v/>
      </c>
      <c r="C57" s="9">
        <f>IF(INDEX(Regie!$C$7:$C$106,51)="","",INDEX(Regie!$C$7:$C$106,51))</f>
        <v/>
      </c>
      <c r="D57" s="10">
        <f>IF(INDEX(Regie!$D$7:$D$106,51)="","",INDEX(Regie!$D$7:$D$106,51))</f>
        <v/>
      </c>
      <c r="E57" s="10">
        <f>IF(INDEX(Regie!$E$7:$E$106,51)="","",INDEX(Regie!$E$7:$E$106,51))</f>
        <v/>
      </c>
      <c r="F57" s="10">
        <f>IF(INDEX(Regie!$F$7:$F$106,51)="","",INDEX(Regie!$F$7:$F$106,51))</f>
        <v/>
      </c>
      <c r="G57" s="10">
        <f>IF(INDEX(Regie!$G$7:$G$106,51)="","",INDEX(Regie!$G$7:$G$106,51))</f>
        <v/>
      </c>
      <c r="H57" s="10">
        <f>IF(INDEX(Regie!$H$7:$H$106,51)="","",INDEX(Regie!$H$7:$H$106,51))</f>
        <v/>
      </c>
      <c r="I57" s="10">
        <f>IF(INDEX(Regie!$I$7:$I$106,51)="","",INDEX(Regie!$I$7:$I$106,51))</f>
        <v/>
      </c>
      <c r="J57" s="10">
        <f>IF(INDEX(Regie!$K$7:$K$106,51)="","",INDEX(Regie!$K$7:$K$106,51))</f>
        <v/>
      </c>
    </row>
    <row r="58" ht="20" customHeight="1">
      <c r="A58" s="8">
        <f>IF(INDEX(Regie!$A$7:$A$106,52)="","",INDEX(Regie!$A$7:$A$106,52))</f>
        <v/>
      </c>
      <c r="B58" s="8">
        <f>IF(INDEX(Regie!$B$7:$B$106,52)="","",INDEX(Regie!$B$7:$B$106,52))</f>
        <v/>
      </c>
      <c r="C58" s="9">
        <f>IF(INDEX(Regie!$C$7:$C$106,52)="","",INDEX(Regie!$C$7:$C$106,52))</f>
        <v/>
      </c>
      <c r="D58" s="10">
        <f>IF(INDEX(Regie!$D$7:$D$106,52)="","",INDEX(Regie!$D$7:$D$106,52))</f>
        <v/>
      </c>
      <c r="E58" s="10">
        <f>IF(INDEX(Regie!$E$7:$E$106,52)="","",INDEX(Regie!$E$7:$E$106,52))</f>
        <v/>
      </c>
      <c r="F58" s="10">
        <f>IF(INDEX(Regie!$F$7:$F$106,52)="","",INDEX(Regie!$F$7:$F$106,52))</f>
        <v/>
      </c>
      <c r="G58" s="10">
        <f>IF(INDEX(Regie!$G$7:$G$106,52)="","",INDEX(Regie!$G$7:$G$106,52))</f>
        <v/>
      </c>
      <c r="H58" s="10">
        <f>IF(INDEX(Regie!$H$7:$H$106,52)="","",INDEX(Regie!$H$7:$H$106,52))</f>
        <v/>
      </c>
      <c r="I58" s="10">
        <f>IF(INDEX(Regie!$I$7:$I$106,52)="","",INDEX(Regie!$I$7:$I$106,52))</f>
        <v/>
      </c>
      <c r="J58" s="10">
        <f>IF(INDEX(Regie!$K$7:$K$106,52)="","",INDEX(Regie!$K$7:$K$106,52))</f>
        <v/>
      </c>
    </row>
    <row r="59" ht="20" customHeight="1">
      <c r="A59" s="8">
        <f>IF(INDEX(Regie!$A$7:$A$106,53)="","",INDEX(Regie!$A$7:$A$106,53))</f>
        <v/>
      </c>
      <c r="B59" s="8">
        <f>IF(INDEX(Regie!$B$7:$B$106,53)="","",INDEX(Regie!$B$7:$B$106,53))</f>
        <v/>
      </c>
      <c r="C59" s="9">
        <f>IF(INDEX(Regie!$C$7:$C$106,53)="","",INDEX(Regie!$C$7:$C$106,53))</f>
        <v/>
      </c>
      <c r="D59" s="10">
        <f>IF(INDEX(Regie!$D$7:$D$106,53)="","",INDEX(Regie!$D$7:$D$106,53))</f>
        <v/>
      </c>
      <c r="E59" s="10">
        <f>IF(INDEX(Regie!$E$7:$E$106,53)="","",INDEX(Regie!$E$7:$E$106,53))</f>
        <v/>
      </c>
      <c r="F59" s="10">
        <f>IF(INDEX(Regie!$F$7:$F$106,53)="","",INDEX(Regie!$F$7:$F$106,53))</f>
        <v/>
      </c>
      <c r="G59" s="10">
        <f>IF(INDEX(Regie!$G$7:$G$106,53)="","",INDEX(Regie!$G$7:$G$106,53))</f>
        <v/>
      </c>
      <c r="H59" s="10">
        <f>IF(INDEX(Regie!$H$7:$H$106,53)="","",INDEX(Regie!$H$7:$H$106,53))</f>
        <v/>
      </c>
      <c r="I59" s="10">
        <f>IF(INDEX(Regie!$I$7:$I$106,53)="","",INDEX(Regie!$I$7:$I$106,53))</f>
        <v/>
      </c>
      <c r="J59" s="10">
        <f>IF(INDEX(Regie!$K$7:$K$106,53)="","",INDEX(Regie!$K$7:$K$106,53))</f>
        <v/>
      </c>
    </row>
    <row r="60" ht="20" customHeight="1">
      <c r="A60" s="8">
        <f>IF(INDEX(Regie!$A$7:$A$106,54)="","",INDEX(Regie!$A$7:$A$106,54))</f>
        <v/>
      </c>
      <c r="B60" s="8">
        <f>IF(INDEX(Regie!$B$7:$B$106,54)="","",INDEX(Regie!$B$7:$B$106,54))</f>
        <v/>
      </c>
      <c r="C60" s="9">
        <f>IF(INDEX(Regie!$C$7:$C$106,54)="","",INDEX(Regie!$C$7:$C$106,54))</f>
        <v/>
      </c>
      <c r="D60" s="10">
        <f>IF(INDEX(Regie!$D$7:$D$106,54)="","",INDEX(Regie!$D$7:$D$106,54))</f>
        <v/>
      </c>
      <c r="E60" s="10">
        <f>IF(INDEX(Regie!$E$7:$E$106,54)="","",INDEX(Regie!$E$7:$E$106,54))</f>
        <v/>
      </c>
      <c r="F60" s="10">
        <f>IF(INDEX(Regie!$F$7:$F$106,54)="","",INDEX(Regie!$F$7:$F$106,54))</f>
        <v/>
      </c>
      <c r="G60" s="10">
        <f>IF(INDEX(Regie!$G$7:$G$106,54)="","",INDEX(Regie!$G$7:$G$106,54))</f>
        <v/>
      </c>
      <c r="H60" s="10">
        <f>IF(INDEX(Regie!$H$7:$H$106,54)="","",INDEX(Regie!$H$7:$H$106,54))</f>
        <v/>
      </c>
      <c r="I60" s="10">
        <f>IF(INDEX(Regie!$I$7:$I$106,54)="","",INDEX(Regie!$I$7:$I$106,54))</f>
        <v/>
      </c>
      <c r="J60" s="10">
        <f>IF(INDEX(Regie!$K$7:$K$106,54)="","",INDEX(Regie!$K$7:$K$106,54))</f>
        <v/>
      </c>
    </row>
    <row r="61" ht="20" customHeight="1">
      <c r="A61" s="8">
        <f>IF(INDEX(Regie!$A$7:$A$106,55)="","",INDEX(Regie!$A$7:$A$106,55))</f>
        <v/>
      </c>
      <c r="B61" s="8">
        <f>IF(INDEX(Regie!$B$7:$B$106,55)="","",INDEX(Regie!$B$7:$B$106,55))</f>
        <v/>
      </c>
      <c r="C61" s="9">
        <f>IF(INDEX(Regie!$C$7:$C$106,55)="","",INDEX(Regie!$C$7:$C$106,55))</f>
        <v/>
      </c>
      <c r="D61" s="10">
        <f>IF(INDEX(Regie!$D$7:$D$106,55)="","",INDEX(Regie!$D$7:$D$106,55))</f>
        <v/>
      </c>
      <c r="E61" s="10">
        <f>IF(INDEX(Regie!$E$7:$E$106,55)="","",INDEX(Regie!$E$7:$E$106,55))</f>
        <v/>
      </c>
      <c r="F61" s="10">
        <f>IF(INDEX(Regie!$F$7:$F$106,55)="","",INDEX(Regie!$F$7:$F$106,55))</f>
        <v/>
      </c>
      <c r="G61" s="10">
        <f>IF(INDEX(Regie!$G$7:$G$106,55)="","",INDEX(Regie!$G$7:$G$106,55))</f>
        <v/>
      </c>
      <c r="H61" s="10">
        <f>IF(INDEX(Regie!$H$7:$H$106,55)="","",INDEX(Regie!$H$7:$H$106,55))</f>
        <v/>
      </c>
      <c r="I61" s="10">
        <f>IF(INDEX(Regie!$I$7:$I$106,55)="","",INDEX(Regie!$I$7:$I$106,55))</f>
        <v/>
      </c>
      <c r="J61" s="10">
        <f>IF(INDEX(Regie!$K$7:$K$106,55)="","",INDEX(Regie!$K$7:$K$106,55))</f>
        <v/>
      </c>
    </row>
    <row r="62" ht="20" customHeight="1">
      <c r="A62" s="8">
        <f>IF(INDEX(Regie!$A$7:$A$106,56)="","",INDEX(Regie!$A$7:$A$106,56))</f>
        <v/>
      </c>
      <c r="B62" s="8">
        <f>IF(INDEX(Regie!$B$7:$B$106,56)="","",INDEX(Regie!$B$7:$B$106,56))</f>
        <v/>
      </c>
      <c r="C62" s="9">
        <f>IF(INDEX(Regie!$C$7:$C$106,56)="","",INDEX(Regie!$C$7:$C$106,56))</f>
        <v/>
      </c>
      <c r="D62" s="10">
        <f>IF(INDEX(Regie!$D$7:$D$106,56)="","",INDEX(Regie!$D$7:$D$106,56))</f>
        <v/>
      </c>
      <c r="E62" s="10">
        <f>IF(INDEX(Regie!$E$7:$E$106,56)="","",INDEX(Regie!$E$7:$E$106,56))</f>
        <v/>
      </c>
      <c r="F62" s="10">
        <f>IF(INDEX(Regie!$F$7:$F$106,56)="","",INDEX(Regie!$F$7:$F$106,56))</f>
        <v/>
      </c>
      <c r="G62" s="10">
        <f>IF(INDEX(Regie!$G$7:$G$106,56)="","",INDEX(Regie!$G$7:$G$106,56))</f>
        <v/>
      </c>
      <c r="H62" s="10">
        <f>IF(INDEX(Regie!$H$7:$H$106,56)="","",INDEX(Regie!$H$7:$H$106,56))</f>
        <v/>
      </c>
      <c r="I62" s="10">
        <f>IF(INDEX(Regie!$I$7:$I$106,56)="","",INDEX(Regie!$I$7:$I$106,56))</f>
        <v/>
      </c>
      <c r="J62" s="10">
        <f>IF(INDEX(Regie!$K$7:$K$106,56)="","",INDEX(Regie!$K$7:$K$106,56))</f>
        <v/>
      </c>
    </row>
    <row r="63" ht="20" customHeight="1">
      <c r="A63" s="8">
        <f>IF(INDEX(Regie!$A$7:$A$106,57)="","",INDEX(Regie!$A$7:$A$106,57))</f>
        <v/>
      </c>
      <c r="B63" s="8">
        <f>IF(INDEX(Regie!$B$7:$B$106,57)="","",INDEX(Regie!$B$7:$B$106,57))</f>
        <v/>
      </c>
      <c r="C63" s="9">
        <f>IF(INDEX(Regie!$C$7:$C$106,57)="","",INDEX(Regie!$C$7:$C$106,57))</f>
        <v/>
      </c>
      <c r="D63" s="10">
        <f>IF(INDEX(Regie!$D$7:$D$106,57)="","",INDEX(Regie!$D$7:$D$106,57))</f>
        <v/>
      </c>
      <c r="E63" s="10">
        <f>IF(INDEX(Regie!$E$7:$E$106,57)="","",INDEX(Regie!$E$7:$E$106,57))</f>
        <v/>
      </c>
      <c r="F63" s="10">
        <f>IF(INDEX(Regie!$F$7:$F$106,57)="","",INDEX(Regie!$F$7:$F$106,57))</f>
        <v/>
      </c>
      <c r="G63" s="10">
        <f>IF(INDEX(Regie!$G$7:$G$106,57)="","",INDEX(Regie!$G$7:$G$106,57))</f>
        <v/>
      </c>
      <c r="H63" s="10">
        <f>IF(INDEX(Regie!$H$7:$H$106,57)="","",INDEX(Regie!$H$7:$H$106,57))</f>
        <v/>
      </c>
      <c r="I63" s="10">
        <f>IF(INDEX(Regie!$I$7:$I$106,57)="","",INDEX(Regie!$I$7:$I$106,57))</f>
        <v/>
      </c>
      <c r="J63" s="10">
        <f>IF(INDEX(Regie!$K$7:$K$106,57)="","",INDEX(Regie!$K$7:$K$106,57))</f>
        <v/>
      </c>
    </row>
    <row r="64" ht="20" customHeight="1">
      <c r="A64" s="8">
        <f>IF(INDEX(Regie!$A$7:$A$106,58)="","",INDEX(Regie!$A$7:$A$106,58))</f>
        <v/>
      </c>
      <c r="B64" s="8">
        <f>IF(INDEX(Regie!$B$7:$B$106,58)="","",INDEX(Regie!$B$7:$B$106,58))</f>
        <v/>
      </c>
      <c r="C64" s="9">
        <f>IF(INDEX(Regie!$C$7:$C$106,58)="","",INDEX(Regie!$C$7:$C$106,58))</f>
        <v/>
      </c>
      <c r="D64" s="10">
        <f>IF(INDEX(Regie!$D$7:$D$106,58)="","",INDEX(Regie!$D$7:$D$106,58))</f>
        <v/>
      </c>
      <c r="E64" s="10">
        <f>IF(INDEX(Regie!$E$7:$E$106,58)="","",INDEX(Regie!$E$7:$E$106,58))</f>
        <v/>
      </c>
      <c r="F64" s="10">
        <f>IF(INDEX(Regie!$F$7:$F$106,58)="","",INDEX(Regie!$F$7:$F$106,58))</f>
        <v/>
      </c>
      <c r="G64" s="10">
        <f>IF(INDEX(Regie!$G$7:$G$106,58)="","",INDEX(Regie!$G$7:$G$106,58))</f>
        <v/>
      </c>
      <c r="H64" s="10">
        <f>IF(INDEX(Regie!$H$7:$H$106,58)="","",INDEX(Regie!$H$7:$H$106,58))</f>
        <v/>
      </c>
      <c r="I64" s="10">
        <f>IF(INDEX(Regie!$I$7:$I$106,58)="","",INDEX(Regie!$I$7:$I$106,58))</f>
        <v/>
      </c>
      <c r="J64" s="10">
        <f>IF(INDEX(Regie!$K$7:$K$106,58)="","",INDEX(Regie!$K$7:$K$106,58))</f>
        <v/>
      </c>
    </row>
    <row r="65" ht="20" customHeight="1">
      <c r="A65" s="8">
        <f>IF(INDEX(Regie!$A$7:$A$106,59)="","",INDEX(Regie!$A$7:$A$106,59))</f>
        <v/>
      </c>
      <c r="B65" s="8">
        <f>IF(INDEX(Regie!$B$7:$B$106,59)="","",INDEX(Regie!$B$7:$B$106,59))</f>
        <v/>
      </c>
      <c r="C65" s="9">
        <f>IF(INDEX(Regie!$C$7:$C$106,59)="","",INDEX(Regie!$C$7:$C$106,59))</f>
        <v/>
      </c>
      <c r="D65" s="10">
        <f>IF(INDEX(Regie!$D$7:$D$106,59)="","",INDEX(Regie!$D$7:$D$106,59))</f>
        <v/>
      </c>
      <c r="E65" s="10">
        <f>IF(INDEX(Regie!$E$7:$E$106,59)="","",INDEX(Regie!$E$7:$E$106,59))</f>
        <v/>
      </c>
      <c r="F65" s="10">
        <f>IF(INDEX(Regie!$F$7:$F$106,59)="","",INDEX(Regie!$F$7:$F$106,59))</f>
        <v/>
      </c>
      <c r="G65" s="10">
        <f>IF(INDEX(Regie!$G$7:$G$106,59)="","",INDEX(Regie!$G$7:$G$106,59))</f>
        <v/>
      </c>
      <c r="H65" s="10">
        <f>IF(INDEX(Regie!$H$7:$H$106,59)="","",INDEX(Regie!$H$7:$H$106,59))</f>
        <v/>
      </c>
      <c r="I65" s="10">
        <f>IF(INDEX(Regie!$I$7:$I$106,59)="","",INDEX(Regie!$I$7:$I$106,59))</f>
        <v/>
      </c>
      <c r="J65" s="10">
        <f>IF(INDEX(Regie!$K$7:$K$106,59)="","",INDEX(Regie!$K$7:$K$106,59))</f>
        <v/>
      </c>
    </row>
    <row r="66" ht="20" customHeight="1">
      <c r="A66" s="8">
        <f>IF(INDEX(Regie!$A$7:$A$106,60)="","",INDEX(Regie!$A$7:$A$106,60))</f>
        <v/>
      </c>
      <c r="B66" s="8">
        <f>IF(INDEX(Regie!$B$7:$B$106,60)="","",INDEX(Regie!$B$7:$B$106,60))</f>
        <v/>
      </c>
      <c r="C66" s="9">
        <f>IF(INDEX(Regie!$C$7:$C$106,60)="","",INDEX(Regie!$C$7:$C$106,60))</f>
        <v/>
      </c>
      <c r="D66" s="10">
        <f>IF(INDEX(Regie!$D$7:$D$106,60)="","",INDEX(Regie!$D$7:$D$106,60))</f>
        <v/>
      </c>
      <c r="E66" s="10">
        <f>IF(INDEX(Regie!$E$7:$E$106,60)="","",INDEX(Regie!$E$7:$E$106,60))</f>
        <v/>
      </c>
      <c r="F66" s="10">
        <f>IF(INDEX(Regie!$F$7:$F$106,60)="","",INDEX(Regie!$F$7:$F$106,60))</f>
        <v/>
      </c>
      <c r="G66" s="10">
        <f>IF(INDEX(Regie!$G$7:$G$106,60)="","",INDEX(Regie!$G$7:$G$106,60))</f>
        <v/>
      </c>
      <c r="H66" s="10">
        <f>IF(INDEX(Regie!$H$7:$H$106,60)="","",INDEX(Regie!$H$7:$H$106,60))</f>
        <v/>
      </c>
      <c r="I66" s="10">
        <f>IF(INDEX(Regie!$I$7:$I$106,60)="","",INDEX(Regie!$I$7:$I$106,60))</f>
        <v/>
      </c>
      <c r="J66" s="10">
        <f>IF(INDEX(Regie!$K$7:$K$106,60)="","",INDEX(Regie!$K$7:$K$106,60))</f>
        <v/>
      </c>
    </row>
    <row r="67" ht="20" customHeight="1">
      <c r="A67" s="8">
        <f>IF(INDEX(Regie!$A$7:$A$106,61)="","",INDEX(Regie!$A$7:$A$106,61))</f>
        <v/>
      </c>
      <c r="B67" s="8">
        <f>IF(INDEX(Regie!$B$7:$B$106,61)="","",INDEX(Regie!$B$7:$B$106,61))</f>
        <v/>
      </c>
      <c r="C67" s="9">
        <f>IF(INDEX(Regie!$C$7:$C$106,61)="","",INDEX(Regie!$C$7:$C$106,61))</f>
        <v/>
      </c>
      <c r="D67" s="10">
        <f>IF(INDEX(Regie!$D$7:$D$106,61)="","",INDEX(Regie!$D$7:$D$106,61))</f>
        <v/>
      </c>
      <c r="E67" s="10">
        <f>IF(INDEX(Regie!$E$7:$E$106,61)="","",INDEX(Regie!$E$7:$E$106,61))</f>
        <v/>
      </c>
      <c r="F67" s="10">
        <f>IF(INDEX(Regie!$F$7:$F$106,61)="","",INDEX(Regie!$F$7:$F$106,61))</f>
        <v/>
      </c>
      <c r="G67" s="10">
        <f>IF(INDEX(Regie!$G$7:$G$106,61)="","",INDEX(Regie!$G$7:$G$106,61))</f>
        <v/>
      </c>
      <c r="H67" s="10">
        <f>IF(INDEX(Regie!$H$7:$H$106,61)="","",INDEX(Regie!$H$7:$H$106,61))</f>
        <v/>
      </c>
      <c r="I67" s="10">
        <f>IF(INDEX(Regie!$I$7:$I$106,61)="","",INDEX(Regie!$I$7:$I$106,61))</f>
        <v/>
      </c>
      <c r="J67" s="10">
        <f>IF(INDEX(Regie!$K$7:$K$106,61)="","",INDEX(Regie!$K$7:$K$106,61))</f>
        <v/>
      </c>
    </row>
    <row r="68" ht="20" customHeight="1">
      <c r="A68" s="8">
        <f>IF(INDEX(Regie!$A$7:$A$106,62)="","",INDEX(Regie!$A$7:$A$106,62))</f>
        <v/>
      </c>
      <c r="B68" s="8">
        <f>IF(INDEX(Regie!$B$7:$B$106,62)="","",INDEX(Regie!$B$7:$B$106,62))</f>
        <v/>
      </c>
      <c r="C68" s="9">
        <f>IF(INDEX(Regie!$C$7:$C$106,62)="","",INDEX(Regie!$C$7:$C$106,62))</f>
        <v/>
      </c>
      <c r="D68" s="10">
        <f>IF(INDEX(Regie!$D$7:$D$106,62)="","",INDEX(Regie!$D$7:$D$106,62))</f>
        <v/>
      </c>
      <c r="E68" s="10">
        <f>IF(INDEX(Regie!$E$7:$E$106,62)="","",INDEX(Regie!$E$7:$E$106,62))</f>
        <v/>
      </c>
      <c r="F68" s="10">
        <f>IF(INDEX(Regie!$F$7:$F$106,62)="","",INDEX(Regie!$F$7:$F$106,62))</f>
        <v/>
      </c>
      <c r="G68" s="10">
        <f>IF(INDEX(Regie!$G$7:$G$106,62)="","",INDEX(Regie!$G$7:$G$106,62))</f>
        <v/>
      </c>
      <c r="H68" s="10">
        <f>IF(INDEX(Regie!$H$7:$H$106,62)="","",INDEX(Regie!$H$7:$H$106,62))</f>
        <v/>
      </c>
      <c r="I68" s="10">
        <f>IF(INDEX(Regie!$I$7:$I$106,62)="","",INDEX(Regie!$I$7:$I$106,62))</f>
        <v/>
      </c>
      <c r="J68" s="10">
        <f>IF(INDEX(Regie!$K$7:$K$106,62)="","",INDEX(Regie!$K$7:$K$106,62))</f>
        <v/>
      </c>
    </row>
    <row r="69" ht="20" customHeight="1">
      <c r="A69" s="8">
        <f>IF(INDEX(Regie!$A$7:$A$106,63)="","",INDEX(Regie!$A$7:$A$106,63))</f>
        <v/>
      </c>
      <c r="B69" s="8">
        <f>IF(INDEX(Regie!$B$7:$B$106,63)="","",INDEX(Regie!$B$7:$B$106,63))</f>
        <v/>
      </c>
      <c r="C69" s="9">
        <f>IF(INDEX(Regie!$C$7:$C$106,63)="","",INDEX(Regie!$C$7:$C$106,63))</f>
        <v/>
      </c>
      <c r="D69" s="10">
        <f>IF(INDEX(Regie!$D$7:$D$106,63)="","",INDEX(Regie!$D$7:$D$106,63))</f>
        <v/>
      </c>
      <c r="E69" s="10">
        <f>IF(INDEX(Regie!$E$7:$E$106,63)="","",INDEX(Regie!$E$7:$E$106,63))</f>
        <v/>
      </c>
      <c r="F69" s="10">
        <f>IF(INDEX(Regie!$F$7:$F$106,63)="","",INDEX(Regie!$F$7:$F$106,63))</f>
        <v/>
      </c>
      <c r="G69" s="10">
        <f>IF(INDEX(Regie!$G$7:$G$106,63)="","",INDEX(Regie!$G$7:$G$106,63))</f>
        <v/>
      </c>
      <c r="H69" s="10">
        <f>IF(INDEX(Regie!$H$7:$H$106,63)="","",INDEX(Regie!$H$7:$H$106,63))</f>
        <v/>
      </c>
      <c r="I69" s="10">
        <f>IF(INDEX(Regie!$I$7:$I$106,63)="","",INDEX(Regie!$I$7:$I$106,63))</f>
        <v/>
      </c>
      <c r="J69" s="10">
        <f>IF(INDEX(Regie!$K$7:$K$106,63)="","",INDEX(Regie!$K$7:$K$106,63))</f>
        <v/>
      </c>
    </row>
    <row r="70" ht="20" customHeight="1">
      <c r="A70" s="8">
        <f>IF(INDEX(Regie!$A$7:$A$106,64)="","",INDEX(Regie!$A$7:$A$106,64))</f>
        <v/>
      </c>
      <c r="B70" s="8">
        <f>IF(INDEX(Regie!$B$7:$B$106,64)="","",INDEX(Regie!$B$7:$B$106,64))</f>
        <v/>
      </c>
      <c r="C70" s="9">
        <f>IF(INDEX(Regie!$C$7:$C$106,64)="","",INDEX(Regie!$C$7:$C$106,64))</f>
        <v/>
      </c>
      <c r="D70" s="10">
        <f>IF(INDEX(Regie!$D$7:$D$106,64)="","",INDEX(Regie!$D$7:$D$106,64))</f>
        <v/>
      </c>
      <c r="E70" s="10">
        <f>IF(INDEX(Regie!$E$7:$E$106,64)="","",INDEX(Regie!$E$7:$E$106,64))</f>
        <v/>
      </c>
      <c r="F70" s="10">
        <f>IF(INDEX(Regie!$F$7:$F$106,64)="","",INDEX(Regie!$F$7:$F$106,64))</f>
        <v/>
      </c>
      <c r="G70" s="10">
        <f>IF(INDEX(Regie!$G$7:$G$106,64)="","",INDEX(Regie!$G$7:$G$106,64))</f>
        <v/>
      </c>
      <c r="H70" s="10">
        <f>IF(INDEX(Regie!$H$7:$H$106,64)="","",INDEX(Regie!$H$7:$H$106,64))</f>
        <v/>
      </c>
      <c r="I70" s="10">
        <f>IF(INDEX(Regie!$I$7:$I$106,64)="","",INDEX(Regie!$I$7:$I$106,64))</f>
        <v/>
      </c>
      <c r="J70" s="10">
        <f>IF(INDEX(Regie!$K$7:$K$106,64)="","",INDEX(Regie!$K$7:$K$106,64))</f>
        <v/>
      </c>
    </row>
    <row r="71" ht="20" customHeight="1">
      <c r="A71" s="8">
        <f>IF(INDEX(Regie!$A$7:$A$106,65)="","",INDEX(Regie!$A$7:$A$106,65))</f>
        <v/>
      </c>
      <c r="B71" s="8">
        <f>IF(INDEX(Regie!$B$7:$B$106,65)="","",INDEX(Regie!$B$7:$B$106,65))</f>
        <v/>
      </c>
      <c r="C71" s="9">
        <f>IF(INDEX(Regie!$C$7:$C$106,65)="","",INDEX(Regie!$C$7:$C$106,65))</f>
        <v/>
      </c>
      <c r="D71" s="10">
        <f>IF(INDEX(Regie!$D$7:$D$106,65)="","",INDEX(Regie!$D$7:$D$106,65))</f>
        <v/>
      </c>
      <c r="E71" s="10">
        <f>IF(INDEX(Regie!$E$7:$E$106,65)="","",INDEX(Regie!$E$7:$E$106,65))</f>
        <v/>
      </c>
      <c r="F71" s="10">
        <f>IF(INDEX(Regie!$F$7:$F$106,65)="","",INDEX(Regie!$F$7:$F$106,65))</f>
        <v/>
      </c>
      <c r="G71" s="10">
        <f>IF(INDEX(Regie!$G$7:$G$106,65)="","",INDEX(Regie!$G$7:$G$106,65))</f>
        <v/>
      </c>
      <c r="H71" s="10">
        <f>IF(INDEX(Regie!$H$7:$H$106,65)="","",INDEX(Regie!$H$7:$H$106,65))</f>
        <v/>
      </c>
      <c r="I71" s="10">
        <f>IF(INDEX(Regie!$I$7:$I$106,65)="","",INDEX(Regie!$I$7:$I$106,65))</f>
        <v/>
      </c>
      <c r="J71" s="10">
        <f>IF(INDEX(Regie!$K$7:$K$106,65)="","",INDEX(Regie!$K$7:$K$106,65))</f>
        <v/>
      </c>
    </row>
    <row r="72" ht="20" customHeight="1">
      <c r="A72" s="8">
        <f>IF(INDEX(Regie!$A$7:$A$106,66)="","",INDEX(Regie!$A$7:$A$106,66))</f>
        <v/>
      </c>
      <c r="B72" s="8">
        <f>IF(INDEX(Regie!$B$7:$B$106,66)="","",INDEX(Regie!$B$7:$B$106,66))</f>
        <v/>
      </c>
      <c r="C72" s="9">
        <f>IF(INDEX(Regie!$C$7:$C$106,66)="","",INDEX(Regie!$C$7:$C$106,66))</f>
        <v/>
      </c>
      <c r="D72" s="10">
        <f>IF(INDEX(Regie!$D$7:$D$106,66)="","",INDEX(Regie!$D$7:$D$106,66))</f>
        <v/>
      </c>
      <c r="E72" s="10">
        <f>IF(INDEX(Regie!$E$7:$E$106,66)="","",INDEX(Regie!$E$7:$E$106,66))</f>
        <v/>
      </c>
      <c r="F72" s="10">
        <f>IF(INDEX(Regie!$F$7:$F$106,66)="","",INDEX(Regie!$F$7:$F$106,66))</f>
        <v/>
      </c>
      <c r="G72" s="10">
        <f>IF(INDEX(Regie!$G$7:$G$106,66)="","",INDEX(Regie!$G$7:$G$106,66))</f>
        <v/>
      </c>
      <c r="H72" s="10">
        <f>IF(INDEX(Regie!$H$7:$H$106,66)="","",INDEX(Regie!$H$7:$H$106,66))</f>
        <v/>
      </c>
      <c r="I72" s="10">
        <f>IF(INDEX(Regie!$I$7:$I$106,66)="","",INDEX(Regie!$I$7:$I$106,66))</f>
        <v/>
      </c>
      <c r="J72" s="10">
        <f>IF(INDEX(Regie!$K$7:$K$106,66)="","",INDEX(Regie!$K$7:$K$106,66))</f>
        <v/>
      </c>
    </row>
    <row r="73" ht="20" customHeight="1">
      <c r="A73" s="8">
        <f>IF(INDEX(Regie!$A$7:$A$106,67)="","",INDEX(Regie!$A$7:$A$106,67))</f>
        <v/>
      </c>
      <c r="B73" s="8">
        <f>IF(INDEX(Regie!$B$7:$B$106,67)="","",INDEX(Regie!$B$7:$B$106,67))</f>
        <v/>
      </c>
      <c r="C73" s="9">
        <f>IF(INDEX(Regie!$C$7:$C$106,67)="","",INDEX(Regie!$C$7:$C$106,67))</f>
        <v/>
      </c>
      <c r="D73" s="10">
        <f>IF(INDEX(Regie!$D$7:$D$106,67)="","",INDEX(Regie!$D$7:$D$106,67))</f>
        <v/>
      </c>
      <c r="E73" s="10">
        <f>IF(INDEX(Regie!$E$7:$E$106,67)="","",INDEX(Regie!$E$7:$E$106,67))</f>
        <v/>
      </c>
      <c r="F73" s="10">
        <f>IF(INDEX(Regie!$F$7:$F$106,67)="","",INDEX(Regie!$F$7:$F$106,67))</f>
        <v/>
      </c>
      <c r="G73" s="10">
        <f>IF(INDEX(Regie!$G$7:$G$106,67)="","",INDEX(Regie!$G$7:$G$106,67))</f>
        <v/>
      </c>
      <c r="H73" s="10">
        <f>IF(INDEX(Regie!$H$7:$H$106,67)="","",INDEX(Regie!$H$7:$H$106,67))</f>
        <v/>
      </c>
      <c r="I73" s="10">
        <f>IF(INDEX(Regie!$I$7:$I$106,67)="","",INDEX(Regie!$I$7:$I$106,67))</f>
        <v/>
      </c>
      <c r="J73" s="10">
        <f>IF(INDEX(Regie!$K$7:$K$106,67)="","",INDEX(Regie!$K$7:$K$106,67))</f>
        <v/>
      </c>
    </row>
    <row r="74" ht="20" customHeight="1">
      <c r="A74" s="8">
        <f>IF(INDEX(Regie!$A$7:$A$106,68)="","",INDEX(Regie!$A$7:$A$106,68))</f>
        <v/>
      </c>
      <c r="B74" s="8">
        <f>IF(INDEX(Regie!$B$7:$B$106,68)="","",INDEX(Regie!$B$7:$B$106,68))</f>
        <v/>
      </c>
      <c r="C74" s="9">
        <f>IF(INDEX(Regie!$C$7:$C$106,68)="","",INDEX(Regie!$C$7:$C$106,68))</f>
        <v/>
      </c>
      <c r="D74" s="10">
        <f>IF(INDEX(Regie!$D$7:$D$106,68)="","",INDEX(Regie!$D$7:$D$106,68))</f>
        <v/>
      </c>
      <c r="E74" s="10">
        <f>IF(INDEX(Regie!$E$7:$E$106,68)="","",INDEX(Regie!$E$7:$E$106,68))</f>
        <v/>
      </c>
      <c r="F74" s="10">
        <f>IF(INDEX(Regie!$F$7:$F$106,68)="","",INDEX(Regie!$F$7:$F$106,68))</f>
        <v/>
      </c>
      <c r="G74" s="10">
        <f>IF(INDEX(Regie!$G$7:$G$106,68)="","",INDEX(Regie!$G$7:$G$106,68))</f>
        <v/>
      </c>
      <c r="H74" s="10">
        <f>IF(INDEX(Regie!$H$7:$H$106,68)="","",INDEX(Regie!$H$7:$H$106,68))</f>
        <v/>
      </c>
      <c r="I74" s="10">
        <f>IF(INDEX(Regie!$I$7:$I$106,68)="","",INDEX(Regie!$I$7:$I$106,68))</f>
        <v/>
      </c>
      <c r="J74" s="10">
        <f>IF(INDEX(Regie!$K$7:$K$106,68)="","",INDEX(Regie!$K$7:$K$106,68))</f>
        <v/>
      </c>
    </row>
    <row r="75" ht="20" customHeight="1">
      <c r="A75" s="8">
        <f>IF(INDEX(Regie!$A$7:$A$106,69)="","",INDEX(Regie!$A$7:$A$106,69))</f>
        <v/>
      </c>
      <c r="B75" s="8">
        <f>IF(INDEX(Regie!$B$7:$B$106,69)="","",INDEX(Regie!$B$7:$B$106,69))</f>
        <v/>
      </c>
      <c r="C75" s="9">
        <f>IF(INDEX(Regie!$C$7:$C$106,69)="","",INDEX(Regie!$C$7:$C$106,69))</f>
        <v/>
      </c>
      <c r="D75" s="10">
        <f>IF(INDEX(Regie!$D$7:$D$106,69)="","",INDEX(Regie!$D$7:$D$106,69))</f>
        <v/>
      </c>
      <c r="E75" s="10">
        <f>IF(INDEX(Regie!$E$7:$E$106,69)="","",INDEX(Regie!$E$7:$E$106,69))</f>
        <v/>
      </c>
      <c r="F75" s="10">
        <f>IF(INDEX(Regie!$F$7:$F$106,69)="","",INDEX(Regie!$F$7:$F$106,69))</f>
        <v/>
      </c>
      <c r="G75" s="10">
        <f>IF(INDEX(Regie!$G$7:$G$106,69)="","",INDEX(Regie!$G$7:$G$106,69))</f>
        <v/>
      </c>
      <c r="H75" s="10">
        <f>IF(INDEX(Regie!$H$7:$H$106,69)="","",INDEX(Regie!$H$7:$H$106,69))</f>
        <v/>
      </c>
      <c r="I75" s="10">
        <f>IF(INDEX(Regie!$I$7:$I$106,69)="","",INDEX(Regie!$I$7:$I$106,69))</f>
        <v/>
      </c>
      <c r="J75" s="10">
        <f>IF(INDEX(Regie!$K$7:$K$106,69)="","",INDEX(Regie!$K$7:$K$106,69))</f>
        <v/>
      </c>
    </row>
    <row r="76" ht="20" customHeight="1">
      <c r="A76" s="8">
        <f>IF(INDEX(Regie!$A$7:$A$106,70)="","",INDEX(Regie!$A$7:$A$106,70))</f>
        <v/>
      </c>
      <c r="B76" s="8">
        <f>IF(INDEX(Regie!$B$7:$B$106,70)="","",INDEX(Regie!$B$7:$B$106,70))</f>
        <v/>
      </c>
      <c r="C76" s="9">
        <f>IF(INDEX(Regie!$C$7:$C$106,70)="","",INDEX(Regie!$C$7:$C$106,70))</f>
        <v/>
      </c>
      <c r="D76" s="10">
        <f>IF(INDEX(Regie!$D$7:$D$106,70)="","",INDEX(Regie!$D$7:$D$106,70))</f>
        <v/>
      </c>
      <c r="E76" s="10">
        <f>IF(INDEX(Regie!$E$7:$E$106,70)="","",INDEX(Regie!$E$7:$E$106,70))</f>
        <v/>
      </c>
      <c r="F76" s="10">
        <f>IF(INDEX(Regie!$F$7:$F$106,70)="","",INDEX(Regie!$F$7:$F$106,70))</f>
        <v/>
      </c>
      <c r="G76" s="10">
        <f>IF(INDEX(Regie!$G$7:$G$106,70)="","",INDEX(Regie!$G$7:$G$106,70))</f>
        <v/>
      </c>
      <c r="H76" s="10">
        <f>IF(INDEX(Regie!$H$7:$H$106,70)="","",INDEX(Regie!$H$7:$H$106,70))</f>
        <v/>
      </c>
      <c r="I76" s="10">
        <f>IF(INDEX(Regie!$I$7:$I$106,70)="","",INDEX(Regie!$I$7:$I$106,70))</f>
        <v/>
      </c>
      <c r="J76" s="10">
        <f>IF(INDEX(Regie!$K$7:$K$106,70)="","",INDEX(Regie!$K$7:$K$106,70))</f>
        <v/>
      </c>
    </row>
    <row r="77" ht="20" customHeight="1">
      <c r="A77" s="8">
        <f>IF(INDEX(Regie!$A$7:$A$106,71)="","",INDEX(Regie!$A$7:$A$106,71))</f>
        <v/>
      </c>
      <c r="B77" s="8">
        <f>IF(INDEX(Regie!$B$7:$B$106,71)="","",INDEX(Regie!$B$7:$B$106,71))</f>
        <v/>
      </c>
      <c r="C77" s="9">
        <f>IF(INDEX(Regie!$C$7:$C$106,71)="","",INDEX(Regie!$C$7:$C$106,71))</f>
        <v/>
      </c>
      <c r="D77" s="10">
        <f>IF(INDEX(Regie!$D$7:$D$106,71)="","",INDEX(Regie!$D$7:$D$106,71))</f>
        <v/>
      </c>
      <c r="E77" s="10">
        <f>IF(INDEX(Regie!$E$7:$E$106,71)="","",INDEX(Regie!$E$7:$E$106,71))</f>
        <v/>
      </c>
      <c r="F77" s="10">
        <f>IF(INDEX(Regie!$F$7:$F$106,71)="","",INDEX(Regie!$F$7:$F$106,71))</f>
        <v/>
      </c>
      <c r="G77" s="10">
        <f>IF(INDEX(Regie!$G$7:$G$106,71)="","",INDEX(Regie!$G$7:$G$106,71))</f>
        <v/>
      </c>
      <c r="H77" s="10">
        <f>IF(INDEX(Regie!$H$7:$H$106,71)="","",INDEX(Regie!$H$7:$H$106,71))</f>
        <v/>
      </c>
      <c r="I77" s="10">
        <f>IF(INDEX(Regie!$I$7:$I$106,71)="","",INDEX(Regie!$I$7:$I$106,71))</f>
        <v/>
      </c>
      <c r="J77" s="10">
        <f>IF(INDEX(Regie!$K$7:$K$106,71)="","",INDEX(Regie!$K$7:$K$106,71))</f>
        <v/>
      </c>
    </row>
    <row r="78" ht="20" customHeight="1">
      <c r="A78" s="8">
        <f>IF(INDEX(Regie!$A$7:$A$106,72)="","",INDEX(Regie!$A$7:$A$106,72))</f>
        <v/>
      </c>
      <c r="B78" s="8">
        <f>IF(INDEX(Regie!$B$7:$B$106,72)="","",INDEX(Regie!$B$7:$B$106,72))</f>
        <v/>
      </c>
      <c r="C78" s="9">
        <f>IF(INDEX(Regie!$C$7:$C$106,72)="","",INDEX(Regie!$C$7:$C$106,72))</f>
        <v/>
      </c>
      <c r="D78" s="10">
        <f>IF(INDEX(Regie!$D$7:$D$106,72)="","",INDEX(Regie!$D$7:$D$106,72))</f>
        <v/>
      </c>
      <c r="E78" s="10">
        <f>IF(INDEX(Regie!$E$7:$E$106,72)="","",INDEX(Regie!$E$7:$E$106,72))</f>
        <v/>
      </c>
      <c r="F78" s="10">
        <f>IF(INDEX(Regie!$F$7:$F$106,72)="","",INDEX(Regie!$F$7:$F$106,72))</f>
        <v/>
      </c>
      <c r="G78" s="10">
        <f>IF(INDEX(Regie!$G$7:$G$106,72)="","",INDEX(Regie!$G$7:$G$106,72))</f>
        <v/>
      </c>
      <c r="H78" s="10">
        <f>IF(INDEX(Regie!$H$7:$H$106,72)="","",INDEX(Regie!$H$7:$H$106,72))</f>
        <v/>
      </c>
      <c r="I78" s="10">
        <f>IF(INDEX(Regie!$I$7:$I$106,72)="","",INDEX(Regie!$I$7:$I$106,72))</f>
        <v/>
      </c>
      <c r="J78" s="10">
        <f>IF(INDEX(Regie!$K$7:$K$106,72)="","",INDEX(Regie!$K$7:$K$106,72))</f>
        <v/>
      </c>
    </row>
    <row r="79" ht="20" customHeight="1">
      <c r="A79" s="8">
        <f>IF(INDEX(Regie!$A$7:$A$106,73)="","",INDEX(Regie!$A$7:$A$106,73))</f>
        <v/>
      </c>
      <c r="B79" s="8">
        <f>IF(INDEX(Regie!$B$7:$B$106,73)="","",INDEX(Regie!$B$7:$B$106,73))</f>
        <v/>
      </c>
      <c r="C79" s="9">
        <f>IF(INDEX(Regie!$C$7:$C$106,73)="","",INDEX(Regie!$C$7:$C$106,73))</f>
        <v/>
      </c>
      <c r="D79" s="10">
        <f>IF(INDEX(Regie!$D$7:$D$106,73)="","",INDEX(Regie!$D$7:$D$106,73))</f>
        <v/>
      </c>
      <c r="E79" s="10">
        <f>IF(INDEX(Regie!$E$7:$E$106,73)="","",INDEX(Regie!$E$7:$E$106,73))</f>
        <v/>
      </c>
      <c r="F79" s="10">
        <f>IF(INDEX(Regie!$F$7:$F$106,73)="","",INDEX(Regie!$F$7:$F$106,73))</f>
        <v/>
      </c>
      <c r="G79" s="10">
        <f>IF(INDEX(Regie!$G$7:$G$106,73)="","",INDEX(Regie!$G$7:$G$106,73))</f>
        <v/>
      </c>
      <c r="H79" s="10">
        <f>IF(INDEX(Regie!$H$7:$H$106,73)="","",INDEX(Regie!$H$7:$H$106,73))</f>
        <v/>
      </c>
      <c r="I79" s="10">
        <f>IF(INDEX(Regie!$I$7:$I$106,73)="","",INDEX(Regie!$I$7:$I$106,73))</f>
        <v/>
      </c>
      <c r="J79" s="10">
        <f>IF(INDEX(Regie!$K$7:$K$106,73)="","",INDEX(Regie!$K$7:$K$106,73))</f>
        <v/>
      </c>
    </row>
    <row r="80" ht="20" customHeight="1">
      <c r="A80" s="8">
        <f>IF(INDEX(Regie!$A$7:$A$106,74)="","",INDEX(Regie!$A$7:$A$106,74))</f>
        <v/>
      </c>
      <c r="B80" s="8">
        <f>IF(INDEX(Regie!$B$7:$B$106,74)="","",INDEX(Regie!$B$7:$B$106,74))</f>
        <v/>
      </c>
      <c r="C80" s="9">
        <f>IF(INDEX(Regie!$C$7:$C$106,74)="","",INDEX(Regie!$C$7:$C$106,74))</f>
        <v/>
      </c>
      <c r="D80" s="10">
        <f>IF(INDEX(Regie!$D$7:$D$106,74)="","",INDEX(Regie!$D$7:$D$106,74))</f>
        <v/>
      </c>
      <c r="E80" s="10">
        <f>IF(INDEX(Regie!$E$7:$E$106,74)="","",INDEX(Regie!$E$7:$E$106,74))</f>
        <v/>
      </c>
      <c r="F80" s="10">
        <f>IF(INDEX(Regie!$F$7:$F$106,74)="","",INDEX(Regie!$F$7:$F$106,74))</f>
        <v/>
      </c>
      <c r="G80" s="10">
        <f>IF(INDEX(Regie!$G$7:$G$106,74)="","",INDEX(Regie!$G$7:$G$106,74))</f>
        <v/>
      </c>
      <c r="H80" s="10">
        <f>IF(INDEX(Regie!$H$7:$H$106,74)="","",INDEX(Regie!$H$7:$H$106,74))</f>
        <v/>
      </c>
      <c r="I80" s="10">
        <f>IF(INDEX(Regie!$I$7:$I$106,74)="","",INDEX(Regie!$I$7:$I$106,74))</f>
        <v/>
      </c>
      <c r="J80" s="10">
        <f>IF(INDEX(Regie!$K$7:$K$106,74)="","",INDEX(Regie!$K$7:$K$106,74))</f>
        <v/>
      </c>
    </row>
    <row r="81" ht="20" customHeight="1">
      <c r="A81" s="8">
        <f>IF(INDEX(Regie!$A$7:$A$106,75)="","",INDEX(Regie!$A$7:$A$106,75))</f>
        <v/>
      </c>
      <c r="B81" s="8">
        <f>IF(INDEX(Regie!$B$7:$B$106,75)="","",INDEX(Regie!$B$7:$B$106,75))</f>
        <v/>
      </c>
      <c r="C81" s="9">
        <f>IF(INDEX(Regie!$C$7:$C$106,75)="","",INDEX(Regie!$C$7:$C$106,75))</f>
        <v/>
      </c>
      <c r="D81" s="10">
        <f>IF(INDEX(Regie!$D$7:$D$106,75)="","",INDEX(Regie!$D$7:$D$106,75))</f>
        <v/>
      </c>
      <c r="E81" s="10">
        <f>IF(INDEX(Regie!$E$7:$E$106,75)="","",INDEX(Regie!$E$7:$E$106,75))</f>
        <v/>
      </c>
      <c r="F81" s="10">
        <f>IF(INDEX(Regie!$F$7:$F$106,75)="","",INDEX(Regie!$F$7:$F$106,75))</f>
        <v/>
      </c>
      <c r="G81" s="10">
        <f>IF(INDEX(Regie!$G$7:$G$106,75)="","",INDEX(Regie!$G$7:$G$106,75))</f>
        <v/>
      </c>
      <c r="H81" s="10">
        <f>IF(INDEX(Regie!$H$7:$H$106,75)="","",INDEX(Regie!$H$7:$H$106,75))</f>
        <v/>
      </c>
      <c r="I81" s="10">
        <f>IF(INDEX(Regie!$I$7:$I$106,75)="","",INDEX(Regie!$I$7:$I$106,75))</f>
        <v/>
      </c>
      <c r="J81" s="10">
        <f>IF(INDEX(Regie!$K$7:$K$106,75)="","",INDEX(Regie!$K$7:$K$106,75))</f>
        <v/>
      </c>
    </row>
    <row r="82" ht="20" customHeight="1">
      <c r="A82" s="8">
        <f>IF(INDEX(Regie!$A$7:$A$106,76)="","",INDEX(Regie!$A$7:$A$106,76))</f>
        <v/>
      </c>
      <c r="B82" s="8">
        <f>IF(INDEX(Regie!$B$7:$B$106,76)="","",INDEX(Regie!$B$7:$B$106,76))</f>
        <v/>
      </c>
      <c r="C82" s="9">
        <f>IF(INDEX(Regie!$C$7:$C$106,76)="","",INDEX(Regie!$C$7:$C$106,76))</f>
        <v/>
      </c>
      <c r="D82" s="10">
        <f>IF(INDEX(Regie!$D$7:$D$106,76)="","",INDEX(Regie!$D$7:$D$106,76))</f>
        <v/>
      </c>
      <c r="E82" s="10">
        <f>IF(INDEX(Regie!$E$7:$E$106,76)="","",INDEX(Regie!$E$7:$E$106,76))</f>
        <v/>
      </c>
      <c r="F82" s="10">
        <f>IF(INDEX(Regie!$F$7:$F$106,76)="","",INDEX(Regie!$F$7:$F$106,76))</f>
        <v/>
      </c>
      <c r="G82" s="10">
        <f>IF(INDEX(Regie!$G$7:$G$106,76)="","",INDEX(Regie!$G$7:$G$106,76))</f>
        <v/>
      </c>
      <c r="H82" s="10">
        <f>IF(INDEX(Regie!$H$7:$H$106,76)="","",INDEX(Regie!$H$7:$H$106,76))</f>
        <v/>
      </c>
      <c r="I82" s="10">
        <f>IF(INDEX(Regie!$I$7:$I$106,76)="","",INDEX(Regie!$I$7:$I$106,76))</f>
        <v/>
      </c>
      <c r="J82" s="10">
        <f>IF(INDEX(Regie!$K$7:$K$106,76)="","",INDEX(Regie!$K$7:$K$106,76))</f>
        <v/>
      </c>
    </row>
    <row r="83" ht="20" customHeight="1">
      <c r="A83" s="8">
        <f>IF(INDEX(Regie!$A$7:$A$106,77)="","",INDEX(Regie!$A$7:$A$106,77))</f>
        <v/>
      </c>
      <c r="B83" s="8">
        <f>IF(INDEX(Regie!$B$7:$B$106,77)="","",INDEX(Regie!$B$7:$B$106,77))</f>
        <v/>
      </c>
      <c r="C83" s="9">
        <f>IF(INDEX(Regie!$C$7:$C$106,77)="","",INDEX(Regie!$C$7:$C$106,77))</f>
        <v/>
      </c>
      <c r="D83" s="10">
        <f>IF(INDEX(Regie!$D$7:$D$106,77)="","",INDEX(Regie!$D$7:$D$106,77))</f>
        <v/>
      </c>
      <c r="E83" s="10">
        <f>IF(INDEX(Regie!$E$7:$E$106,77)="","",INDEX(Regie!$E$7:$E$106,77))</f>
        <v/>
      </c>
      <c r="F83" s="10">
        <f>IF(INDEX(Regie!$F$7:$F$106,77)="","",INDEX(Regie!$F$7:$F$106,77))</f>
        <v/>
      </c>
      <c r="G83" s="10">
        <f>IF(INDEX(Regie!$G$7:$G$106,77)="","",INDEX(Regie!$G$7:$G$106,77))</f>
        <v/>
      </c>
      <c r="H83" s="10">
        <f>IF(INDEX(Regie!$H$7:$H$106,77)="","",INDEX(Regie!$H$7:$H$106,77))</f>
        <v/>
      </c>
      <c r="I83" s="10">
        <f>IF(INDEX(Regie!$I$7:$I$106,77)="","",INDEX(Regie!$I$7:$I$106,77))</f>
        <v/>
      </c>
      <c r="J83" s="10">
        <f>IF(INDEX(Regie!$K$7:$K$106,77)="","",INDEX(Regie!$K$7:$K$106,77))</f>
        <v/>
      </c>
    </row>
    <row r="84" ht="20" customHeight="1">
      <c r="A84" s="8">
        <f>IF(INDEX(Regie!$A$7:$A$106,78)="","",INDEX(Regie!$A$7:$A$106,78))</f>
        <v/>
      </c>
      <c r="B84" s="8">
        <f>IF(INDEX(Regie!$B$7:$B$106,78)="","",INDEX(Regie!$B$7:$B$106,78))</f>
        <v/>
      </c>
      <c r="C84" s="9">
        <f>IF(INDEX(Regie!$C$7:$C$106,78)="","",INDEX(Regie!$C$7:$C$106,78))</f>
        <v/>
      </c>
      <c r="D84" s="10">
        <f>IF(INDEX(Regie!$D$7:$D$106,78)="","",INDEX(Regie!$D$7:$D$106,78))</f>
        <v/>
      </c>
      <c r="E84" s="10">
        <f>IF(INDEX(Regie!$E$7:$E$106,78)="","",INDEX(Regie!$E$7:$E$106,78))</f>
        <v/>
      </c>
      <c r="F84" s="10">
        <f>IF(INDEX(Regie!$F$7:$F$106,78)="","",INDEX(Regie!$F$7:$F$106,78))</f>
        <v/>
      </c>
      <c r="G84" s="10">
        <f>IF(INDEX(Regie!$G$7:$G$106,78)="","",INDEX(Regie!$G$7:$G$106,78))</f>
        <v/>
      </c>
      <c r="H84" s="10">
        <f>IF(INDEX(Regie!$H$7:$H$106,78)="","",INDEX(Regie!$H$7:$H$106,78))</f>
        <v/>
      </c>
      <c r="I84" s="10">
        <f>IF(INDEX(Regie!$I$7:$I$106,78)="","",INDEX(Regie!$I$7:$I$106,78))</f>
        <v/>
      </c>
      <c r="J84" s="10">
        <f>IF(INDEX(Regie!$K$7:$K$106,78)="","",INDEX(Regie!$K$7:$K$106,78))</f>
        <v/>
      </c>
    </row>
    <row r="85" ht="20" customHeight="1">
      <c r="A85" s="8">
        <f>IF(INDEX(Regie!$A$7:$A$106,79)="","",INDEX(Regie!$A$7:$A$106,79))</f>
        <v/>
      </c>
      <c r="B85" s="8">
        <f>IF(INDEX(Regie!$B$7:$B$106,79)="","",INDEX(Regie!$B$7:$B$106,79))</f>
        <v/>
      </c>
      <c r="C85" s="9">
        <f>IF(INDEX(Regie!$C$7:$C$106,79)="","",INDEX(Regie!$C$7:$C$106,79))</f>
        <v/>
      </c>
      <c r="D85" s="10">
        <f>IF(INDEX(Regie!$D$7:$D$106,79)="","",INDEX(Regie!$D$7:$D$106,79))</f>
        <v/>
      </c>
      <c r="E85" s="10">
        <f>IF(INDEX(Regie!$E$7:$E$106,79)="","",INDEX(Regie!$E$7:$E$106,79))</f>
        <v/>
      </c>
      <c r="F85" s="10">
        <f>IF(INDEX(Regie!$F$7:$F$106,79)="","",INDEX(Regie!$F$7:$F$106,79))</f>
        <v/>
      </c>
      <c r="G85" s="10">
        <f>IF(INDEX(Regie!$G$7:$G$106,79)="","",INDEX(Regie!$G$7:$G$106,79))</f>
        <v/>
      </c>
      <c r="H85" s="10">
        <f>IF(INDEX(Regie!$H$7:$H$106,79)="","",INDEX(Regie!$H$7:$H$106,79))</f>
        <v/>
      </c>
      <c r="I85" s="10">
        <f>IF(INDEX(Regie!$I$7:$I$106,79)="","",INDEX(Regie!$I$7:$I$106,79))</f>
        <v/>
      </c>
      <c r="J85" s="10">
        <f>IF(INDEX(Regie!$K$7:$K$106,79)="","",INDEX(Regie!$K$7:$K$106,79))</f>
        <v/>
      </c>
    </row>
    <row r="86" ht="20" customHeight="1">
      <c r="A86" s="8">
        <f>IF(INDEX(Regie!$A$7:$A$106,80)="","",INDEX(Regie!$A$7:$A$106,80))</f>
        <v/>
      </c>
      <c r="B86" s="8">
        <f>IF(INDEX(Regie!$B$7:$B$106,80)="","",INDEX(Regie!$B$7:$B$106,80))</f>
        <v/>
      </c>
      <c r="C86" s="9">
        <f>IF(INDEX(Regie!$C$7:$C$106,80)="","",INDEX(Regie!$C$7:$C$106,80))</f>
        <v/>
      </c>
      <c r="D86" s="10">
        <f>IF(INDEX(Regie!$D$7:$D$106,80)="","",INDEX(Regie!$D$7:$D$106,80))</f>
        <v/>
      </c>
      <c r="E86" s="10">
        <f>IF(INDEX(Regie!$E$7:$E$106,80)="","",INDEX(Regie!$E$7:$E$106,80))</f>
        <v/>
      </c>
      <c r="F86" s="10">
        <f>IF(INDEX(Regie!$F$7:$F$106,80)="","",INDEX(Regie!$F$7:$F$106,80))</f>
        <v/>
      </c>
      <c r="G86" s="10">
        <f>IF(INDEX(Regie!$G$7:$G$106,80)="","",INDEX(Regie!$G$7:$G$106,80))</f>
        <v/>
      </c>
      <c r="H86" s="10">
        <f>IF(INDEX(Regie!$H$7:$H$106,80)="","",INDEX(Regie!$H$7:$H$106,80))</f>
        <v/>
      </c>
      <c r="I86" s="10">
        <f>IF(INDEX(Regie!$I$7:$I$106,80)="","",INDEX(Regie!$I$7:$I$106,80))</f>
        <v/>
      </c>
      <c r="J86" s="10">
        <f>IF(INDEX(Regie!$K$7:$K$106,80)="","",INDEX(Regie!$K$7:$K$106,80))</f>
        <v/>
      </c>
    </row>
    <row r="87" ht="20" customHeight="1">
      <c r="A87" s="8">
        <f>IF(INDEX(Regie!$A$7:$A$106,81)="","",INDEX(Regie!$A$7:$A$106,81))</f>
        <v/>
      </c>
      <c r="B87" s="8">
        <f>IF(INDEX(Regie!$B$7:$B$106,81)="","",INDEX(Regie!$B$7:$B$106,81))</f>
        <v/>
      </c>
      <c r="C87" s="9">
        <f>IF(INDEX(Regie!$C$7:$C$106,81)="","",INDEX(Regie!$C$7:$C$106,81))</f>
        <v/>
      </c>
      <c r="D87" s="10">
        <f>IF(INDEX(Regie!$D$7:$D$106,81)="","",INDEX(Regie!$D$7:$D$106,81))</f>
        <v/>
      </c>
      <c r="E87" s="10">
        <f>IF(INDEX(Regie!$E$7:$E$106,81)="","",INDEX(Regie!$E$7:$E$106,81))</f>
        <v/>
      </c>
      <c r="F87" s="10">
        <f>IF(INDEX(Regie!$F$7:$F$106,81)="","",INDEX(Regie!$F$7:$F$106,81))</f>
        <v/>
      </c>
      <c r="G87" s="10">
        <f>IF(INDEX(Regie!$G$7:$G$106,81)="","",INDEX(Regie!$G$7:$G$106,81))</f>
        <v/>
      </c>
      <c r="H87" s="10">
        <f>IF(INDEX(Regie!$H$7:$H$106,81)="","",INDEX(Regie!$H$7:$H$106,81))</f>
        <v/>
      </c>
      <c r="I87" s="10">
        <f>IF(INDEX(Regie!$I$7:$I$106,81)="","",INDEX(Regie!$I$7:$I$106,81))</f>
        <v/>
      </c>
      <c r="J87" s="10">
        <f>IF(INDEX(Regie!$K$7:$K$106,81)="","",INDEX(Regie!$K$7:$K$106,81))</f>
        <v/>
      </c>
    </row>
    <row r="88" ht="20" customHeight="1">
      <c r="A88" s="8">
        <f>IF(INDEX(Regie!$A$7:$A$106,82)="","",INDEX(Regie!$A$7:$A$106,82))</f>
        <v/>
      </c>
      <c r="B88" s="8">
        <f>IF(INDEX(Regie!$B$7:$B$106,82)="","",INDEX(Regie!$B$7:$B$106,82))</f>
        <v/>
      </c>
      <c r="C88" s="9">
        <f>IF(INDEX(Regie!$C$7:$C$106,82)="","",INDEX(Regie!$C$7:$C$106,82))</f>
        <v/>
      </c>
      <c r="D88" s="10">
        <f>IF(INDEX(Regie!$D$7:$D$106,82)="","",INDEX(Regie!$D$7:$D$106,82))</f>
        <v/>
      </c>
      <c r="E88" s="10">
        <f>IF(INDEX(Regie!$E$7:$E$106,82)="","",INDEX(Regie!$E$7:$E$106,82))</f>
        <v/>
      </c>
      <c r="F88" s="10">
        <f>IF(INDEX(Regie!$F$7:$F$106,82)="","",INDEX(Regie!$F$7:$F$106,82))</f>
        <v/>
      </c>
      <c r="G88" s="10">
        <f>IF(INDEX(Regie!$G$7:$G$106,82)="","",INDEX(Regie!$G$7:$G$106,82))</f>
        <v/>
      </c>
      <c r="H88" s="10">
        <f>IF(INDEX(Regie!$H$7:$H$106,82)="","",INDEX(Regie!$H$7:$H$106,82))</f>
        <v/>
      </c>
      <c r="I88" s="10">
        <f>IF(INDEX(Regie!$I$7:$I$106,82)="","",INDEX(Regie!$I$7:$I$106,82))</f>
        <v/>
      </c>
      <c r="J88" s="10">
        <f>IF(INDEX(Regie!$K$7:$K$106,82)="","",INDEX(Regie!$K$7:$K$106,82))</f>
        <v/>
      </c>
    </row>
    <row r="89" ht="20" customHeight="1">
      <c r="A89" s="8">
        <f>IF(INDEX(Regie!$A$7:$A$106,83)="","",INDEX(Regie!$A$7:$A$106,83))</f>
        <v/>
      </c>
      <c r="B89" s="8">
        <f>IF(INDEX(Regie!$B$7:$B$106,83)="","",INDEX(Regie!$B$7:$B$106,83))</f>
        <v/>
      </c>
      <c r="C89" s="9">
        <f>IF(INDEX(Regie!$C$7:$C$106,83)="","",INDEX(Regie!$C$7:$C$106,83))</f>
        <v/>
      </c>
      <c r="D89" s="10">
        <f>IF(INDEX(Regie!$D$7:$D$106,83)="","",INDEX(Regie!$D$7:$D$106,83))</f>
        <v/>
      </c>
      <c r="E89" s="10">
        <f>IF(INDEX(Regie!$E$7:$E$106,83)="","",INDEX(Regie!$E$7:$E$106,83))</f>
        <v/>
      </c>
      <c r="F89" s="10">
        <f>IF(INDEX(Regie!$F$7:$F$106,83)="","",INDEX(Regie!$F$7:$F$106,83))</f>
        <v/>
      </c>
      <c r="G89" s="10">
        <f>IF(INDEX(Regie!$G$7:$G$106,83)="","",INDEX(Regie!$G$7:$G$106,83))</f>
        <v/>
      </c>
      <c r="H89" s="10">
        <f>IF(INDEX(Regie!$H$7:$H$106,83)="","",INDEX(Regie!$H$7:$H$106,83))</f>
        <v/>
      </c>
      <c r="I89" s="10">
        <f>IF(INDEX(Regie!$I$7:$I$106,83)="","",INDEX(Regie!$I$7:$I$106,83))</f>
        <v/>
      </c>
      <c r="J89" s="10">
        <f>IF(INDEX(Regie!$K$7:$K$106,83)="","",INDEX(Regie!$K$7:$K$106,83))</f>
        <v/>
      </c>
    </row>
    <row r="90" ht="20" customHeight="1">
      <c r="A90" s="8">
        <f>IF(INDEX(Regie!$A$7:$A$106,84)="","",INDEX(Regie!$A$7:$A$106,84))</f>
        <v/>
      </c>
      <c r="B90" s="8">
        <f>IF(INDEX(Regie!$B$7:$B$106,84)="","",INDEX(Regie!$B$7:$B$106,84))</f>
        <v/>
      </c>
      <c r="C90" s="9">
        <f>IF(INDEX(Regie!$C$7:$C$106,84)="","",INDEX(Regie!$C$7:$C$106,84))</f>
        <v/>
      </c>
      <c r="D90" s="10">
        <f>IF(INDEX(Regie!$D$7:$D$106,84)="","",INDEX(Regie!$D$7:$D$106,84))</f>
        <v/>
      </c>
      <c r="E90" s="10">
        <f>IF(INDEX(Regie!$E$7:$E$106,84)="","",INDEX(Regie!$E$7:$E$106,84))</f>
        <v/>
      </c>
      <c r="F90" s="10">
        <f>IF(INDEX(Regie!$F$7:$F$106,84)="","",INDEX(Regie!$F$7:$F$106,84))</f>
        <v/>
      </c>
      <c r="G90" s="10">
        <f>IF(INDEX(Regie!$G$7:$G$106,84)="","",INDEX(Regie!$G$7:$G$106,84))</f>
        <v/>
      </c>
      <c r="H90" s="10">
        <f>IF(INDEX(Regie!$H$7:$H$106,84)="","",INDEX(Regie!$H$7:$H$106,84))</f>
        <v/>
      </c>
      <c r="I90" s="10">
        <f>IF(INDEX(Regie!$I$7:$I$106,84)="","",INDEX(Regie!$I$7:$I$106,84))</f>
        <v/>
      </c>
      <c r="J90" s="10">
        <f>IF(INDEX(Regie!$K$7:$K$106,84)="","",INDEX(Regie!$K$7:$K$106,84))</f>
        <v/>
      </c>
    </row>
    <row r="91" ht="20" customHeight="1">
      <c r="A91" s="8">
        <f>IF(INDEX(Regie!$A$7:$A$106,85)="","",INDEX(Regie!$A$7:$A$106,85))</f>
        <v/>
      </c>
      <c r="B91" s="8">
        <f>IF(INDEX(Regie!$B$7:$B$106,85)="","",INDEX(Regie!$B$7:$B$106,85))</f>
        <v/>
      </c>
      <c r="C91" s="9">
        <f>IF(INDEX(Regie!$C$7:$C$106,85)="","",INDEX(Regie!$C$7:$C$106,85))</f>
        <v/>
      </c>
      <c r="D91" s="10">
        <f>IF(INDEX(Regie!$D$7:$D$106,85)="","",INDEX(Regie!$D$7:$D$106,85))</f>
        <v/>
      </c>
      <c r="E91" s="10">
        <f>IF(INDEX(Regie!$E$7:$E$106,85)="","",INDEX(Regie!$E$7:$E$106,85))</f>
        <v/>
      </c>
      <c r="F91" s="10">
        <f>IF(INDEX(Regie!$F$7:$F$106,85)="","",INDEX(Regie!$F$7:$F$106,85))</f>
        <v/>
      </c>
      <c r="G91" s="10">
        <f>IF(INDEX(Regie!$G$7:$G$106,85)="","",INDEX(Regie!$G$7:$G$106,85))</f>
        <v/>
      </c>
      <c r="H91" s="10">
        <f>IF(INDEX(Regie!$H$7:$H$106,85)="","",INDEX(Regie!$H$7:$H$106,85))</f>
        <v/>
      </c>
      <c r="I91" s="10">
        <f>IF(INDEX(Regie!$I$7:$I$106,85)="","",INDEX(Regie!$I$7:$I$106,85))</f>
        <v/>
      </c>
      <c r="J91" s="10">
        <f>IF(INDEX(Regie!$K$7:$K$106,85)="","",INDEX(Regie!$K$7:$K$106,85))</f>
        <v/>
      </c>
    </row>
    <row r="92" ht="20" customHeight="1">
      <c r="A92" s="8">
        <f>IF(INDEX(Regie!$A$7:$A$106,86)="","",INDEX(Regie!$A$7:$A$106,86))</f>
        <v/>
      </c>
      <c r="B92" s="8">
        <f>IF(INDEX(Regie!$B$7:$B$106,86)="","",INDEX(Regie!$B$7:$B$106,86))</f>
        <v/>
      </c>
      <c r="C92" s="9">
        <f>IF(INDEX(Regie!$C$7:$C$106,86)="","",INDEX(Regie!$C$7:$C$106,86))</f>
        <v/>
      </c>
      <c r="D92" s="10">
        <f>IF(INDEX(Regie!$D$7:$D$106,86)="","",INDEX(Regie!$D$7:$D$106,86))</f>
        <v/>
      </c>
      <c r="E92" s="10">
        <f>IF(INDEX(Regie!$E$7:$E$106,86)="","",INDEX(Regie!$E$7:$E$106,86))</f>
        <v/>
      </c>
      <c r="F92" s="10">
        <f>IF(INDEX(Regie!$F$7:$F$106,86)="","",INDEX(Regie!$F$7:$F$106,86))</f>
        <v/>
      </c>
      <c r="G92" s="10">
        <f>IF(INDEX(Regie!$G$7:$G$106,86)="","",INDEX(Regie!$G$7:$G$106,86))</f>
        <v/>
      </c>
      <c r="H92" s="10">
        <f>IF(INDEX(Regie!$H$7:$H$106,86)="","",INDEX(Regie!$H$7:$H$106,86))</f>
        <v/>
      </c>
      <c r="I92" s="10">
        <f>IF(INDEX(Regie!$I$7:$I$106,86)="","",INDEX(Regie!$I$7:$I$106,86))</f>
        <v/>
      </c>
      <c r="J92" s="10">
        <f>IF(INDEX(Regie!$K$7:$K$106,86)="","",INDEX(Regie!$K$7:$K$106,86))</f>
        <v/>
      </c>
    </row>
    <row r="93" ht="20" customHeight="1">
      <c r="A93" s="8">
        <f>IF(INDEX(Regie!$A$7:$A$106,87)="","",INDEX(Regie!$A$7:$A$106,87))</f>
        <v/>
      </c>
      <c r="B93" s="8">
        <f>IF(INDEX(Regie!$B$7:$B$106,87)="","",INDEX(Regie!$B$7:$B$106,87))</f>
        <v/>
      </c>
      <c r="C93" s="9">
        <f>IF(INDEX(Regie!$C$7:$C$106,87)="","",INDEX(Regie!$C$7:$C$106,87))</f>
        <v/>
      </c>
      <c r="D93" s="10">
        <f>IF(INDEX(Regie!$D$7:$D$106,87)="","",INDEX(Regie!$D$7:$D$106,87))</f>
        <v/>
      </c>
      <c r="E93" s="10">
        <f>IF(INDEX(Regie!$E$7:$E$106,87)="","",INDEX(Regie!$E$7:$E$106,87))</f>
        <v/>
      </c>
      <c r="F93" s="10">
        <f>IF(INDEX(Regie!$F$7:$F$106,87)="","",INDEX(Regie!$F$7:$F$106,87))</f>
        <v/>
      </c>
      <c r="G93" s="10">
        <f>IF(INDEX(Regie!$G$7:$G$106,87)="","",INDEX(Regie!$G$7:$G$106,87))</f>
        <v/>
      </c>
      <c r="H93" s="10">
        <f>IF(INDEX(Regie!$H$7:$H$106,87)="","",INDEX(Regie!$H$7:$H$106,87))</f>
        <v/>
      </c>
      <c r="I93" s="10">
        <f>IF(INDEX(Regie!$I$7:$I$106,87)="","",INDEX(Regie!$I$7:$I$106,87))</f>
        <v/>
      </c>
      <c r="J93" s="10">
        <f>IF(INDEX(Regie!$K$7:$K$106,87)="","",INDEX(Regie!$K$7:$K$106,87))</f>
        <v/>
      </c>
    </row>
    <row r="94" ht="20" customHeight="1">
      <c r="A94" s="8">
        <f>IF(INDEX(Regie!$A$7:$A$106,88)="","",INDEX(Regie!$A$7:$A$106,88))</f>
        <v/>
      </c>
      <c r="B94" s="8">
        <f>IF(INDEX(Regie!$B$7:$B$106,88)="","",INDEX(Regie!$B$7:$B$106,88))</f>
        <v/>
      </c>
      <c r="C94" s="9">
        <f>IF(INDEX(Regie!$C$7:$C$106,88)="","",INDEX(Regie!$C$7:$C$106,88))</f>
        <v/>
      </c>
      <c r="D94" s="10">
        <f>IF(INDEX(Regie!$D$7:$D$106,88)="","",INDEX(Regie!$D$7:$D$106,88))</f>
        <v/>
      </c>
      <c r="E94" s="10">
        <f>IF(INDEX(Regie!$E$7:$E$106,88)="","",INDEX(Regie!$E$7:$E$106,88))</f>
        <v/>
      </c>
      <c r="F94" s="10">
        <f>IF(INDEX(Regie!$F$7:$F$106,88)="","",INDEX(Regie!$F$7:$F$106,88))</f>
        <v/>
      </c>
      <c r="G94" s="10">
        <f>IF(INDEX(Regie!$G$7:$G$106,88)="","",INDEX(Regie!$G$7:$G$106,88))</f>
        <v/>
      </c>
      <c r="H94" s="10">
        <f>IF(INDEX(Regie!$H$7:$H$106,88)="","",INDEX(Regie!$H$7:$H$106,88))</f>
        <v/>
      </c>
      <c r="I94" s="10">
        <f>IF(INDEX(Regie!$I$7:$I$106,88)="","",INDEX(Regie!$I$7:$I$106,88))</f>
        <v/>
      </c>
      <c r="J94" s="10">
        <f>IF(INDEX(Regie!$K$7:$K$106,88)="","",INDEX(Regie!$K$7:$K$106,88))</f>
        <v/>
      </c>
    </row>
    <row r="95" ht="20" customHeight="1">
      <c r="A95" s="8">
        <f>IF(INDEX(Regie!$A$7:$A$106,89)="","",INDEX(Regie!$A$7:$A$106,89))</f>
        <v/>
      </c>
      <c r="B95" s="8">
        <f>IF(INDEX(Regie!$B$7:$B$106,89)="","",INDEX(Regie!$B$7:$B$106,89))</f>
        <v/>
      </c>
      <c r="C95" s="9">
        <f>IF(INDEX(Regie!$C$7:$C$106,89)="","",INDEX(Regie!$C$7:$C$106,89))</f>
        <v/>
      </c>
      <c r="D95" s="10">
        <f>IF(INDEX(Regie!$D$7:$D$106,89)="","",INDEX(Regie!$D$7:$D$106,89))</f>
        <v/>
      </c>
      <c r="E95" s="10">
        <f>IF(INDEX(Regie!$E$7:$E$106,89)="","",INDEX(Regie!$E$7:$E$106,89))</f>
        <v/>
      </c>
      <c r="F95" s="10">
        <f>IF(INDEX(Regie!$F$7:$F$106,89)="","",INDEX(Regie!$F$7:$F$106,89))</f>
        <v/>
      </c>
      <c r="G95" s="10">
        <f>IF(INDEX(Regie!$G$7:$G$106,89)="","",INDEX(Regie!$G$7:$G$106,89))</f>
        <v/>
      </c>
      <c r="H95" s="10">
        <f>IF(INDEX(Regie!$H$7:$H$106,89)="","",INDEX(Regie!$H$7:$H$106,89))</f>
        <v/>
      </c>
      <c r="I95" s="10">
        <f>IF(INDEX(Regie!$I$7:$I$106,89)="","",INDEX(Regie!$I$7:$I$106,89))</f>
        <v/>
      </c>
      <c r="J95" s="10">
        <f>IF(INDEX(Regie!$K$7:$K$106,89)="","",INDEX(Regie!$K$7:$K$106,89))</f>
        <v/>
      </c>
    </row>
    <row r="96" ht="20" customHeight="1">
      <c r="A96" s="8">
        <f>IF(INDEX(Regie!$A$7:$A$106,90)="","",INDEX(Regie!$A$7:$A$106,90))</f>
        <v/>
      </c>
      <c r="B96" s="8">
        <f>IF(INDEX(Regie!$B$7:$B$106,90)="","",INDEX(Regie!$B$7:$B$106,90))</f>
        <v/>
      </c>
      <c r="C96" s="9">
        <f>IF(INDEX(Regie!$C$7:$C$106,90)="","",INDEX(Regie!$C$7:$C$106,90))</f>
        <v/>
      </c>
      <c r="D96" s="10">
        <f>IF(INDEX(Regie!$D$7:$D$106,90)="","",INDEX(Regie!$D$7:$D$106,90))</f>
        <v/>
      </c>
      <c r="E96" s="10">
        <f>IF(INDEX(Regie!$E$7:$E$106,90)="","",INDEX(Regie!$E$7:$E$106,90))</f>
        <v/>
      </c>
      <c r="F96" s="10">
        <f>IF(INDEX(Regie!$F$7:$F$106,90)="","",INDEX(Regie!$F$7:$F$106,90))</f>
        <v/>
      </c>
      <c r="G96" s="10">
        <f>IF(INDEX(Regie!$G$7:$G$106,90)="","",INDEX(Regie!$G$7:$G$106,90))</f>
        <v/>
      </c>
      <c r="H96" s="10">
        <f>IF(INDEX(Regie!$H$7:$H$106,90)="","",INDEX(Regie!$H$7:$H$106,90))</f>
        <v/>
      </c>
      <c r="I96" s="10">
        <f>IF(INDEX(Regie!$I$7:$I$106,90)="","",INDEX(Regie!$I$7:$I$106,90))</f>
        <v/>
      </c>
      <c r="J96" s="10">
        <f>IF(INDEX(Regie!$K$7:$K$106,90)="","",INDEX(Regie!$K$7:$K$106,90))</f>
        <v/>
      </c>
    </row>
    <row r="97" ht="20" customHeight="1">
      <c r="A97" s="8">
        <f>IF(INDEX(Regie!$A$7:$A$106,91)="","",INDEX(Regie!$A$7:$A$106,91))</f>
        <v/>
      </c>
      <c r="B97" s="8">
        <f>IF(INDEX(Regie!$B$7:$B$106,91)="","",INDEX(Regie!$B$7:$B$106,91))</f>
        <v/>
      </c>
      <c r="C97" s="9">
        <f>IF(INDEX(Regie!$C$7:$C$106,91)="","",INDEX(Regie!$C$7:$C$106,91))</f>
        <v/>
      </c>
      <c r="D97" s="10">
        <f>IF(INDEX(Regie!$D$7:$D$106,91)="","",INDEX(Regie!$D$7:$D$106,91))</f>
        <v/>
      </c>
      <c r="E97" s="10">
        <f>IF(INDEX(Regie!$E$7:$E$106,91)="","",INDEX(Regie!$E$7:$E$106,91))</f>
        <v/>
      </c>
      <c r="F97" s="10">
        <f>IF(INDEX(Regie!$F$7:$F$106,91)="","",INDEX(Regie!$F$7:$F$106,91))</f>
        <v/>
      </c>
      <c r="G97" s="10">
        <f>IF(INDEX(Regie!$G$7:$G$106,91)="","",INDEX(Regie!$G$7:$G$106,91))</f>
        <v/>
      </c>
      <c r="H97" s="10">
        <f>IF(INDEX(Regie!$H$7:$H$106,91)="","",INDEX(Regie!$H$7:$H$106,91))</f>
        <v/>
      </c>
      <c r="I97" s="10">
        <f>IF(INDEX(Regie!$I$7:$I$106,91)="","",INDEX(Regie!$I$7:$I$106,91))</f>
        <v/>
      </c>
      <c r="J97" s="10">
        <f>IF(INDEX(Regie!$K$7:$K$106,91)="","",INDEX(Regie!$K$7:$K$106,91))</f>
        <v/>
      </c>
    </row>
    <row r="98" ht="20" customHeight="1">
      <c r="A98" s="8">
        <f>IF(INDEX(Regie!$A$7:$A$106,92)="","",INDEX(Regie!$A$7:$A$106,92))</f>
        <v/>
      </c>
      <c r="B98" s="8">
        <f>IF(INDEX(Regie!$B$7:$B$106,92)="","",INDEX(Regie!$B$7:$B$106,92))</f>
        <v/>
      </c>
      <c r="C98" s="9">
        <f>IF(INDEX(Regie!$C$7:$C$106,92)="","",INDEX(Regie!$C$7:$C$106,92))</f>
        <v/>
      </c>
      <c r="D98" s="10">
        <f>IF(INDEX(Regie!$D$7:$D$106,92)="","",INDEX(Regie!$D$7:$D$106,92))</f>
        <v/>
      </c>
      <c r="E98" s="10">
        <f>IF(INDEX(Regie!$E$7:$E$106,92)="","",INDEX(Regie!$E$7:$E$106,92))</f>
        <v/>
      </c>
      <c r="F98" s="10">
        <f>IF(INDEX(Regie!$F$7:$F$106,92)="","",INDEX(Regie!$F$7:$F$106,92))</f>
        <v/>
      </c>
      <c r="G98" s="10">
        <f>IF(INDEX(Regie!$G$7:$G$106,92)="","",INDEX(Regie!$G$7:$G$106,92))</f>
        <v/>
      </c>
      <c r="H98" s="10">
        <f>IF(INDEX(Regie!$H$7:$H$106,92)="","",INDEX(Regie!$H$7:$H$106,92))</f>
        <v/>
      </c>
      <c r="I98" s="10">
        <f>IF(INDEX(Regie!$I$7:$I$106,92)="","",INDEX(Regie!$I$7:$I$106,92))</f>
        <v/>
      </c>
      <c r="J98" s="10">
        <f>IF(INDEX(Regie!$K$7:$K$106,92)="","",INDEX(Regie!$K$7:$K$106,92))</f>
        <v/>
      </c>
    </row>
    <row r="99" ht="20" customHeight="1">
      <c r="A99" s="8">
        <f>IF(INDEX(Regie!$A$7:$A$106,93)="","",INDEX(Regie!$A$7:$A$106,93))</f>
        <v/>
      </c>
      <c r="B99" s="8">
        <f>IF(INDEX(Regie!$B$7:$B$106,93)="","",INDEX(Regie!$B$7:$B$106,93))</f>
        <v/>
      </c>
      <c r="C99" s="9">
        <f>IF(INDEX(Regie!$C$7:$C$106,93)="","",INDEX(Regie!$C$7:$C$106,93))</f>
        <v/>
      </c>
      <c r="D99" s="10">
        <f>IF(INDEX(Regie!$D$7:$D$106,93)="","",INDEX(Regie!$D$7:$D$106,93))</f>
        <v/>
      </c>
      <c r="E99" s="10">
        <f>IF(INDEX(Regie!$E$7:$E$106,93)="","",INDEX(Regie!$E$7:$E$106,93))</f>
        <v/>
      </c>
      <c r="F99" s="10">
        <f>IF(INDEX(Regie!$F$7:$F$106,93)="","",INDEX(Regie!$F$7:$F$106,93))</f>
        <v/>
      </c>
      <c r="G99" s="10">
        <f>IF(INDEX(Regie!$G$7:$G$106,93)="","",INDEX(Regie!$G$7:$G$106,93))</f>
        <v/>
      </c>
      <c r="H99" s="10">
        <f>IF(INDEX(Regie!$H$7:$H$106,93)="","",INDEX(Regie!$H$7:$H$106,93))</f>
        <v/>
      </c>
      <c r="I99" s="10">
        <f>IF(INDEX(Regie!$I$7:$I$106,93)="","",INDEX(Regie!$I$7:$I$106,93))</f>
        <v/>
      </c>
      <c r="J99" s="10">
        <f>IF(INDEX(Regie!$K$7:$K$106,93)="","",INDEX(Regie!$K$7:$K$106,93))</f>
        <v/>
      </c>
    </row>
    <row r="100" ht="20" customHeight="1">
      <c r="A100" s="8">
        <f>IF(INDEX(Regie!$A$7:$A$106,94)="","",INDEX(Regie!$A$7:$A$106,94))</f>
        <v/>
      </c>
      <c r="B100" s="8">
        <f>IF(INDEX(Regie!$B$7:$B$106,94)="","",INDEX(Regie!$B$7:$B$106,94))</f>
        <v/>
      </c>
      <c r="C100" s="9">
        <f>IF(INDEX(Regie!$C$7:$C$106,94)="","",INDEX(Regie!$C$7:$C$106,94))</f>
        <v/>
      </c>
      <c r="D100" s="10">
        <f>IF(INDEX(Regie!$D$7:$D$106,94)="","",INDEX(Regie!$D$7:$D$106,94))</f>
        <v/>
      </c>
      <c r="E100" s="10">
        <f>IF(INDEX(Regie!$E$7:$E$106,94)="","",INDEX(Regie!$E$7:$E$106,94))</f>
        <v/>
      </c>
      <c r="F100" s="10">
        <f>IF(INDEX(Regie!$F$7:$F$106,94)="","",INDEX(Regie!$F$7:$F$106,94))</f>
        <v/>
      </c>
      <c r="G100" s="10">
        <f>IF(INDEX(Regie!$G$7:$G$106,94)="","",INDEX(Regie!$G$7:$G$106,94))</f>
        <v/>
      </c>
      <c r="H100" s="10">
        <f>IF(INDEX(Regie!$H$7:$H$106,94)="","",INDEX(Regie!$H$7:$H$106,94))</f>
        <v/>
      </c>
      <c r="I100" s="10">
        <f>IF(INDEX(Regie!$I$7:$I$106,94)="","",INDEX(Regie!$I$7:$I$106,94))</f>
        <v/>
      </c>
      <c r="J100" s="10">
        <f>IF(INDEX(Regie!$K$7:$K$106,94)="","",INDEX(Regie!$K$7:$K$106,94))</f>
        <v/>
      </c>
    </row>
    <row r="101" ht="20" customHeight="1">
      <c r="A101" s="8">
        <f>IF(INDEX(Regie!$A$7:$A$106,95)="","",INDEX(Regie!$A$7:$A$106,95))</f>
        <v/>
      </c>
      <c r="B101" s="8">
        <f>IF(INDEX(Regie!$B$7:$B$106,95)="","",INDEX(Regie!$B$7:$B$106,95))</f>
        <v/>
      </c>
      <c r="C101" s="9">
        <f>IF(INDEX(Regie!$C$7:$C$106,95)="","",INDEX(Regie!$C$7:$C$106,95))</f>
        <v/>
      </c>
      <c r="D101" s="10">
        <f>IF(INDEX(Regie!$D$7:$D$106,95)="","",INDEX(Regie!$D$7:$D$106,95))</f>
        <v/>
      </c>
      <c r="E101" s="10">
        <f>IF(INDEX(Regie!$E$7:$E$106,95)="","",INDEX(Regie!$E$7:$E$106,95))</f>
        <v/>
      </c>
      <c r="F101" s="10">
        <f>IF(INDEX(Regie!$F$7:$F$106,95)="","",INDEX(Regie!$F$7:$F$106,95))</f>
        <v/>
      </c>
      <c r="G101" s="10">
        <f>IF(INDEX(Regie!$G$7:$G$106,95)="","",INDEX(Regie!$G$7:$G$106,95))</f>
        <v/>
      </c>
      <c r="H101" s="10">
        <f>IF(INDEX(Regie!$H$7:$H$106,95)="","",INDEX(Regie!$H$7:$H$106,95))</f>
        <v/>
      </c>
      <c r="I101" s="10">
        <f>IF(INDEX(Regie!$I$7:$I$106,95)="","",INDEX(Regie!$I$7:$I$106,95))</f>
        <v/>
      </c>
      <c r="J101" s="10">
        <f>IF(INDEX(Regie!$K$7:$K$106,95)="","",INDEX(Regie!$K$7:$K$106,95))</f>
        <v/>
      </c>
    </row>
    <row r="102" ht="20" customHeight="1">
      <c r="A102" s="8">
        <f>IF(INDEX(Regie!$A$7:$A$106,96)="","",INDEX(Regie!$A$7:$A$106,96))</f>
        <v/>
      </c>
      <c r="B102" s="8">
        <f>IF(INDEX(Regie!$B$7:$B$106,96)="","",INDEX(Regie!$B$7:$B$106,96))</f>
        <v/>
      </c>
      <c r="C102" s="9">
        <f>IF(INDEX(Regie!$C$7:$C$106,96)="","",INDEX(Regie!$C$7:$C$106,96))</f>
        <v/>
      </c>
      <c r="D102" s="10">
        <f>IF(INDEX(Regie!$D$7:$D$106,96)="","",INDEX(Regie!$D$7:$D$106,96))</f>
        <v/>
      </c>
      <c r="E102" s="10">
        <f>IF(INDEX(Regie!$E$7:$E$106,96)="","",INDEX(Regie!$E$7:$E$106,96))</f>
        <v/>
      </c>
      <c r="F102" s="10">
        <f>IF(INDEX(Regie!$F$7:$F$106,96)="","",INDEX(Regie!$F$7:$F$106,96))</f>
        <v/>
      </c>
      <c r="G102" s="10">
        <f>IF(INDEX(Regie!$G$7:$G$106,96)="","",INDEX(Regie!$G$7:$G$106,96))</f>
        <v/>
      </c>
      <c r="H102" s="10">
        <f>IF(INDEX(Regie!$H$7:$H$106,96)="","",INDEX(Regie!$H$7:$H$106,96))</f>
        <v/>
      </c>
      <c r="I102" s="10">
        <f>IF(INDEX(Regie!$I$7:$I$106,96)="","",INDEX(Regie!$I$7:$I$106,96))</f>
        <v/>
      </c>
      <c r="J102" s="10">
        <f>IF(INDEX(Regie!$K$7:$K$106,96)="","",INDEX(Regie!$K$7:$K$106,96))</f>
        <v/>
      </c>
    </row>
    <row r="103" ht="20" customHeight="1">
      <c r="A103" s="8">
        <f>IF(INDEX(Regie!$A$7:$A$106,97)="","",INDEX(Regie!$A$7:$A$106,97))</f>
        <v/>
      </c>
      <c r="B103" s="8">
        <f>IF(INDEX(Regie!$B$7:$B$106,97)="","",INDEX(Regie!$B$7:$B$106,97))</f>
        <v/>
      </c>
      <c r="C103" s="9">
        <f>IF(INDEX(Regie!$C$7:$C$106,97)="","",INDEX(Regie!$C$7:$C$106,97))</f>
        <v/>
      </c>
      <c r="D103" s="10">
        <f>IF(INDEX(Regie!$D$7:$D$106,97)="","",INDEX(Regie!$D$7:$D$106,97))</f>
        <v/>
      </c>
      <c r="E103" s="10">
        <f>IF(INDEX(Regie!$E$7:$E$106,97)="","",INDEX(Regie!$E$7:$E$106,97))</f>
        <v/>
      </c>
      <c r="F103" s="10">
        <f>IF(INDEX(Regie!$F$7:$F$106,97)="","",INDEX(Regie!$F$7:$F$106,97))</f>
        <v/>
      </c>
      <c r="G103" s="10">
        <f>IF(INDEX(Regie!$G$7:$G$106,97)="","",INDEX(Regie!$G$7:$G$106,97))</f>
        <v/>
      </c>
      <c r="H103" s="10">
        <f>IF(INDEX(Regie!$H$7:$H$106,97)="","",INDEX(Regie!$H$7:$H$106,97))</f>
        <v/>
      </c>
      <c r="I103" s="10">
        <f>IF(INDEX(Regie!$I$7:$I$106,97)="","",INDEX(Regie!$I$7:$I$106,97))</f>
        <v/>
      </c>
      <c r="J103" s="10">
        <f>IF(INDEX(Regie!$K$7:$K$106,97)="","",INDEX(Regie!$K$7:$K$106,97))</f>
        <v/>
      </c>
    </row>
    <row r="104" ht="20" customHeight="1">
      <c r="A104" s="8">
        <f>IF(INDEX(Regie!$A$7:$A$106,98)="","",INDEX(Regie!$A$7:$A$106,98))</f>
        <v/>
      </c>
      <c r="B104" s="8">
        <f>IF(INDEX(Regie!$B$7:$B$106,98)="","",INDEX(Regie!$B$7:$B$106,98))</f>
        <v/>
      </c>
      <c r="C104" s="9">
        <f>IF(INDEX(Regie!$C$7:$C$106,98)="","",INDEX(Regie!$C$7:$C$106,98))</f>
        <v/>
      </c>
      <c r="D104" s="10">
        <f>IF(INDEX(Regie!$D$7:$D$106,98)="","",INDEX(Regie!$D$7:$D$106,98))</f>
        <v/>
      </c>
      <c r="E104" s="10">
        <f>IF(INDEX(Regie!$E$7:$E$106,98)="","",INDEX(Regie!$E$7:$E$106,98))</f>
        <v/>
      </c>
      <c r="F104" s="10">
        <f>IF(INDEX(Regie!$F$7:$F$106,98)="","",INDEX(Regie!$F$7:$F$106,98))</f>
        <v/>
      </c>
      <c r="G104" s="10">
        <f>IF(INDEX(Regie!$G$7:$G$106,98)="","",INDEX(Regie!$G$7:$G$106,98))</f>
        <v/>
      </c>
      <c r="H104" s="10">
        <f>IF(INDEX(Regie!$H$7:$H$106,98)="","",INDEX(Regie!$H$7:$H$106,98))</f>
        <v/>
      </c>
      <c r="I104" s="10">
        <f>IF(INDEX(Regie!$I$7:$I$106,98)="","",INDEX(Regie!$I$7:$I$106,98))</f>
        <v/>
      </c>
      <c r="J104" s="10">
        <f>IF(INDEX(Regie!$K$7:$K$106,98)="","",INDEX(Regie!$K$7:$K$106,98))</f>
        <v/>
      </c>
    </row>
    <row r="105" ht="20" customHeight="1">
      <c r="A105" s="8">
        <f>IF(INDEX(Regie!$A$7:$A$106,99)="","",INDEX(Regie!$A$7:$A$106,99))</f>
        <v/>
      </c>
      <c r="B105" s="8">
        <f>IF(INDEX(Regie!$B$7:$B$106,99)="","",INDEX(Regie!$B$7:$B$106,99))</f>
        <v/>
      </c>
      <c r="C105" s="9">
        <f>IF(INDEX(Regie!$C$7:$C$106,99)="","",INDEX(Regie!$C$7:$C$106,99))</f>
        <v/>
      </c>
      <c r="D105" s="10">
        <f>IF(INDEX(Regie!$D$7:$D$106,99)="","",INDEX(Regie!$D$7:$D$106,99))</f>
        <v/>
      </c>
      <c r="E105" s="10">
        <f>IF(INDEX(Regie!$E$7:$E$106,99)="","",INDEX(Regie!$E$7:$E$106,99))</f>
        <v/>
      </c>
      <c r="F105" s="10">
        <f>IF(INDEX(Regie!$F$7:$F$106,99)="","",INDEX(Regie!$F$7:$F$106,99))</f>
        <v/>
      </c>
      <c r="G105" s="10">
        <f>IF(INDEX(Regie!$G$7:$G$106,99)="","",INDEX(Regie!$G$7:$G$106,99))</f>
        <v/>
      </c>
      <c r="H105" s="10">
        <f>IF(INDEX(Regie!$H$7:$H$106,99)="","",INDEX(Regie!$H$7:$H$106,99))</f>
        <v/>
      </c>
      <c r="I105" s="10">
        <f>IF(INDEX(Regie!$I$7:$I$106,99)="","",INDEX(Regie!$I$7:$I$106,99))</f>
        <v/>
      </c>
      <c r="J105" s="10">
        <f>IF(INDEX(Regie!$K$7:$K$106,99)="","",INDEX(Regie!$K$7:$K$106,99))</f>
        <v/>
      </c>
    </row>
    <row r="106" ht="20" customHeight="1">
      <c r="A106" s="8">
        <f>IF(INDEX(Regie!$A$7:$A$106,100)="","",INDEX(Regie!$A$7:$A$106,100))</f>
        <v/>
      </c>
      <c r="B106" s="8">
        <f>IF(INDEX(Regie!$B$7:$B$106,100)="","",INDEX(Regie!$B$7:$B$106,100))</f>
        <v/>
      </c>
      <c r="C106" s="9">
        <f>IF(INDEX(Regie!$C$7:$C$106,100)="","",INDEX(Regie!$C$7:$C$106,100))</f>
        <v/>
      </c>
      <c r="D106" s="10">
        <f>IF(INDEX(Regie!$D$7:$D$106,100)="","",INDEX(Regie!$D$7:$D$106,100))</f>
        <v/>
      </c>
      <c r="E106" s="10">
        <f>IF(INDEX(Regie!$E$7:$E$106,100)="","",INDEX(Regie!$E$7:$E$106,100))</f>
        <v/>
      </c>
      <c r="F106" s="10">
        <f>IF(INDEX(Regie!$F$7:$F$106,100)="","",INDEX(Regie!$F$7:$F$106,100))</f>
        <v/>
      </c>
      <c r="G106" s="10">
        <f>IF(INDEX(Regie!$G$7:$G$106,100)="","",INDEX(Regie!$G$7:$G$106,100))</f>
        <v/>
      </c>
      <c r="H106" s="10">
        <f>IF(INDEX(Regie!$H$7:$H$106,100)="","",INDEX(Regie!$H$7:$H$106,100))</f>
        <v/>
      </c>
      <c r="I106" s="10">
        <f>IF(INDEX(Regie!$I$7:$I$106,100)="","",INDEX(Regie!$I$7:$I$106,100))</f>
        <v/>
      </c>
      <c r="J106" s="10">
        <f>IF(INDEX(Regie!$K$7:$K$106,100)="","",INDEX(Regie!$K$7:$K$106,100))</f>
        <v/>
      </c>
    </row>
  </sheetData>
  <autoFilter ref="A6:J106"/>
  <mergeCells count="12">
    <mergeCell ref="A1:J1"/>
    <mergeCell ref="E4:F4"/>
    <mergeCell ref="A5:J5"/>
    <mergeCell ref="G3:J3"/>
    <mergeCell ref="E2:F2"/>
    <mergeCell ref="G4:J4"/>
    <mergeCell ref="A3:C3"/>
    <mergeCell ref="G2:J2"/>
    <mergeCell ref="E3:F3"/>
    <mergeCell ref="L2:L5"/>
    <mergeCell ref="A4:C4"/>
    <mergeCell ref="A2:C2"/>
  </mergeCells>
  <conditionalFormatting sqref="A7:J106">
    <cfRule type="expression" priority="1" dxfId="0" stopIfTrue="0">
      <formula>AND($D7&lt;&gt;"",MOD(SUBTOTAL(103,$D$7:$D7),2)=0)</formula>
    </cfRule>
  </conditionalFormatting>
  <printOptions horizontalCentered="1"/>
  <pageMargins left="0.4" right="0.4" top="0.5" bottom="0.6" header="0.2" footer="0.25"/>
  <pageSetup orientation="landscape" paperSize="9" fitToHeight="0" fitToWidth="1"/>
  <headerFooter>
    <oddHeader>&amp;R&amp;9 Seite &amp;P von &amp;N</oddHeader>
    <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66"/>
  <sheetViews>
    <sheetView workbookViewId="0">
      <pane ySplit="6" topLeftCell="A7" activePane="bottomLeft" state="frozen"/>
      <selection pane="bottomLeft" activeCell="A1" sqref="A1"/>
    </sheetView>
  </sheetViews>
  <sheetFormatPr baseColWidth="8" defaultRowHeight="15"/>
  <cols>
    <col width="11" customWidth="1" min="1" max="1"/>
    <col width="11" customWidth="1" min="2" max="2"/>
    <col width="75" customWidth="1" min="3" max="3"/>
    <col width="22" customWidth="1" min="4" max="4"/>
    <col width="3" customWidth="1" min="5" max="5"/>
    <col width="45" customWidth="1" min="6" max="6"/>
    <col hidden="1" width="6" customWidth="1" min="7" max="7"/>
  </cols>
  <sheetData>
    <row r="1" ht="24" customHeight="1">
      <c r="A1" s="1">
        <f>IF(Regie!D2="","Programm","Programm: "&amp;Regie!D2)</f>
        <v/>
      </c>
    </row>
    <row r="2" ht="20" customHeight="1">
      <c r="A2" s="14" t="inlineStr">
        <is>
          <t>Datum</t>
        </is>
      </c>
      <c r="C2" s="15">
        <f>IF(Regie!I2="","",Regie!I2)</f>
        <v/>
      </c>
      <c r="F2" s="13" t="inlineStr">
        <is>
          <t>Es füllt sich aus dem Blatt „Regie“ mit allen Zeilen, bei denen „Für Teilnehmende“ auf „ja“ steht, in der Reihenfolge von „Regie“. Trage hier nichts ein.</t>
        </is>
      </c>
    </row>
    <row r="3" ht="20" customHeight="1">
      <c r="A3" s="14" t="inlineStr">
        <is>
          <t>Veranstaltungsort</t>
        </is>
      </c>
      <c r="C3" s="16">
        <f>IF(Regie!D3="","",Regie!D3)</f>
        <v/>
      </c>
    </row>
    <row r="4" ht="20" customHeight="1">
      <c r="A4" s="14" t="inlineStr">
        <is>
          <t>Stand</t>
        </is>
      </c>
      <c r="C4" s="16">
        <f>IF(Regie!I3="","",Regie!I3)</f>
        <v/>
      </c>
    </row>
    <row r="5" ht="16" customHeight="1">
      <c r="A5" s="17" t="inlineStr">
        <is>
          <t>Programmänderungen vorbehalten.</t>
        </is>
      </c>
    </row>
    <row r="6" ht="32" customHeight="1">
      <c r="A6" s="7" t="inlineStr">
        <is>
          <t>Uhrzeit von</t>
        </is>
      </c>
      <c r="B6" s="7" t="inlineStr">
        <is>
          <t>Uhrzeit bis</t>
        </is>
      </c>
      <c r="C6" s="7" t="inlineStr">
        <is>
          <t>Programmpunkt</t>
        </is>
      </c>
      <c r="D6" s="7" t="inlineStr">
        <is>
          <t>Raum</t>
        </is>
      </c>
      <c r="G6" s="12" t="inlineStr">
        <is>
          <t>Zeile in Regie</t>
        </is>
      </c>
    </row>
    <row r="7" ht="22" customHeight="1">
      <c r="A7" s="8">
        <f>IF($G7="","",IF(INDEX(Regie!$A$7:$A$106,$G7)="","",INDEX(Regie!$A$7:$A$106,$G7)))</f>
        <v/>
      </c>
      <c r="B7" s="8">
        <f>IF($G7="","",IF(INDEX(Regie!$B$7:$B$106,$G7)="","",INDEX(Regie!$B$7:$B$106,$G7)))</f>
        <v/>
      </c>
      <c r="C7" s="10">
        <f>IF($G7="","",IF(INDEX(Regie!$D$7:$D$106,$G7)="","",INDEX(Regie!$D$7:$D$106,$G7)))</f>
        <v/>
      </c>
      <c r="D7" s="10">
        <f>IF($G7="","",IF(INDEX(Regie!$H$7:$H$106,$G7)="","",INDEX(Regie!$H$7:$H$106,$G7)))</f>
        <v/>
      </c>
      <c r="G7" s="12">
        <f>IFERROR(MATCH(ROW()-6,Regie!$M$7:$M$106,0),"")</f>
        <v/>
      </c>
    </row>
    <row r="8" ht="22" customHeight="1">
      <c r="A8" s="8">
        <f>IF($G8="","",IF(INDEX(Regie!$A$7:$A$106,$G8)="","",INDEX(Regie!$A$7:$A$106,$G8)))</f>
        <v/>
      </c>
      <c r="B8" s="8">
        <f>IF($G8="","",IF(INDEX(Regie!$B$7:$B$106,$G8)="","",INDEX(Regie!$B$7:$B$106,$G8)))</f>
        <v/>
      </c>
      <c r="C8" s="10">
        <f>IF($G8="","",IF(INDEX(Regie!$D$7:$D$106,$G8)="","",INDEX(Regie!$D$7:$D$106,$G8)))</f>
        <v/>
      </c>
      <c r="D8" s="10">
        <f>IF($G8="","",IF(INDEX(Regie!$H$7:$H$106,$G8)="","",INDEX(Regie!$H$7:$H$106,$G8)))</f>
        <v/>
      </c>
      <c r="G8" s="12">
        <f>IFERROR(MATCH(ROW()-6,Regie!$M$7:$M$106,0),"")</f>
        <v/>
      </c>
    </row>
    <row r="9" ht="22" customHeight="1">
      <c r="A9" s="8">
        <f>IF($G9="","",IF(INDEX(Regie!$A$7:$A$106,$G9)="","",INDEX(Regie!$A$7:$A$106,$G9)))</f>
        <v/>
      </c>
      <c r="B9" s="8">
        <f>IF($G9="","",IF(INDEX(Regie!$B$7:$B$106,$G9)="","",INDEX(Regie!$B$7:$B$106,$G9)))</f>
        <v/>
      </c>
      <c r="C9" s="10">
        <f>IF($G9="","",IF(INDEX(Regie!$D$7:$D$106,$G9)="","",INDEX(Regie!$D$7:$D$106,$G9)))</f>
        <v/>
      </c>
      <c r="D9" s="10">
        <f>IF($G9="","",IF(INDEX(Regie!$H$7:$H$106,$G9)="","",INDEX(Regie!$H$7:$H$106,$G9)))</f>
        <v/>
      </c>
      <c r="G9" s="12">
        <f>IFERROR(MATCH(ROW()-6,Regie!$M$7:$M$106,0),"")</f>
        <v/>
      </c>
    </row>
    <row r="10" ht="22" customHeight="1">
      <c r="A10" s="8">
        <f>IF($G10="","",IF(INDEX(Regie!$A$7:$A$106,$G10)="","",INDEX(Regie!$A$7:$A$106,$G10)))</f>
        <v/>
      </c>
      <c r="B10" s="8">
        <f>IF($G10="","",IF(INDEX(Regie!$B$7:$B$106,$G10)="","",INDEX(Regie!$B$7:$B$106,$G10)))</f>
        <v/>
      </c>
      <c r="C10" s="10">
        <f>IF($G10="","",IF(INDEX(Regie!$D$7:$D$106,$G10)="","",INDEX(Regie!$D$7:$D$106,$G10)))</f>
        <v/>
      </c>
      <c r="D10" s="10">
        <f>IF($G10="","",IF(INDEX(Regie!$H$7:$H$106,$G10)="","",INDEX(Regie!$H$7:$H$106,$G10)))</f>
        <v/>
      </c>
      <c r="G10" s="12">
        <f>IFERROR(MATCH(ROW()-6,Regie!$M$7:$M$106,0),"")</f>
        <v/>
      </c>
    </row>
    <row r="11" ht="22" customHeight="1">
      <c r="A11" s="8">
        <f>IF($G11="","",IF(INDEX(Regie!$A$7:$A$106,$G11)="","",INDEX(Regie!$A$7:$A$106,$G11)))</f>
        <v/>
      </c>
      <c r="B11" s="8">
        <f>IF($G11="","",IF(INDEX(Regie!$B$7:$B$106,$G11)="","",INDEX(Regie!$B$7:$B$106,$G11)))</f>
        <v/>
      </c>
      <c r="C11" s="10">
        <f>IF($G11="","",IF(INDEX(Regie!$D$7:$D$106,$G11)="","",INDEX(Regie!$D$7:$D$106,$G11)))</f>
        <v/>
      </c>
      <c r="D11" s="10">
        <f>IF($G11="","",IF(INDEX(Regie!$H$7:$H$106,$G11)="","",INDEX(Regie!$H$7:$H$106,$G11)))</f>
        <v/>
      </c>
      <c r="G11" s="12">
        <f>IFERROR(MATCH(ROW()-6,Regie!$M$7:$M$106,0),"")</f>
        <v/>
      </c>
    </row>
    <row r="12" ht="22" customHeight="1">
      <c r="A12" s="8">
        <f>IF($G12="","",IF(INDEX(Regie!$A$7:$A$106,$G12)="","",INDEX(Regie!$A$7:$A$106,$G12)))</f>
        <v/>
      </c>
      <c r="B12" s="8">
        <f>IF($G12="","",IF(INDEX(Regie!$B$7:$B$106,$G12)="","",INDEX(Regie!$B$7:$B$106,$G12)))</f>
        <v/>
      </c>
      <c r="C12" s="10">
        <f>IF($G12="","",IF(INDEX(Regie!$D$7:$D$106,$G12)="","",INDEX(Regie!$D$7:$D$106,$G12)))</f>
        <v/>
      </c>
      <c r="D12" s="10">
        <f>IF($G12="","",IF(INDEX(Regie!$H$7:$H$106,$G12)="","",INDEX(Regie!$H$7:$H$106,$G12)))</f>
        <v/>
      </c>
      <c r="G12" s="12">
        <f>IFERROR(MATCH(ROW()-6,Regie!$M$7:$M$106,0),"")</f>
        <v/>
      </c>
    </row>
    <row r="13" ht="22" customHeight="1">
      <c r="A13" s="8">
        <f>IF($G13="","",IF(INDEX(Regie!$A$7:$A$106,$G13)="","",INDEX(Regie!$A$7:$A$106,$G13)))</f>
        <v/>
      </c>
      <c r="B13" s="8">
        <f>IF($G13="","",IF(INDEX(Regie!$B$7:$B$106,$G13)="","",INDEX(Regie!$B$7:$B$106,$G13)))</f>
        <v/>
      </c>
      <c r="C13" s="10">
        <f>IF($G13="","",IF(INDEX(Regie!$D$7:$D$106,$G13)="","",INDEX(Regie!$D$7:$D$106,$G13)))</f>
        <v/>
      </c>
      <c r="D13" s="10">
        <f>IF($G13="","",IF(INDEX(Regie!$H$7:$H$106,$G13)="","",INDEX(Regie!$H$7:$H$106,$G13)))</f>
        <v/>
      </c>
      <c r="G13" s="12">
        <f>IFERROR(MATCH(ROW()-6,Regie!$M$7:$M$106,0),"")</f>
        <v/>
      </c>
    </row>
    <row r="14" ht="22" customHeight="1">
      <c r="A14" s="8">
        <f>IF($G14="","",IF(INDEX(Regie!$A$7:$A$106,$G14)="","",INDEX(Regie!$A$7:$A$106,$G14)))</f>
        <v/>
      </c>
      <c r="B14" s="8">
        <f>IF($G14="","",IF(INDEX(Regie!$B$7:$B$106,$G14)="","",INDEX(Regie!$B$7:$B$106,$G14)))</f>
        <v/>
      </c>
      <c r="C14" s="10">
        <f>IF($G14="","",IF(INDEX(Regie!$D$7:$D$106,$G14)="","",INDEX(Regie!$D$7:$D$106,$G14)))</f>
        <v/>
      </c>
      <c r="D14" s="10">
        <f>IF($G14="","",IF(INDEX(Regie!$H$7:$H$106,$G14)="","",INDEX(Regie!$H$7:$H$106,$G14)))</f>
        <v/>
      </c>
      <c r="G14" s="12">
        <f>IFERROR(MATCH(ROW()-6,Regie!$M$7:$M$106,0),"")</f>
        <v/>
      </c>
    </row>
    <row r="15" ht="22" customHeight="1">
      <c r="A15" s="8">
        <f>IF($G15="","",IF(INDEX(Regie!$A$7:$A$106,$G15)="","",INDEX(Regie!$A$7:$A$106,$G15)))</f>
        <v/>
      </c>
      <c r="B15" s="8">
        <f>IF($G15="","",IF(INDEX(Regie!$B$7:$B$106,$G15)="","",INDEX(Regie!$B$7:$B$106,$G15)))</f>
        <v/>
      </c>
      <c r="C15" s="10">
        <f>IF($G15="","",IF(INDEX(Regie!$D$7:$D$106,$G15)="","",INDEX(Regie!$D$7:$D$106,$G15)))</f>
        <v/>
      </c>
      <c r="D15" s="10">
        <f>IF($G15="","",IF(INDEX(Regie!$H$7:$H$106,$G15)="","",INDEX(Regie!$H$7:$H$106,$G15)))</f>
        <v/>
      </c>
      <c r="G15" s="12">
        <f>IFERROR(MATCH(ROW()-6,Regie!$M$7:$M$106,0),"")</f>
        <v/>
      </c>
    </row>
    <row r="16" ht="22" customHeight="1">
      <c r="A16" s="8">
        <f>IF($G16="","",IF(INDEX(Regie!$A$7:$A$106,$G16)="","",INDEX(Regie!$A$7:$A$106,$G16)))</f>
        <v/>
      </c>
      <c r="B16" s="8">
        <f>IF($G16="","",IF(INDEX(Regie!$B$7:$B$106,$G16)="","",INDEX(Regie!$B$7:$B$106,$G16)))</f>
        <v/>
      </c>
      <c r="C16" s="10">
        <f>IF($G16="","",IF(INDEX(Regie!$D$7:$D$106,$G16)="","",INDEX(Regie!$D$7:$D$106,$G16)))</f>
        <v/>
      </c>
      <c r="D16" s="10">
        <f>IF($G16="","",IF(INDEX(Regie!$H$7:$H$106,$G16)="","",INDEX(Regie!$H$7:$H$106,$G16)))</f>
        <v/>
      </c>
      <c r="G16" s="12">
        <f>IFERROR(MATCH(ROW()-6,Regie!$M$7:$M$106,0),"")</f>
        <v/>
      </c>
    </row>
    <row r="17" ht="22" customHeight="1">
      <c r="A17" s="8">
        <f>IF($G17="","",IF(INDEX(Regie!$A$7:$A$106,$G17)="","",INDEX(Regie!$A$7:$A$106,$G17)))</f>
        <v/>
      </c>
      <c r="B17" s="8">
        <f>IF($G17="","",IF(INDEX(Regie!$B$7:$B$106,$G17)="","",INDEX(Regie!$B$7:$B$106,$G17)))</f>
        <v/>
      </c>
      <c r="C17" s="10">
        <f>IF($G17="","",IF(INDEX(Regie!$D$7:$D$106,$G17)="","",INDEX(Regie!$D$7:$D$106,$G17)))</f>
        <v/>
      </c>
      <c r="D17" s="10">
        <f>IF($G17="","",IF(INDEX(Regie!$H$7:$H$106,$G17)="","",INDEX(Regie!$H$7:$H$106,$G17)))</f>
        <v/>
      </c>
      <c r="G17" s="12">
        <f>IFERROR(MATCH(ROW()-6,Regie!$M$7:$M$106,0),"")</f>
        <v/>
      </c>
    </row>
    <row r="18" ht="22" customHeight="1">
      <c r="A18" s="8">
        <f>IF($G18="","",IF(INDEX(Regie!$A$7:$A$106,$G18)="","",INDEX(Regie!$A$7:$A$106,$G18)))</f>
        <v/>
      </c>
      <c r="B18" s="8">
        <f>IF($G18="","",IF(INDEX(Regie!$B$7:$B$106,$G18)="","",INDEX(Regie!$B$7:$B$106,$G18)))</f>
        <v/>
      </c>
      <c r="C18" s="10">
        <f>IF($G18="","",IF(INDEX(Regie!$D$7:$D$106,$G18)="","",INDEX(Regie!$D$7:$D$106,$G18)))</f>
        <v/>
      </c>
      <c r="D18" s="10">
        <f>IF($G18="","",IF(INDEX(Regie!$H$7:$H$106,$G18)="","",INDEX(Regie!$H$7:$H$106,$G18)))</f>
        <v/>
      </c>
      <c r="G18" s="12">
        <f>IFERROR(MATCH(ROW()-6,Regie!$M$7:$M$106,0),"")</f>
        <v/>
      </c>
    </row>
    <row r="19" ht="22" customHeight="1">
      <c r="A19" s="8">
        <f>IF($G19="","",IF(INDEX(Regie!$A$7:$A$106,$G19)="","",INDEX(Regie!$A$7:$A$106,$G19)))</f>
        <v/>
      </c>
      <c r="B19" s="8">
        <f>IF($G19="","",IF(INDEX(Regie!$B$7:$B$106,$G19)="","",INDEX(Regie!$B$7:$B$106,$G19)))</f>
        <v/>
      </c>
      <c r="C19" s="10">
        <f>IF($G19="","",IF(INDEX(Regie!$D$7:$D$106,$G19)="","",INDEX(Regie!$D$7:$D$106,$G19)))</f>
        <v/>
      </c>
      <c r="D19" s="10">
        <f>IF($G19="","",IF(INDEX(Regie!$H$7:$H$106,$G19)="","",INDEX(Regie!$H$7:$H$106,$G19)))</f>
        <v/>
      </c>
      <c r="G19" s="12">
        <f>IFERROR(MATCH(ROW()-6,Regie!$M$7:$M$106,0),"")</f>
        <v/>
      </c>
    </row>
    <row r="20" ht="22" customHeight="1">
      <c r="A20" s="8">
        <f>IF($G20="","",IF(INDEX(Regie!$A$7:$A$106,$G20)="","",INDEX(Regie!$A$7:$A$106,$G20)))</f>
        <v/>
      </c>
      <c r="B20" s="8">
        <f>IF($G20="","",IF(INDEX(Regie!$B$7:$B$106,$G20)="","",INDEX(Regie!$B$7:$B$106,$G20)))</f>
        <v/>
      </c>
      <c r="C20" s="10">
        <f>IF($G20="","",IF(INDEX(Regie!$D$7:$D$106,$G20)="","",INDEX(Regie!$D$7:$D$106,$G20)))</f>
        <v/>
      </c>
      <c r="D20" s="10">
        <f>IF($G20="","",IF(INDEX(Regie!$H$7:$H$106,$G20)="","",INDEX(Regie!$H$7:$H$106,$G20)))</f>
        <v/>
      </c>
      <c r="G20" s="12">
        <f>IFERROR(MATCH(ROW()-6,Regie!$M$7:$M$106,0),"")</f>
        <v/>
      </c>
    </row>
    <row r="21" ht="22" customHeight="1">
      <c r="A21" s="8">
        <f>IF($G21="","",IF(INDEX(Regie!$A$7:$A$106,$G21)="","",INDEX(Regie!$A$7:$A$106,$G21)))</f>
        <v/>
      </c>
      <c r="B21" s="8">
        <f>IF($G21="","",IF(INDEX(Regie!$B$7:$B$106,$G21)="","",INDEX(Regie!$B$7:$B$106,$G21)))</f>
        <v/>
      </c>
      <c r="C21" s="10">
        <f>IF($G21="","",IF(INDEX(Regie!$D$7:$D$106,$G21)="","",INDEX(Regie!$D$7:$D$106,$G21)))</f>
        <v/>
      </c>
      <c r="D21" s="10">
        <f>IF($G21="","",IF(INDEX(Regie!$H$7:$H$106,$G21)="","",INDEX(Regie!$H$7:$H$106,$G21)))</f>
        <v/>
      </c>
      <c r="G21" s="12">
        <f>IFERROR(MATCH(ROW()-6,Regie!$M$7:$M$106,0),"")</f>
        <v/>
      </c>
    </row>
    <row r="22" ht="22" customHeight="1">
      <c r="A22" s="8">
        <f>IF($G22="","",IF(INDEX(Regie!$A$7:$A$106,$G22)="","",INDEX(Regie!$A$7:$A$106,$G22)))</f>
        <v/>
      </c>
      <c r="B22" s="8">
        <f>IF($G22="","",IF(INDEX(Regie!$B$7:$B$106,$G22)="","",INDEX(Regie!$B$7:$B$106,$G22)))</f>
        <v/>
      </c>
      <c r="C22" s="10">
        <f>IF($G22="","",IF(INDEX(Regie!$D$7:$D$106,$G22)="","",INDEX(Regie!$D$7:$D$106,$G22)))</f>
        <v/>
      </c>
      <c r="D22" s="10">
        <f>IF($G22="","",IF(INDEX(Regie!$H$7:$H$106,$G22)="","",INDEX(Regie!$H$7:$H$106,$G22)))</f>
        <v/>
      </c>
      <c r="G22" s="12">
        <f>IFERROR(MATCH(ROW()-6,Regie!$M$7:$M$106,0),"")</f>
        <v/>
      </c>
    </row>
    <row r="23" ht="22" customHeight="1">
      <c r="A23" s="8">
        <f>IF($G23="","",IF(INDEX(Regie!$A$7:$A$106,$G23)="","",INDEX(Regie!$A$7:$A$106,$G23)))</f>
        <v/>
      </c>
      <c r="B23" s="8">
        <f>IF($G23="","",IF(INDEX(Regie!$B$7:$B$106,$G23)="","",INDEX(Regie!$B$7:$B$106,$G23)))</f>
        <v/>
      </c>
      <c r="C23" s="10">
        <f>IF($G23="","",IF(INDEX(Regie!$D$7:$D$106,$G23)="","",INDEX(Regie!$D$7:$D$106,$G23)))</f>
        <v/>
      </c>
      <c r="D23" s="10">
        <f>IF($G23="","",IF(INDEX(Regie!$H$7:$H$106,$G23)="","",INDEX(Regie!$H$7:$H$106,$G23)))</f>
        <v/>
      </c>
      <c r="G23" s="12">
        <f>IFERROR(MATCH(ROW()-6,Regie!$M$7:$M$106,0),"")</f>
        <v/>
      </c>
    </row>
    <row r="24" ht="22" customHeight="1">
      <c r="A24" s="8">
        <f>IF($G24="","",IF(INDEX(Regie!$A$7:$A$106,$G24)="","",INDEX(Regie!$A$7:$A$106,$G24)))</f>
        <v/>
      </c>
      <c r="B24" s="8">
        <f>IF($G24="","",IF(INDEX(Regie!$B$7:$B$106,$G24)="","",INDEX(Regie!$B$7:$B$106,$G24)))</f>
        <v/>
      </c>
      <c r="C24" s="10">
        <f>IF($G24="","",IF(INDEX(Regie!$D$7:$D$106,$G24)="","",INDEX(Regie!$D$7:$D$106,$G24)))</f>
        <v/>
      </c>
      <c r="D24" s="10">
        <f>IF($G24="","",IF(INDEX(Regie!$H$7:$H$106,$G24)="","",INDEX(Regie!$H$7:$H$106,$G24)))</f>
        <v/>
      </c>
      <c r="G24" s="12">
        <f>IFERROR(MATCH(ROW()-6,Regie!$M$7:$M$106,0),"")</f>
        <v/>
      </c>
    </row>
    <row r="25" ht="22" customHeight="1">
      <c r="A25" s="8">
        <f>IF($G25="","",IF(INDEX(Regie!$A$7:$A$106,$G25)="","",INDEX(Regie!$A$7:$A$106,$G25)))</f>
        <v/>
      </c>
      <c r="B25" s="8">
        <f>IF($G25="","",IF(INDEX(Regie!$B$7:$B$106,$G25)="","",INDEX(Regie!$B$7:$B$106,$G25)))</f>
        <v/>
      </c>
      <c r="C25" s="10">
        <f>IF($G25="","",IF(INDEX(Regie!$D$7:$D$106,$G25)="","",INDEX(Regie!$D$7:$D$106,$G25)))</f>
        <v/>
      </c>
      <c r="D25" s="10">
        <f>IF($G25="","",IF(INDEX(Regie!$H$7:$H$106,$G25)="","",INDEX(Regie!$H$7:$H$106,$G25)))</f>
        <v/>
      </c>
      <c r="G25" s="12">
        <f>IFERROR(MATCH(ROW()-6,Regie!$M$7:$M$106,0),"")</f>
        <v/>
      </c>
    </row>
    <row r="26" ht="22" customHeight="1">
      <c r="A26" s="8">
        <f>IF($G26="","",IF(INDEX(Regie!$A$7:$A$106,$G26)="","",INDEX(Regie!$A$7:$A$106,$G26)))</f>
        <v/>
      </c>
      <c r="B26" s="8">
        <f>IF($G26="","",IF(INDEX(Regie!$B$7:$B$106,$G26)="","",INDEX(Regie!$B$7:$B$106,$G26)))</f>
        <v/>
      </c>
      <c r="C26" s="10">
        <f>IF($G26="","",IF(INDEX(Regie!$D$7:$D$106,$G26)="","",INDEX(Regie!$D$7:$D$106,$G26)))</f>
        <v/>
      </c>
      <c r="D26" s="10">
        <f>IF($G26="","",IF(INDEX(Regie!$H$7:$H$106,$G26)="","",INDEX(Regie!$H$7:$H$106,$G26)))</f>
        <v/>
      </c>
      <c r="G26" s="12">
        <f>IFERROR(MATCH(ROW()-6,Regie!$M$7:$M$106,0),"")</f>
        <v/>
      </c>
    </row>
    <row r="27" ht="22" customHeight="1">
      <c r="A27" s="8">
        <f>IF($G27="","",IF(INDEX(Regie!$A$7:$A$106,$G27)="","",INDEX(Regie!$A$7:$A$106,$G27)))</f>
        <v/>
      </c>
      <c r="B27" s="8">
        <f>IF($G27="","",IF(INDEX(Regie!$B$7:$B$106,$G27)="","",INDEX(Regie!$B$7:$B$106,$G27)))</f>
        <v/>
      </c>
      <c r="C27" s="10">
        <f>IF($G27="","",IF(INDEX(Regie!$D$7:$D$106,$G27)="","",INDEX(Regie!$D$7:$D$106,$G27)))</f>
        <v/>
      </c>
      <c r="D27" s="10">
        <f>IF($G27="","",IF(INDEX(Regie!$H$7:$H$106,$G27)="","",INDEX(Regie!$H$7:$H$106,$G27)))</f>
        <v/>
      </c>
      <c r="G27" s="12">
        <f>IFERROR(MATCH(ROW()-6,Regie!$M$7:$M$106,0),"")</f>
        <v/>
      </c>
    </row>
    <row r="28" ht="22" customHeight="1">
      <c r="A28" s="8">
        <f>IF($G28="","",IF(INDEX(Regie!$A$7:$A$106,$G28)="","",INDEX(Regie!$A$7:$A$106,$G28)))</f>
        <v/>
      </c>
      <c r="B28" s="8">
        <f>IF($G28="","",IF(INDEX(Regie!$B$7:$B$106,$G28)="","",INDEX(Regie!$B$7:$B$106,$G28)))</f>
        <v/>
      </c>
      <c r="C28" s="10">
        <f>IF($G28="","",IF(INDEX(Regie!$D$7:$D$106,$G28)="","",INDEX(Regie!$D$7:$D$106,$G28)))</f>
        <v/>
      </c>
      <c r="D28" s="10">
        <f>IF($G28="","",IF(INDEX(Regie!$H$7:$H$106,$G28)="","",INDEX(Regie!$H$7:$H$106,$G28)))</f>
        <v/>
      </c>
      <c r="G28" s="12">
        <f>IFERROR(MATCH(ROW()-6,Regie!$M$7:$M$106,0),"")</f>
        <v/>
      </c>
    </row>
    <row r="29" ht="22" customHeight="1">
      <c r="A29" s="8">
        <f>IF($G29="","",IF(INDEX(Regie!$A$7:$A$106,$G29)="","",INDEX(Regie!$A$7:$A$106,$G29)))</f>
        <v/>
      </c>
      <c r="B29" s="8">
        <f>IF($G29="","",IF(INDEX(Regie!$B$7:$B$106,$G29)="","",INDEX(Regie!$B$7:$B$106,$G29)))</f>
        <v/>
      </c>
      <c r="C29" s="10">
        <f>IF($G29="","",IF(INDEX(Regie!$D$7:$D$106,$G29)="","",INDEX(Regie!$D$7:$D$106,$G29)))</f>
        <v/>
      </c>
      <c r="D29" s="10">
        <f>IF($G29="","",IF(INDEX(Regie!$H$7:$H$106,$G29)="","",INDEX(Regie!$H$7:$H$106,$G29)))</f>
        <v/>
      </c>
      <c r="G29" s="12">
        <f>IFERROR(MATCH(ROW()-6,Regie!$M$7:$M$106,0),"")</f>
        <v/>
      </c>
    </row>
    <row r="30" ht="22" customHeight="1">
      <c r="A30" s="8">
        <f>IF($G30="","",IF(INDEX(Regie!$A$7:$A$106,$G30)="","",INDEX(Regie!$A$7:$A$106,$G30)))</f>
        <v/>
      </c>
      <c r="B30" s="8">
        <f>IF($G30="","",IF(INDEX(Regie!$B$7:$B$106,$G30)="","",INDEX(Regie!$B$7:$B$106,$G30)))</f>
        <v/>
      </c>
      <c r="C30" s="10">
        <f>IF($G30="","",IF(INDEX(Regie!$D$7:$D$106,$G30)="","",INDEX(Regie!$D$7:$D$106,$G30)))</f>
        <v/>
      </c>
      <c r="D30" s="10">
        <f>IF($G30="","",IF(INDEX(Regie!$H$7:$H$106,$G30)="","",INDEX(Regie!$H$7:$H$106,$G30)))</f>
        <v/>
      </c>
      <c r="G30" s="12">
        <f>IFERROR(MATCH(ROW()-6,Regie!$M$7:$M$106,0),"")</f>
        <v/>
      </c>
    </row>
    <row r="31" ht="22" customHeight="1">
      <c r="A31" s="8">
        <f>IF($G31="","",IF(INDEX(Regie!$A$7:$A$106,$G31)="","",INDEX(Regie!$A$7:$A$106,$G31)))</f>
        <v/>
      </c>
      <c r="B31" s="8">
        <f>IF($G31="","",IF(INDEX(Regie!$B$7:$B$106,$G31)="","",INDEX(Regie!$B$7:$B$106,$G31)))</f>
        <v/>
      </c>
      <c r="C31" s="10">
        <f>IF($G31="","",IF(INDEX(Regie!$D$7:$D$106,$G31)="","",INDEX(Regie!$D$7:$D$106,$G31)))</f>
        <v/>
      </c>
      <c r="D31" s="10">
        <f>IF($G31="","",IF(INDEX(Regie!$H$7:$H$106,$G31)="","",INDEX(Regie!$H$7:$H$106,$G31)))</f>
        <v/>
      </c>
      <c r="G31" s="12">
        <f>IFERROR(MATCH(ROW()-6,Regie!$M$7:$M$106,0),"")</f>
        <v/>
      </c>
    </row>
    <row r="32" ht="22" customHeight="1">
      <c r="A32" s="8">
        <f>IF($G32="","",IF(INDEX(Regie!$A$7:$A$106,$G32)="","",INDEX(Regie!$A$7:$A$106,$G32)))</f>
        <v/>
      </c>
      <c r="B32" s="8">
        <f>IF($G32="","",IF(INDEX(Regie!$B$7:$B$106,$G32)="","",INDEX(Regie!$B$7:$B$106,$G32)))</f>
        <v/>
      </c>
      <c r="C32" s="10">
        <f>IF($G32="","",IF(INDEX(Regie!$D$7:$D$106,$G32)="","",INDEX(Regie!$D$7:$D$106,$G32)))</f>
        <v/>
      </c>
      <c r="D32" s="10">
        <f>IF($G32="","",IF(INDEX(Regie!$H$7:$H$106,$G32)="","",INDEX(Regie!$H$7:$H$106,$G32)))</f>
        <v/>
      </c>
      <c r="G32" s="12">
        <f>IFERROR(MATCH(ROW()-6,Regie!$M$7:$M$106,0),"")</f>
        <v/>
      </c>
    </row>
    <row r="33" ht="22" customHeight="1">
      <c r="A33" s="8">
        <f>IF($G33="","",IF(INDEX(Regie!$A$7:$A$106,$G33)="","",INDEX(Regie!$A$7:$A$106,$G33)))</f>
        <v/>
      </c>
      <c r="B33" s="8">
        <f>IF($G33="","",IF(INDEX(Regie!$B$7:$B$106,$G33)="","",INDEX(Regie!$B$7:$B$106,$G33)))</f>
        <v/>
      </c>
      <c r="C33" s="10">
        <f>IF($G33="","",IF(INDEX(Regie!$D$7:$D$106,$G33)="","",INDEX(Regie!$D$7:$D$106,$G33)))</f>
        <v/>
      </c>
      <c r="D33" s="10">
        <f>IF($G33="","",IF(INDEX(Regie!$H$7:$H$106,$G33)="","",INDEX(Regie!$H$7:$H$106,$G33)))</f>
        <v/>
      </c>
      <c r="G33" s="12">
        <f>IFERROR(MATCH(ROW()-6,Regie!$M$7:$M$106,0),"")</f>
        <v/>
      </c>
    </row>
    <row r="34" ht="22" customHeight="1">
      <c r="A34" s="8">
        <f>IF($G34="","",IF(INDEX(Regie!$A$7:$A$106,$G34)="","",INDEX(Regie!$A$7:$A$106,$G34)))</f>
        <v/>
      </c>
      <c r="B34" s="8">
        <f>IF($G34="","",IF(INDEX(Regie!$B$7:$B$106,$G34)="","",INDEX(Regie!$B$7:$B$106,$G34)))</f>
        <v/>
      </c>
      <c r="C34" s="10">
        <f>IF($G34="","",IF(INDEX(Regie!$D$7:$D$106,$G34)="","",INDEX(Regie!$D$7:$D$106,$G34)))</f>
        <v/>
      </c>
      <c r="D34" s="10">
        <f>IF($G34="","",IF(INDEX(Regie!$H$7:$H$106,$G34)="","",INDEX(Regie!$H$7:$H$106,$G34)))</f>
        <v/>
      </c>
      <c r="G34" s="12">
        <f>IFERROR(MATCH(ROW()-6,Regie!$M$7:$M$106,0),"")</f>
        <v/>
      </c>
    </row>
    <row r="35" ht="22" customHeight="1">
      <c r="A35" s="8">
        <f>IF($G35="","",IF(INDEX(Regie!$A$7:$A$106,$G35)="","",INDEX(Regie!$A$7:$A$106,$G35)))</f>
        <v/>
      </c>
      <c r="B35" s="8">
        <f>IF($G35="","",IF(INDEX(Regie!$B$7:$B$106,$G35)="","",INDEX(Regie!$B$7:$B$106,$G35)))</f>
        <v/>
      </c>
      <c r="C35" s="10">
        <f>IF($G35="","",IF(INDEX(Regie!$D$7:$D$106,$G35)="","",INDEX(Regie!$D$7:$D$106,$G35)))</f>
        <v/>
      </c>
      <c r="D35" s="10">
        <f>IF($G35="","",IF(INDEX(Regie!$H$7:$H$106,$G35)="","",INDEX(Regie!$H$7:$H$106,$G35)))</f>
        <v/>
      </c>
      <c r="G35" s="12">
        <f>IFERROR(MATCH(ROW()-6,Regie!$M$7:$M$106,0),"")</f>
        <v/>
      </c>
    </row>
    <row r="36" ht="22" customHeight="1">
      <c r="A36" s="8">
        <f>IF($G36="","",IF(INDEX(Regie!$A$7:$A$106,$G36)="","",INDEX(Regie!$A$7:$A$106,$G36)))</f>
        <v/>
      </c>
      <c r="B36" s="8">
        <f>IF($G36="","",IF(INDEX(Regie!$B$7:$B$106,$G36)="","",INDEX(Regie!$B$7:$B$106,$G36)))</f>
        <v/>
      </c>
      <c r="C36" s="10">
        <f>IF($G36="","",IF(INDEX(Regie!$D$7:$D$106,$G36)="","",INDEX(Regie!$D$7:$D$106,$G36)))</f>
        <v/>
      </c>
      <c r="D36" s="10">
        <f>IF($G36="","",IF(INDEX(Regie!$H$7:$H$106,$G36)="","",INDEX(Regie!$H$7:$H$106,$G36)))</f>
        <v/>
      </c>
      <c r="G36" s="12">
        <f>IFERROR(MATCH(ROW()-6,Regie!$M$7:$M$106,0),"")</f>
        <v/>
      </c>
    </row>
    <row r="37" ht="22" customHeight="1">
      <c r="A37" s="8">
        <f>IF($G37="","",IF(INDEX(Regie!$A$7:$A$106,$G37)="","",INDEX(Regie!$A$7:$A$106,$G37)))</f>
        <v/>
      </c>
      <c r="B37" s="8">
        <f>IF($G37="","",IF(INDEX(Regie!$B$7:$B$106,$G37)="","",INDEX(Regie!$B$7:$B$106,$G37)))</f>
        <v/>
      </c>
      <c r="C37" s="10">
        <f>IF($G37="","",IF(INDEX(Regie!$D$7:$D$106,$G37)="","",INDEX(Regie!$D$7:$D$106,$G37)))</f>
        <v/>
      </c>
      <c r="D37" s="10">
        <f>IF($G37="","",IF(INDEX(Regie!$H$7:$H$106,$G37)="","",INDEX(Regie!$H$7:$H$106,$G37)))</f>
        <v/>
      </c>
      <c r="G37" s="12">
        <f>IFERROR(MATCH(ROW()-6,Regie!$M$7:$M$106,0),"")</f>
        <v/>
      </c>
    </row>
    <row r="38" ht="22" customHeight="1">
      <c r="A38" s="8">
        <f>IF($G38="","",IF(INDEX(Regie!$A$7:$A$106,$G38)="","",INDEX(Regie!$A$7:$A$106,$G38)))</f>
        <v/>
      </c>
      <c r="B38" s="8">
        <f>IF($G38="","",IF(INDEX(Regie!$B$7:$B$106,$G38)="","",INDEX(Regie!$B$7:$B$106,$G38)))</f>
        <v/>
      </c>
      <c r="C38" s="10">
        <f>IF($G38="","",IF(INDEX(Regie!$D$7:$D$106,$G38)="","",INDEX(Regie!$D$7:$D$106,$G38)))</f>
        <v/>
      </c>
      <c r="D38" s="10">
        <f>IF($G38="","",IF(INDEX(Regie!$H$7:$H$106,$G38)="","",INDEX(Regie!$H$7:$H$106,$G38)))</f>
        <v/>
      </c>
      <c r="G38" s="12">
        <f>IFERROR(MATCH(ROW()-6,Regie!$M$7:$M$106,0),"")</f>
        <v/>
      </c>
    </row>
    <row r="39" ht="22" customHeight="1">
      <c r="A39" s="8">
        <f>IF($G39="","",IF(INDEX(Regie!$A$7:$A$106,$G39)="","",INDEX(Regie!$A$7:$A$106,$G39)))</f>
        <v/>
      </c>
      <c r="B39" s="8">
        <f>IF($G39="","",IF(INDEX(Regie!$B$7:$B$106,$G39)="","",INDEX(Regie!$B$7:$B$106,$G39)))</f>
        <v/>
      </c>
      <c r="C39" s="10">
        <f>IF($G39="","",IF(INDEX(Regie!$D$7:$D$106,$G39)="","",INDEX(Regie!$D$7:$D$106,$G39)))</f>
        <v/>
      </c>
      <c r="D39" s="10">
        <f>IF($G39="","",IF(INDEX(Regie!$H$7:$H$106,$G39)="","",INDEX(Regie!$H$7:$H$106,$G39)))</f>
        <v/>
      </c>
      <c r="G39" s="12">
        <f>IFERROR(MATCH(ROW()-6,Regie!$M$7:$M$106,0),"")</f>
        <v/>
      </c>
    </row>
    <row r="40" ht="22" customHeight="1">
      <c r="A40" s="8">
        <f>IF($G40="","",IF(INDEX(Regie!$A$7:$A$106,$G40)="","",INDEX(Regie!$A$7:$A$106,$G40)))</f>
        <v/>
      </c>
      <c r="B40" s="8">
        <f>IF($G40="","",IF(INDEX(Regie!$B$7:$B$106,$G40)="","",INDEX(Regie!$B$7:$B$106,$G40)))</f>
        <v/>
      </c>
      <c r="C40" s="10">
        <f>IF($G40="","",IF(INDEX(Regie!$D$7:$D$106,$G40)="","",INDEX(Regie!$D$7:$D$106,$G40)))</f>
        <v/>
      </c>
      <c r="D40" s="10">
        <f>IF($G40="","",IF(INDEX(Regie!$H$7:$H$106,$G40)="","",INDEX(Regie!$H$7:$H$106,$G40)))</f>
        <v/>
      </c>
      <c r="G40" s="12">
        <f>IFERROR(MATCH(ROW()-6,Regie!$M$7:$M$106,0),"")</f>
        <v/>
      </c>
    </row>
    <row r="41" ht="22" customHeight="1">
      <c r="A41" s="8">
        <f>IF($G41="","",IF(INDEX(Regie!$A$7:$A$106,$G41)="","",INDEX(Regie!$A$7:$A$106,$G41)))</f>
        <v/>
      </c>
      <c r="B41" s="8">
        <f>IF($G41="","",IF(INDEX(Regie!$B$7:$B$106,$G41)="","",INDEX(Regie!$B$7:$B$106,$G41)))</f>
        <v/>
      </c>
      <c r="C41" s="10">
        <f>IF($G41="","",IF(INDEX(Regie!$D$7:$D$106,$G41)="","",INDEX(Regie!$D$7:$D$106,$G41)))</f>
        <v/>
      </c>
      <c r="D41" s="10">
        <f>IF($G41="","",IF(INDEX(Regie!$H$7:$H$106,$G41)="","",INDEX(Regie!$H$7:$H$106,$G41)))</f>
        <v/>
      </c>
      <c r="G41" s="12">
        <f>IFERROR(MATCH(ROW()-6,Regie!$M$7:$M$106,0),"")</f>
        <v/>
      </c>
    </row>
    <row r="42" ht="22" customHeight="1">
      <c r="A42" s="8">
        <f>IF($G42="","",IF(INDEX(Regie!$A$7:$A$106,$G42)="","",INDEX(Regie!$A$7:$A$106,$G42)))</f>
        <v/>
      </c>
      <c r="B42" s="8">
        <f>IF($G42="","",IF(INDEX(Regie!$B$7:$B$106,$G42)="","",INDEX(Regie!$B$7:$B$106,$G42)))</f>
        <v/>
      </c>
      <c r="C42" s="10">
        <f>IF($G42="","",IF(INDEX(Regie!$D$7:$D$106,$G42)="","",INDEX(Regie!$D$7:$D$106,$G42)))</f>
        <v/>
      </c>
      <c r="D42" s="10">
        <f>IF($G42="","",IF(INDEX(Regie!$H$7:$H$106,$G42)="","",INDEX(Regie!$H$7:$H$106,$G42)))</f>
        <v/>
      </c>
      <c r="G42" s="12">
        <f>IFERROR(MATCH(ROW()-6,Regie!$M$7:$M$106,0),"")</f>
        <v/>
      </c>
    </row>
    <row r="43" ht="22" customHeight="1">
      <c r="A43" s="8">
        <f>IF($G43="","",IF(INDEX(Regie!$A$7:$A$106,$G43)="","",INDEX(Regie!$A$7:$A$106,$G43)))</f>
        <v/>
      </c>
      <c r="B43" s="8">
        <f>IF($G43="","",IF(INDEX(Regie!$B$7:$B$106,$G43)="","",INDEX(Regie!$B$7:$B$106,$G43)))</f>
        <v/>
      </c>
      <c r="C43" s="10">
        <f>IF($G43="","",IF(INDEX(Regie!$D$7:$D$106,$G43)="","",INDEX(Regie!$D$7:$D$106,$G43)))</f>
        <v/>
      </c>
      <c r="D43" s="10">
        <f>IF($G43="","",IF(INDEX(Regie!$H$7:$H$106,$G43)="","",INDEX(Regie!$H$7:$H$106,$G43)))</f>
        <v/>
      </c>
      <c r="G43" s="12">
        <f>IFERROR(MATCH(ROW()-6,Regie!$M$7:$M$106,0),"")</f>
        <v/>
      </c>
    </row>
    <row r="44" ht="22" customHeight="1">
      <c r="A44" s="8">
        <f>IF($G44="","",IF(INDEX(Regie!$A$7:$A$106,$G44)="","",INDEX(Regie!$A$7:$A$106,$G44)))</f>
        <v/>
      </c>
      <c r="B44" s="8">
        <f>IF($G44="","",IF(INDEX(Regie!$B$7:$B$106,$G44)="","",INDEX(Regie!$B$7:$B$106,$G44)))</f>
        <v/>
      </c>
      <c r="C44" s="10">
        <f>IF($G44="","",IF(INDEX(Regie!$D$7:$D$106,$G44)="","",INDEX(Regie!$D$7:$D$106,$G44)))</f>
        <v/>
      </c>
      <c r="D44" s="10">
        <f>IF($G44="","",IF(INDEX(Regie!$H$7:$H$106,$G44)="","",INDEX(Regie!$H$7:$H$106,$G44)))</f>
        <v/>
      </c>
      <c r="G44" s="12">
        <f>IFERROR(MATCH(ROW()-6,Regie!$M$7:$M$106,0),"")</f>
        <v/>
      </c>
    </row>
    <row r="45" ht="22" customHeight="1">
      <c r="A45" s="8">
        <f>IF($G45="","",IF(INDEX(Regie!$A$7:$A$106,$G45)="","",INDEX(Regie!$A$7:$A$106,$G45)))</f>
        <v/>
      </c>
      <c r="B45" s="8">
        <f>IF($G45="","",IF(INDEX(Regie!$B$7:$B$106,$G45)="","",INDEX(Regie!$B$7:$B$106,$G45)))</f>
        <v/>
      </c>
      <c r="C45" s="10">
        <f>IF($G45="","",IF(INDEX(Regie!$D$7:$D$106,$G45)="","",INDEX(Regie!$D$7:$D$106,$G45)))</f>
        <v/>
      </c>
      <c r="D45" s="10">
        <f>IF($G45="","",IF(INDEX(Regie!$H$7:$H$106,$G45)="","",INDEX(Regie!$H$7:$H$106,$G45)))</f>
        <v/>
      </c>
      <c r="G45" s="12">
        <f>IFERROR(MATCH(ROW()-6,Regie!$M$7:$M$106,0),"")</f>
        <v/>
      </c>
    </row>
    <row r="46" ht="22" customHeight="1">
      <c r="A46" s="8">
        <f>IF($G46="","",IF(INDEX(Regie!$A$7:$A$106,$G46)="","",INDEX(Regie!$A$7:$A$106,$G46)))</f>
        <v/>
      </c>
      <c r="B46" s="8">
        <f>IF($G46="","",IF(INDEX(Regie!$B$7:$B$106,$G46)="","",INDEX(Regie!$B$7:$B$106,$G46)))</f>
        <v/>
      </c>
      <c r="C46" s="10">
        <f>IF($G46="","",IF(INDEX(Regie!$D$7:$D$106,$G46)="","",INDEX(Regie!$D$7:$D$106,$G46)))</f>
        <v/>
      </c>
      <c r="D46" s="10">
        <f>IF($G46="","",IF(INDEX(Regie!$H$7:$H$106,$G46)="","",INDEX(Regie!$H$7:$H$106,$G46)))</f>
        <v/>
      </c>
      <c r="G46" s="12">
        <f>IFERROR(MATCH(ROW()-6,Regie!$M$7:$M$106,0),"")</f>
        <v/>
      </c>
    </row>
    <row r="47" ht="22" customHeight="1">
      <c r="A47" s="8">
        <f>IF($G47="","",IF(INDEX(Regie!$A$7:$A$106,$G47)="","",INDEX(Regie!$A$7:$A$106,$G47)))</f>
        <v/>
      </c>
      <c r="B47" s="8">
        <f>IF($G47="","",IF(INDEX(Regie!$B$7:$B$106,$G47)="","",INDEX(Regie!$B$7:$B$106,$G47)))</f>
        <v/>
      </c>
      <c r="C47" s="10">
        <f>IF($G47="","",IF(INDEX(Regie!$D$7:$D$106,$G47)="","",INDEX(Regie!$D$7:$D$106,$G47)))</f>
        <v/>
      </c>
      <c r="D47" s="10">
        <f>IF($G47="","",IF(INDEX(Regie!$H$7:$H$106,$G47)="","",INDEX(Regie!$H$7:$H$106,$G47)))</f>
        <v/>
      </c>
      <c r="G47" s="12">
        <f>IFERROR(MATCH(ROW()-6,Regie!$M$7:$M$106,0),"")</f>
        <v/>
      </c>
    </row>
    <row r="48" ht="22" customHeight="1">
      <c r="A48" s="8">
        <f>IF($G48="","",IF(INDEX(Regie!$A$7:$A$106,$G48)="","",INDEX(Regie!$A$7:$A$106,$G48)))</f>
        <v/>
      </c>
      <c r="B48" s="8">
        <f>IF($G48="","",IF(INDEX(Regie!$B$7:$B$106,$G48)="","",INDEX(Regie!$B$7:$B$106,$G48)))</f>
        <v/>
      </c>
      <c r="C48" s="10">
        <f>IF($G48="","",IF(INDEX(Regie!$D$7:$D$106,$G48)="","",INDEX(Regie!$D$7:$D$106,$G48)))</f>
        <v/>
      </c>
      <c r="D48" s="10">
        <f>IF($G48="","",IF(INDEX(Regie!$H$7:$H$106,$G48)="","",INDEX(Regie!$H$7:$H$106,$G48)))</f>
        <v/>
      </c>
      <c r="G48" s="12">
        <f>IFERROR(MATCH(ROW()-6,Regie!$M$7:$M$106,0),"")</f>
        <v/>
      </c>
    </row>
    <row r="49" ht="22" customHeight="1">
      <c r="A49" s="8">
        <f>IF($G49="","",IF(INDEX(Regie!$A$7:$A$106,$G49)="","",INDEX(Regie!$A$7:$A$106,$G49)))</f>
        <v/>
      </c>
      <c r="B49" s="8">
        <f>IF($G49="","",IF(INDEX(Regie!$B$7:$B$106,$G49)="","",INDEX(Regie!$B$7:$B$106,$G49)))</f>
        <v/>
      </c>
      <c r="C49" s="10">
        <f>IF($G49="","",IF(INDEX(Regie!$D$7:$D$106,$G49)="","",INDEX(Regie!$D$7:$D$106,$G49)))</f>
        <v/>
      </c>
      <c r="D49" s="10">
        <f>IF($G49="","",IF(INDEX(Regie!$H$7:$H$106,$G49)="","",INDEX(Regie!$H$7:$H$106,$G49)))</f>
        <v/>
      </c>
      <c r="G49" s="12">
        <f>IFERROR(MATCH(ROW()-6,Regie!$M$7:$M$106,0),"")</f>
        <v/>
      </c>
    </row>
    <row r="50" ht="22" customHeight="1">
      <c r="A50" s="8">
        <f>IF($G50="","",IF(INDEX(Regie!$A$7:$A$106,$G50)="","",INDEX(Regie!$A$7:$A$106,$G50)))</f>
        <v/>
      </c>
      <c r="B50" s="8">
        <f>IF($G50="","",IF(INDEX(Regie!$B$7:$B$106,$G50)="","",INDEX(Regie!$B$7:$B$106,$G50)))</f>
        <v/>
      </c>
      <c r="C50" s="10">
        <f>IF($G50="","",IF(INDEX(Regie!$D$7:$D$106,$G50)="","",INDEX(Regie!$D$7:$D$106,$G50)))</f>
        <v/>
      </c>
      <c r="D50" s="10">
        <f>IF($G50="","",IF(INDEX(Regie!$H$7:$H$106,$G50)="","",INDEX(Regie!$H$7:$H$106,$G50)))</f>
        <v/>
      </c>
      <c r="G50" s="12">
        <f>IFERROR(MATCH(ROW()-6,Regie!$M$7:$M$106,0),"")</f>
        <v/>
      </c>
    </row>
    <row r="51" ht="22" customHeight="1">
      <c r="A51" s="8">
        <f>IF($G51="","",IF(INDEX(Regie!$A$7:$A$106,$G51)="","",INDEX(Regie!$A$7:$A$106,$G51)))</f>
        <v/>
      </c>
      <c r="B51" s="8">
        <f>IF($G51="","",IF(INDEX(Regie!$B$7:$B$106,$G51)="","",INDEX(Regie!$B$7:$B$106,$G51)))</f>
        <v/>
      </c>
      <c r="C51" s="10">
        <f>IF($G51="","",IF(INDEX(Regie!$D$7:$D$106,$G51)="","",INDEX(Regie!$D$7:$D$106,$G51)))</f>
        <v/>
      </c>
      <c r="D51" s="10">
        <f>IF($G51="","",IF(INDEX(Regie!$H$7:$H$106,$G51)="","",INDEX(Regie!$H$7:$H$106,$G51)))</f>
        <v/>
      </c>
      <c r="G51" s="12">
        <f>IFERROR(MATCH(ROW()-6,Regie!$M$7:$M$106,0),"")</f>
        <v/>
      </c>
    </row>
    <row r="52" ht="22" customHeight="1">
      <c r="A52" s="8">
        <f>IF($G52="","",IF(INDEX(Regie!$A$7:$A$106,$G52)="","",INDEX(Regie!$A$7:$A$106,$G52)))</f>
        <v/>
      </c>
      <c r="B52" s="8">
        <f>IF($G52="","",IF(INDEX(Regie!$B$7:$B$106,$G52)="","",INDEX(Regie!$B$7:$B$106,$G52)))</f>
        <v/>
      </c>
      <c r="C52" s="10">
        <f>IF($G52="","",IF(INDEX(Regie!$D$7:$D$106,$G52)="","",INDEX(Regie!$D$7:$D$106,$G52)))</f>
        <v/>
      </c>
      <c r="D52" s="10">
        <f>IF($G52="","",IF(INDEX(Regie!$H$7:$H$106,$G52)="","",INDEX(Regie!$H$7:$H$106,$G52)))</f>
        <v/>
      </c>
      <c r="G52" s="12">
        <f>IFERROR(MATCH(ROW()-6,Regie!$M$7:$M$106,0),"")</f>
        <v/>
      </c>
    </row>
    <row r="53" ht="22" customHeight="1">
      <c r="A53" s="8">
        <f>IF($G53="","",IF(INDEX(Regie!$A$7:$A$106,$G53)="","",INDEX(Regie!$A$7:$A$106,$G53)))</f>
        <v/>
      </c>
      <c r="B53" s="8">
        <f>IF($G53="","",IF(INDEX(Regie!$B$7:$B$106,$G53)="","",INDEX(Regie!$B$7:$B$106,$G53)))</f>
        <v/>
      </c>
      <c r="C53" s="10">
        <f>IF($G53="","",IF(INDEX(Regie!$D$7:$D$106,$G53)="","",INDEX(Regie!$D$7:$D$106,$G53)))</f>
        <v/>
      </c>
      <c r="D53" s="10">
        <f>IF($G53="","",IF(INDEX(Regie!$H$7:$H$106,$G53)="","",INDEX(Regie!$H$7:$H$106,$G53)))</f>
        <v/>
      </c>
      <c r="G53" s="12">
        <f>IFERROR(MATCH(ROW()-6,Regie!$M$7:$M$106,0),"")</f>
        <v/>
      </c>
    </row>
    <row r="54" ht="22" customHeight="1">
      <c r="A54" s="8">
        <f>IF($G54="","",IF(INDEX(Regie!$A$7:$A$106,$G54)="","",INDEX(Regie!$A$7:$A$106,$G54)))</f>
        <v/>
      </c>
      <c r="B54" s="8">
        <f>IF($G54="","",IF(INDEX(Regie!$B$7:$B$106,$G54)="","",INDEX(Regie!$B$7:$B$106,$G54)))</f>
        <v/>
      </c>
      <c r="C54" s="10">
        <f>IF($G54="","",IF(INDEX(Regie!$D$7:$D$106,$G54)="","",INDEX(Regie!$D$7:$D$106,$G54)))</f>
        <v/>
      </c>
      <c r="D54" s="10">
        <f>IF($G54="","",IF(INDEX(Regie!$H$7:$H$106,$G54)="","",INDEX(Regie!$H$7:$H$106,$G54)))</f>
        <v/>
      </c>
      <c r="G54" s="12">
        <f>IFERROR(MATCH(ROW()-6,Regie!$M$7:$M$106,0),"")</f>
        <v/>
      </c>
    </row>
    <row r="55" ht="22" customHeight="1">
      <c r="A55" s="8">
        <f>IF($G55="","",IF(INDEX(Regie!$A$7:$A$106,$G55)="","",INDEX(Regie!$A$7:$A$106,$G55)))</f>
        <v/>
      </c>
      <c r="B55" s="8">
        <f>IF($G55="","",IF(INDEX(Regie!$B$7:$B$106,$G55)="","",INDEX(Regie!$B$7:$B$106,$G55)))</f>
        <v/>
      </c>
      <c r="C55" s="10">
        <f>IF($G55="","",IF(INDEX(Regie!$D$7:$D$106,$G55)="","",INDEX(Regie!$D$7:$D$106,$G55)))</f>
        <v/>
      </c>
      <c r="D55" s="10">
        <f>IF($G55="","",IF(INDEX(Regie!$H$7:$H$106,$G55)="","",INDEX(Regie!$H$7:$H$106,$G55)))</f>
        <v/>
      </c>
      <c r="G55" s="12">
        <f>IFERROR(MATCH(ROW()-6,Regie!$M$7:$M$106,0),"")</f>
        <v/>
      </c>
    </row>
    <row r="56" ht="22" customHeight="1">
      <c r="A56" s="8">
        <f>IF($G56="","",IF(INDEX(Regie!$A$7:$A$106,$G56)="","",INDEX(Regie!$A$7:$A$106,$G56)))</f>
        <v/>
      </c>
      <c r="B56" s="8">
        <f>IF($G56="","",IF(INDEX(Regie!$B$7:$B$106,$G56)="","",INDEX(Regie!$B$7:$B$106,$G56)))</f>
        <v/>
      </c>
      <c r="C56" s="10">
        <f>IF($G56="","",IF(INDEX(Regie!$D$7:$D$106,$G56)="","",INDEX(Regie!$D$7:$D$106,$G56)))</f>
        <v/>
      </c>
      <c r="D56" s="10">
        <f>IF($G56="","",IF(INDEX(Regie!$H$7:$H$106,$G56)="","",INDEX(Regie!$H$7:$H$106,$G56)))</f>
        <v/>
      </c>
      <c r="G56" s="12">
        <f>IFERROR(MATCH(ROW()-6,Regie!$M$7:$M$106,0),"")</f>
        <v/>
      </c>
    </row>
    <row r="57" ht="22" customHeight="1">
      <c r="A57" s="8">
        <f>IF($G57="","",IF(INDEX(Regie!$A$7:$A$106,$G57)="","",INDEX(Regie!$A$7:$A$106,$G57)))</f>
        <v/>
      </c>
      <c r="B57" s="8">
        <f>IF($G57="","",IF(INDEX(Regie!$B$7:$B$106,$G57)="","",INDEX(Regie!$B$7:$B$106,$G57)))</f>
        <v/>
      </c>
      <c r="C57" s="10">
        <f>IF($G57="","",IF(INDEX(Regie!$D$7:$D$106,$G57)="","",INDEX(Regie!$D$7:$D$106,$G57)))</f>
        <v/>
      </c>
      <c r="D57" s="10">
        <f>IF($G57="","",IF(INDEX(Regie!$H$7:$H$106,$G57)="","",INDEX(Regie!$H$7:$H$106,$G57)))</f>
        <v/>
      </c>
      <c r="G57" s="12">
        <f>IFERROR(MATCH(ROW()-6,Regie!$M$7:$M$106,0),"")</f>
        <v/>
      </c>
    </row>
    <row r="58" ht="22" customHeight="1">
      <c r="A58" s="8">
        <f>IF($G58="","",IF(INDEX(Regie!$A$7:$A$106,$G58)="","",INDEX(Regie!$A$7:$A$106,$G58)))</f>
        <v/>
      </c>
      <c r="B58" s="8">
        <f>IF($G58="","",IF(INDEX(Regie!$B$7:$B$106,$G58)="","",INDEX(Regie!$B$7:$B$106,$G58)))</f>
        <v/>
      </c>
      <c r="C58" s="10">
        <f>IF($G58="","",IF(INDEX(Regie!$D$7:$D$106,$G58)="","",INDEX(Regie!$D$7:$D$106,$G58)))</f>
        <v/>
      </c>
      <c r="D58" s="10">
        <f>IF($G58="","",IF(INDEX(Regie!$H$7:$H$106,$G58)="","",INDEX(Regie!$H$7:$H$106,$G58)))</f>
        <v/>
      </c>
      <c r="G58" s="12">
        <f>IFERROR(MATCH(ROW()-6,Regie!$M$7:$M$106,0),"")</f>
        <v/>
      </c>
    </row>
    <row r="59" ht="22" customHeight="1">
      <c r="A59" s="8">
        <f>IF($G59="","",IF(INDEX(Regie!$A$7:$A$106,$G59)="","",INDEX(Regie!$A$7:$A$106,$G59)))</f>
        <v/>
      </c>
      <c r="B59" s="8">
        <f>IF($G59="","",IF(INDEX(Regie!$B$7:$B$106,$G59)="","",INDEX(Regie!$B$7:$B$106,$G59)))</f>
        <v/>
      </c>
      <c r="C59" s="10">
        <f>IF($G59="","",IF(INDEX(Regie!$D$7:$D$106,$G59)="","",INDEX(Regie!$D$7:$D$106,$G59)))</f>
        <v/>
      </c>
      <c r="D59" s="10">
        <f>IF($G59="","",IF(INDEX(Regie!$H$7:$H$106,$G59)="","",INDEX(Regie!$H$7:$H$106,$G59)))</f>
        <v/>
      </c>
      <c r="G59" s="12">
        <f>IFERROR(MATCH(ROW()-6,Regie!$M$7:$M$106,0),"")</f>
        <v/>
      </c>
    </row>
    <row r="60" ht="22" customHeight="1">
      <c r="A60" s="8">
        <f>IF($G60="","",IF(INDEX(Regie!$A$7:$A$106,$G60)="","",INDEX(Regie!$A$7:$A$106,$G60)))</f>
        <v/>
      </c>
      <c r="B60" s="8">
        <f>IF($G60="","",IF(INDEX(Regie!$B$7:$B$106,$G60)="","",INDEX(Regie!$B$7:$B$106,$G60)))</f>
        <v/>
      </c>
      <c r="C60" s="10">
        <f>IF($G60="","",IF(INDEX(Regie!$D$7:$D$106,$G60)="","",INDEX(Regie!$D$7:$D$106,$G60)))</f>
        <v/>
      </c>
      <c r="D60" s="10">
        <f>IF($G60="","",IF(INDEX(Regie!$H$7:$H$106,$G60)="","",INDEX(Regie!$H$7:$H$106,$G60)))</f>
        <v/>
      </c>
      <c r="G60" s="12">
        <f>IFERROR(MATCH(ROW()-6,Regie!$M$7:$M$106,0),"")</f>
        <v/>
      </c>
    </row>
    <row r="61" ht="22" customHeight="1">
      <c r="A61" s="8">
        <f>IF($G61="","",IF(INDEX(Regie!$A$7:$A$106,$G61)="","",INDEX(Regie!$A$7:$A$106,$G61)))</f>
        <v/>
      </c>
      <c r="B61" s="8">
        <f>IF($G61="","",IF(INDEX(Regie!$B$7:$B$106,$G61)="","",INDEX(Regie!$B$7:$B$106,$G61)))</f>
        <v/>
      </c>
      <c r="C61" s="10">
        <f>IF($G61="","",IF(INDEX(Regie!$D$7:$D$106,$G61)="","",INDEX(Regie!$D$7:$D$106,$G61)))</f>
        <v/>
      </c>
      <c r="D61" s="10">
        <f>IF($G61="","",IF(INDEX(Regie!$H$7:$H$106,$G61)="","",INDEX(Regie!$H$7:$H$106,$G61)))</f>
        <v/>
      </c>
      <c r="G61" s="12">
        <f>IFERROR(MATCH(ROW()-6,Regie!$M$7:$M$106,0),"")</f>
        <v/>
      </c>
    </row>
    <row r="62" ht="22" customHeight="1">
      <c r="A62" s="8">
        <f>IF($G62="","",IF(INDEX(Regie!$A$7:$A$106,$G62)="","",INDEX(Regie!$A$7:$A$106,$G62)))</f>
        <v/>
      </c>
      <c r="B62" s="8">
        <f>IF($G62="","",IF(INDEX(Regie!$B$7:$B$106,$G62)="","",INDEX(Regie!$B$7:$B$106,$G62)))</f>
        <v/>
      </c>
      <c r="C62" s="10">
        <f>IF($G62="","",IF(INDEX(Regie!$D$7:$D$106,$G62)="","",INDEX(Regie!$D$7:$D$106,$G62)))</f>
        <v/>
      </c>
      <c r="D62" s="10">
        <f>IF($G62="","",IF(INDEX(Regie!$H$7:$H$106,$G62)="","",INDEX(Regie!$H$7:$H$106,$G62)))</f>
        <v/>
      </c>
      <c r="G62" s="12">
        <f>IFERROR(MATCH(ROW()-6,Regie!$M$7:$M$106,0),"")</f>
        <v/>
      </c>
    </row>
    <row r="63" ht="22" customHeight="1">
      <c r="A63" s="8">
        <f>IF($G63="","",IF(INDEX(Regie!$A$7:$A$106,$G63)="","",INDEX(Regie!$A$7:$A$106,$G63)))</f>
        <v/>
      </c>
      <c r="B63" s="8">
        <f>IF($G63="","",IF(INDEX(Regie!$B$7:$B$106,$G63)="","",INDEX(Regie!$B$7:$B$106,$G63)))</f>
        <v/>
      </c>
      <c r="C63" s="10">
        <f>IF($G63="","",IF(INDEX(Regie!$D$7:$D$106,$G63)="","",INDEX(Regie!$D$7:$D$106,$G63)))</f>
        <v/>
      </c>
      <c r="D63" s="10">
        <f>IF($G63="","",IF(INDEX(Regie!$H$7:$H$106,$G63)="","",INDEX(Regie!$H$7:$H$106,$G63)))</f>
        <v/>
      </c>
      <c r="G63" s="12">
        <f>IFERROR(MATCH(ROW()-6,Regie!$M$7:$M$106,0),"")</f>
        <v/>
      </c>
    </row>
    <row r="64" ht="22" customHeight="1">
      <c r="A64" s="8">
        <f>IF($G64="","",IF(INDEX(Regie!$A$7:$A$106,$G64)="","",INDEX(Regie!$A$7:$A$106,$G64)))</f>
        <v/>
      </c>
      <c r="B64" s="8">
        <f>IF($G64="","",IF(INDEX(Regie!$B$7:$B$106,$G64)="","",INDEX(Regie!$B$7:$B$106,$G64)))</f>
        <v/>
      </c>
      <c r="C64" s="10">
        <f>IF($G64="","",IF(INDEX(Regie!$D$7:$D$106,$G64)="","",INDEX(Regie!$D$7:$D$106,$G64)))</f>
        <v/>
      </c>
      <c r="D64" s="10">
        <f>IF($G64="","",IF(INDEX(Regie!$H$7:$H$106,$G64)="","",INDEX(Regie!$H$7:$H$106,$G64)))</f>
        <v/>
      </c>
      <c r="G64" s="12">
        <f>IFERROR(MATCH(ROW()-6,Regie!$M$7:$M$106,0),"")</f>
        <v/>
      </c>
    </row>
    <row r="65" ht="22" customHeight="1">
      <c r="A65" s="8">
        <f>IF($G65="","",IF(INDEX(Regie!$A$7:$A$106,$G65)="","",INDEX(Regie!$A$7:$A$106,$G65)))</f>
        <v/>
      </c>
      <c r="B65" s="8">
        <f>IF($G65="","",IF(INDEX(Regie!$B$7:$B$106,$G65)="","",INDEX(Regie!$B$7:$B$106,$G65)))</f>
        <v/>
      </c>
      <c r="C65" s="10">
        <f>IF($G65="","",IF(INDEX(Regie!$D$7:$D$106,$G65)="","",INDEX(Regie!$D$7:$D$106,$G65)))</f>
        <v/>
      </c>
      <c r="D65" s="10">
        <f>IF($G65="","",IF(INDEX(Regie!$H$7:$H$106,$G65)="","",INDEX(Regie!$H$7:$H$106,$G65)))</f>
        <v/>
      </c>
      <c r="G65" s="12">
        <f>IFERROR(MATCH(ROW()-6,Regie!$M$7:$M$106,0),"")</f>
        <v/>
      </c>
    </row>
    <row r="66" ht="22" customHeight="1">
      <c r="A66" s="8">
        <f>IF($G66="","",IF(INDEX(Regie!$A$7:$A$106,$G66)="","",INDEX(Regie!$A$7:$A$106,$G66)))</f>
        <v/>
      </c>
      <c r="B66" s="8">
        <f>IF($G66="","",IF(INDEX(Regie!$B$7:$B$106,$G66)="","",INDEX(Regie!$B$7:$B$106,$G66)))</f>
        <v/>
      </c>
      <c r="C66" s="10">
        <f>IF($G66="","",IF(INDEX(Regie!$D$7:$D$106,$G66)="","",INDEX(Regie!$D$7:$D$106,$G66)))</f>
        <v/>
      </c>
      <c r="D66" s="10">
        <f>IF($G66="","",IF(INDEX(Regie!$H$7:$H$106,$G66)="","",INDEX(Regie!$H$7:$H$106,$G66)))</f>
        <v/>
      </c>
      <c r="G66" s="12">
        <f>IFERROR(MATCH(ROW()-6,Regie!$M$7:$M$106,0),"")</f>
        <v/>
      </c>
    </row>
  </sheetData>
  <autoFilter ref="A6:D66"/>
  <mergeCells count="6">
    <mergeCell ref="A4:B4"/>
    <mergeCell ref="A1:D1"/>
    <mergeCell ref="A5:D5"/>
    <mergeCell ref="A2:B2"/>
    <mergeCell ref="F2:F5"/>
    <mergeCell ref="A3:B3"/>
  </mergeCells>
  <conditionalFormatting sqref="A7:D66">
    <cfRule type="expression" priority="1" dxfId="0" stopIfTrue="0">
      <formula>AND($C7&lt;&gt;"",MOD(SUBTOTAL(103,$G$7:$G7),2)=0)</formula>
    </cfRule>
  </conditionalFormatting>
  <printOptions horizontalCentered="1"/>
  <pageMargins left="0.4" right="0.4" top="0.5" bottom="0.6" header="0.2" footer="0.25"/>
  <pageSetup orientation="landscape" paperSize="9" fitToHeight="0" fitToWidth="1"/>
  <headerFooter>
    <oddHeader>&amp;R&amp;9 Seite &amp;P von &amp;N</oddHeader>
    <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2026-09-17T04:21:12Z</dcterms:created>
  <dcterms:modified xsi:type="dcterms:W3CDTF">2026-09-17T04:21:12Z</dcterms:modified>
</cp:coreProperties>
</file>