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166925"/>
  <mc:AlternateContent xmlns:mc="http://schemas.openxmlformats.org/markup-compatibility/2006">
    <mc:Choice Requires="x15">
      <x15ac:absPath xmlns:x15ac="http://schemas.microsoft.com/office/spreadsheetml/2010/11/ac" url="/Users/isabelagilberti/Desktop/"/>
    </mc:Choice>
  </mc:AlternateContent>
  <xr:revisionPtr revIDLastSave="0" documentId="8_{FCA2BAFA-A85B-C048-8BBB-291B78445016}" xr6:coauthVersionLast="47" xr6:coauthVersionMax="47" xr10:uidLastSave="{00000000-0000-0000-0000-000000000000}"/>
  <bookViews>
    <workbookView xWindow="0" yWindow="0" windowWidth="28800" windowHeight="18000" xr2:uid="{062D496B-8D3F-407F-A8A7-808FD7534318}"/>
  </bookViews>
  <sheets>
    <sheet name="Template"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J15" i="5"/>
  <c r="C15" i="5"/>
  <c r="J14" i="5"/>
  <c r="M6" i="5"/>
  <c r="M7" i="5"/>
  <c r="M8" i="5"/>
  <c r="M5" i="5"/>
  <c r="N5" i="5"/>
  <c r="N6" i="5" s="1"/>
  <c r="N7" i="5" s="1"/>
  <c r="C14" i="5"/>
  <c r="J11" i="5"/>
  <c r="J12" i="5" s="1"/>
  <c r="J13" i="5"/>
  <c r="K5" i="5"/>
  <c r="K6" i="5" s="1"/>
  <c r="K7" i="5" s="1"/>
  <c r="K8" i="5" s="1"/>
  <c r="C12" i="5"/>
  <c r="C20" i="5"/>
  <c r="C21" i="5"/>
  <c r="C22" i="5"/>
  <c r="C23" i="5"/>
  <c r="C24" i="5"/>
  <c r="C25" i="5"/>
  <c r="C26" i="5"/>
  <c r="C27" i="5"/>
  <c r="C28" i="5"/>
  <c r="C29" i="5"/>
  <c r="C30" i="5"/>
  <c r="C31" i="5"/>
  <c r="C32" i="5"/>
  <c r="G5" i="5"/>
  <c r="G6" i="5" s="1"/>
  <c r="G7" i="5" s="1"/>
  <c r="G8" i="5" s="1"/>
  <c r="F6" i="5"/>
  <c r="F7" i="5"/>
  <c r="F8" i="5"/>
  <c r="F5" i="5"/>
  <c r="D7" i="5"/>
  <c r="D8" i="5" s="1"/>
  <c r="D6" i="5"/>
  <c r="D5" i="5"/>
  <c r="C13" i="5"/>
  <c r="C11" i="5"/>
  <c r="B22" i="5"/>
  <c r="B23" i="5" s="1"/>
  <c r="B24" i="5" s="1"/>
  <c r="B25" i="5" s="1"/>
  <c r="B26" i="5" s="1"/>
  <c r="B27" i="5" s="1"/>
  <c r="B28" i="5" s="1"/>
  <c r="B29" i="5" s="1"/>
  <c r="B30" i="5" s="1"/>
  <c r="B31" i="5" s="1"/>
  <c r="B32" i="5" s="1"/>
  <c r="B21" i="5"/>
  <c r="N8" i="5" l="1"/>
</calcChain>
</file>

<file path=xl/sharedStrings.xml><?xml version="1.0" encoding="utf-8"?>
<sst xmlns="http://schemas.openxmlformats.org/spreadsheetml/2006/main" count="30" uniqueCount="18">
  <si>
    <t>Year</t>
  </si>
  <si>
    <t>Rate</t>
  </si>
  <si>
    <t>PV(CF)</t>
  </si>
  <si>
    <t>IRR =</t>
  </si>
  <si>
    <t>NPV =</t>
  </si>
  <si>
    <t>PB =</t>
  </si>
  <si>
    <t>DPB =</t>
  </si>
  <si>
    <t>Traditional Payback, PB</t>
  </si>
  <si>
    <t>Discounted Payback, DPB</t>
  </si>
  <si>
    <t>Cash Flows</t>
  </si>
  <si>
    <t>Σ CFs</t>
  </si>
  <si>
    <t>Σ PV(CFs)</t>
  </si>
  <si>
    <t>PV(FCF) =</t>
  </si>
  <si>
    <t>Required rate of return, r =</t>
  </si>
  <si>
    <t>Project T</t>
  </si>
  <si>
    <t>Project B</t>
  </si>
  <si>
    <r>
      <t>NPV</t>
    </r>
    <r>
      <rPr>
        <vertAlign val="subscript"/>
        <sz val="12"/>
        <color theme="1"/>
        <rFont val="Arial"/>
        <family val="2"/>
      </rPr>
      <t>B</t>
    </r>
  </si>
  <si>
    <t>Isabela Gilberti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</si>
</sst>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0.00_);[Red]\(0.00\)"/>
    <numFmt numFmtId="166" formatCode="0.000%"/>
    <numFmt numFmtId="167" formatCode="0.000_);[Red]\(0.000\)"/>
    <numFmt numFmtId="168" formatCode="0.0%"/>
  </numFmts>
  <fonts count="6" x14ac:knownFonts="1">
    <font>
      <sz val="11"/>
      <color theme="1"/>
      <name val="Calibri"/>
      <family val="2"/>
      <scheme val="minor"/>
    </font>
    <font>
      <sz val="12"/>
      <color theme="1"/>
      <name val="Arial"/>
      <family val="2"/>
    </font>
    <font>
      <u/>
      <sz val="12"/>
      <color theme="1"/>
      <name val="Arial"/>
      <family val="2"/>
    </font>
    <font>
      <b/>
      <sz val="12"/>
      <color rgb="FF0033CC"/>
      <name val="Arial"/>
      <family val="2"/>
    </font>
    <font>
      <vertAlign val="subscript"/>
      <sz val="12"/>
      <color theme="1"/>
      <name val="Arial"/>
      <family val="2"/>
    </font>
    <font>
      <sz val="12"/>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vertical="center"/>
    </xf>
    <xf numFmtId="165" fontId="1" fillId="0" borderId="0" xfId="0" applyNumberFormat="1" applyFont="1" applyAlignment="1">
      <alignment horizontal="right" vertical="center"/>
    </xf>
    <xf numFmtId="0" fontId="1" fillId="0" borderId="0" xfId="0" applyFont="1"/>
    <xf numFmtId="165" fontId="1" fillId="0" borderId="0" xfId="0" applyNumberFormat="1" applyFont="1" applyAlignment="1">
      <alignment horizontal="right"/>
    </xf>
    <xf numFmtId="164" fontId="1" fillId="0" borderId="0" xfId="0" applyNumberFormat="1" applyFont="1"/>
    <xf numFmtId="0" fontId="1" fillId="0" borderId="0" xfId="0" applyFont="1" applyAlignment="1">
      <alignment horizontal="right"/>
    </xf>
    <xf numFmtId="166" fontId="1" fillId="0" borderId="0" xfId="0" applyNumberFormat="1" applyFont="1"/>
    <xf numFmtId="0" fontId="1" fillId="0" borderId="0" xfId="0" applyFont="1" applyAlignment="1">
      <alignment horizontal="center"/>
    </xf>
    <xf numFmtId="0" fontId="2" fillId="0" borderId="0" xfId="0" applyFont="1" applyAlignment="1">
      <alignment horizontal="center"/>
    </xf>
    <xf numFmtId="9" fontId="1" fillId="0" borderId="0" xfId="0" applyNumberFormat="1" applyFont="1"/>
    <xf numFmtId="38" fontId="1" fillId="2" borderId="0" xfId="0" applyNumberFormat="1" applyFont="1" applyFill="1" applyAlignment="1">
      <alignment vertical="center"/>
    </xf>
    <xf numFmtId="38" fontId="1" fillId="2" borderId="0" xfId="0" applyNumberFormat="1" applyFont="1" applyFill="1" applyAlignment="1">
      <alignment horizontal="right"/>
    </xf>
    <xf numFmtId="38" fontId="1" fillId="2" borderId="0" xfId="0" applyNumberFormat="1" applyFont="1" applyFill="1" applyAlignment="1">
      <alignment horizontal="right" vertical="center"/>
    </xf>
    <xf numFmtId="0" fontId="1" fillId="0" borderId="0" xfId="0" applyFont="1" applyAlignment="1">
      <alignment horizontal="right" wrapText="1"/>
    </xf>
    <xf numFmtId="0" fontId="1" fillId="0" borderId="1" xfId="0" applyFont="1" applyBorder="1" applyAlignment="1">
      <alignment horizontal="center" wrapText="1"/>
    </xf>
    <xf numFmtId="0" fontId="1" fillId="0" borderId="1" xfId="0" applyFont="1" applyBorder="1" applyAlignment="1">
      <alignment horizontal="center"/>
    </xf>
    <xf numFmtId="38" fontId="1" fillId="0" borderId="0" xfId="0" applyNumberFormat="1" applyFont="1" applyAlignment="1">
      <alignment vertical="center"/>
    </xf>
    <xf numFmtId="40" fontId="1" fillId="3" borderId="0" xfId="0" applyNumberFormat="1" applyFont="1" applyFill="1" applyAlignment="1">
      <alignment horizontal="right" vertical="center"/>
    </xf>
    <xf numFmtId="164" fontId="1" fillId="3" borderId="0" xfId="0" applyNumberFormat="1" applyFont="1" applyFill="1" applyAlignment="1">
      <alignment vertical="center"/>
    </xf>
    <xf numFmtId="164" fontId="1" fillId="0" borderId="0" xfId="0" applyNumberFormat="1" applyFont="1" applyAlignment="1">
      <alignment vertical="center"/>
    </xf>
    <xf numFmtId="40" fontId="3" fillId="0" borderId="0" xfId="0" applyNumberFormat="1" applyFont="1"/>
    <xf numFmtId="40" fontId="1" fillId="0" borderId="0" xfId="0" applyNumberFormat="1" applyFont="1"/>
    <xf numFmtId="164" fontId="5" fillId="3" borderId="0" xfId="0" applyNumberFormat="1" applyFont="1" applyFill="1" applyAlignment="1">
      <alignment vertical="center"/>
    </xf>
    <xf numFmtId="165" fontId="5" fillId="0" borderId="0" xfId="0" applyNumberFormat="1" applyFont="1" applyAlignment="1">
      <alignment horizontal="right" vertical="center"/>
    </xf>
    <xf numFmtId="167" fontId="5" fillId="0" borderId="0" xfId="0" applyNumberFormat="1" applyFont="1" applyAlignment="1">
      <alignment horizontal="right" vertical="center"/>
    </xf>
    <xf numFmtId="167" fontId="5" fillId="0" borderId="0" xfId="0" applyNumberFormat="1" applyFont="1" applyAlignment="1">
      <alignment horizontal="right"/>
    </xf>
    <xf numFmtId="0" fontId="5" fillId="0" borderId="0" xfId="0" applyFont="1" applyAlignment="1">
      <alignment horizontal="right"/>
    </xf>
    <xf numFmtId="165" fontId="5" fillId="0" borderId="0" xfId="0" applyNumberFormat="1" applyFont="1" applyAlignment="1">
      <alignment horizontal="right"/>
    </xf>
    <xf numFmtId="166" fontId="5" fillId="3" borderId="0" xfId="0" applyNumberFormat="1" applyFont="1" applyFill="1" applyAlignment="1">
      <alignment vertical="center"/>
    </xf>
    <xf numFmtId="167" fontId="5" fillId="3" borderId="0" xfId="0" applyNumberFormat="1" applyFont="1" applyFill="1" applyAlignment="1">
      <alignment horizontal="right" vertical="center"/>
    </xf>
    <xf numFmtId="167" fontId="5" fillId="3" borderId="0" xfId="0" applyNumberFormat="1" applyFont="1" applyFill="1" applyAlignment="1">
      <alignment horizontal="right"/>
    </xf>
    <xf numFmtId="0" fontId="1" fillId="0" borderId="3" xfId="0" applyFont="1" applyBorder="1" applyAlignment="1">
      <alignment horizontal="center"/>
    </xf>
    <xf numFmtId="0" fontId="3" fillId="0" borderId="2" xfId="0" applyFont="1" applyBorder="1" applyAlignment="1">
      <alignment horizontal="center"/>
    </xf>
    <xf numFmtId="0" fontId="1" fillId="0" borderId="0" xfId="0" applyFont="1" applyAlignment="1">
      <alignment horizontal="center" vertical="center"/>
    </xf>
    <xf numFmtId="168" fontId="1" fillId="2" borderId="0" xfId="0" applyNumberFormat="1" applyFont="1" applyFill="1" applyAlignment="1">
      <alignment horizontal="center"/>
    </xf>
    <xf numFmtId="0" fontId="1" fillId="0" borderId="1" xfId="0" applyFont="1" applyBorder="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NPV Profile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R"/>
        </a:p>
      </c:txPr>
    </c:title>
    <c:autoTitleDeleted val="0"/>
    <c:plotArea>
      <c:layout/>
      <c:lineChart>
        <c:grouping val="standard"/>
        <c:varyColors val="0"/>
        <c:ser>
          <c:idx val="0"/>
          <c:order val="0"/>
          <c:spPr>
            <a:ln w="28575" cap="rnd">
              <a:solidFill>
                <a:schemeClr val="accent1"/>
              </a:solidFill>
              <a:round/>
            </a:ln>
            <a:effectLst/>
          </c:spPr>
          <c:marker>
            <c:symbol val="none"/>
          </c:marker>
          <c:cat>
            <c:numRef>
              <c:f>Template!$B$19:$B$32</c:f>
              <c:numCache>
                <c:formatCode>0%</c:formatCode>
                <c:ptCount val="14"/>
                <c:pt idx="0">
                  <c:v>0</c:v>
                </c:pt>
                <c:pt idx="1">
                  <c:v>0.02</c:v>
                </c:pt>
                <c:pt idx="2">
                  <c:v>0.04</c:v>
                </c:pt>
                <c:pt idx="3">
                  <c:v>0.06</c:v>
                </c:pt>
                <c:pt idx="4">
                  <c:v>0.08</c:v>
                </c:pt>
                <c:pt idx="5">
                  <c:v>0.1</c:v>
                </c:pt>
                <c:pt idx="6">
                  <c:v>0.12000000000000001</c:v>
                </c:pt>
                <c:pt idx="7">
                  <c:v>0.14000000000000001</c:v>
                </c:pt>
                <c:pt idx="8">
                  <c:v>0.16</c:v>
                </c:pt>
                <c:pt idx="9">
                  <c:v>0.18</c:v>
                </c:pt>
                <c:pt idx="10">
                  <c:v>0.19999999999999998</c:v>
                </c:pt>
                <c:pt idx="11">
                  <c:v>0.21999999999999997</c:v>
                </c:pt>
                <c:pt idx="12">
                  <c:v>0.23999999999999996</c:v>
                </c:pt>
                <c:pt idx="13">
                  <c:v>0.25999999999999995</c:v>
                </c:pt>
              </c:numCache>
            </c:numRef>
          </c:cat>
          <c:val>
            <c:numRef>
              <c:f>Template!$C$19:$C$32</c:f>
              <c:numCache>
                <c:formatCode>"$"#,##0.00_);[Red]\("$"#,##0.00\)</c:formatCode>
                <c:ptCount val="14"/>
                <c:pt idx="0">
                  <c:v>226850</c:v>
                </c:pt>
                <c:pt idx="1">
                  <c:v>192170.94481006544</c:v>
                </c:pt>
                <c:pt idx="2">
                  <c:v>159847.19219390058</c:v>
                </c:pt>
                <c:pt idx="3">
                  <c:v>129673.7306635679</c:v>
                </c:pt>
                <c:pt idx="4">
                  <c:v>101467.014682721</c:v>
                </c:pt>
                <c:pt idx="5">
                  <c:v>75062.359128474724</c:v>
                </c:pt>
                <c:pt idx="6">
                  <c:v>50311.691417638329</c:v>
                </c:pt>
                <c:pt idx="7">
                  <c:v>27081.606756194727</c:v>
                </c:pt>
                <c:pt idx="8">
                  <c:v>5251.681085735443</c:v>
                </c:pt>
                <c:pt idx="9">
                  <c:v>-15286.996236226638</c:v>
                </c:pt>
                <c:pt idx="10">
                  <c:v>-34633.101851851854</c:v>
                </c:pt>
                <c:pt idx="11">
                  <c:v>-52876.196686066221</c:v>
                </c:pt>
                <c:pt idx="12">
                  <c:v>-70097.705682924367</c:v>
                </c:pt>
                <c:pt idx="13">
                  <c:v>-86371.778105716163</c:v>
                </c:pt>
              </c:numCache>
            </c:numRef>
          </c:val>
          <c:smooth val="0"/>
          <c:extLst>
            <c:ext xmlns:c16="http://schemas.microsoft.com/office/drawing/2014/chart" uri="{C3380CC4-5D6E-409C-BE32-E72D297353CC}">
              <c16:uniqueId val="{00000000-D5FE-E143-B25C-C6CAF0251E30}"/>
            </c:ext>
          </c:extLst>
        </c:ser>
        <c:dLbls>
          <c:showLegendKey val="0"/>
          <c:showVal val="0"/>
          <c:showCatName val="0"/>
          <c:showSerName val="0"/>
          <c:showPercent val="0"/>
          <c:showBubbleSize val="0"/>
        </c:dLbls>
        <c:smooth val="0"/>
        <c:axId val="1721982192"/>
        <c:axId val="1721786976"/>
      </c:lineChart>
      <c:catAx>
        <c:axId val="17219821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21786976"/>
        <c:crosses val="autoZero"/>
        <c:auto val="1"/>
        <c:lblAlgn val="ctr"/>
        <c:lblOffset val="100"/>
        <c:noMultiLvlLbl val="0"/>
      </c:catAx>
      <c:valAx>
        <c:axId val="1721786976"/>
        <c:scaling>
          <c:orientation val="minMax"/>
          <c:min val="-100000"/>
        </c:scaling>
        <c:delete val="0"/>
        <c:axPos val="l"/>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21982192"/>
        <c:crosses val="autoZero"/>
        <c:crossBetween val="between"/>
        <c:majorUnit val="2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529355</xdr:colOff>
      <xdr:row>17</xdr:row>
      <xdr:rowOff>224327</xdr:rowOff>
    </xdr:from>
    <xdr:to>
      <xdr:col>10</xdr:col>
      <xdr:colOff>280973</xdr:colOff>
      <xdr:row>36</xdr:row>
      <xdr:rowOff>11238</xdr:rowOff>
    </xdr:to>
    <xdr:graphicFrame macro="">
      <xdr:nvGraphicFramePr>
        <xdr:cNvPr id="2" name="Chart 1">
          <a:extLst>
            <a:ext uri="{FF2B5EF4-FFF2-40B4-BE49-F238E27FC236}">
              <a16:creationId xmlns:a16="http://schemas.microsoft.com/office/drawing/2014/main" id="{FC8815B8-6544-6DAC-1F50-D20CF0BDA9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14</xdr:row>
      <xdr:rowOff>13510</xdr:rowOff>
    </xdr:from>
    <xdr:to>
      <xdr:col>20</xdr:col>
      <xdr:colOff>378297</xdr:colOff>
      <xdr:row>40</xdr:row>
      <xdr:rowOff>13511</xdr:rowOff>
    </xdr:to>
    <xdr:sp macro="" textlink="">
      <xdr:nvSpPr>
        <xdr:cNvPr id="3" name="TextBox 2">
          <a:extLst>
            <a:ext uri="{FF2B5EF4-FFF2-40B4-BE49-F238E27FC236}">
              <a16:creationId xmlns:a16="http://schemas.microsoft.com/office/drawing/2014/main" id="{7B51F96E-B9E1-FF30-1683-1F7DCFCE3C2C}"/>
            </a:ext>
          </a:extLst>
        </xdr:cNvPr>
        <xdr:cNvSpPr txBox="1"/>
      </xdr:nvSpPr>
      <xdr:spPr>
        <a:xfrm>
          <a:off x="10484255" y="3310106"/>
          <a:ext cx="7538936" cy="5296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t>Discussion</a:t>
          </a:r>
          <a:r>
            <a:rPr lang="en-US" sz="1400" b="1" u="sng" baseline="0"/>
            <a:t> Board:</a:t>
          </a:r>
        </a:p>
        <a:p>
          <a:endParaRPr lang="en-US" sz="1400" baseline="0"/>
        </a:p>
        <a:p>
          <a:r>
            <a:rPr lang="en-US" sz="1400" baseline="0"/>
            <a:t>A. I.   If they are independent, both projects should be purchased. This is because both projects have an NPV &gt; 0, an IRR &gt; r, and a DPB &lt; useful life of the project; meaning, both projects will increase the value of the firm. Because they are independent, both can and should be chosen.</a:t>
          </a:r>
        </a:p>
        <a:p>
          <a:endParaRPr lang="en-US" sz="1400" baseline="0"/>
        </a:p>
        <a:p>
          <a:r>
            <a:rPr lang="en-US" sz="1400" baseline="0"/>
            <a:t> II.  If they are mutually exclusive, I would choose Project B. Having to choose between them, and seeing that there is a conflict between their NPVs and their IRRs, I would utilize NPV to make the choice - after all, we measure the value of a firm in dollars. Project B's NPV &gt; Project Ts, so I would choose Project B.</a:t>
          </a:r>
        </a:p>
        <a:p>
          <a:endParaRPr lang="en-US" sz="1400" baseline="0"/>
        </a:p>
        <a:p>
          <a:r>
            <a:rPr lang="en-US" sz="1400" baseline="0"/>
            <a:t>B. No, if the firm's required rate were higher, the NPVs would not change. These NPVs are the same for every firm that might purchase this project; what would change with a change in the required rate of return is the firm's decision to purchase the project or not.</a:t>
          </a:r>
        </a:p>
        <a:p>
          <a:endParaRPr lang="en-US" sz="1400" baseline="0"/>
        </a:p>
        <a:p>
          <a:r>
            <a:rPr lang="en-US" sz="1400" baseline="0"/>
            <a:t>C. No, the project's IRR would stay the same for every firm that purchases the project. Again, what would change would be the decision made by the firm.</a:t>
          </a:r>
        </a:p>
        <a:p>
          <a:endParaRPr lang="en-US" sz="1400" baseline="0"/>
        </a:p>
        <a:p>
          <a:r>
            <a:rPr lang="en-US" sz="1400" baseline="0"/>
            <a:t>D. The NPV Profile is a graph that allows decision-makers to easily analyze the feasibility of accepting a project. It allows them to compare their firm's required rate of return with the project's expected returns. It makes it easy for them to visualize if their NPV would be negative or positive, and the project rejected or accepted, based on their own required rate of return. For example, if my r= 20%, I know that my NPV is &lt; 0, and the project must be rejected. </a:t>
          </a:r>
          <a:endParaRPr lang="en-US" sz="1400" b="0" i="0" u="none" strike="noStrike">
            <a:solidFill>
              <a:schemeClr val="dk1"/>
            </a:solidFill>
            <a:effectLst/>
            <a:latin typeface="+mn-lt"/>
            <a:ea typeface="+mn-ea"/>
            <a:cs typeface="+mn-cs"/>
          </a:endParaRPr>
        </a:p>
        <a:p>
          <a:endParaRPr lang="en-US" sz="12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0045-C390-4856-9EA3-B8AF899E41C6}">
  <dimension ref="A1:T48"/>
  <sheetViews>
    <sheetView tabSelected="1" zoomScale="94" workbookViewId="0">
      <selection activeCell="J39" sqref="J39"/>
    </sheetView>
  </sheetViews>
  <sheetFormatPr baseColWidth="10" defaultColWidth="8.83203125" defaultRowHeight="15" x14ac:dyDescent="0.2"/>
  <cols>
    <col min="1" max="1" width="5.6640625" customWidth="1"/>
    <col min="2" max="2" width="13.5" bestFit="1" customWidth="1"/>
    <col min="3" max="4" width="15.6640625" customWidth="1"/>
    <col min="5" max="5" width="5.6640625" customWidth="1"/>
    <col min="6" max="7" width="15.6640625" customWidth="1"/>
    <col min="8" max="8" width="5.6640625" customWidth="1"/>
    <col min="9" max="9" width="13.5" bestFit="1" customWidth="1"/>
    <col min="10" max="11" width="15.6640625" customWidth="1"/>
    <col min="12" max="12" width="5.6640625" customWidth="1"/>
    <col min="13" max="14" width="15.6640625" customWidth="1"/>
    <col min="15" max="15" width="12.83203125" bestFit="1" customWidth="1"/>
  </cols>
  <sheetData>
    <row r="1" spans="1:19" ht="34" x14ac:dyDescent="0.2">
      <c r="A1" s="3"/>
      <c r="B1" s="3"/>
      <c r="C1" s="14" t="s">
        <v>13</v>
      </c>
      <c r="D1" s="35">
        <v>0.15</v>
      </c>
      <c r="E1" s="3"/>
      <c r="F1" s="3"/>
      <c r="G1" s="3"/>
      <c r="H1" s="3"/>
      <c r="I1" s="3"/>
      <c r="J1" s="3"/>
      <c r="K1" s="3"/>
      <c r="L1" s="3"/>
      <c r="M1" s="3"/>
      <c r="N1" s="3"/>
      <c r="O1" s="3"/>
      <c r="P1" s="3"/>
      <c r="Q1" s="3"/>
      <c r="R1" s="3"/>
      <c r="S1" s="3"/>
    </row>
    <row r="2" spans="1:19" ht="16" x14ac:dyDescent="0.2">
      <c r="A2" s="3"/>
      <c r="B2" s="3"/>
      <c r="C2" s="3"/>
      <c r="D2" s="3"/>
      <c r="E2" s="3"/>
      <c r="F2" s="3"/>
      <c r="G2" s="3"/>
      <c r="H2" s="3"/>
      <c r="I2" s="3"/>
      <c r="J2" s="3"/>
      <c r="K2" s="3"/>
      <c r="L2" s="3"/>
      <c r="M2" s="3"/>
      <c r="N2" s="3"/>
      <c r="O2" s="3"/>
      <c r="P2" s="3"/>
      <c r="Q2" s="3"/>
      <c r="R2" s="3"/>
      <c r="S2" s="3"/>
    </row>
    <row r="3" spans="1:19" ht="34" x14ac:dyDescent="0.2">
      <c r="A3" s="3"/>
      <c r="B3" s="3"/>
      <c r="C3" s="33" t="s">
        <v>15</v>
      </c>
      <c r="D3" s="15" t="s">
        <v>7</v>
      </c>
      <c r="E3" s="8"/>
      <c r="F3" s="36" t="s">
        <v>8</v>
      </c>
      <c r="G3" s="36"/>
      <c r="H3" s="3"/>
      <c r="I3" s="3"/>
      <c r="J3" s="33" t="s">
        <v>14</v>
      </c>
      <c r="K3" s="15" t="s">
        <v>7</v>
      </c>
      <c r="L3" s="8"/>
      <c r="M3" s="36" t="s">
        <v>8</v>
      </c>
      <c r="N3" s="36"/>
      <c r="O3" s="3"/>
      <c r="P3" s="3"/>
      <c r="Q3" s="3"/>
      <c r="R3" s="3"/>
      <c r="S3" s="3"/>
    </row>
    <row r="4" spans="1:19" ht="16" x14ac:dyDescent="0.2">
      <c r="A4" s="3"/>
      <c r="B4" s="9" t="s">
        <v>0</v>
      </c>
      <c r="C4" s="32" t="s">
        <v>9</v>
      </c>
      <c r="D4" s="16" t="s">
        <v>10</v>
      </c>
      <c r="E4" s="3"/>
      <c r="F4" s="16" t="s">
        <v>2</v>
      </c>
      <c r="G4" s="16" t="s">
        <v>11</v>
      </c>
      <c r="H4" s="3"/>
      <c r="I4" s="9" t="s">
        <v>0</v>
      </c>
      <c r="J4" s="32" t="s">
        <v>9</v>
      </c>
      <c r="K4" s="16" t="s">
        <v>10</v>
      </c>
      <c r="L4" s="3"/>
      <c r="M4" s="16" t="s">
        <v>2</v>
      </c>
      <c r="N4" s="16" t="s">
        <v>11</v>
      </c>
      <c r="O4" s="3"/>
      <c r="P4" s="3"/>
      <c r="Q4" s="3"/>
      <c r="R4" s="3"/>
      <c r="S4" s="3"/>
    </row>
    <row r="5" spans="1:19" ht="16" x14ac:dyDescent="0.2">
      <c r="A5" s="3"/>
      <c r="B5" s="8">
        <v>0</v>
      </c>
      <c r="C5" s="11">
        <v>-532000</v>
      </c>
      <c r="D5" s="18">
        <f>C5</f>
        <v>-532000</v>
      </c>
      <c r="E5" s="21"/>
      <c r="F5" s="18">
        <f>C5/((1+D$1)^B5)</f>
        <v>-532000</v>
      </c>
      <c r="G5" s="18">
        <f>F5</f>
        <v>-532000</v>
      </c>
      <c r="H5" s="22"/>
      <c r="I5" s="8">
        <v>0</v>
      </c>
      <c r="J5" s="12">
        <v>-575500</v>
      </c>
      <c r="K5" s="18">
        <f>J5</f>
        <v>-575500</v>
      </c>
      <c r="L5" s="21"/>
      <c r="M5" s="18">
        <f>J5/((1+D$1)^I5)</f>
        <v>-575500</v>
      </c>
      <c r="N5" s="18">
        <f>M5</f>
        <v>-575500</v>
      </c>
      <c r="O5" s="21"/>
      <c r="P5" s="3"/>
      <c r="Q5" s="3"/>
      <c r="R5" s="3"/>
      <c r="S5" s="3"/>
    </row>
    <row r="6" spans="1:19" ht="16" x14ac:dyDescent="0.2">
      <c r="A6" s="3"/>
      <c r="B6" s="8">
        <v>1</v>
      </c>
      <c r="C6" s="11">
        <v>115000</v>
      </c>
      <c r="D6" s="18">
        <f>D5+C6</f>
        <v>-417000</v>
      </c>
      <c r="E6" s="21"/>
      <c r="F6" s="18">
        <f t="shared" ref="F6:F8" si="0">C6/((1+D$1)^B6)</f>
        <v>100000.00000000001</v>
      </c>
      <c r="G6" s="18">
        <f>G5+F6</f>
        <v>-432000</v>
      </c>
      <c r="H6" s="21"/>
      <c r="I6" s="8">
        <v>1</v>
      </c>
      <c r="J6" s="12">
        <v>540000</v>
      </c>
      <c r="K6" s="18">
        <f>K5+J6</f>
        <v>-35500</v>
      </c>
      <c r="L6" s="21"/>
      <c r="M6" s="18">
        <f t="shared" ref="M6:M8" si="1">J6/((1+D$1)^I6)</f>
        <v>469565.21739130438</v>
      </c>
      <c r="N6" s="18">
        <f>N5+M6</f>
        <v>-105934.78260869562</v>
      </c>
      <c r="O6" s="21"/>
      <c r="P6" s="3"/>
      <c r="Q6" s="3"/>
      <c r="R6" s="3"/>
      <c r="S6" s="3"/>
    </row>
    <row r="7" spans="1:19" ht="16" x14ac:dyDescent="0.2">
      <c r="A7" s="3"/>
      <c r="B7" s="8">
        <v>2</v>
      </c>
      <c r="C7" s="11">
        <v>250000</v>
      </c>
      <c r="D7" s="18">
        <f t="shared" ref="D7:D8" si="2">D6+C7</f>
        <v>-167000</v>
      </c>
      <c r="E7" s="21"/>
      <c r="F7" s="18">
        <f t="shared" si="0"/>
        <v>189035.91682419664</v>
      </c>
      <c r="G7" s="18">
        <f t="shared" ref="G7:G8" si="3">G6+F7</f>
        <v>-242964.08317580336</v>
      </c>
      <c r="H7" s="21"/>
      <c r="I7" s="8">
        <v>2</v>
      </c>
      <c r="J7" s="13">
        <v>80000</v>
      </c>
      <c r="K7" s="18">
        <f t="shared" ref="K7:K8" si="4">K6+J7</f>
        <v>44500</v>
      </c>
      <c r="L7" s="21"/>
      <c r="M7" s="18">
        <f t="shared" si="1"/>
        <v>60491.49338374292</v>
      </c>
      <c r="N7" s="18">
        <f t="shared" ref="N7:N8" si="5">N6+M7</f>
        <v>-45443.289224952699</v>
      </c>
      <c r="O7" s="21"/>
      <c r="P7" s="3"/>
      <c r="Q7" s="3"/>
      <c r="R7" s="3"/>
      <c r="S7" s="3"/>
    </row>
    <row r="8" spans="1:19" ht="16" x14ac:dyDescent="0.2">
      <c r="A8" s="3"/>
      <c r="B8" s="8">
        <v>3</v>
      </c>
      <c r="C8" s="11">
        <v>393850</v>
      </c>
      <c r="D8" s="18">
        <f t="shared" si="2"/>
        <v>226850</v>
      </c>
      <c r="E8" s="21"/>
      <c r="F8" s="18">
        <f t="shared" si="0"/>
        <v>258962.76814333862</v>
      </c>
      <c r="G8" s="18">
        <f t="shared" si="3"/>
        <v>15998.684967535257</v>
      </c>
      <c r="H8" s="21"/>
      <c r="I8" s="8">
        <v>3</v>
      </c>
      <c r="J8" s="13">
        <v>88920</v>
      </c>
      <c r="K8" s="18">
        <f t="shared" si="4"/>
        <v>133420</v>
      </c>
      <c r="L8" s="21"/>
      <c r="M8" s="18">
        <f t="shared" si="1"/>
        <v>58466.343387852408</v>
      </c>
      <c r="N8" s="18">
        <f t="shared" si="5"/>
        <v>13023.054162899709</v>
      </c>
      <c r="O8" s="21"/>
      <c r="P8" s="3"/>
      <c r="Q8" s="3"/>
      <c r="R8" s="3"/>
      <c r="S8" s="3"/>
    </row>
    <row r="9" spans="1:19" ht="16" x14ac:dyDescent="0.2">
      <c r="A9" s="3"/>
      <c r="B9" s="3"/>
      <c r="C9" s="17"/>
      <c r="D9" s="2"/>
      <c r="E9" s="2"/>
      <c r="F9" s="2"/>
      <c r="G9" s="2"/>
      <c r="H9" s="4"/>
      <c r="I9" s="3"/>
      <c r="J9" s="3"/>
      <c r="K9" s="3"/>
      <c r="L9" s="3"/>
      <c r="M9" s="5"/>
      <c r="N9" s="3"/>
      <c r="O9" s="3"/>
      <c r="P9" s="3"/>
      <c r="Q9" s="3"/>
      <c r="R9" s="3"/>
      <c r="S9" s="3"/>
    </row>
    <row r="10" spans="1:19" ht="16" x14ac:dyDescent="0.2">
      <c r="A10" s="3"/>
      <c r="B10" s="3"/>
      <c r="C10" s="1"/>
      <c r="D10" s="2"/>
      <c r="E10" s="2"/>
      <c r="F10" s="2"/>
      <c r="G10" s="2"/>
      <c r="H10" s="4"/>
      <c r="I10" s="3"/>
      <c r="J10" s="3"/>
      <c r="K10" s="3"/>
      <c r="L10" s="3"/>
      <c r="M10" s="3"/>
      <c r="N10" s="3"/>
      <c r="O10" s="3"/>
      <c r="P10" s="3"/>
      <c r="Q10" s="3"/>
      <c r="R10" s="3"/>
      <c r="S10" s="3"/>
    </row>
    <row r="11" spans="1:19" ht="16" x14ac:dyDescent="0.2">
      <c r="A11" s="3"/>
      <c r="B11" s="6" t="s">
        <v>12</v>
      </c>
      <c r="C11" s="23">
        <f>NPV(D1,C6:C8)</f>
        <v>547998.6849675352</v>
      </c>
      <c r="D11" s="24"/>
      <c r="E11" s="25"/>
      <c r="F11" s="24"/>
      <c r="G11" s="24"/>
      <c r="H11" s="26"/>
      <c r="I11" s="27" t="s">
        <v>12</v>
      </c>
      <c r="J11" s="23">
        <f>NPV(D1,J6:J8)</f>
        <v>588523.05416289961</v>
      </c>
      <c r="K11" s="3"/>
      <c r="L11" s="3"/>
      <c r="M11" s="3"/>
      <c r="N11" s="3"/>
      <c r="O11" s="3"/>
      <c r="P11" s="3"/>
      <c r="Q11" s="3"/>
      <c r="R11" s="3"/>
      <c r="S11" s="3"/>
    </row>
    <row r="12" spans="1:19" ht="16" x14ac:dyDescent="0.2">
      <c r="A12" s="3"/>
      <c r="B12" s="6" t="s">
        <v>4</v>
      </c>
      <c r="C12" s="23">
        <f>C11+C5</f>
        <v>15998.684967535199</v>
      </c>
      <c r="D12" s="24"/>
      <c r="E12" s="24"/>
      <c r="F12" s="24"/>
      <c r="G12" s="24"/>
      <c r="H12" s="28"/>
      <c r="I12" s="27" t="s">
        <v>4</v>
      </c>
      <c r="J12" s="23">
        <f>J11+J5</f>
        <v>13023.054162899614</v>
      </c>
      <c r="K12" s="3"/>
      <c r="L12" s="3"/>
      <c r="M12" s="3"/>
      <c r="N12" s="3"/>
      <c r="O12" s="3"/>
      <c r="P12" s="3"/>
      <c r="Q12" s="3"/>
      <c r="R12" s="3"/>
      <c r="S12" s="3"/>
    </row>
    <row r="13" spans="1:19" ht="16" x14ac:dyDescent="0.2">
      <c r="A13" s="3"/>
      <c r="B13" s="6" t="s">
        <v>3</v>
      </c>
      <c r="C13" s="29">
        <f>IRR(C5:C8)</f>
        <v>0.16499997846110426</v>
      </c>
      <c r="D13" s="24"/>
      <c r="E13" s="24"/>
      <c r="F13" s="24"/>
      <c r="G13" s="24"/>
      <c r="H13" s="28"/>
      <c r="I13" s="27" t="s">
        <v>3</v>
      </c>
      <c r="J13" s="29">
        <f>IRR(J5:J8)</f>
        <v>0.16999776280212009</v>
      </c>
      <c r="K13" s="3"/>
      <c r="L13" s="3"/>
      <c r="M13" s="3"/>
      <c r="N13" s="3"/>
      <c r="O13" s="3"/>
      <c r="P13" s="3"/>
      <c r="Q13" s="3"/>
      <c r="R13" s="3"/>
      <c r="S13" s="3"/>
    </row>
    <row r="14" spans="1:19" ht="16" x14ac:dyDescent="0.2">
      <c r="A14" s="3"/>
      <c r="B14" s="2" t="s">
        <v>5</v>
      </c>
      <c r="C14" s="30">
        <f>B7+(-D7/C8)</f>
        <v>2.4240192966865557</v>
      </c>
      <c r="D14" s="24"/>
      <c r="E14" s="24"/>
      <c r="F14" s="24"/>
      <c r="G14" s="24"/>
      <c r="H14" s="28"/>
      <c r="I14" s="24" t="s">
        <v>5</v>
      </c>
      <c r="J14" s="30">
        <f>I6+(-K6/J7)</f>
        <v>1.4437500000000001</v>
      </c>
      <c r="K14" s="3"/>
      <c r="L14" s="3"/>
      <c r="M14" s="3"/>
      <c r="N14" s="3"/>
      <c r="O14" s="3"/>
      <c r="P14" s="3"/>
      <c r="Q14" s="3"/>
      <c r="R14" s="3"/>
      <c r="S14" s="3"/>
    </row>
    <row r="15" spans="1:19" ht="16" x14ac:dyDescent="0.2">
      <c r="A15" s="3"/>
      <c r="B15" s="2" t="s">
        <v>6</v>
      </c>
      <c r="C15" s="31">
        <f>B7+(G7/F8)</f>
        <v>1.061779865431002</v>
      </c>
      <c r="D15" s="24"/>
      <c r="E15" s="24"/>
      <c r="F15" s="24"/>
      <c r="G15" s="24"/>
      <c r="H15" s="28"/>
      <c r="I15" s="24" t="s">
        <v>6</v>
      </c>
      <c r="J15" s="31">
        <f>I7+(N7/M8)</f>
        <v>1.2227444613135412</v>
      </c>
      <c r="K15" s="3"/>
      <c r="L15" s="3"/>
      <c r="M15" s="3"/>
      <c r="N15" s="3"/>
      <c r="O15" s="3"/>
      <c r="P15" s="3"/>
      <c r="Q15" s="3"/>
      <c r="R15" s="3"/>
      <c r="S15" s="3"/>
    </row>
    <row r="16" spans="1:19" ht="16" x14ac:dyDescent="0.2">
      <c r="A16" s="3"/>
      <c r="B16" s="3"/>
      <c r="C16" s="1"/>
      <c r="D16" s="2"/>
      <c r="E16" s="2"/>
      <c r="F16" s="2"/>
      <c r="G16" s="2"/>
      <c r="H16" s="4"/>
      <c r="I16" s="3"/>
      <c r="J16" s="3"/>
      <c r="K16" s="3"/>
      <c r="L16" s="3"/>
      <c r="M16" s="3"/>
      <c r="N16" s="3"/>
      <c r="O16" s="3"/>
      <c r="P16" s="3"/>
      <c r="Q16" s="3"/>
      <c r="R16" s="3"/>
      <c r="S16" s="3"/>
    </row>
    <row r="17" spans="1:19" ht="16" x14ac:dyDescent="0.2">
      <c r="A17" s="3"/>
      <c r="B17" s="3"/>
      <c r="C17" s="1"/>
      <c r="D17" s="2"/>
      <c r="E17" s="2"/>
      <c r="F17" s="2"/>
      <c r="G17" s="2"/>
      <c r="H17" s="4"/>
      <c r="I17" s="3"/>
      <c r="J17" s="3"/>
      <c r="K17" s="3"/>
      <c r="L17" s="3"/>
      <c r="M17" s="3"/>
      <c r="N17" s="3"/>
      <c r="O17" s="3"/>
      <c r="P17" s="3"/>
      <c r="Q17" s="3"/>
      <c r="R17" s="3"/>
      <c r="S17" s="3"/>
    </row>
    <row r="18" spans="1:19" ht="18" x14ac:dyDescent="0.2">
      <c r="A18" s="3"/>
      <c r="B18" s="6" t="s">
        <v>1</v>
      </c>
      <c r="C18" s="34" t="s">
        <v>16</v>
      </c>
      <c r="D18" s="2"/>
      <c r="E18" s="2"/>
      <c r="F18" s="2"/>
      <c r="G18" s="2"/>
      <c r="H18" s="4"/>
      <c r="I18" s="3"/>
      <c r="J18" s="3"/>
      <c r="K18" s="3"/>
      <c r="L18" s="3"/>
      <c r="M18" s="3"/>
      <c r="N18" s="3"/>
      <c r="O18" s="3"/>
      <c r="P18" s="3"/>
      <c r="Q18" s="3"/>
      <c r="R18" s="3"/>
      <c r="S18" s="3"/>
    </row>
    <row r="19" spans="1:19" ht="16" x14ac:dyDescent="0.2">
      <c r="A19" s="3"/>
      <c r="B19" s="10">
        <v>0</v>
      </c>
      <c r="C19" s="19">
        <f>NPV(B19,C$6:C$8)+C$5</f>
        <v>226850</v>
      </c>
      <c r="D19" s="2"/>
      <c r="E19" s="2"/>
      <c r="F19" s="4"/>
      <c r="G19" s="4"/>
      <c r="H19" s="4"/>
      <c r="I19" s="3"/>
      <c r="J19" s="3"/>
      <c r="K19" s="3"/>
      <c r="L19" s="3"/>
      <c r="M19" s="3"/>
      <c r="N19" s="3"/>
      <c r="O19" s="3"/>
      <c r="P19" s="3"/>
      <c r="Q19" s="3"/>
      <c r="R19" s="3"/>
      <c r="S19" s="3"/>
    </row>
    <row r="20" spans="1:19" ht="16" x14ac:dyDescent="0.2">
      <c r="A20" s="3"/>
      <c r="B20" s="10">
        <v>0.02</v>
      </c>
      <c r="C20" s="19">
        <f t="shared" ref="C20:C32" si="6">NPV(B20,C$6:C$8)+C$5</f>
        <v>192170.94481006544</v>
      </c>
      <c r="D20" s="2"/>
      <c r="E20" s="2"/>
      <c r="F20" s="2"/>
      <c r="G20" s="2"/>
      <c r="H20" s="2"/>
      <c r="I20" s="3"/>
      <c r="J20" s="3"/>
      <c r="K20" s="3"/>
      <c r="L20" s="3"/>
      <c r="M20" s="3"/>
      <c r="N20" s="3"/>
      <c r="O20" s="3"/>
      <c r="P20" s="3"/>
      <c r="Q20" s="3"/>
      <c r="R20" s="3"/>
      <c r="S20" s="3"/>
    </row>
    <row r="21" spans="1:19" ht="16" x14ac:dyDescent="0.2">
      <c r="A21" s="3"/>
      <c r="B21" s="10">
        <f>B20+0.02</f>
        <v>0.04</v>
      </c>
      <c r="C21" s="19">
        <f t="shared" si="6"/>
        <v>159847.19219390058</v>
      </c>
      <c r="D21" s="6"/>
      <c r="E21" s="6"/>
      <c r="F21" s="6"/>
      <c r="G21" s="6"/>
      <c r="H21" s="6"/>
      <c r="I21" s="3"/>
      <c r="J21" s="3"/>
      <c r="K21" s="3"/>
      <c r="L21" s="3"/>
      <c r="M21" s="3"/>
      <c r="N21" s="3"/>
      <c r="O21" s="3"/>
      <c r="P21" s="3"/>
      <c r="Q21" s="3"/>
      <c r="R21" s="3"/>
      <c r="S21" s="3"/>
    </row>
    <row r="22" spans="1:19" ht="16" x14ac:dyDescent="0.2">
      <c r="A22" s="3"/>
      <c r="B22" s="10">
        <f t="shared" ref="B22:B32" si="7">B21+0.02</f>
        <v>0.06</v>
      </c>
      <c r="C22" s="19">
        <f t="shared" si="6"/>
        <v>129673.7306635679</v>
      </c>
      <c r="D22" s="5"/>
      <c r="E22" s="3"/>
      <c r="F22" s="3"/>
      <c r="G22" s="3"/>
      <c r="H22" s="3"/>
      <c r="I22" s="3"/>
      <c r="J22" s="3"/>
      <c r="K22" s="3"/>
      <c r="L22" s="3"/>
      <c r="M22" s="3"/>
      <c r="N22" s="3"/>
      <c r="O22" s="3"/>
      <c r="P22" s="3"/>
      <c r="Q22" s="3"/>
      <c r="R22" s="3"/>
      <c r="S22" s="3"/>
    </row>
    <row r="23" spans="1:19" ht="16" x14ac:dyDescent="0.2">
      <c r="A23" s="3"/>
      <c r="B23" s="10">
        <f t="shared" si="7"/>
        <v>0.08</v>
      </c>
      <c r="C23" s="19">
        <f t="shared" si="6"/>
        <v>101467.014682721</v>
      </c>
      <c r="D23" s="5"/>
      <c r="E23" s="3"/>
      <c r="F23" s="3"/>
      <c r="G23" s="3"/>
      <c r="H23" s="3"/>
      <c r="I23" s="3"/>
      <c r="J23" s="3"/>
      <c r="K23" s="3"/>
      <c r="L23" s="3"/>
      <c r="M23" s="3"/>
      <c r="N23" s="3"/>
      <c r="O23" s="3"/>
      <c r="P23" s="3"/>
      <c r="Q23" s="3"/>
      <c r="R23" s="3"/>
      <c r="S23" s="3"/>
    </row>
    <row r="24" spans="1:19" ht="16" x14ac:dyDescent="0.2">
      <c r="A24" s="3"/>
      <c r="B24" s="10">
        <f t="shared" si="7"/>
        <v>0.1</v>
      </c>
      <c r="C24" s="19">
        <f t="shared" si="6"/>
        <v>75062.359128474724</v>
      </c>
      <c r="D24" s="7"/>
      <c r="E24" s="3"/>
      <c r="F24" s="3"/>
      <c r="G24" s="3"/>
      <c r="H24" s="3"/>
      <c r="I24" s="3"/>
      <c r="J24" s="3"/>
      <c r="K24" s="3"/>
      <c r="L24" s="3"/>
      <c r="M24" s="3"/>
      <c r="N24" s="3"/>
      <c r="O24" s="3"/>
      <c r="P24" s="3"/>
      <c r="Q24" s="3"/>
      <c r="R24" s="3"/>
      <c r="S24" s="3"/>
    </row>
    <row r="25" spans="1:19" ht="16" x14ac:dyDescent="0.2">
      <c r="A25" s="3"/>
      <c r="B25" s="10">
        <f t="shared" si="7"/>
        <v>0.12000000000000001</v>
      </c>
      <c r="C25" s="19">
        <f t="shared" si="6"/>
        <v>50311.691417638329</v>
      </c>
      <c r="D25" s="3"/>
      <c r="E25" s="3"/>
      <c r="F25" s="3"/>
      <c r="G25" s="3"/>
      <c r="H25" s="3"/>
      <c r="I25" s="3"/>
      <c r="J25" s="3"/>
      <c r="K25" s="3"/>
      <c r="L25" s="3"/>
      <c r="M25" s="3"/>
      <c r="N25" s="3"/>
      <c r="O25" s="3"/>
      <c r="P25" s="3"/>
      <c r="Q25" s="3"/>
      <c r="R25" s="3"/>
      <c r="S25" s="3"/>
    </row>
    <row r="26" spans="1:19" ht="16" x14ac:dyDescent="0.2">
      <c r="A26" s="3"/>
      <c r="B26" s="10">
        <f t="shared" si="7"/>
        <v>0.14000000000000001</v>
      </c>
      <c r="C26" s="19">
        <f t="shared" si="6"/>
        <v>27081.606756194727</v>
      </c>
      <c r="D26" s="3"/>
      <c r="E26" s="3"/>
      <c r="F26" s="3"/>
      <c r="G26" s="3"/>
      <c r="H26" s="3"/>
      <c r="I26" s="3"/>
      <c r="J26" s="3"/>
      <c r="K26" s="3"/>
      <c r="L26" s="3"/>
      <c r="M26" s="3"/>
      <c r="N26" s="3"/>
      <c r="O26" s="3"/>
      <c r="P26" s="3"/>
      <c r="Q26" s="3"/>
      <c r="R26" s="3"/>
      <c r="S26" s="3"/>
    </row>
    <row r="27" spans="1:19" ht="16" x14ac:dyDescent="0.2">
      <c r="A27" s="3"/>
      <c r="B27" s="10">
        <f t="shared" si="7"/>
        <v>0.16</v>
      </c>
      <c r="C27" s="19">
        <f t="shared" si="6"/>
        <v>5251.681085735443</v>
      </c>
      <c r="D27" s="3"/>
      <c r="E27" s="3"/>
      <c r="F27" s="3"/>
      <c r="G27" s="3"/>
      <c r="H27" s="3"/>
      <c r="I27" s="3"/>
      <c r="J27" s="3"/>
      <c r="K27" s="3"/>
      <c r="L27" s="3"/>
      <c r="M27" s="3"/>
      <c r="N27" s="3"/>
      <c r="O27" s="3"/>
      <c r="P27" s="3"/>
      <c r="Q27" s="3"/>
      <c r="R27" s="3"/>
      <c r="S27" s="3"/>
    </row>
    <row r="28" spans="1:19" ht="16" x14ac:dyDescent="0.2">
      <c r="A28" s="3"/>
      <c r="B28" s="10">
        <f t="shared" si="7"/>
        <v>0.18</v>
      </c>
      <c r="C28" s="19">
        <f t="shared" si="6"/>
        <v>-15286.996236226638</v>
      </c>
      <c r="D28" s="2"/>
      <c r="E28" s="4"/>
      <c r="F28" s="4"/>
      <c r="G28" s="4"/>
      <c r="H28" s="3"/>
      <c r="I28" s="3"/>
      <c r="J28" s="3"/>
      <c r="K28" s="3"/>
      <c r="L28" s="3"/>
      <c r="M28" s="3"/>
      <c r="N28" s="3"/>
      <c r="O28" s="3"/>
      <c r="P28" s="3"/>
      <c r="Q28" s="3"/>
      <c r="R28" s="3"/>
      <c r="S28" s="3"/>
    </row>
    <row r="29" spans="1:19" ht="16" x14ac:dyDescent="0.2">
      <c r="A29" s="3"/>
      <c r="B29" s="10">
        <f t="shared" si="7"/>
        <v>0.19999999999999998</v>
      </c>
      <c r="C29" s="19">
        <f t="shared" si="6"/>
        <v>-34633.101851851854</v>
      </c>
      <c r="D29" s="2"/>
      <c r="E29" s="4"/>
      <c r="F29" s="4"/>
      <c r="G29" s="4"/>
      <c r="H29" s="3"/>
      <c r="I29" s="3"/>
      <c r="J29" s="3"/>
      <c r="K29" s="3"/>
      <c r="M29" s="3"/>
      <c r="N29" s="3"/>
      <c r="O29" s="3"/>
      <c r="P29" s="3"/>
      <c r="Q29" s="3"/>
      <c r="R29" s="3"/>
      <c r="S29" s="3"/>
    </row>
    <row r="30" spans="1:19" ht="16" x14ac:dyDescent="0.2">
      <c r="A30" s="3"/>
      <c r="B30" s="10">
        <f t="shared" si="7"/>
        <v>0.21999999999999997</v>
      </c>
      <c r="C30" s="19">
        <f t="shared" si="6"/>
        <v>-52876.196686066221</v>
      </c>
      <c r="D30" s="2"/>
      <c r="E30" s="2"/>
      <c r="F30" s="2"/>
      <c r="G30" s="2"/>
      <c r="H30" s="3"/>
      <c r="I30" s="3"/>
      <c r="J30" s="3"/>
      <c r="K30" s="3"/>
      <c r="L30" s="3"/>
      <c r="M30" s="3"/>
      <c r="N30" s="3"/>
      <c r="O30" s="3"/>
      <c r="P30" s="3"/>
      <c r="Q30" s="3"/>
      <c r="R30" s="3"/>
      <c r="S30" s="3"/>
    </row>
    <row r="31" spans="1:19" ht="16" x14ac:dyDescent="0.2">
      <c r="A31" s="3"/>
      <c r="B31" s="10">
        <f t="shared" si="7"/>
        <v>0.23999999999999996</v>
      </c>
      <c r="C31" s="19">
        <f t="shared" si="6"/>
        <v>-70097.705682924367</v>
      </c>
      <c r="D31" s="2"/>
      <c r="E31" s="2"/>
      <c r="F31" s="2"/>
      <c r="G31" s="2"/>
      <c r="H31" s="3"/>
      <c r="I31" s="3"/>
      <c r="J31" s="3"/>
      <c r="K31" s="3"/>
      <c r="L31" s="3"/>
      <c r="M31" s="3"/>
      <c r="N31" s="3"/>
      <c r="O31" s="3"/>
      <c r="P31" s="3"/>
      <c r="Q31" s="3"/>
      <c r="R31" s="3"/>
      <c r="S31" s="3"/>
    </row>
    <row r="32" spans="1:19" ht="16" x14ac:dyDescent="0.2">
      <c r="A32" s="3"/>
      <c r="B32" s="10">
        <f t="shared" si="7"/>
        <v>0.25999999999999995</v>
      </c>
      <c r="C32" s="19">
        <f t="shared" si="6"/>
        <v>-86371.778105716163</v>
      </c>
      <c r="D32" s="2"/>
      <c r="E32" s="2"/>
      <c r="F32" s="2"/>
      <c r="G32" s="2"/>
      <c r="H32" s="3"/>
      <c r="I32" s="3"/>
      <c r="J32" s="3"/>
      <c r="K32" s="3"/>
      <c r="L32" s="3"/>
      <c r="M32" s="3"/>
      <c r="N32" s="3"/>
      <c r="O32" s="3"/>
      <c r="P32" s="3"/>
      <c r="Q32" s="3"/>
      <c r="R32" s="3"/>
      <c r="S32" s="3"/>
    </row>
    <row r="33" spans="1:20" ht="16" x14ac:dyDescent="0.2">
      <c r="A33" s="3"/>
      <c r="B33" s="10"/>
      <c r="C33" s="20"/>
      <c r="D33" s="2"/>
      <c r="E33" s="2"/>
      <c r="F33" s="2"/>
      <c r="G33" s="2"/>
      <c r="H33" s="3"/>
      <c r="I33" s="3"/>
      <c r="J33" s="3"/>
      <c r="K33" s="3"/>
      <c r="L33" s="3"/>
      <c r="M33" s="3"/>
      <c r="N33" s="3"/>
      <c r="O33" s="3"/>
      <c r="P33" s="3"/>
      <c r="Q33" s="3"/>
      <c r="R33" s="3"/>
      <c r="S33" s="3"/>
    </row>
    <row r="34" spans="1:20" ht="16" x14ac:dyDescent="0.2">
      <c r="A34" s="3"/>
      <c r="B34" s="10"/>
      <c r="C34" s="20"/>
      <c r="D34" s="2"/>
      <c r="E34" s="2"/>
      <c r="F34" s="2"/>
      <c r="G34" s="2"/>
      <c r="H34" s="3"/>
      <c r="I34" s="3"/>
      <c r="J34" s="3"/>
      <c r="K34" s="3"/>
      <c r="L34" s="3"/>
      <c r="M34" s="3"/>
      <c r="N34" s="3"/>
      <c r="O34" s="3"/>
      <c r="P34" s="3"/>
      <c r="Q34" s="3"/>
      <c r="R34" s="3"/>
      <c r="S34" s="3"/>
    </row>
    <row r="35" spans="1:20" ht="16" x14ac:dyDescent="0.2">
      <c r="A35" s="3"/>
      <c r="B35" s="10"/>
      <c r="C35" s="20"/>
      <c r="D35" s="2"/>
      <c r="E35" s="2"/>
      <c r="F35" s="2"/>
      <c r="G35" s="2"/>
      <c r="H35" s="3"/>
      <c r="I35" s="3"/>
      <c r="J35" s="3"/>
      <c r="K35" s="3"/>
      <c r="L35" s="3"/>
      <c r="M35" s="3"/>
      <c r="N35" s="3"/>
      <c r="O35" s="3"/>
      <c r="P35" s="3"/>
      <c r="Q35" s="3"/>
      <c r="R35" s="3"/>
      <c r="S35" s="3"/>
    </row>
    <row r="36" spans="1:20" ht="16" x14ac:dyDescent="0.2">
      <c r="A36" s="3"/>
      <c r="B36" s="10"/>
      <c r="C36" s="20"/>
      <c r="D36" s="2"/>
      <c r="E36" s="2"/>
      <c r="F36" s="2"/>
      <c r="G36" s="2"/>
      <c r="H36" s="3"/>
      <c r="I36" s="3"/>
      <c r="J36" s="3"/>
      <c r="K36" s="3"/>
      <c r="L36" s="3"/>
      <c r="M36" s="3"/>
      <c r="N36" s="3"/>
      <c r="O36" s="3"/>
      <c r="P36" s="3"/>
      <c r="Q36" s="3"/>
      <c r="R36" s="3"/>
      <c r="S36" s="3"/>
    </row>
    <row r="37" spans="1:20" ht="16" x14ac:dyDescent="0.2">
      <c r="A37" s="3"/>
      <c r="B37" s="10"/>
      <c r="C37" s="20"/>
      <c r="D37" s="2"/>
      <c r="E37" s="2"/>
      <c r="F37" s="2"/>
      <c r="G37" s="2"/>
      <c r="H37" s="3"/>
      <c r="I37" s="3"/>
      <c r="J37" s="3"/>
      <c r="K37" s="3"/>
      <c r="L37" s="3"/>
      <c r="M37" s="3"/>
      <c r="N37" s="3"/>
      <c r="O37" s="3"/>
      <c r="P37" s="3"/>
      <c r="Q37" s="3"/>
      <c r="R37" s="3"/>
      <c r="S37" s="3"/>
    </row>
    <row r="38" spans="1:20" ht="16" x14ac:dyDescent="0.2">
      <c r="A38" s="3"/>
      <c r="B38" s="10"/>
      <c r="C38" s="20"/>
      <c r="D38" s="2"/>
      <c r="E38" s="2"/>
      <c r="F38" s="2"/>
      <c r="G38" s="2"/>
      <c r="H38" s="3"/>
      <c r="I38" s="3"/>
      <c r="J38" s="3"/>
      <c r="K38" s="3"/>
      <c r="L38" s="3"/>
      <c r="M38" s="3"/>
      <c r="N38" s="3"/>
      <c r="O38" s="3"/>
      <c r="P38" s="3"/>
      <c r="Q38" s="3"/>
      <c r="R38" s="3"/>
      <c r="S38" s="3"/>
    </row>
    <row r="39" spans="1:20" ht="16" x14ac:dyDescent="0.2">
      <c r="A39" s="3"/>
      <c r="B39" s="10"/>
      <c r="C39" s="20"/>
      <c r="D39" s="2"/>
      <c r="E39" s="2"/>
      <c r="F39" s="2"/>
      <c r="G39" s="2"/>
      <c r="H39" s="3"/>
      <c r="I39" s="3"/>
      <c r="J39" s="3"/>
      <c r="K39" s="3"/>
      <c r="L39" s="3"/>
      <c r="M39" s="3"/>
      <c r="N39" s="3"/>
      <c r="O39" s="3"/>
      <c r="P39" s="3"/>
      <c r="Q39" s="3"/>
      <c r="R39" s="3"/>
      <c r="S39" s="3"/>
    </row>
    <row r="40" spans="1:20" ht="16" x14ac:dyDescent="0.2">
      <c r="A40" s="3"/>
      <c r="B40" s="10"/>
      <c r="C40" s="20"/>
      <c r="D40" s="2"/>
      <c r="E40" s="2"/>
      <c r="F40" s="2"/>
      <c r="G40" s="2"/>
      <c r="H40" s="3"/>
      <c r="I40" s="3"/>
      <c r="J40" s="3"/>
      <c r="K40" s="3"/>
      <c r="L40" s="3"/>
      <c r="M40" s="3"/>
      <c r="N40" s="3"/>
      <c r="O40" s="3"/>
      <c r="P40" s="3"/>
      <c r="Q40" s="3"/>
      <c r="R40" s="3"/>
      <c r="S40" s="3"/>
    </row>
    <row r="41" spans="1:20" ht="16" x14ac:dyDescent="0.2">
      <c r="A41" s="3"/>
      <c r="B41" s="10"/>
      <c r="C41" s="20"/>
      <c r="D41" s="2"/>
      <c r="E41" s="2"/>
      <c r="F41" s="4"/>
      <c r="G41" s="4"/>
      <c r="H41" s="3"/>
      <c r="I41" s="3"/>
      <c r="J41" s="3"/>
      <c r="K41" s="3"/>
      <c r="L41" s="3"/>
      <c r="M41" s="3"/>
      <c r="N41" s="3"/>
      <c r="O41" s="3"/>
      <c r="P41" s="3"/>
      <c r="Q41" s="3"/>
      <c r="R41" s="3"/>
      <c r="S41" s="3"/>
    </row>
    <row r="42" spans="1:20" ht="16" x14ac:dyDescent="0.2">
      <c r="A42" s="3"/>
      <c r="B42" s="10"/>
      <c r="C42" s="20"/>
      <c r="D42" s="2"/>
      <c r="E42" s="2"/>
      <c r="F42" s="2"/>
      <c r="G42" s="2"/>
      <c r="H42" s="3"/>
      <c r="I42" s="3"/>
      <c r="J42" s="3"/>
      <c r="K42" s="3"/>
      <c r="L42" s="3"/>
      <c r="M42" s="3"/>
      <c r="N42" s="3"/>
      <c r="O42" s="3"/>
      <c r="P42" s="3"/>
      <c r="Q42" s="3"/>
      <c r="R42" s="3"/>
      <c r="S42" s="37" t="s">
        <v>17</v>
      </c>
      <c r="T42" s="37"/>
    </row>
    <row r="43" spans="1:20" ht="16" x14ac:dyDescent="0.2">
      <c r="A43" s="3"/>
      <c r="B43" s="10"/>
      <c r="C43" s="20"/>
      <c r="D43" s="6"/>
      <c r="E43" s="6"/>
      <c r="F43" s="6"/>
      <c r="G43" s="6"/>
      <c r="H43" s="3"/>
      <c r="I43" s="3"/>
      <c r="J43" s="3"/>
      <c r="K43" s="3"/>
      <c r="L43" s="3"/>
      <c r="M43" s="3"/>
      <c r="N43" s="3"/>
      <c r="O43" s="3"/>
      <c r="P43" s="3"/>
      <c r="Q43" s="3"/>
      <c r="R43" s="3"/>
      <c r="S43" s="3"/>
    </row>
    <row r="44" spans="1:20" ht="16" x14ac:dyDescent="0.2">
      <c r="A44" s="3"/>
      <c r="B44" s="10"/>
      <c r="C44" s="20"/>
      <c r="D44" s="5"/>
      <c r="E44" s="3"/>
      <c r="F44" s="3"/>
      <c r="G44" s="3"/>
      <c r="H44" s="3"/>
      <c r="I44" s="3"/>
      <c r="J44" s="3"/>
      <c r="K44" s="3"/>
      <c r="L44" s="3"/>
      <c r="M44" s="3"/>
      <c r="N44" s="3"/>
      <c r="O44" s="3"/>
      <c r="P44" s="3"/>
      <c r="Q44" s="3"/>
      <c r="R44" s="3"/>
      <c r="S44" s="3"/>
    </row>
    <row r="45" spans="1:20" ht="16" x14ac:dyDescent="0.2">
      <c r="A45" s="3"/>
      <c r="B45" s="3"/>
      <c r="C45" s="1"/>
      <c r="D45" s="5"/>
      <c r="E45" s="3"/>
      <c r="F45" s="3"/>
      <c r="G45" s="3"/>
      <c r="H45" s="3"/>
      <c r="I45" s="3"/>
      <c r="J45" s="3"/>
      <c r="K45" s="3"/>
      <c r="L45" s="3"/>
      <c r="M45" s="3"/>
      <c r="N45" s="3"/>
      <c r="O45" s="3"/>
      <c r="P45" s="3"/>
      <c r="Q45" s="3"/>
      <c r="R45" s="3"/>
      <c r="S45" s="3"/>
    </row>
    <row r="46" spans="1:20" ht="16" x14ac:dyDescent="0.2">
      <c r="A46" s="3"/>
      <c r="B46" s="3"/>
      <c r="C46" s="1"/>
      <c r="D46" s="7"/>
      <c r="E46" s="3"/>
      <c r="F46" s="3"/>
      <c r="G46" s="3"/>
      <c r="H46" s="3"/>
      <c r="I46" s="3"/>
      <c r="J46" s="3"/>
      <c r="K46" s="3"/>
      <c r="L46" s="3"/>
      <c r="M46" s="3"/>
      <c r="N46" s="3"/>
      <c r="O46" s="3"/>
      <c r="P46" s="3"/>
      <c r="Q46" s="3"/>
      <c r="R46" s="3"/>
      <c r="S46" s="3"/>
    </row>
    <row r="47" spans="1:20" ht="16" x14ac:dyDescent="0.2">
      <c r="A47" s="3"/>
      <c r="B47" s="3"/>
      <c r="C47" s="3"/>
      <c r="D47" s="3"/>
      <c r="E47" s="3"/>
      <c r="F47" s="3"/>
      <c r="G47" s="3"/>
      <c r="H47" s="3"/>
      <c r="I47" s="3"/>
      <c r="J47" s="3"/>
      <c r="K47" s="3"/>
      <c r="L47" s="3"/>
      <c r="M47" s="3"/>
      <c r="N47" s="3"/>
      <c r="O47" s="3"/>
      <c r="P47" s="3"/>
      <c r="Q47" s="3"/>
      <c r="R47" s="3"/>
      <c r="S47" s="3"/>
    </row>
    <row r="48" spans="1:20" ht="16" x14ac:dyDescent="0.2">
      <c r="A48" s="3"/>
      <c r="B48" s="3"/>
      <c r="C48" s="3"/>
      <c r="D48" s="3"/>
      <c r="E48" s="3"/>
      <c r="F48" s="3"/>
      <c r="G48" s="3"/>
      <c r="H48" s="3"/>
      <c r="I48" s="3"/>
      <c r="J48" s="3"/>
      <c r="K48" s="3"/>
      <c r="L48" s="3"/>
      <c r="M48" s="3"/>
      <c r="N48" s="3"/>
      <c r="O48" s="3"/>
      <c r="P48" s="3"/>
      <c r="Q48" s="3"/>
      <c r="R48" s="3"/>
      <c r="S48" s="3"/>
    </row>
  </sheetData>
  <mergeCells count="3">
    <mergeCell ref="F3:G3"/>
    <mergeCell ref="M3:N3"/>
    <mergeCell ref="S42:T42"/>
  </mergeCells>
  <pageMargins left="0" right="0"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Isabela Dumont Pires Gilberti</cp:lastModifiedBy>
  <cp:lastPrinted>2025-04-05T02:06:16Z</cp:lastPrinted>
  <dcterms:created xsi:type="dcterms:W3CDTF">2022-11-07T21:06:50Z</dcterms:created>
  <dcterms:modified xsi:type="dcterms:W3CDTF">2025-04-14T22:09:52Z</dcterms:modified>
</cp:coreProperties>
</file>