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202300"/>
  <xr:revisionPtr revIDLastSave="0" documentId="13_ncr:1_{A7B178BD-111C-4AD2-947E-9D7673F00A09}" xr6:coauthVersionLast="47" xr6:coauthVersionMax="47" xr10:uidLastSave="{00000000-0000-0000-0000-000000000000}"/>
  <bookViews>
    <workbookView xWindow="-120" yWindow="-120" windowWidth="51840" windowHeight="21240" activeTab="1" xr2:uid="{5B03F568-DE89-41BF-883B-1380E71043A0}"/>
  </bookViews>
  <sheets>
    <sheet name="Definitions" sheetId="3" r:id="rId1"/>
    <sheet name="Calculations" sheetId="2" r:id="rId2"/>
  </sheets>
  <definedNames>
    <definedName name="AUM_High_Yield_LastQ" localSheetId="0">#REF!</definedName>
    <definedName name="AUM_High_Yield_LastQ">#REF!</definedName>
    <definedName name="AUM_High_Yield_Q" localSheetId="0">#REF!</definedName>
    <definedName name="AUM_High_Yield_Q">#REF!</definedName>
    <definedName name="AUM_Invested_In_Shares_LastQ" localSheetId="0">#REF!</definedName>
    <definedName name="AUM_Invested_In_Shares_LastQ">#REF!</definedName>
    <definedName name="AUM_Invested_In_Shares_Q" localSheetId="0">#REF!</definedName>
    <definedName name="AUM_Invested_In_Shares_Q">#REF!</definedName>
    <definedName name="AUM_Return_kr_Q" localSheetId="0">#REF!</definedName>
    <definedName name="AUM_Return_kr_Q">#REF!</definedName>
    <definedName name="AUM_Return_kr_Q_LY" localSheetId="0">#REF!</definedName>
    <definedName name="AUM_Return_kr_Q_LY">#REF!</definedName>
    <definedName name="AUM_Return_kr_YTD" localSheetId="0">#REF!</definedName>
    <definedName name="AUM_Return_kr_YTD">#REF!</definedName>
    <definedName name="AUM_Return_kr_YTD_LY" localSheetId="0">#REF!</definedName>
    <definedName name="AUM_Return_kr_YTD_LY">#REF!</definedName>
    <definedName name="AUM_Total_UB" localSheetId="0">#REF!</definedName>
    <definedName name="AUM_Total_UB">#REF!</definedName>
    <definedName name="AUM_Total_UB_LastQ" localSheetId="0">#REF!</definedName>
    <definedName name="AUM_Total_UB_LastQ">#REF!</definedName>
    <definedName name="BS_DATE_FY" localSheetId="0">#REF!</definedName>
    <definedName name="BS_DATE_FY">#REF!</definedName>
    <definedName name="BS_DATE_Q" localSheetId="0">#REF!</definedName>
    <definedName name="BS_DATE_Q">#REF!</definedName>
    <definedName name="BS_DATE_Q_LY" localSheetId="0">#REF!</definedName>
    <definedName name="BS_DATE_Q_LY">#REF!</definedName>
    <definedName name="Cost_ratio_Q" localSheetId="0">#REF!</definedName>
    <definedName name="Cost_ratio_Q">#REF!</definedName>
    <definedName name="Cost_ratio_Q_LY" localSheetId="0">#REF!</definedName>
    <definedName name="Cost_ratio_Q_LY">#REF!</definedName>
    <definedName name="Cost_ratio_YTD" localSheetId="0">#REF!</definedName>
    <definedName name="Cost_ratio_YTD">#REF!</definedName>
    <definedName name="Cost_ratio_YTD_LY" localSheetId="0">#REF!</definedName>
    <definedName name="Cost_ratio_YTD_LY">#REF!</definedName>
    <definedName name="CR_Q" localSheetId="0">#REF!</definedName>
    <definedName name="CR_Q">#REF!</definedName>
    <definedName name="CR_Q_LY" localSheetId="0">#REF!</definedName>
    <definedName name="CR_Q_LY">#REF!</definedName>
    <definedName name="CR_YTD" localSheetId="0">#REF!</definedName>
    <definedName name="CR_YTD">#REF!</definedName>
    <definedName name="CR_YTD_LY" localSheetId="0">#REF!</definedName>
    <definedName name="CR_YTD_LY">#REF!</definedName>
    <definedName name="EPS_FY">#REF!</definedName>
    <definedName name="EPS_Q">#REF!</definedName>
    <definedName name="EPS_Q_LY">#REF!</definedName>
    <definedName name="EPS_YTD">#REF!</definedName>
    <definedName name="EPS_YTD_LY">#REF!</definedName>
    <definedName name="Equity_FY" localSheetId="0">#REF!</definedName>
    <definedName name="Equity_FY">#REF!</definedName>
    <definedName name="Equity_Q" localSheetId="0">#REF!</definedName>
    <definedName name="Equity_Q">#REF!</definedName>
    <definedName name="Equity_Q_LY" localSheetId="0">#REF!</definedName>
    <definedName name="Equity_Q_LY">#REF!</definedName>
    <definedName name="FY_YYYY_LY" localSheetId="0">#REF!</definedName>
    <definedName name="FY_YYYY_LY">#REF!</definedName>
    <definedName name="GWP_FY">#REF!</definedName>
    <definedName name="GWP_Growth_percentage_LCY_Q" localSheetId="0">#REF!</definedName>
    <definedName name="GWP_Growth_percentage_LCY_Q">#REF!</definedName>
    <definedName name="GWP_Growth_percentage_LCY_YTD" localSheetId="0">#REF!</definedName>
    <definedName name="GWP_Growth_percentage_LCY_YTD">#REF!</definedName>
    <definedName name="GWP_Growth_percentage_NOK_Q" localSheetId="0">#REF!</definedName>
    <definedName name="GWP_Growth_percentage_NOK_Q">#REF!</definedName>
    <definedName name="GWP_Growth_percentage_NOK_YTD" localSheetId="0">#REF!</definedName>
    <definedName name="GWP_Growth_percentage_NOK_YTD">#REF!</definedName>
    <definedName name="GWP_Q" localSheetId="0">#REF!</definedName>
    <definedName name="GWP_Q">#REF!</definedName>
    <definedName name="GWP_Q_LY" localSheetId="0">#REF!</definedName>
    <definedName name="GWP_Q_LY">#REF!</definedName>
    <definedName name="GWP_YTD" localSheetId="0">#REF!</definedName>
    <definedName name="GWP_YTD">#REF!</definedName>
    <definedName name="GWP_YTD_LY" localSheetId="0">#REF!</definedName>
    <definedName name="GWP_YTD_LY">#REF!</definedName>
    <definedName name="Insurance_Finance_Income_Q" localSheetId="0">#REF!</definedName>
    <definedName name="Insurance_Finance_Income_Q">#REF!</definedName>
    <definedName name="Insurance_Finance_Income_Q_LY" localSheetId="0">#REF!</definedName>
    <definedName name="Insurance_Finance_Income_Q_LY">#REF!</definedName>
    <definedName name="Insurance_Finance_Income_YTD" localSheetId="0">#REF!</definedName>
    <definedName name="Insurance_Finance_Income_YTD">#REF!</definedName>
    <definedName name="Insurance_Finance_Income_YTD_LY" localSheetId="0">#REF!</definedName>
    <definedName name="Insurance_Finance_Income_YTD_LY">#REF!</definedName>
    <definedName name="Large_loss_kr_FY">#REF!</definedName>
    <definedName name="Large_loss_kr_Q">#REF!</definedName>
    <definedName name="Large_loss_kr_Q_LY">#REF!</definedName>
    <definedName name="Large_loss_kr_YTD">#REF!</definedName>
    <definedName name="Large_loss_kr_YTD_LY">#REF!</definedName>
    <definedName name="Last_Quarter" localSheetId="0">#REF!</definedName>
    <definedName name="Last_Quarter">#REF!</definedName>
    <definedName name="Loss_ratio_net_Q" localSheetId="0">#REF!</definedName>
    <definedName name="Loss_ratio_net_Q">#REF!</definedName>
    <definedName name="Loss_ratio_net_Q_LY" localSheetId="0">#REF!</definedName>
    <definedName name="Loss_ratio_net_Q_LY">#REF!</definedName>
    <definedName name="Loss_ratio_net_YTD" localSheetId="0">#REF!</definedName>
    <definedName name="Loss_ratio_net_YTD">#REF!</definedName>
    <definedName name="Loss_ratio_net_YTD_LY" localSheetId="0">#REF!</definedName>
    <definedName name="Loss_ratio_net_YTD_LY">#REF!</definedName>
    <definedName name="Q" localSheetId="0">#REF!</definedName>
    <definedName name="Q">#REF!</definedName>
    <definedName name="Q_YYYY" localSheetId="0">#REF!</definedName>
    <definedName name="Q_YYYY">#REF!</definedName>
    <definedName name="Q_YYYY_LY" localSheetId="0">#REF!</definedName>
    <definedName name="Q_YYYY_LY">#REF!</definedName>
    <definedName name="Return_Interest_kr_FY">#REF!</definedName>
    <definedName name="Return_Interest_kr_Q" localSheetId="0">#REF!</definedName>
    <definedName name="Return_Interest_kr_Q">#REF!</definedName>
    <definedName name="Return_Interest_kr_Q_LY" localSheetId="0">#REF!</definedName>
    <definedName name="Return_Interest_kr_Q_LY">#REF!</definedName>
    <definedName name="Return_Interest_kr_YTD" localSheetId="0">#REF!</definedName>
    <definedName name="Return_Interest_kr_YTD">#REF!</definedName>
    <definedName name="Return_Interest_kr_YTD_LY" localSheetId="0">#REF!</definedName>
    <definedName name="Return_Interest_kr_YTD_LY">#REF!</definedName>
    <definedName name="Return_Shares_kr_FY">#REF!</definedName>
    <definedName name="Return_Shares_kr_Q" localSheetId="0">#REF!</definedName>
    <definedName name="Return_Shares_kr_Q">#REF!</definedName>
    <definedName name="Return_Shares_kr_Q_LY" localSheetId="0">#REF!</definedName>
    <definedName name="Return_Shares_kr_Q_LY">#REF!</definedName>
    <definedName name="Return_Shares_kr_YTD" localSheetId="0">#REF!</definedName>
    <definedName name="Return_Shares_kr_YTD">#REF!</definedName>
    <definedName name="Return_Shares_kr_YTD_LY" localSheetId="0">#REF!</definedName>
    <definedName name="Return_Shares_kr_YTD_LY">#REF!</definedName>
    <definedName name="Run_off_kr_FY">#REF!</definedName>
    <definedName name="Run_off_kr_Q">#REF!</definedName>
    <definedName name="Run_off_kr_Q_LY">#REF!</definedName>
    <definedName name="Run_off_kr_YTD">#REF!</definedName>
    <definedName name="Run_off_kr_YTD_LY">#REF!</definedName>
    <definedName name="Run_off_percentage_Q" localSheetId="0">#REF!</definedName>
    <definedName name="Run_off_percentage_Q">#REF!</definedName>
    <definedName name="Run_off_percentage_Q_LY" localSheetId="0">#REF!</definedName>
    <definedName name="Run_off_percentage_Q_LY">#REF!</definedName>
    <definedName name="Run_off_percentage_YTD" localSheetId="0">#REF!</definedName>
    <definedName name="Run_off_percentage_YTD">#REF!</definedName>
    <definedName name="Run_off_percentage_YTD_LY" localSheetId="0">#REF!</definedName>
    <definedName name="Run_off_percentage_YTD_LY">#REF!</definedName>
    <definedName name="YTD_YYYY" localSheetId="0">#REF!</definedName>
    <definedName name="YTD_YYYY">#REF!</definedName>
    <definedName name="YTD_YYYY_LY" localSheetId="0">#REF!</definedName>
    <definedName name="YTD_YYYY_LY">#REF!</definedName>
    <definedName name="YYYY_LY" localSheetId="0">#REF!</definedName>
    <definedName name="YYYY_L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2" l="1"/>
  <c r="R3" i="2" s="1"/>
  <c r="X3" i="2" s="1"/>
  <c r="AD3" i="2" s="1"/>
  <c r="AJ3" i="2" s="1"/>
  <c r="M3" i="2"/>
  <c r="S3" i="2" s="1"/>
  <c r="Y3" i="2" s="1"/>
  <c r="AE3" i="2" s="1"/>
  <c r="AK3" i="2" s="1"/>
  <c r="N3" i="2"/>
  <c r="J3" i="2"/>
  <c r="P3" i="2" s="1"/>
  <c r="V3" i="2" s="1"/>
  <c r="AB3" i="2" s="1"/>
  <c r="AH3" i="2" s="1"/>
  <c r="K3" i="2"/>
  <c r="Q3" i="2" s="1"/>
  <c r="W3" i="2" s="1"/>
  <c r="AC3" i="2" s="1"/>
  <c r="AI3" i="2" s="1"/>
  <c r="D30" i="2"/>
  <c r="E9" i="2"/>
  <c r="K9" i="2"/>
  <c r="M9" i="2"/>
  <c r="R28" i="2"/>
  <c r="W9" i="2"/>
  <c r="Y9" i="2"/>
  <c r="AB28" i="2"/>
  <c r="AI9" i="2"/>
  <c r="AK17" i="2"/>
  <c r="L9" i="2"/>
  <c r="P17" i="2"/>
  <c r="Q17" i="2"/>
  <c r="X9" i="2"/>
  <c r="AC17" i="2"/>
  <c r="AD17" i="2"/>
  <c r="AE9" i="2"/>
  <c r="AJ17" i="2"/>
  <c r="F20" i="2"/>
  <c r="G20" i="2"/>
  <c r="P20" i="2"/>
  <c r="S20" i="2"/>
  <c r="AC20" i="2"/>
  <c r="AD20" i="2"/>
  <c r="AE20" i="2"/>
  <c r="G9" i="2"/>
  <c r="H9" i="2"/>
  <c r="J9" i="2"/>
  <c r="R9" i="2"/>
  <c r="S9" i="2"/>
  <c r="V9" i="2"/>
  <c r="AH9" i="2"/>
  <c r="E13" i="2"/>
  <c r="H33" i="2"/>
  <c r="J33" i="2"/>
  <c r="R13" i="2"/>
  <c r="V33" i="2"/>
  <c r="AD13" i="2"/>
  <c r="AE13" i="2"/>
  <c r="AH33" i="2"/>
  <c r="P13" i="2"/>
  <c r="AB13" i="2"/>
  <c r="AB18" i="2" s="1"/>
  <c r="D13" i="2"/>
  <c r="H13" i="2"/>
  <c r="J13" i="2"/>
  <c r="K13" i="2"/>
  <c r="L13" i="2"/>
  <c r="L18" i="2" s="1"/>
  <c r="M13" i="2"/>
  <c r="M18" i="2" s="1"/>
  <c r="Q13" i="2"/>
  <c r="W13" i="2"/>
  <c r="X13" i="2"/>
  <c r="X18" i="2" s="1"/>
  <c r="Y13" i="2"/>
  <c r="Y18" i="2" s="1"/>
  <c r="AC13" i="2"/>
  <c r="AI13" i="2"/>
  <c r="AJ13" i="2"/>
  <c r="AK13" i="2"/>
  <c r="AK18" i="2" s="1"/>
  <c r="D17" i="2"/>
  <c r="E17" i="2"/>
  <c r="F17" i="2"/>
  <c r="G17" i="2"/>
  <c r="H17" i="2"/>
  <c r="J17" i="2"/>
  <c r="L17" i="2"/>
  <c r="S17" i="2"/>
  <c r="V17" i="2"/>
  <c r="AE17" i="2"/>
  <c r="AH17" i="2"/>
  <c r="AI17" i="2"/>
  <c r="H20" i="2"/>
  <c r="J20" i="2"/>
  <c r="K20" i="2"/>
  <c r="L20" i="2"/>
  <c r="M20" i="2"/>
  <c r="V20" i="2"/>
  <c r="W20" i="2"/>
  <c r="X20" i="2"/>
  <c r="Y20" i="2"/>
  <c r="AB20" i="2"/>
  <c r="AH20" i="2"/>
  <c r="AJ20" i="2"/>
  <c r="AK20" i="2"/>
  <c r="G28" i="2"/>
  <c r="H28" i="2"/>
  <c r="J28" i="2"/>
  <c r="K28" i="2"/>
  <c r="L28" i="2"/>
  <c r="V28" i="2"/>
  <c r="W28" i="2"/>
  <c r="X28" i="2"/>
  <c r="Y28" i="2"/>
  <c r="AH28" i="2"/>
  <c r="AI28" i="2"/>
  <c r="AJ28" i="2"/>
  <c r="AK28" i="2"/>
  <c r="J29" i="2"/>
  <c r="K29" i="2"/>
  <c r="L29" i="2"/>
  <c r="M29" i="2"/>
  <c r="AH29" i="2"/>
  <c r="G30" i="2"/>
  <c r="J30" i="2"/>
  <c r="K30" i="2"/>
  <c r="L30" i="2"/>
  <c r="M30" i="2"/>
  <c r="V30" i="2"/>
  <c r="W30" i="2"/>
  <c r="X30" i="2"/>
  <c r="Y30" i="2"/>
  <c r="AH30" i="2"/>
  <c r="AI30" i="2"/>
  <c r="AJ30" i="2"/>
  <c r="AK30" i="2"/>
  <c r="L31" i="2"/>
  <c r="M31" i="2"/>
  <c r="X31" i="2"/>
  <c r="Y31" i="2"/>
  <c r="AB31" i="2"/>
  <c r="AC31" i="2"/>
  <c r="D28" i="2"/>
  <c r="F28" i="2"/>
  <c r="M28" i="2"/>
  <c r="S28" i="2"/>
  <c r="AC28" i="2"/>
  <c r="AD28" i="2"/>
  <c r="AE28" i="2"/>
  <c r="F29" i="2"/>
  <c r="G29" i="2"/>
  <c r="H29" i="2"/>
  <c r="S29" i="2"/>
  <c r="V29" i="2"/>
  <c r="W29" i="2"/>
  <c r="X29" i="2"/>
  <c r="Y29" i="2"/>
  <c r="AE29" i="2"/>
  <c r="AI29" i="2"/>
  <c r="AJ29" i="2"/>
  <c r="AK29" i="2"/>
  <c r="F30" i="2"/>
  <c r="H30" i="2"/>
  <c r="P30" i="2"/>
  <c r="Q30" i="2"/>
  <c r="R30" i="2"/>
  <c r="S30" i="2"/>
  <c r="AB30" i="2"/>
  <c r="AC30" i="2"/>
  <c r="AE30" i="2"/>
  <c r="F31" i="2"/>
  <c r="G31" i="2"/>
  <c r="H31" i="2"/>
  <c r="J31" i="2"/>
  <c r="K31" i="2"/>
  <c r="S31" i="2"/>
  <c r="V31" i="2"/>
  <c r="W31" i="2"/>
  <c r="AE31" i="2"/>
  <c r="AH31" i="2"/>
  <c r="AI31" i="2"/>
  <c r="AJ31" i="2"/>
  <c r="AK31" i="2"/>
  <c r="D33" i="2"/>
  <c r="L33" i="2"/>
  <c r="M33" i="2"/>
  <c r="X33" i="2"/>
  <c r="AC33" i="2"/>
  <c r="AD33" i="2"/>
  <c r="AE33" i="2"/>
  <c r="AJ33" i="2"/>
  <c r="D37" i="2"/>
  <c r="E37" i="2"/>
  <c r="F37" i="2"/>
  <c r="D46" i="2"/>
  <c r="E46" i="2"/>
  <c r="H41" i="2"/>
  <c r="E41" i="2"/>
  <c r="F41" i="2"/>
  <c r="G41" i="2"/>
  <c r="F44" i="2"/>
  <c r="G44" i="2"/>
  <c r="E44" i="2"/>
  <c r="H44" i="2"/>
  <c r="D44" i="2"/>
  <c r="F46" i="2"/>
  <c r="G46" i="2"/>
  <c r="H46" i="2"/>
  <c r="H57" i="2"/>
  <c r="E58" i="2"/>
  <c r="H51" i="2"/>
  <c r="D55" i="2"/>
  <c r="E55" i="2"/>
  <c r="F55" i="2"/>
  <c r="G55" i="2"/>
  <c r="H55" i="2"/>
  <c r="F58" i="2"/>
  <c r="G58" i="2"/>
  <c r="H58" i="2"/>
  <c r="E64" i="2"/>
  <c r="F64" i="2"/>
  <c r="H64" i="2"/>
  <c r="D64" i="2"/>
  <c r="G64" i="2"/>
  <c r="F67" i="2"/>
  <c r="G67" i="2"/>
  <c r="H67" i="2"/>
  <c r="D67" i="2"/>
  <c r="E67" i="2"/>
  <c r="D68" i="2"/>
  <c r="E68" i="2"/>
  <c r="G68" i="2"/>
  <c r="H68" i="2"/>
  <c r="AK19" i="2" l="1"/>
  <c r="M15" i="2"/>
  <c r="Y15" i="2"/>
  <c r="X15" i="2"/>
  <c r="K15" i="2"/>
  <c r="J15" i="2"/>
  <c r="E15" i="2"/>
  <c r="E18" i="2"/>
  <c r="E19" i="2" s="1"/>
  <c r="S33" i="2"/>
  <c r="S13" i="2"/>
  <c r="Q29" i="2"/>
  <c r="Q31" i="2"/>
  <c r="Q9" i="2"/>
  <c r="Q15" i="2" s="1"/>
  <c r="AE15" i="2"/>
  <c r="AE18" i="2"/>
  <c r="AE19" i="2" s="1"/>
  <c r="AE21" i="2" s="1"/>
  <c r="F9" i="2"/>
  <c r="AB17" i="2"/>
  <c r="AB19" i="2" s="1"/>
  <c r="AB21" i="2" s="1"/>
  <c r="AD31" i="2"/>
  <c r="AD29" i="2"/>
  <c r="G47" i="2"/>
  <c r="AB33" i="2"/>
  <c r="R17" i="2"/>
  <c r="AD18" i="2"/>
  <c r="AD19" i="2" s="1"/>
  <c r="AD21" i="2" s="1"/>
  <c r="AC29" i="2"/>
  <c r="AC9" i="2"/>
  <c r="AC15" i="2" s="1"/>
  <c r="P18" i="2"/>
  <c r="P19" i="2" s="1"/>
  <c r="P21" i="2" s="1"/>
  <c r="H59" i="2"/>
  <c r="AJ18" i="2"/>
  <c r="F33" i="2"/>
  <c r="F13" i="2"/>
  <c r="E30" i="2"/>
  <c r="E33" i="2"/>
  <c r="E29" i="2"/>
  <c r="E31" i="2"/>
  <c r="AB29" i="2"/>
  <c r="AB9" i="2"/>
  <c r="AB15" i="2" s="1"/>
  <c r="E47" i="2"/>
  <c r="R33" i="2"/>
  <c r="L19" i="2"/>
  <c r="L21" i="2" s="1"/>
  <c r="W15" i="2"/>
  <c r="W18" i="2"/>
  <c r="AD9" i="2"/>
  <c r="AD15" i="2" s="1"/>
  <c r="E20" i="2"/>
  <c r="G51" i="2"/>
  <c r="G59" i="2" s="1"/>
  <c r="G57" i="2"/>
  <c r="D41" i="2"/>
  <c r="D47" i="2" s="1"/>
  <c r="G37" i="2"/>
  <c r="Q33" i="2"/>
  <c r="Q28" i="2"/>
  <c r="D31" i="2"/>
  <c r="K18" i="2"/>
  <c r="L15" i="2"/>
  <c r="V13" i="2"/>
  <c r="D20" i="2"/>
  <c r="G33" i="2"/>
  <c r="G13" i="2"/>
  <c r="R29" i="2"/>
  <c r="R31" i="2"/>
  <c r="AH13" i="2"/>
  <c r="H15" i="2"/>
  <c r="H18" i="2"/>
  <c r="H19" i="2" s="1"/>
  <c r="H21" i="2" s="1"/>
  <c r="R15" i="2"/>
  <c r="R18" i="2"/>
  <c r="P29" i="2"/>
  <c r="P9" i="2"/>
  <c r="P15" i="2" s="1"/>
  <c r="D58" i="2"/>
  <c r="D51" i="2"/>
  <c r="D59" i="2" s="1"/>
  <c r="F47" i="2"/>
  <c r="T3" i="2"/>
  <c r="H37" i="2"/>
  <c r="F57" i="2"/>
  <c r="F51" i="2"/>
  <c r="F59" i="2" s="1"/>
  <c r="H47" i="2"/>
  <c r="P33" i="2"/>
  <c r="AD30" i="2"/>
  <c r="P28" i="2"/>
  <c r="P31" i="2"/>
  <c r="E28" i="2"/>
  <c r="J18" i="2"/>
  <c r="J19" i="2" s="1"/>
  <c r="J21" i="2" s="1"/>
  <c r="R20" i="2"/>
  <c r="AK21" i="2"/>
  <c r="AI15" i="2"/>
  <c r="AI18" i="2"/>
  <c r="AI19" i="2" s="1"/>
  <c r="D29" i="2"/>
  <c r="D9" i="2"/>
  <c r="D15" i="2" s="1"/>
  <c r="D57" i="2"/>
  <c r="E57" i="2"/>
  <c r="Q20" i="2"/>
  <c r="AJ19" i="2"/>
  <c r="AJ21" i="2" s="1"/>
  <c r="F68" i="2"/>
  <c r="Y33" i="2"/>
  <c r="K33" i="2"/>
  <c r="AI20" i="2"/>
  <c r="M17" i="2"/>
  <c r="M19" i="2" s="1"/>
  <c r="M21" i="2" s="1"/>
  <c r="W33" i="2"/>
  <c r="D18" i="2"/>
  <c r="D19" i="2" s="1"/>
  <c r="Y17" i="2"/>
  <c r="Y19" i="2" s="1"/>
  <c r="Y21" i="2" s="1"/>
  <c r="K17" i="2"/>
  <c r="AK9" i="2"/>
  <c r="AK15" i="2" s="1"/>
  <c r="E51" i="2"/>
  <c r="E59" i="2" s="1"/>
  <c r="Q18" i="2"/>
  <c r="Q19" i="2" s="1"/>
  <c r="X17" i="2"/>
  <c r="X19" i="2" s="1"/>
  <c r="X21" i="2" s="1"/>
  <c r="AJ9" i="2"/>
  <c r="AJ15" i="2" s="1"/>
  <c r="AK33" i="2"/>
  <c r="AI33" i="2"/>
  <c r="W17" i="2"/>
  <c r="AC18" i="2"/>
  <c r="AC19" i="2" s="1"/>
  <c r="AC21" i="2" s="1"/>
  <c r="R19" i="2" l="1"/>
  <c r="R21" i="2" s="1"/>
  <c r="D21" i="2"/>
  <c r="E21" i="2"/>
  <c r="Z3" i="2"/>
  <c r="Q21" i="2"/>
  <c r="F15" i="2"/>
  <c r="F18" i="2"/>
  <c r="F19" i="2" s="1"/>
  <c r="F21" i="2" s="1"/>
  <c r="AI21" i="2"/>
  <c r="V15" i="2"/>
  <c r="V18" i="2"/>
  <c r="V19" i="2" s="1"/>
  <c r="V21" i="2" s="1"/>
  <c r="G15" i="2"/>
  <c r="G18" i="2"/>
  <c r="G19" i="2" s="1"/>
  <c r="G21" i="2" s="1"/>
  <c r="S18" i="2"/>
  <c r="S19" i="2" s="1"/>
  <c r="S21" i="2" s="1"/>
  <c r="S15" i="2"/>
  <c r="AH15" i="2"/>
  <c r="AH18" i="2"/>
  <c r="AH19" i="2" s="1"/>
  <c r="AH21" i="2" s="1"/>
  <c r="N33" i="2"/>
  <c r="N29" i="2"/>
  <c r="K19" i="2"/>
  <c r="K21" i="2" s="1"/>
  <c r="W19" i="2"/>
  <c r="W21" i="2" s="1"/>
  <c r="N17" i="2" l="1"/>
  <c r="N20" i="2"/>
  <c r="T33" i="2"/>
  <c r="T30" i="2"/>
  <c r="T31" i="2"/>
  <c r="T29" i="2"/>
  <c r="T28" i="2"/>
  <c r="N15" i="2"/>
  <c r="N18" i="2"/>
  <c r="N30" i="2"/>
  <c r="AF3" i="2"/>
  <c r="N28" i="2"/>
  <c r="N31" i="2"/>
  <c r="Z28" i="2" l="1"/>
  <c r="Z20" i="2"/>
  <c r="Z17" i="2"/>
  <c r="Z29" i="2"/>
  <c r="Z30" i="2"/>
  <c r="Z31" i="2"/>
  <c r="T15" i="2"/>
  <c r="T18" i="2"/>
  <c r="AL3" i="2"/>
  <c r="T17" i="2"/>
  <c r="T19" i="2" s="1"/>
  <c r="T20" i="2"/>
  <c r="N19" i="2"/>
  <c r="N21" i="2" s="1"/>
  <c r="T21" i="2" l="1"/>
  <c r="Z33" i="2"/>
  <c r="AF17" i="2"/>
  <c r="AF31" i="2"/>
  <c r="AF30" i="2"/>
  <c r="AF29" i="2"/>
  <c r="AF28" i="2"/>
  <c r="AF20" i="2"/>
  <c r="Z18" i="2"/>
  <c r="Z19" i="2" s="1"/>
  <c r="Z21" i="2" s="1"/>
  <c r="Z15" i="2"/>
  <c r="AL31" i="2"/>
  <c r="AL15" i="2" l="1"/>
  <c r="AL18" i="2"/>
  <c r="AL28" i="2"/>
  <c r="AL29" i="2"/>
  <c r="AF33" i="2"/>
  <c r="AF15" i="2"/>
  <c r="AF18" i="2"/>
  <c r="AL30" i="2"/>
  <c r="AL33" i="2"/>
  <c r="AL17" i="2"/>
  <c r="AL19" i="2" s="1"/>
  <c r="AF19" i="2"/>
  <c r="AF21" i="2" s="1"/>
  <c r="AL20" i="2"/>
  <c r="AL21" i="2" l="1"/>
</calcChain>
</file>

<file path=xl/sharedStrings.xml><?xml version="1.0" encoding="utf-8"?>
<sst xmlns="http://schemas.openxmlformats.org/spreadsheetml/2006/main" count="150" uniqueCount="101">
  <si>
    <t>No.</t>
  </si>
  <si>
    <t>Average shares (excl. own shares) in the period</t>
  </si>
  <si>
    <t>Issued shares (excl. own shares), at the end of the period</t>
  </si>
  <si>
    <t>NOK</t>
  </si>
  <si>
    <t xml:space="preserve">Earnings per share in the period, basic and diluted </t>
  </si>
  <si>
    <t xml:space="preserve">Equity per share </t>
  </si>
  <si>
    <t>NOKm</t>
  </si>
  <si>
    <t>Equity</t>
  </si>
  <si>
    <t>%</t>
  </si>
  <si>
    <t>Return on equity, annualised</t>
  </si>
  <si>
    <t>Average shareholder equity</t>
  </si>
  <si>
    <t>Profit for the period</t>
  </si>
  <si>
    <t xml:space="preserve">Return on equity, annualised </t>
  </si>
  <si>
    <t>Total return on assets under management</t>
  </si>
  <si>
    <t>Return investments, interests</t>
  </si>
  <si>
    <t>Return on investments, shares</t>
  </si>
  <si>
    <t>Total average assets under management</t>
  </si>
  <si>
    <t>Average investments interests</t>
  </si>
  <si>
    <t>Average investments shares</t>
  </si>
  <si>
    <t>Total net income from interests</t>
  </si>
  <si>
    <t>Total net income from shares</t>
  </si>
  <si>
    <t>Return on investments</t>
  </si>
  <si>
    <t>Average investments</t>
  </si>
  <si>
    <t>Total net income from investments</t>
  </si>
  <si>
    <t xml:space="preserve">Return on assets under management </t>
  </si>
  <si>
    <t xml:space="preserve">Retention rate </t>
  </si>
  <si>
    <t>Discounting effect, net of reinsurance</t>
  </si>
  <si>
    <t>Change in risk adjustment, net of reinsurance</t>
  </si>
  <si>
    <t xml:space="preserve">Run-off gains/losses, net of reinsurance </t>
  </si>
  <si>
    <t xml:space="preserve">Large losses, net of reinsurance </t>
  </si>
  <si>
    <t>Run-off gains/losses, net of reinsurance</t>
  </si>
  <si>
    <t>Large losses, net of reinsurance</t>
  </si>
  <si>
    <t xml:space="preserve">Combined ratio </t>
  </si>
  <si>
    <t xml:space="preserve">Cost ratio </t>
  </si>
  <si>
    <t xml:space="preserve">Loss ratio, net of reinsurance </t>
  </si>
  <si>
    <t xml:space="preserve">Net reinsurance ratio </t>
  </si>
  <si>
    <t xml:space="preserve">Loss ratio, gross </t>
  </si>
  <si>
    <t>Insurance service result</t>
  </si>
  <si>
    <t>Net result from reinsurance contracts held</t>
  </si>
  <si>
    <t>Amounts recovered from reinsurance</t>
  </si>
  <si>
    <t>Reinsurance premium</t>
  </si>
  <si>
    <t>Insurance service result before reinsurance contracts held</t>
  </si>
  <si>
    <t>Insurance operating expenses</t>
  </si>
  <si>
    <t>Insurance claims expenses</t>
  </si>
  <si>
    <t>Insurance revenue</t>
  </si>
  <si>
    <t>Gross written premium</t>
  </si>
  <si>
    <t>France</t>
  </si>
  <si>
    <t>Denmark</t>
  </si>
  <si>
    <t>Norway</t>
  </si>
  <si>
    <t>Sweden</t>
  </si>
  <si>
    <t>UK</t>
  </si>
  <si>
    <t>Protector Forsikring ASA</t>
  </si>
  <si>
    <t>Q2 2025</t>
  </si>
  <si>
    <t>Q2 2024</t>
  </si>
  <si>
    <t>H1 2025</t>
  </si>
  <si>
    <t>H1 2024</t>
  </si>
  <si>
    <t>FY 2024</t>
  </si>
  <si>
    <t xml:space="preserve">Ratio between own funds and capital requirement. </t>
  </si>
  <si>
    <t>Solvency ratio</t>
  </si>
  <si>
    <t>Calculated as: Equity at the end of the period / Number of shares at the end of the period</t>
  </si>
  <si>
    <t>Equity per share</t>
  </si>
  <si>
    <r>
      <rPr>
        <b/>
        <sz val="11"/>
        <color theme="1"/>
        <rFont val="Aptos Narrow"/>
        <family val="2"/>
        <scheme val="minor"/>
      </rPr>
      <t>Earnings per share from continuing and discontinued operations, basic and diluted</t>
    </r>
    <r>
      <rPr>
        <sz val="11"/>
        <color theme="1"/>
        <rFont val="Aptos Narrow"/>
        <family val="2"/>
        <scheme val="minor"/>
      </rPr>
      <t xml:space="preserve"> = the shareholders’ share of the profit
or loss from continuing and discontinued operations in the period/average number of outstanding shares in the period</t>
    </r>
  </si>
  <si>
    <t xml:space="preserve">Calulated as: Profit or loss / Average total equity </t>
  </si>
  <si>
    <t xml:space="preserve">This measure provides relevant information for assessment of performance by combining measures on profitability and capital efficiency. ROE is one of the key financial targets for the company. </t>
  </si>
  <si>
    <t>Return on equity, annualised (ROE)</t>
  </si>
  <si>
    <t xml:space="preserve">Calculated as: Net income from financial assets, divided by average financial assets </t>
  </si>
  <si>
    <t>This measure provides relevant information for assessment of performance on total financial assets in the investment portfolio. The figure is expressed as a percentage.</t>
  </si>
  <si>
    <t>Return on assets under management</t>
  </si>
  <si>
    <t>Calculated as: (Insurance revenue + Reinsurance premium) / Insurance revenue</t>
  </si>
  <si>
    <t xml:space="preserve">This ratio provides relevant information for assessment of the share of earned premiums withheld by the company. </t>
  </si>
  <si>
    <t>Retention rate</t>
  </si>
  <si>
    <t>Calculated as: Loss ratio, net + Cost ratio</t>
  </si>
  <si>
    <t>This measure is used for measuring underwriting profitability and is a key financial target for the Company. A combined ratio of below 100 per cent indicates that the insurance service result is positive, whereas a ratio of above 100 per cent indicates a negative insurance service result</t>
  </si>
  <si>
    <t>Combined ratio</t>
  </si>
  <si>
    <t>Calculated as: Insurance operating expenses / Insurance revenue</t>
  </si>
  <si>
    <t xml:space="preserve">This measure is used for measuring the share of operating expenses relative to insurance revenue and is a key financial target. </t>
  </si>
  <si>
    <t>Calculated as: (Insurance claims expenses + Net result from reinsurance contracts held) / Insurance revenue</t>
  </si>
  <si>
    <t>This measure is used for measuring the claims expenses net of reinsurance relative to insurance revenue and is a key financial target for the Company</t>
  </si>
  <si>
    <t>Loss ratio, net of reinsurance</t>
  </si>
  <si>
    <t>Calculated as: Net result from reinsurance contracts held / Insurance revenue</t>
  </si>
  <si>
    <t>This measure is used for measuring the reinsurance result and is a key financial target for the Company.</t>
  </si>
  <si>
    <t>Net reinsurance ratio</t>
  </si>
  <si>
    <t>Calculated as: Insurance claims expenses / insurance revenue</t>
  </si>
  <si>
    <t>This measure is used for measuring the claims expenses relative to insurance revenue and is a key financial target for the Company</t>
  </si>
  <si>
    <t>Loss ratio (gross)</t>
  </si>
  <si>
    <t>On year-to-date bases the cumulative large loss definition applies absolute changes of &gt;10 MNOK evaluated over a cumulated time period within a fiscal year instead of on a per-quarter basis. This means a loss that was not large enough to meet the quarterly criteria may still be defined as a large loss for the H1, YTD pr. Q3 or FY time periods - if the cumulative changes across quarters surpass the 10 MNOK threshold. The figures are undiscounted.</t>
  </si>
  <si>
    <t>Large losses, net of reinsurance (YTD)</t>
  </si>
  <si>
    <t>On quarterly basis this measure is used to provide information on claims which occur on a less frequent basis. This measure increases understanding of underlying performance. A claim event is categorized as a large loss when it results in an loss greater than 10 MNOK for our own account (FOA) within a given quarter. This definition operates on a per-quarter basis, meaning each quarter is considered independently of the others. The figures are undiscounted.</t>
  </si>
  <si>
    <t>Large losses, net of reinsurance (quarter)</t>
  </si>
  <si>
    <t>This measure is used to show release of excess/insufficient claims reserves (IBNR and case reserves), net of ceded business and increase the understanding of underlying performance for the period. Run-off gains/losses are defined as changes in estimates from earlier accounting years. The figures are undiscounted.</t>
  </si>
  <si>
    <t>Run-off gains/(losses), net of reinsurance</t>
  </si>
  <si>
    <t>Written premiums changes in per cent in local currency is calculated as the difference in written premiums in the reporting period minus written premiums in the comperable period last year, divided by written premiums in the last years period when written premiums in the reported period is calculated with the same exchange rate as the last years period.</t>
  </si>
  <si>
    <t>This measure is relevant for understanding the development in written premium excluding currency effects.</t>
  </si>
  <si>
    <t>Written premiums changes in local currency (growth in local currencies)</t>
  </si>
  <si>
    <r>
      <t>Calculated as: earned premiums from general insurance</t>
    </r>
    <r>
      <rPr>
        <sz val="11"/>
        <color rgb="FFFF0000"/>
        <rFont val="Aptos Narrow"/>
        <family val="2"/>
        <scheme val="minor"/>
      </rPr>
      <t>,</t>
    </r>
    <r>
      <rPr>
        <sz val="11"/>
        <rFont val="Aptos Narrow"/>
        <family val="2"/>
        <scheme val="minor"/>
      </rPr>
      <t xml:space="preserve"> adjusted for ceded reinsurance premiums and change in provision for unearned premiums.</t>
    </r>
  </si>
  <si>
    <t>This measure provides relevant information on expected future earned premiums , as it comprises total revenue generated through sale of insurance products, regardless of the payment plan.</t>
  </si>
  <si>
    <t>Gross premiums written</t>
  </si>
  <si>
    <t>Specification of financial figures is not considered to be APMs, but is used to provide the reader with an additional specification to better understand the financial figures. The same applies to numbers necessary to reconcile totals.</t>
  </si>
  <si>
    <t>Key figures that are regulated by the Financial Statement Regulation for Non-life insurance companies  or other legislation, as well as non-financial information, are not regarded as APMs. Protector's APMs are presented in the quarterly report and presentation. All APMs are presented with comparable figures for earlier periods. The APMs have generally been used consistently over time, but some changes has been made due to the implementation of IFRS.</t>
  </si>
  <si>
    <t xml:space="preserve">Protector Forsikring provides alternative performance measures (APMs) in the financial reports, in addition to the financial figures prepared in accordance with the Financial Statement Regulation for Non-life Insurance Companies (Forskrift om årsregnskap for skadeforsikringsselskaper) and IFRS. The measures are not defined in the regulations and are not necessarily directly comparable to other companies' performance measures. The APMs are not intended to be a substitute for, or superior to, any of the regulations measures of performance, but have been included to provide insight into Protector's performance and represent important measures for how management governs the company and its business activities. </t>
  </si>
  <si>
    <t>Alternative  performance measures (APM) and glossary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</si>
</sst>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00_);_(* \(#,##0.00\);_(* &quot;-&quot;??_);_(@_)"/>
    <numFmt numFmtId="165" formatCode="_(* #,##0.0_);_(* \(#,##0.0\);_(* &quot;-&quot;??_);_(@_)"/>
    <numFmt numFmtId="166" formatCode="_ * #,##0.00_ ;_ * \-#,##0.00_ ;_ * &quot;-&quot;??_ ;_ @_ "/>
    <numFmt numFmtId="167" formatCode="_ * #,##0_ ;_ * \-#,##0_ ;_ * &quot;-&quot;??_ ;_ @_ "/>
    <numFmt numFmtId="168" formatCode="_ * #,##0.0_ ;_ * \-#,##0.0_ ;_ * &quot;-&quot;??_ ;_ @_ "/>
    <numFmt numFmtId="169" formatCode="_(* #,##0_);_(* \(#,##0\);_(* &quot;-&quot;??_);_(@_)"/>
    <numFmt numFmtId="170" formatCode="0.0\ %"/>
  </numFmts>
  <fonts count="23"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0"/>
      <name val="Arial"/>
      <family val="2"/>
    </font>
    <font>
      <b/>
      <sz val="9"/>
      <color theme="1"/>
      <name val="Aptos Narrow"/>
      <family val="2"/>
      <scheme val="minor"/>
    </font>
    <font>
      <sz val="9"/>
      <color theme="1"/>
      <name val="Calibri"/>
      <family val="2"/>
    </font>
    <font>
      <sz val="9"/>
      <name val="Calibri"/>
      <family val="2"/>
    </font>
    <font>
      <sz val="10"/>
      <color theme="1"/>
      <name val="Aptos Narrow"/>
      <family val="2"/>
      <scheme val="minor"/>
    </font>
    <font>
      <b/>
      <sz val="10"/>
      <color theme="1"/>
      <name val="Aptos Narrow"/>
      <family val="2"/>
      <scheme val="minor"/>
    </font>
    <font>
      <b/>
      <sz val="10"/>
      <name val="Aptos Narrow"/>
      <family val="2"/>
      <scheme val="minor"/>
    </font>
    <font>
      <sz val="10"/>
      <name val="Aptos Narrow"/>
      <family val="2"/>
      <scheme val="minor"/>
    </font>
    <font>
      <sz val="9"/>
      <color theme="1"/>
      <name val="Aptos Narrow"/>
      <family val="2"/>
      <scheme val="minor"/>
    </font>
    <font>
      <sz val="8"/>
      <color theme="1"/>
      <name val="Aptos Narrow"/>
      <family val="2"/>
      <scheme val="minor"/>
    </font>
    <font>
      <sz val="10"/>
      <color rgb="FF000000"/>
      <name val="Aptos Narrow"/>
      <family val="2"/>
      <scheme val="minor"/>
    </font>
    <font>
      <sz val="11"/>
      <name val="Aptos Narrow"/>
      <family val="2"/>
      <scheme val="minor"/>
    </font>
    <font>
      <b/>
      <sz val="24"/>
      <color theme="1"/>
      <name val="Aptos Narrow"/>
      <family val="2"/>
      <scheme val="minor"/>
    </font>
    <font>
      <b/>
      <sz val="14"/>
      <name val="Aptos Narrow"/>
      <family val="2"/>
      <scheme val="minor"/>
    </font>
    <font>
      <b/>
      <sz val="24"/>
      <name val="Aptos Narrow"/>
      <family val="2"/>
      <scheme val="minor"/>
    </font>
    <font>
      <b/>
      <sz val="11"/>
      <name val="Aptos Narrow"/>
      <family val="2"/>
      <scheme val="minor"/>
    </font>
    <font>
      <sz val="12"/>
      <color rgb="FF777777"/>
      <name val="Arial"/>
      <family val="2"/>
    </font>
    <font>
      <sz val="14"/>
      <color theme="1"/>
      <name val="Aptos Narrow"/>
      <family val="2"/>
      <scheme val="minor"/>
    </font>
    <font>
      <b/>
      <sz val="20"/>
      <color theme="0"/>
      <name val="Aptos Narrow"/>
      <family val="2"/>
      <scheme val="minor"/>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5" tint="0.79998168889431442"/>
        <bgColor indexed="64"/>
      </patternFill>
    </fill>
    <fill>
      <patternFill patternType="solid">
        <fgColor rgb="FF2B3C46"/>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7">
    <xf numFmtId="0" fontId="0" fillId="0" borderId="0"/>
    <xf numFmtId="9" fontId="1" fillId="0" borderId="0" applyFont="0" applyFill="0" applyBorder="0" applyAlignment="0" applyProtection="0"/>
    <xf numFmtId="164" fontId="4"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90">
    <xf numFmtId="0" fontId="0" fillId="0" borderId="0" xfId="0"/>
    <xf numFmtId="0" fontId="0" fillId="2" borderId="0" xfId="0" applyFill="1"/>
    <xf numFmtId="165" fontId="5" fillId="2" borderId="0" xfId="2" applyNumberFormat="1" applyFont="1" applyFill="1" applyBorder="1"/>
    <xf numFmtId="0" fontId="3" fillId="2" borderId="0" xfId="0" applyFont="1" applyFill="1"/>
    <xf numFmtId="0" fontId="6" fillId="2" borderId="0" xfId="0" applyFont="1" applyFill="1" applyAlignment="1">
      <alignment horizontal="left" vertical="top" wrapText="1"/>
    </xf>
    <xf numFmtId="0" fontId="6" fillId="2" borderId="0" xfId="0" applyFont="1" applyFill="1"/>
    <xf numFmtId="0" fontId="7" fillId="2" borderId="0" xfId="0" applyFont="1" applyFill="1" applyAlignment="1">
      <alignment horizontal="left"/>
    </xf>
    <xf numFmtId="167" fontId="8" fillId="2" borderId="0" xfId="3" applyNumberFormat="1" applyFont="1" applyFill="1" applyBorder="1"/>
    <xf numFmtId="0" fontId="8" fillId="2" borderId="0" xfId="0" applyFont="1" applyFill="1"/>
    <xf numFmtId="165" fontId="8" fillId="2" borderId="0" xfId="2" applyNumberFormat="1" applyFont="1" applyFill="1"/>
    <xf numFmtId="168" fontId="8" fillId="2" borderId="0" xfId="2" applyNumberFormat="1" applyFont="1" applyFill="1"/>
    <xf numFmtId="169" fontId="8" fillId="2" borderId="0" xfId="2" applyNumberFormat="1" applyFont="1" applyFill="1"/>
    <xf numFmtId="0" fontId="9" fillId="2" borderId="0" xfId="0" applyFont="1" applyFill="1"/>
    <xf numFmtId="170" fontId="3" fillId="2" borderId="1" xfId="4" applyNumberFormat="1" applyFont="1" applyFill="1" applyBorder="1"/>
    <xf numFmtId="170" fontId="3" fillId="2" borderId="1" xfId="1" applyNumberFormat="1" applyFont="1" applyFill="1" applyBorder="1"/>
    <xf numFmtId="0" fontId="3" fillId="2" borderId="1" xfId="0" applyFont="1" applyFill="1" applyBorder="1"/>
    <xf numFmtId="169" fontId="8" fillId="2" borderId="0" xfId="0" applyNumberFormat="1" applyFont="1" applyFill="1"/>
    <xf numFmtId="0" fontId="10" fillId="2" borderId="0" xfId="0" applyFont="1" applyFill="1"/>
    <xf numFmtId="165" fontId="0" fillId="2" borderId="0" xfId="0" applyNumberFormat="1" applyFill="1"/>
    <xf numFmtId="170" fontId="8" fillId="2" borderId="0" xfId="1" applyNumberFormat="1" applyFont="1" applyFill="1" applyBorder="1"/>
    <xf numFmtId="170" fontId="9" fillId="2" borderId="1" xfId="1" applyNumberFormat="1" applyFont="1" applyFill="1" applyBorder="1"/>
    <xf numFmtId="0" fontId="9" fillId="2" borderId="1" xfId="0" applyFont="1" applyFill="1" applyBorder="1"/>
    <xf numFmtId="170" fontId="8" fillId="2" borderId="2" xfId="1" applyNumberFormat="1" applyFont="1" applyFill="1" applyBorder="1"/>
    <xf numFmtId="165" fontId="8" fillId="2" borderId="0" xfId="2" applyNumberFormat="1" applyFont="1" applyFill="1" applyBorder="1"/>
    <xf numFmtId="0" fontId="8" fillId="2" borderId="3" xfId="0" applyFont="1" applyFill="1" applyBorder="1"/>
    <xf numFmtId="170" fontId="0" fillId="2" borderId="0" xfId="1" applyNumberFormat="1" applyFont="1" applyFill="1"/>
    <xf numFmtId="169" fontId="9" fillId="2" borderId="1" xfId="2" applyNumberFormat="1" applyFont="1" applyFill="1" applyBorder="1"/>
    <xf numFmtId="169" fontId="8" fillId="2" borderId="0" xfId="5" applyNumberFormat="1" applyFont="1" applyFill="1"/>
    <xf numFmtId="169" fontId="8" fillId="2" borderId="0" xfId="2" applyNumberFormat="1" applyFont="1" applyFill="1" applyBorder="1"/>
    <xf numFmtId="0" fontId="11" fillId="2" borderId="0" xfId="0" applyFont="1" applyFill="1"/>
    <xf numFmtId="165" fontId="8" fillId="2" borderId="3" xfId="2" applyNumberFormat="1" applyFont="1" applyFill="1" applyBorder="1"/>
    <xf numFmtId="170" fontId="12" fillId="2" borderId="0" xfId="1" applyNumberFormat="1" applyFont="1" applyFill="1" applyBorder="1"/>
    <xf numFmtId="0" fontId="12" fillId="2" borderId="0" xfId="0" applyFont="1" applyFill="1"/>
    <xf numFmtId="165" fontId="10" fillId="2" borderId="2" xfId="0" applyNumberFormat="1" applyFont="1" applyFill="1" applyBorder="1" applyAlignment="1">
      <alignment horizontal="right" wrapText="1"/>
    </xf>
    <xf numFmtId="165" fontId="10" fillId="2" borderId="2" xfId="0" applyNumberFormat="1" applyFont="1" applyFill="1" applyBorder="1" applyAlignment="1">
      <alignment horizontal="center"/>
    </xf>
    <xf numFmtId="0" fontId="5" fillId="2" borderId="0" xfId="0" applyFont="1" applyFill="1"/>
    <xf numFmtId="0" fontId="13" fillId="2" borderId="0" xfId="0" applyFont="1" applyFill="1"/>
    <xf numFmtId="170" fontId="8" fillId="2" borderId="0" xfId="1" applyNumberFormat="1" applyFont="1" applyFill="1"/>
    <xf numFmtId="165" fontId="9" fillId="2" borderId="0" xfId="0" applyNumberFormat="1" applyFont="1" applyFill="1"/>
    <xf numFmtId="165" fontId="9" fillId="2" borderId="0" xfId="2" applyNumberFormat="1" applyFont="1" applyFill="1" applyBorder="1"/>
    <xf numFmtId="169" fontId="8" fillId="2" borderId="0" xfId="6" applyNumberFormat="1" applyFont="1" applyFill="1"/>
    <xf numFmtId="165" fontId="8" fillId="2" borderId="0" xfId="6" applyNumberFormat="1" applyFont="1" applyFill="1"/>
    <xf numFmtId="169" fontId="9" fillId="2" borderId="0" xfId="0" applyNumberFormat="1" applyFont="1" applyFill="1"/>
    <xf numFmtId="169" fontId="9" fillId="2" borderId="0" xfId="2" applyNumberFormat="1" applyFont="1" applyFill="1" applyBorder="1"/>
    <xf numFmtId="170" fontId="9" fillId="2" borderId="0" xfId="1" applyNumberFormat="1" applyFont="1" applyFill="1" applyBorder="1"/>
    <xf numFmtId="169" fontId="8" fillId="2" borderId="1" xfId="6" applyNumberFormat="1" applyFont="1" applyFill="1" applyBorder="1"/>
    <xf numFmtId="165" fontId="8" fillId="2" borderId="0" xfId="0" applyNumberFormat="1" applyFont="1" applyFill="1"/>
    <xf numFmtId="0" fontId="8" fillId="2" borderId="1" xfId="0" applyFont="1" applyFill="1" applyBorder="1"/>
    <xf numFmtId="0" fontId="14" fillId="3" borderId="1" xfId="0" applyFont="1" applyFill="1" applyBorder="1"/>
    <xf numFmtId="169" fontId="9" fillId="2" borderId="0" xfId="6" applyNumberFormat="1" applyFont="1" applyFill="1" applyBorder="1"/>
    <xf numFmtId="0" fontId="15" fillId="2" borderId="0" xfId="0" applyFont="1" applyFill="1"/>
    <xf numFmtId="165" fontId="16" fillId="2" borderId="0" xfId="0" applyNumberFormat="1" applyFont="1" applyFill="1" applyAlignment="1">
      <alignment horizontal="left" vertical="center"/>
    </xf>
    <xf numFmtId="0" fontId="16" fillId="2" borderId="0" xfId="0" applyFont="1" applyFill="1" applyAlignment="1">
      <alignment horizontal="left" vertical="center"/>
    </xf>
    <xf numFmtId="0" fontId="17" fillId="2" borderId="0" xfId="0" applyFont="1" applyFill="1"/>
    <xf numFmtId="0" fontId="18" fillId="2" borderId="0" xfId="0" applyFont="1" applyFill="1"/>
    <xf numFmtId="165" fontId="10" fillId="4" borderId="2" xfId="0" applyNumberFormat="1" applyFont="1" applyFill="1" applyBorder="1" applyAlignment="1">
      <alignment horizontal="right" wrapText="1"/>
    </xf>
    <xf numFmtId="169" fontId="8" fillId="4" borderId="0" xfId="6" applyNumberFormat="1" applyFont="1" applyFill="1"/>
    <xf numFmtId="169" fontId="8" fillId="4" borderId="1" xfId="6" applyNumberFormat="1" applyFont="1" applyFill="1" applyBorder="1"/>
    <xf numFmtId="169" fontId="9" fillId="4" borderId="0" xfId="6" applyNumberFormat="1" applyFont="1" applyFill="1" applyBorder="1"/>
    <xf numFmtId="169" fontId="9" fillId="4" borderId="1" xfId="2" applyNumberFormat="1" applyFont="1" applyFill="1" applyBorder="1"/>
    <xf numFmtId="165" fontId="9" fillId="4" borderId="0" xfId="2" applyNumberFormat="1" applyFont="1" applyFill="1" applyBorder="1"/>
    <xf numFmtId="170" fontId="8" fillId="4" borderId="0" xfId="1" applyNumberFormat="1" applyFont="1" applyFill="1" applyBorder="1"/>
    <xf numFmtId="170" fontId="9" fillId="4" borderId="0" xfId="1" applyNumberFormat="1" applyFont="1" applyFill="1" applyBorder="1"/>
    <xf numFmtId="169" fontId="9" fillId="4" borderId="0" xfId="2" applyNumberFormat="1" applyFont="1" applyFill="1" applyBorder="1"/>
    <xf numFmtId="170" fontId="8" fillId="4" borderId="0" xfId="1" applyNumberFormat="1" applyFont="1" applyFill="1"/>
    <xf numFmtId="170" fontId="12" fillId="4" borderId="0" xfId="1" applyNumberFormat="1" applyFont="1" applyFill="1" applyBorder="1"/>
    <xf numFmtId="0" fontId="8" fillId="4" borderId="0" xfId="0" applyFont="1" applyFill="1"/>
    <xf numFmtId="169" fontId="8" fillId="4" borderId="0" xfId="2" applyNumberFormat="1" applyFont="1" applyFill="1"/>
    <xf numFmtId="165" fontId="8" fillId="4" borderId="3" xfId="2" applyNumberFormat="1" applyFont="1" applyFill="1" applyBorder="1"/>
    <xf numFmtId="165" fontId="8" fillId="4" borderId="0" xfId="2" applyNumberFormat="1" applyFont="1" applyFill="1" applyBorder="1"/>
    <xf numFmtId="170" fontId="9" fillId="4" borderId="1" xfId="1" applyNumberFormat="1" applyFont="1" applyFill="1" applyBorder="1"/>
    <xf numFmtId="169" fontId="8" fillId="4" borderId="0" xfId="5" applyNumberFormat="1" applyFont="1" applyFill="1"/>
    <xf numFmtId="170" fontId="8" fillId="4" borderId="2" xfId="1" applyNumberFormat="1" applyFont="1" applyFill="1" applyBorder="1"/>
    <xf numFmtId="170" fontId="3" fillId="4" borderId="1" xfId="1" applyNumberFormat="1" applyFont="1" applyFill="1" applyBorder="1"/>
    <xf numFmtId="168" fontId="8" fillId="4" borderId="0" xfId="2" applyNumberFormat="1" applyFont="1" applyFill="1"/>
    <xf numFmtId="165" fontId="8" fillId="4" borderId="0" xfId="2" applyNumberFormat="1" applyFont="1" applyFill="1"/>
    <xf numFmtId="167" fontId="8" fillId="4" borderId="0" xfId="3" applyNumberFormat="1" applyFont="1" applyFill="1" applyBorder="1"/>
    <xf numFmtId="169" fontId="8" fillId="4" borderId="0" xfId="2" applyNumberFormat="1" applyFont="1" applyFill="1" applyBorder="1"/>
    <xf numFmtId="169" fontId="8" fillId="4" borderId="0" xfId="0" applyNumberFormat="1" applyFont="1" applyFill="1"/>
    <xf numFmtId="165" fontId="8" fillId="4" borderId="0" xfId="6" applyNumberFormat="1" applyFont="1" applyFill="1"/>
    <xf numFmtId="0" fontId="3" fillId="2" borderId="0" xfId="0" applyFont="1" applyFill="1" applyAlignment="1">
      <alignment wrapText="1"/>
    </xf>
    <xf numFmtId="0" fontId="0" fillId="2" borderId="0" xfId="0" applyFill="1" applyAlignment="1">
      <alignment wrapText="1"/>
    </xf>
    <xf numFmtId="0" fontId="3" fillId="2" borderId="0" xfId="0" applyFont="1" applyFill="1" applyAlignment="1">
      <alignment vertical="center"/>
    </xf>
    <xf numFmtId="0" fontId="15" fillId="2" borderId="0" xfId="0" applyFont="1" applyFill="1" applyAlignment="1">
      <alignment wrapText="1"/>
    </xf>
    <xf numFmtId="0" fontId="19" fillId="2" borderId="0" xfId="0" applyFont="1" applyFill="1"/>
    <xf numFmtId="0" fontId="15" fillId="0" borderId="0" xfId="0" applyFont="1" applyAlignment="1">
      <alignment wrapText="1"/>
    </xf>
    <xf numFmtId="0" fontId="20" fillId="2" borderId="0" xfId="0" applyFont="1" applyFill="1" applyAlignment="1">
      <alignment vertical="center"/>
    </xf>
    <xf numFmtId="0" fontId="21" fillId="2" borderId="0" xfId="0" applyFont="1" applyFill="1"/>
    <xf numFmtId="49" fontId="22" fillId="5" borderId="0" xfId="0" applyNumberFormat="1" applyFont="1" applyFill="1" applyAlignment="1">
      <alignment horizontal="left"/>
    </xf>
    <xf numFmtId="0" fontId="6" fillId="2" borderId="0" xfId="0" applyFont="1" applyFill="1" applyAlignment="1">
      <alignment horizontal="left" vertical="top" wrapText="1"/>
    </xf>
  </cellXfs>
  <cellStyles count="7">
    <cellStyle name="Comma 2" xfId="2" xr:uid="{A56E231B-8352-4A4A-AC91-565DDF9FBEF4}"/>
    <cellStyle name="Comma 3" xfId="6" xr:uid="{6B0F8835-81A9-4A5A-A06A-505392F1E54D}"/>
    <cellStyle name="Komma 10 2 3" xfId="5" xr:uid="{3AE80947-D583-45AC-AC5A-598BBA7A13E4}"/>
    <cellStyle name="Komma 6" xfId="3" xr:uid="{4237198A-7C43-43DB-868E-E646FA74E9F0}"/>
    <cellStyle name="Normal" xfId="0" builtinId="0"/>
    <cellStyle name="Percent" xfId="1" builtinId="5"/>
    <cellStyle name="Percent 2" xfId="4" xr:uid="{4AF60990-5C03-4C54-956C-F36E4D1558CD}"/>
  </cellStyles>
  <dxfs count="0"/>
  <tableStyles count="1" defaultTableStyle="TableStyleMedium2" defaultPivotStyle="PivotStyleLight16">
    <tableStyle name="Invisible" pivot="0" table="0" count="0" xr9:uid="{26FA65A6-3136-4F10-8E88-B863C6B761E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F957C-A102-4A02-9449-9BF7219FCD7C}">
  <dimension ref="B2:E75"/>
  <sheetViews>
    <sheetView zoomScale="115" zoomScaleNormal="115" workbookViewId="0"/>
  </sheetViews>
  <sheetFormatPr defaultColWidth="11.42578125" defaultRowHeight="15" x14ac:dyDescent="0.25"/>
  <cols>
    <col min="1" max="1" width="4.140625" style="1" customWidth="1"/>
    <col min="2" max="2" width="106" style="1" customWidth="1"/>
    <col min="3" max="16384" width="11.42578125" style="1"/>
  </cols>
  <sheetData>
    <row r="2" spans="2:5" ht="26.25" x14ac:dyDescent="0.4">
      <c r="B2" s="88" t="s">
        <v>100</v>
      </c>
      <c r="D2" s="87"/>
    </row>
    <row r="4" spans="2:5" ht="108.75" customHeight="1" x14ac:dyDescent="0.25">
      <c r="B4" s="81" t="s">
        <v>99</v>
      </c>
    </row>
    <row r="5" spans="2:5" x14ac:dyDescent="0.25">
      <c r="B5" s="81"/>
    </row>
    <row r="6" spans="2:5" ht="60.75" customHeight="1" x14ac:dyDescent="0.25">
      <c r="B6" s="83" t="s">
        <v>98</v>
      </c>
    </row>
    <row r="7" spans="2:5" ht="14.25" customHeight="1" x14ac:dyDescent="0.25">
      <c r="B7" s="81"/>
    </row>
    <row r="8" spans="2:5" ht="30" customHeight="1" x14ac:dyDescent="0.25">
      <c r="B8" s="83" t="s">
        <v>97</v>
      </c>
      <c r="E8" s="86"/>
    </row>
    <row r="9" spans="2:5" ht="14.25" customHeight="1" x14ac:dyDescent="0.25">
      <c r="B9" s="81"/>
    </row>
    <row r="10" spans="2:5" x14ac:dyDescent="0.25">
      <c r="B10" s="80" t="s">
        <v>96</v>
      </c>
    </row>
    <row r="11" spans="2:5" ht="30" x14ac:dyDescent="0.25">
      <c r="B11" s="83" t="s">
        <v>95</v>
      </c>
    </row>
    <row r="13" spans="2:5" ht="30" x14ac:dyDescent="0.25">
      <c r="B13" s="85" t="s">
        <v>94</v>
      </c>
    </row>
    <row r="15" spans="2:5" x14ac:dyDescent="0.25">
      <c r="B15" s="80" t="s">
        <v>93</v>
      </c>
    </row>
    <row r="16" spans="2:5" x14ac:dyDescent="0.25">
      <c r="B16" s="81" t="s">
        <v>92</v>
      </c>
    </row>
    <row r="17" spans="2:2" x14ac:dyDescent="0.25">
      <c r="B17" s="81"/>
    </row>
    <row r="18" spans="2:2" ht="60" x14ac:dyDescent="0.25">
      <c r="B18" s="81" t="s">
        <v>91</v>
      </c>
    </row>
    <row r="20" spans="2:2" x14ac:dyDescent="0.25">
      <c r="B20" s="80" t="s">
        <v>90</v>
      </c>
    </row>
    <row r="21" spans="2:2" ht="45" x14ac:dyDescent="0.25">
      <c r="B21" s="81" t="s">
        <v>89</v>
      </c>
    </row>
    <row r="23" spans="2:2" x14ac:dyDescent="0.25">
      <c r="B23" s="80" t="s">
        <v>88</v>
      </c>
    </row>
    <row r="24" spans="2:2" ht="60" x14ac:dyDescent="0.25">
      <c r="B24" s="81" t="s">
        <v>87</v>
      </c>
    </row>
    <row r="26" spans="2:2" x14ac:dyDescent="0.25">
      <c r="B26" s="80" t="s">
        <v>86</v>
      </c>
    </row>
    <row r="27" spans="2:2" ht="64.5" customHeight="1" x14ac:dyDescent="0.25">
      <c r="B27" s="81" t="s">
        <v>85</v>
      </c>
    </row>
    <row r="29" spans="2:2" x14ac:dyDescent="0.25">
      <c r="B29" s="3" t="s">
        <v>84</v>
      </c>
    </row>
    <row r="30" spans="2:2" ht="30" x14ac:dyDescent="0.25">
      <c r="B30" s="81" t="s">
        <v>83</v>
      </c>
    </row>
    <row r="32" spans="2:2" x14ac:dyDescent="0.25">
      <c r="B32" s="50" t="s">
        <v>82</v>
      </c>
    </row>
    <row r="34" spans="2:2" x14ac:dyDescent="0.25">
      <c r="B34" s="84" t="s">
        <v>81</v>
      </c>
    </row>
    <row r="35" spans="2:2" x14ac:dyDescent="0.25">
      <c r="B35" s="81" t="s">
        <v>80</v>
      </c>
    </row>
    <row r="36" spans="2:2" x14ac:dyDescent="0.25">
      <c r="B36" s="81"/>
    </row>
    <row r="37" spans="2:2" x14ac:dyDescent="0.25">
      <c r="B37" s="50" t="s">
        <v>79</v>
      </c>
    </row>
    <row r="39" spans="2:2" x14ac:dyDescent="0.25">
      <c r="B39" s="84" t="s">
        <v>78</v>
      </c>
    </row>
    <row r="40" spans="2:2" ht="30" x14ac:dyDescent="0.25">
      <c r="B40" s="81" t="s">
        <v>77</v>
      </c>
    </row>
    <row r="42" spans="2:2" x14ac:dyDescent="0.25">
      <c r="B42" s="50" t="s">
        <v>76</v>
      </c>
    </row>
    <row r="44" spans="2:2" x14ac:dyDescent="0.25">
      <c r="B44" s="3" t="s">
        <v>33</v>
      </c>
    </row>
    <row r="45" spans="2:2" ht="30" x14ac:dyDescent="0.25">
      <c r="B45" s="81" t="s">
        <v>75</v>
      </c>
    </row>
    <row r="47" spans="2:2" x14ac:dyDescent="0.25">
      <c r="B47" s="1" t="s">
        <v>74</v>
      </c>
    </row>
    <row r="49" spans="2:2" x14ac:dyDescent="0.25">
      <c r="B49" s="3" t="s">
        <v>73</v>
      </c>
    </row>
    <row r="50" spans="2:2" ht="45" x14ac:dyDescent="0.25">
      <c r="B50" s="81" t="s">
        <v>72</v>
      </c>
    </row>
    <row r="52" spans="2:2" x14ac:dyDescent="0.25">
      <c r="B52" s="1" t="s">
        <v>71</v>
      </c>
    </row>
    <row r="54" spans="2:2" x14ac:dyDescent="0.25">
      <c r="B54" s="3" t="s">
        <v>70</v>
      </c>
    </row>
    <row r="55" spans="2:2" x14ac:dyDescent="0.25">
      <c r="B55" s="1" t="s">
        <v>69</v>
      </c>
    </row>
    <row r="57" spans="2:2" x14ac:dyDescent="0.25">
      <c r="B57" s="83" t="s">
        <v>68</v>
      </c>
    </row>
    <row r="59" spans="2:2" x14ac:dyDescent="0.25">
      <c r="B59" s="3" t="s">
        <v>67</v>
      </c>
    </row>
    <row r="60" spans="2:2" ht="30" x14ac:dyDescent="0.25">
      <c r="B60" s="83" t="s">
        <v>66</v>
      </c>
    </row>
    <row r="61" spans="2:2" x14ac:dyDescent="0.25">
      <c r="B61" s="81"/>
    </row>
    <row r="62" spans="2:2" x14ac:dyDescent="0.25">
      <c r="B62" s="83" t="s">
        <v>65</v>
      </c>
    </row>
    <row r="64" spans="2:2" x14ac:dyDescent="0.25">
      <c r="B64" s="82" t="s">
        <v>64</v>
      </c>
    </row>
    <row r="65" spans="2:2" ht="30" x14ac:dyDescent="0.25">
      <c r="B65" s="81" t="s">
        <v>63</v>
      </c>
    </row>
    <row r="66" spans="2:2" x14ac:dyDescent="0.25">
      <c r="B66" s="81"/>
    </row>
    <row r="67" spans="2:2" x14ac:dyDescent="0.25">
      <c r="B67" s="81" t="s">
        <v>62</v>
      </c>
    </row>
    <row r="69" spans="2:2" ht="46.5" customHeight="1" x14ac:dyDescent="0.25">
      <c r="B69" s="81" t="s">
        <v>61</v>
      </c>
    </row>
    <row r="70" spans="2:2" x14ac:dyDescent="0.25">
      <c r="B70" s="81"/>
    </row>
    <row r="71" spans="2:2" x14ac:dyDescent="0.25">
      <c r="B71" s="82" t="s">
        <v>60</v>
      </c>
    </row>
    <row r="72" spans="2:2" x14ac:dyDescent="0.25">
      <c r="B72" s="81" t="s">
        <v>59</v>
      </c>
    </row>
    <row r="74" spans="2:2" x14ac:dyDescent="0.25">
      <c r="B74" s="80" t="s">
        <v>58</v>
      </c>
    </row>
    <row r="75" spans="2:2" x14ac:dyDescent="0.25">
      <c r="B75" s="1" t="s">
        <v>57</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3FDBF-2831-4711-A2A3-B5FB778FB047}">
  <sheetPr>
    <tabColor theme="4" tint="0.79998168889431442"/>
  </sheetPr>
  <dimension ref="A1:AL82"/>
  <sheetViews>
    <sheetView tabSelected="1" topLeftCell="A32" workbookViewId="0">
      <selection activeCell="B78" sqref="B78"/>
    </sheetView>
  </sheetViews>
  <sheetFormatPr defaultColWidth="11.42578125" defaultRowHeight="15" x14ac:dyDescent="0.25"/>
  <cols>
    <col min="1" max="1" width="3.5703125" style="1" customWidth="1"/>
    <col min="2" max="2" width="53.42578125" style="1" customWidth="1"/>
    <col min="3" max="3" width="7.5703125" style="1" customWidth="1"/>
    <col min="4" max="38" width="11.42578125" style="1" customWidth="1"/>
    <col min="39" max="16384" width="11.42578125" style="1"/>
  </cols>
  <sheetData>
    <row r="1" spans="2:38" ht="12.6" customHeight="1" x14ac:dyDescent="0.25"/>
    <row r="2" spans="2:38" ht="31.5" x14ac:dyDescent="0.5">
      <c r="B2" s="54" t="s">
        <v>51</v>
      </c>
      <c r="C2" s="53"/>
      <c r="J2" s="51" t="s">
        <v>50</v>
      </c>
      <c r="K2" s="8"/>
      <c r="L2" s="8"/>
      <c r="M2" s="8"/>
      <c r="N2" s="51"/>
      <c r="P2" s="52" t="s">
        <v>49</v>
      </c>
      <c r="Q2" s="8"/>
      <c r="R2" s="8"/>
      <c r="S2" s="8"/>
      <c r="T2" s="51"/>
      <c r="V2" s="51" t="s">
        <v>48</v>
      </c>
      <c r="W2" s="8"/>
      <c r="X2" s="8"/>
      <c r="Y2" s="8"/>
      <c r="Z2" s="51"/>
      <c r="AB2" s="51" t="s">
        <v>47</v>
      </c>
      <c r="AC2" s="8"/>
      <c r="AD2" s="8"/>
      <c r="AE2" s="8"/>
      <c r="AF2" s="51"/>
      <c r="AH2" s="51" t="s">
        <v>46</v>
      </c>
      <c r="AI2" s="8"/>
      <c r="AJ2" s="8"/>
      <c r="AK2" s="8"/>
      <c r="AL2" s="51"/>
    </row>
    <row r="3" spans="2:38" ht="25.5" customHeight="1" x14ac:dyDescent="0.25">
      <c r="B3" s="34"/>
      <c r="C3" s="34"/>
      <c r="D3" s="55" t="s">
        <v>52</v>
      </c>
      <c r="E3" s="33" t="s">
        <v>53</v>
      </c>
      <c r="F3" s="55" t="s">
        <v>54</v>
      </c>
      <c r="G3" s="33" t="s">
        <v>55</v>
      </c>
      <c r="H3" s="33" t="s">
        <v>56</v>
      </c>
      <c r="I3" s="50"/>
      <c r="J3" s="55" t="str">
        <f>+D3</f>
        <v>Q2 2025</v>
      </c>
      <c r="K3" s="33" t="str">
        <f>+E3</f>
        <v>Q2 2024</v>
      </c>
      <c r="L3" s="55" t="str">
        <f>+F3</f>
        <v>H1 2025</v>
      </c>
      <c r="M3" s="33" t="str">
        <f>+G3</f>
        <v>H1 2024</v>
      </c>
      <c r="N3" s="33" t="str">
        <f>+H3</f>
        <v>FY 2024</v>
      </c>
      <c r="O3" s="50"/>
      <c r="P3" s="55" t="str">
        <f>+J3</f>
        <v>Q2 2025</v>
      </c>
      <c r="Q3" s="33" t="str">
        <f>+K3</f>
        <v>Q2 2024</v>
      </c>
      <c r="R3" s="55" t="str">
        <f>+L3</f>
        <v>H1 2025</v>
      </c>
      <c r="S3" s="33" t="str">
        <f>+M3</f>
        <v>H1 2024</v>
      </c>
      <c r="T3" s="33" t="str">
        <f>+N3</f>
        <v>FY 2024</v>
      </c>
      <c r="U3" s="50"/>
      <c r="V3" s="55" t="str">
        <f>+P3</f>
        <v>Q2 2025</v>
      </c>
      <c r="W3" s="33" t="str">
        <f>+Q3</f>
        <v>Q2 2024</v>
      </c>
      <c r="X3" s="55" t="str">
        <f>+R3</f>
        <v>H1 2025</v>
      </c>
      <c r="Y3" s="33" t="str">
        <f>+S3</f>
        <v>H1 2024</v>
      </c>
      <c r="Z3" s="33" t="str">
        <f>+T3</f>
        <v>FY 2024</v>
      </c>
      <c r="AA3" s="50"/>
      <c r="AB3" s="55" t="str">
        <f>+V3</f>
        <v>Q2 2025</v>
      </c>
      <c r="AC3" s="33" t="str">
        <f>+W3</f>
        <v>Q2 2024</v>
      </c>
      <c r="AD3" s="55" t="str">
        <f>+X3</f>
        <v>H1 2025</v>
      </c>
      <c r="AE3" s="33" t="str">
        <f>+Y3</f>
        <v>H1 2024</v>
      </c>
      <c r="AF3" s="33" t="str">
        <f>+Z3</f>
        <v>FY 2024</v>
      </c>
      <c r="AG3" s="50"/>
      <c r="AH3" s="55" t="str">
        <f>+AB3</f>
        <v>Q2 2025</v>
      </c>
      <c r="AI3" s="33" t="str">
        <f>+AC3</f>
        <v>Q2 2024</v>
      </c>
      <c r="AJ3" s="55" t="str">
        <f>+AD3</f>
        <v>H1 2025</v>
      </c>
      <c r="AK3" s="33" t="str">
        <f>+AE3</f>
        <v>H1 2024</v>
      </c>
      <c r="AL3" s="33" t="str">
        <f>+AF3</f>
        <v>FY 2024</v>
      </c>
    </row>
    <row r="4" spans="2:38" x14ac:dyDescent="0.25">
      <c r="B4" s="8" t="s">
        <v>45</v>
      </c>
      <c r="C4" s="8" t="s">
        <v>6</v>
      </c>
      <c r="D4" s="56">
        <v>4217.5353223799984</v>
      </c>
      <c r="E4" s="40">
        <v>3551.0880497800008</v>
      </c>
      <c r="F4" s="56">
        <v>9488.6545580499987</v>
      </c>
      <c r="G4" s="40">
        <v>7980.6172577200005</v>
      </c>
      <c r="H4" s="40">
        <v>12332.91248533</v>
      </c>
      <c r="I4" s="16"/>
      <c r="J4" s="56">
        <v>2855.3832146299997</v>
      </c>
      <c r="K4" s="40">
        <v>2386.5778258299997</v>
      </c>
      <c r="L4" s="56">
        <v>3330.6457768299997</v>
      </c>
      <c r="M4" s="40">
        <v>2815.5867940999997</v>
      </c>
      <c r="N4" s="40">
        <v>5456.7668670000003</v>
      </c>
      <c r="O4" s="40"/>
      <c r="P4" s="56">
        <v>659.0964427499996</v>
      </c>
      <c r="Q4" s="40">
        <v>556.19226910999987</v>
      </c>
      <c r="R4" s="56">
        <v>2279.25779109</v>
      </c>
      <c r="S4" s="40">
        <v>2055.3012549999999</v>
      </c>
      <c r="T4" s="40">
        <v>2894.6119775899997</v>
      </c>
      <c r="U4" s="40"/>
      <c r="V4" s="56">
        <v>529.35698568000021</v>
      </c>
      <c r="W4" s="40">
        <v>505.48274590000005</v>
      </c>
      <c r="X4" s="56">
        <v>2109.1793602000002</v>
      </c>
      <c r="Y4" s="40">
        <v>1854.56110592</v>
      </c>
      <c r="Z4" s="40">
        <v>2354.9068083899997</v>
      </c>
      <c r="AA4" s="41"/>
      <c r="AB4" s="56">
        <v>155.62304062999988</v>
      </c>
      <c r="AC4" s="40">
        <v>102.83520894000003</v>
      </c>
      <c r="AD4" s="56">
        <v>1453.10192555</v>
      </c>
      <c r="AE4" s="40">
        <v>1255.1681027</v>
      </c>
      <c r="AF4" s="40">
        <v>1626.6268323499999</v>
      </c>
      <c r="AG4" s="41"/>
      <c r="AH4" s="56">
        <v>18.075638690000005</v>
      </c>
      <c r="AI4" s="40">
        <v>0</v>
      </c>
      <c r="AJ4" s="56">
        <v>316.46970438</v>
      </c>
      <c r="AK4" s="40">
        <v>0</v>
      </c>
      <c r="AL4" s="40">
        <v>0</v>
      </c>
    </row>
    <row r="5" spans="2:38" x14ac:dyDescent="0.25">
      <c r="B5" s="8"/>
      <c r="C5" s="8"/>
      <c r="D5" s="56"/>
      <c r="E5" s="40"/>
      <c r="F5" s="56"/>
      <c r="G5" s="40"/>
      <c r="H5" s="40"/>
      <c r="I5" s="16"/>
      <c r="J5" s="56"/>
      <c r="K5" s="40"/>
      <c r="L5" s="56"/>
      <c r="M5" s="40"/>
      <c r="N5" s="16"/>
      <c r="O5" s="16"/>
      <c r="P5" s="56"/>
      <c r="Q5" s="40"/>
      <c r="R5" s="56"/>
      <c r="S5" s="40"/>
      <c r="T5" s="16"/>
      <c r="U5" s="16"/>
      <c r="V5" s="56"/>
      <c r="W5" s="40"/>
      <c r="X5" s="56"/>
      <c r="Y5" s="40"/>
      <c r="Z5" s="16"/>
      <c r="AA5" s="46"/>
      <c r="AB5" s="56"/>
      <c r="AC5" s="40"/>
      <c r="AD5" s="56"/>
      <c r="AE5" s="40"/>
      <c r="AF5" s="16"/>
      <c r="AG5" s="46"/>
      <c r="AH5" s="56"/>
      <c r="AI5" s="40"/>
      <c r="AJ5" s="56"/>
      <c r="AK5" s="40"/>
      <c r="AL5" s="16"/>
    </row>
    <row r="6" spans="2:38" s="3" customFormat="1" x14ac:dyDescent="0.25">
      <c r="B6" s="8" t="s">
        <v>44</v>
      </c>
      <c r="C6" s="8" t="s">
        <v>6</v>
      </c>
      <c r="D6" s="56">
        <v>3413.0620272699989</v>
      </c>
      <c r="E6" s="40">
        <v>2864.5432533900002</v>
      </c>
      <c r="F6" s="56">
        <v>6667.663462139999</v>
      </c>
      <c r="G6" s="40">
        <v>5599.8219724199998</v>
      </c>
      <c r="H6" s="40">
        <v>11782.73400038</v>
      </c>
      <c r="I6" s="42"/>
      <c r="J6" s="56">
        <v>1469.0075119099997</v>
      </c>
      <c r="K6" s="40">
        <v>1238.3142108599993</v>
      </c>
      <c r="L6" s="56">
        <v>2854.5958612699997</v>
      </c>
      <c r="M6" s="40">
        <v>2345.0479515299994</v>
      </c>
      <c r="N6" s="40">
        <v>5048.0158703300003</v>
      </c>
      <c r="O6" s="42"/>
      <c r="P6" s="56">
        <v>772.58252692999997</v>
      </c>
      <c r="Q6" s="40">
        <v>678.47535026999969</v>
      </c>
      <c r="R6" s="56">
        <v>1514.60444022</v>
      </c>
      <c r="S6" s="40">
        <v>1391.1664287099998</v>
      </c>
      <c r="T6" s="40">
        <v>2865.9002208000002</v>
      </c>
      <c r="U6" s="42"/>
      <c r="V6" s="56">
        <v>651.90183864000028</v>
      </c>
      <c r="W6" s="40">
        <v>563.54100962999985</v>
      </c>
      <c r="X6" s="56">
        <v>1267.6367848800003</v>
      </c>
      <c r="Y6" s="40">
        <v>1097.5677773999998</v>
      </c>
      <c r="Z6" s="40">
        <v>2268.5959164299993</v>
      </c>
      <c r="AA6" s="38"/>
      <c r="AB6" s="56">
        <v>440.00044291999995</v>
      </c>
      <c r="AC6" s="40">
        <v>384.21268263000019</v>
      </c>
      <c r="AD6" s="56">
        <v>879.44363942000007</v>
      </c>
      <c r="AE6" s="40">
        <v>766.03981478000003</v>
      </c>
      <c r="AF6" s="40">
        <v>1600.22199282</v>
      </c>
      <c r="AG6" s="38"/>
      <c r="AH6" s="56">
        <v>79.569706870000005</v>
      </c>
      <c r="AI6" s="40">
        <v>0</v>
      </c>
      <c r="AJ6" s="56">
        <v>151.38273634999999</v>
      </c>
      <c r="AK6" s="40">
        <v>0</v>
      </c>
      <c r="AL6" s="40">
        <v>0</v>
      </c>
    </row>
    <row r="7" spans="2:38" x14ac:dyDescent="0.25">
      <c r="B7" s="8" t="s">
        <v>43</v>
      </c>
      <c r="C7" s="8" t="s">
        <v>6</v>
      </c>
      <c r="D7" s="56">
        <v>-2382.5280128700001</v>
      </c>
      <c r="E7" s="40">
        <v>-2224.9129179200008</v>
      </c>
      <c r="F7" s="56">
        <v>-4632.9461456700001</v>
      </c>
      <c r="G7" s="40">
        <v>-4314.5644891600004</v>
      </c>
      <c r="H7" s="40">
        <v>-8605.8205189500004</v>
      </c>
      <c r="I7" s="16"/>
      <c r="J7" s="56">
        <v>-1028.1794768100001</v>
      </c>
      <c r="K7" s="40">
        <v>-774.09507583999994</v>
      </c>
      <c r="L7" s="56">
        <v>-1842.4167939700001</v>
      </c>
      <c r="M7" s="40">
        <v>-1451.7800027799999</v>
      </c>
      <c r="N7" s="40">
        <v>-3141.5626740600001</v>
      </c>
      <c r="O7" s="16"/>
      <c r="P7" s="56">
        <v>-504.93273957999997</v>
      </c>
      <c r="Q7" s="40">
        <v>-465.31197053999995</v>
      </c>
      <c r="R7" s="56">
        <v>-1051.1238746200002</v>
      </c>
      <c r="S7" s="40">
        <v>-1063.60348821</v>
      </c>
      <c r="T7" s="40">
        <v>-1986.0081476100002</v>
      </c>
      <c r="U7" s="16"/>
      <c r="V7" s="56">
        <v>-492.47843995999989</v>
      </c>
      <c r="W7" s="40">
        <v>-450.00599411999997</v>
      </c>
      <c r="X7" s="56">
        <v>-982.51869751999993</v>
      </c>
      <c r="Y7" s="40">
        <v>-942.94535557999995</v>
      </c>
      <c r="Z7" s="40">
        <v>-1776.9455093399999</v>
      </c>
      <c r="AA7" s="46"/>
      <c r="AB7" s="56">
        <v>-307.30335113999985</v>
      </c>
      <c r="AC7" s="40">
        <v>-535.49987741999996</v>
      </c>
      <c r="AD7" s="56">
        <v>-623.09806263999985</v>
      </c>
      <c r="AE7" s="40">
        <v>-856.23564259</v>
      </c>
      <c r="AF7" s="40">
        <v>-1701.30418794</v>
      </c>
      <c r="AG7" s="46"/>
      <c r="AH7" s="56">
        <v>-49.634005379999991</v>
      </c>
      <c r="AI7" s="40">
        <v>0</v>
      </c>
      <c r="AJ7" s="56">
        <v>-133.78871691999998</v>
      </c>
      <c r="AK7" s="40">
        <v>0</v>
      </c>
      <c r="AL7" s="40">
        <v>0</v>
      </c>
    </row>
    <row r="8" spans="2:38" x14ac:dyDescent="0.25">
      <c r="B8" s="8" t="s">
        <v>42</v>
      </c>
      <c r="C8" s="8" t="s">
        <v>6</v>
      </c>
      <c r="D8" s="56">
        <v>-393.70030397000005</v>
      </c>
      <c r="E8" s="40">
        <v>-304.23535407999987</v>
      </c>
      <c r="F8" s="56">
        <v>-736.35727954000004</v>
      </c>
      <c r="G8" s="40">
        <v>-594.12867241999993</v>
      </c>
      <c r="H8" s="40">
        <v>-1252.58108313</v>
      </c>
      <c r="I8" s="16"/>
      <c r="J8" s="56">
        <v>-168.63045409</v>
      </c>
      <c r="K8" s="40">
        <v>-133.50152804999996</v>
      </c>
      <c r="L8" s="56">
        <v>-310.34293627</v>
      </c>
      <c r="M8" s="40">
        <v>-267.94518677999997</v>
      </c>
      <c r="N8" s="40">
        <v>-557.54198775999998</v>
      </c>
      <c r="O8" s="16"/>
      <c r="P8" s="56">
        <v>-117.31307720000001</v>
      </c>
      <c r="Q8" s="40">
        <v>-98.783126940000017</v>
      </c>
      <c r="R8" s="56">
        <v>-224.17107005</v>
      </c>
      <c r="S8" s="40">
        <v>-190.34202073</v>
      </c>
      <c r="T8" s="40">
        <v>-404.37014882000005</v>
      </c>
      <c r="U8" s="16"/>
      <c r="V8" s="56">
        <v>-51.884611769999999</v>
      </c>
      <c r="W8" s="40">
        <v>-42.704610030000005</v>
      </c>
      <c r="X8" s="56">
        <v>-98.439964029999999</v>
      </c>
      <c r="Y8" s="40">
        <v>-78.483093780000004</v>
      </c>
      <c r="Z8" s="40">
        <v>-164.30757933999999</v>
      </c>
      <c r="AA8" s="46"/>
      <c r="AB8" s="56">
        <v>-34.653577990000002</v>
      </c>
      <c r="AC8" s="40">
        <v>-29.246089060000003</v>
      </c>
      <c r="AD8" s="56">
        <v>-61.984673989999997</v>
      </c>
      <c r="AE8" s="40">
        <v>-57.358371130000002</v>
      </c>
      <c r="AF8" s="40">
        <v>-126.36136721</v>
      </c>
      <c r="AG8" s="46"/>
      <c r="AH8" s="56">
        <v>-21.218582920000003</v>
      </c>
      <c r="AI8" s="40">
        <v>0</v>
      </c>
      <c r="AJ8" s="56">
        <v>-41.418635200000004</v>
      </c>
      <c r="AK8" s="40">
        <v>0</v>
      </c>
      <c r="AL8" s="40">
        <v>0</v>
      </c>
    </row>
    <row r="9" spans="2:38" x14ac:dyDescent="0.25">
      <c r="B9" s="48" t="s">
        <v>41</v>
      </c>
      <c r="C9" s="47" t="s">
        <v>6</v>
      </c>
      <c r="D9" s="57">
        <f>SUM(D6:D8)</f>
        <v>636.83371042999875</v>
      </c>
      <c r="E9" s="45">
        <f>SUM(E6:E8)</f>
        <v>335.39498138999954</v>
      </c>
      <c r="F9" s="57">
        <f>SUM(F6:F8)</f>
        <v>1298.3600369299988</v>
      </c>
      <c r="G9" s="45">
        <f>SUM(G6:G8)</f>
        <v>691.12881083999946</v>
      </c>
      <c r="H9" s="45">
        <f>SUM(H6:H8)</f>
        <v>1924.3323982999996</v>
      </c>
      <c r="I9" s="16"/>
      <c r="J9" s="57">
        <f>SUM(J6:J8)</f>
        <v>272.19758100999962</v>
      </c>
      <c r="K9" s="45">
        <f>SUM(K6:K8)</f>
        <v>330.71760696999945</v>
      </c>
      <c r="L9" s="57">
        <f>SUM(L6:L8)</f>
        <v>701.83613102999959</v>
      </c>
      <c r="M9" s="45">
        <f>SUM(M6:M8)</f>
        <v>625.32276196999953</v>
      </c>
      <c r="N9" s="45">
        <v>1348.9112085100005</v>
      </c>
      <c r="O9" s="16"/>
      <c r="P9" s="57">
        <f>SUM(P6:P8)</f>
        <v>150.33671014999999</v>
      </c>
      <c r="Q9" s="45">
        <f>SUM(Q6:Q8)</f>
        <v>114.38025278999973</v>
      </c>
      <c r="R9" s="57">
        <f>SUM(R6:R8)</f>
        <v>239.30949554999987</v>
      </c>
      <c r="S9" s="45">
        <f>SUM(S6:S8)</f>
        <v>137.22091976999974</v>
      </c>
      <c r="T9" s="45">
        <v>475.52192436999979</v>
      </c>
      <c r="U9" s="16"/>
      <c r="V9" s="57">
        <f>SUM(V6:V8)</f>
        <v>107.5387869100004</v>
      </c>
      <c r="W9" s="45">
        <f>SUM(W6:W8)</f>
        <v>70.830405479999882</v>
      </c>
      <c r="X9" s="57">
        <f>SUM(X6:X8)</f>
        <v>186.67812333000035</v>
      </c>
      <c r="Y9" s="45">
        <f>SUM(Y6:Y8)</f>
        <v>76.139328039999882</v>
      </c>
      <c r="Z9" s="45">
        <v>327.34282774999929</v>
      </c>
      <c r="AA9" s="46"/>
      <c r="AB9" s="57">
        <f>SUM(AB6:AB8)</f>
        <v>98.043513790000105</v>
      </c>
      <c r="AC9" s="45">
        <f>SUM(AC6:AC8)</f>
        <v>-180.53328384999978</v>
      </c>
      <c r="AD9" s="57">
        <f>SUM(AD6:AD8)</f>
        <v>194.36090279000021</v>
      </c>
      <c r="AE9" s="45">
        <f>SUM(AE6:AE8)</f>
        <v>-147.55419893999996</v>
      </c>
      <c r="AF9" s="45">
        <v>-227.44356233000008</v>
      </c>
      <c r="AG9" s="46"/>
      <c r="AH9" s="57">
        <f>SUM(AH6:AH8)</f>
        <v>8.7171185700000109</v>
      </c>
      <c r="AI9" s="45">
        <f>SUM(AI6:AI8)</f>
        <v>0</v>
      </c>
      <c r="AJ9" s="57">
        <f>SUM(AJ6:AJ8)</f>
        <v>-23.824615770000001</v>
      </c>
      <c r="AK9" s="45">
        <f>SUM(AK6:AK8)</f>
        <v>0</v>
      </c>
      <c r="AL9" s="45">
        <v>0</v>
      </c>
    </row>
    <row r="10" spans="2:38" x14ac:dyDescent="0.25">
      <c r="B10" s="38"/>
      <c r="C10" s="8"/>
      <c r="D10" s="58"/>
      <c r="E10" s="49"/>
      <c r="F10" s="58"/>
      <c r="G10" s="49"/>
      <c r="H10" s="49"/>
      <c r="I10" s="16"/>
      <c r="J10" s="58"/>
      <c r="K10" s="49"/>
      <c r="L10" s="58"/>
      <c r="M10" s="49"/>
      <c r="N10" s="49"/>
      <c r="O10" s="16"/>
      <c r="P10" s="58"/>
      <c r="Q10" s="49"/>
      <c r="R10" s="58"/>
      <c r="S10" s="49"/>
      <c r="T10" s="49"/>
      <c r="U10" s="16"/>
      <c r="V10" s="58"/>
      <c r="W10" s="49"/>
      <c r="X10" s="58"/>
      <c r="Y10" s="49"/>
      <c r="Z10" s="49"/>
      <c r="AA10" s="46"/>
      <c r="AB10" s="58"/>
      <c r="AC10" s="49"/>
      <c r="AD10" s="58"/>
      <c r="AE10" s="49"/>
      <c r="AF10" s="49"/>
      <c r="AG10" s="46"/>
      <c r="AH10" s="58"/>
      <c r="AI10" s="49"/>
      <c r="AJ10" s="58"/>
      <c r="AK10" s="49"/>
      <c r="AL10" s="49"/>
    </row>
    <row r="11" spans="2:38" x14ac:dyDescent="0.25">
      <c r="B11" s="8" t="s">
        <v>40</v>
      </c>
      <c r="C11" s="8" t="s">
        <v>6</v>
      </c>
      <c r="D11" s="56">
        <v>-223.66048008000001</v>
      </c>
      <c r="E11" s="40">
        <v>-154.67287844000003</v>
      </c>
      <c r="F11" s="56">
        <v>-410.97918476000001</v>
      </c>
      <c r="G11" s="40">
        <v>-309.64852343000001</v>
      </c>
      <c r="H11" s="40">
        <v>-648.08938849999993</v>
      </c>
      <c r="I11" s="16"/>
      <c r="J11" s="56">
        <v>-120.40643831000003</v>
      </c>
      <c r="K11" s="40">
        <v>-113.39159601000003</v>
      </c>
      <c r="L11" s="56">
        <v>-233.24139806000002</v>
      </c>
      <c r="M11" s="40">
        <v>-243.71427728</v>
      </c>
      <c r="N11" s="40">
        <v>-452.10112353</v>
      </c>
      <c r="O11" s="16"/>
      <c r="P11" s="56">
        <v>-38.42598358</v>
      </c>
      <c r="Q11" s="40">
        <v>-15.47159318000001</v>
      </c>
      <c r="R11" s="56">
        <v>-45.275906870000007</v>
      </c>
      <c r="S11" s="40">
        <v>-15.043055190000009</v>
      </c>
      <c r="T11" s="40">
        <v>-78.554098909999993</v>
      </c>
      <c r="U11" s="16"/>
      <c r="V11" s="56">
        <v>-22.035661109999999</v>
      </c>
      <c r="W11" s="40">
        <v>-7.2664531600000002</v>
      </c>
      <c r="X11" s="56">
        <v>-46.071670140000002</v>
      </c>
      <c r="Y11" s="40">
        <v>-14.32131231</v>
      </c>
      <c r="Z11" s="40">
        <v>-46.111567249999993</v>
      </c>
      <c r="AA11" s="46"/>
      <c r="AB11" s="56">
        <v>-30.926181429999993</v>
      </c>
      <c r="AC11" s="40">
        <v>-18.543236089999997</v>
      </c>
      <c r="AD11" s="56">
        <v>-64.031392979999993</v>
      </c>
      <c r="AE11" s="40">
        <v>-36.56987865</v>
      </c>
      <c r="AF11" s="40">
        <v>-71.322598810000002</v>
      </c>
      <c r="AG11" s="46"/>
      <c r="AH11" s="56">
        <v>-11.866215650000001</v>
      </c>
      <c r="AI11" s="40">
        <v>0</v>
      </c>
      <c r="AJ11" s="56">
        <v>-22.358816709999999</v>
      </c>
      <c r="AK11" s="40">
        <v>0</v>
      </c>
      <c r="AL11" s="40">
        <v>0</v>
      </c>
    </row>
    <row r="12" spans="2:38" x14ac:dyDescent="0.25">
      <c r="B12" s="8" t="s">
        <v>39</v>
      </c>
      <c r="C12" s="8" t="s">
        <v>6</v>
      </c>
      <c r="D12" s="56">
        <v>101.78694790999999</v>
      </c>
      <c r="E12" s="40">
        <v>-23.43545623</v>
      </c>
      <c r="F12" s="56">
        <v>86.003102709999993</v>
      </c>
      <c r="G12" s="40">
        <v>16.24314992</v>
      </c>
      <c r="H12" s="40">
        <v>127.87628035</v>
      </c>
      <c r="I12" s="16"/>
      <c r="J12" s="56">
        <v>130.98534447999998</v>
      </c>
      <c r="K12" s="40">
        <v>-19.569994209999997</v>
      </c>
      <c r="L12" s="56">
        <v>96.347402209999998</v>
      </c>
      <c r="M12" s="40">
        <v>11.88006163</v>
      </c>
      <c r="N12" s="40">
        <v>63.589494810000005</v>
      </c>
      <c r="O12" s="16"/>
      <c r="P12" s="56">
        <v>2.5141325299999999</v>
      </c>
      <c r="Q12" s="40">
        <v>1.8503519099999992</v>
      </c>
      <c r="R12" s="56">
        <v>6.3235565899999999</v>
      </c>
      <c r="S12" s="40">
        <v>7.6855534199999989</v>
      </c>
      <c r="T12" s="40">
        <v>19.90517689</v>
      </c>
      <c r="U12" s="16"/>
      <c r="V12" s="56">
        <v>-9.0862370699999957</v>
      </c>
      <c r="W12" s="40">
        <v>-0.5000495299999993</v>
      </c>
      <c r="X12" s="56">
        <v>8.7723892800000023</v>
      </c>
      <c r="Y12" s="40">
        <v>-1.1873058000000003</v>
      </c>
      <c r="Z12" s="40">
        <v>27.17844079</v>
      </c>
      <c r="AA12" s="46"/>
      <c r="AB12" s="56">
        <v>-26.395986530000005</v>
      </c>
      <c r="AC12" s="40">
        <v>-5.2157643999999985</v>
      </c>
      <c r="AD12" s="56">
        <v>-33.799676180000006</v>
      </c>
      <c r="AE12" s="40">
        <v>-2.1351593299999987</v>
      </c>
      <c r="AF12" s="40">
        <v>17.203167860000001</v>
      </c>
      <c r="AG12" s="46"/>
      <c r="AH12" s="56">
        <v>3.7696944999999999</v>
      </c>
      <c r="AI12" s="40">
        <v>0</v>
      </c>
      <c r="AJ12" s="56">
        <v>8.3594308099999992</v>
      </c>
      <c r="AK12" s="40">
        <v>0</v>
      </c>
      <c r="AL12" s="40">
        <v>0</v>
      </c>
    </row>
    <row r="13" spans="2:38" x14ac:dyDescent="0.25">
      <c r="B13" s="48" t="s">
        <v>38</v>
      </c>
      <c r="C13" s="47" t="s">
        <v>6</v>
      </c>
      <c r="D13" s="57">
        <f>SUM(D11:D12)</f>
        <v>-121.87353217000002</v>
      </c>
      <c r="E13" s="45">
        <f>SUM(E11:E12)</f>
        <v>-178.10833467000003</v>
      </c>
      <c r="F13" s="57">
        <f>SUM(F11:F12)</f>
        <v>-324.97608205</v>
      </c>
      <c r="G13" s="45">
        <f>SUM(G11:G12)</f>
        <v>-293.40537351</v>
      </c>
      <c r="H13" s="45">
        <f>SUM(H11:H12)</f>
        <v>-520.21310814999993</v>
      </c>
      <c r="I13" s="16"/>
      <c r="J13" s="57">
        <f>SUM(J11:J12)</f>
        <v>10.578906169999954</v>
      </c>
      <c r="K13" s="45">
        <f>SUM(K11:K12)</f>
        <v>-132.96159022000003</v>
      </c>
      <c r="L13" s="57">
        <f>SUM(L11:L12)</f>
        <v>-136.89399585000001</v>
      </c>
      <c r="M13" s="45">
        <f>SUM(M11:M12)</f>
        <v>-231.83421565</v>
      </c>
      <c r="N13" s="45">
        <v>-388.51162871999998</v>
      </c>
      <c r="O13" s="16"/>
      <c r="P13" s="57">
        <f>SUM(P11:P12)</f>
        <v>-35.911851050000003</v>
      </c>
      <c r="Q13" s="45">
        <f>SUM(Q11:Q12)</f>
        <v>-13.621241270000011</v>
      </c>
      <c r="R13" s="57">
        <f>SUM(R11:R12)</f>
        <v>-38.952350280000005</v>
      </c>
      <c r="S13" s="45">
        <f>SUM(S11:S12)</f>
        <v>-7.3575017700000105</v>
      </c>
      <c r="T13" s="45">
        <v>-58.648922020000001</v>
      </c>
      <c r="U13" s="16"/>
      <c r="V13" s="57">
        <f>SUM(V11:V12)</f>
        <v>-31.121898179999995</v>
      </c>
      <c r="W13" s="45">
        <f>SUM(W11:W12)</f>
        <v>-7.7665026899999994</v>
      </c>
      <c r="X13" s="57">
        <f>SUM(X11:X12)</f>
        <v>-37.299280859999996</v>
      </c>
      <c r="Y13" s="45">
        <f>SUM(Y11:Y12)</f>
        <v>-15.50861811</v>
      </c>
      <c r="Z13" s="45">
        <v>-18.933126459999993</v>
      </c>
      <c r="AA13" s="46"/>
      <c r="AB13" s="57">
        <f>SUM(AB11:AB12)</f>
        <v>-57.322167960000002</v>
      </c>
      <c r="AC13" s="45">
        <f>SUM(AC11:AC12)</f>
        <v>-23.759000489999995</v>
      </c>
      <c r="AD13" s="57">
        <f>SUM(AD11:AD12)</f>
        <v>-97.831069159999998</v>
      </c>
      <c r="AE13" s="45">
        <f>SUM(AE11:AE12)</f>
        <v>-38.70503798</v>
      </c>
      <c r="AF13" s="45">
        <v>-54.119430950000002</v>
      </c>
      <c r="AG13" s="46"/>
      <c r="AH13" s="57">
        <f>SUM(AH11:AH12)</f>
        <v>-8.0965211500000009</v>
      </c>
      <c r="AI13" s="45">
        <f>SUM(AI11:AI12)</f>
        <v>0</v>
      </c>
      <c r="AJ13" s="57">
        <f>SUM(AJ11:AJ12)</f>
        <v>-13.9993859</v>
      </c>
      <c r="AK13" s="45">
        <f>SUM(AK11:AK12)</f>
        <v>0</v>
      </c>
      <c r="AL13" s="45">
        <v>0</v>
      </c>
    </row>
    <row r="14" spans="2:38" x14ac:dyDescent="0.25">
      <c r="B14" s="48"/>
      <c r="C14" s="47"/>
      <c r="D14" s="57"/>
      <c r="E14" s="45"/>
      <c r="F14" s="57"/>
      <c r="G14" s="45"/>
      <c r="H14" s="45"/>
      <c r="I14" s="16"/>
      <c r="J14" s="57"/>
      <c r="K14" s="45"/>
      <c r="L14" s="57"/>
      <c r="M14" s="45"/>
      <c r="N14" s="45"/>
      <c r="O14" s="16"/>
      <c r="P14" s="57"/>
      <c r="Q14" s="45"/>
      <c r="R14" s="57"/>
      <c r="S14" s="45"/>
      <c r="T14" s="45"/>
      <c r="U14" s="16"/>
      <c r="V14" s="57"/>
      <c r="W14" s="45"/>
      <c r="X14" s="57"/>
      <c r="Y14" s="45"/>
      <c r="Z14" s="45"/>
      <c r="AA14" s="46"/>
      <c r="AB14" s="57"/>
      <c r="AC14" s="45"/>
      <c r="AD14" s="57"/>
      <c r="AE14" s="45"/>
      <c r="AF14" s="45"/>
      <c r="AG14" s="46"/>
      <c r="AH14" s="57"/>
      <c r="AI14" s="45"/>
      <c r="AJ14" s="57"/>
      <c r="AK14" s="45"/>
      <c r="AL14" s="45"/>
    </row>
    <row r="15" spans="2:38" s="3" customFormat="1" x14ac:dyDescent="0.25">
      <c r="B15" s="21" t="s">
        <v>37</v>
      </c>
      <c r="C15" s="21" t="s">
        <v>6</v>
      </c>
      <c r="D15" s="59">
        <f>+D13+D9</f>
        <v>514.96017825999877</v>
      </c>
      <c r="E15" s="26">
        <f>+E13+E9</f>
        <v>157.28664671999951</v>
      </c>
      <c r="F15" s="59">
        <f>+F13+F9</f>
        <v>973.38395487999878</v>
      </c>
      <c r="G15" s="26">
        <f>+G13+G9</f>
        <v>397.72343732999946</v>
      </c>
      <c r="H15" s="26">
        <f>+H13+H9</f>
        <v>1404.1192901499996</v>
      </c>
      <c r="I15" s="42"/>
      <c r="J15" s="59">
        <f>+J13+J9</f>
        <v>282.77648717999955</v>
      </c>
      <c r="K15" s="26">
        <f>+K13+K9</f>
        <v>197.75601674999942</v>
      </c>
      <c r="L15" s="59">
        <f>+L13+L9</f>
        <v>564.94213517999958</v>
      </c>
      <c r="M15" s="26">
        <f>+M13+M9</f>
        <v>393.4885463199995</v>
      </c>
      <c r="N15" s="26">
        <f>+N13+N9</f>
        <v>960.39957979000053</v>
      </c>
      <c r="O15" s="42"/>
      <c r="P15" s="59">
        <f>+P13+P9</f>
        <v>114.42485909999999</v>
      </c>
      <c r="Q15" s="26">
        <f>+Q13+Q9</f>
        <v>100.75901151999972</v>
      </c>
      <c r="R15" s="59">
        <f>+R13+R9</f>
        <v>200.35714526999988</v>
      </c>
      <c r="S15" s="26">
        <f>+S13+S9</f>
        <v>129.86341799999974</v>
      </c>
      <c r="T15" s="26">
        <f>+T13+T9</f>
        <v>416.87300234999981</v>
      </c>
      <c r="U15" s="42"/>
      <c r="V15" s="59">
        <f>+V13+V9</f>
        <v>76.416888730000409</v>
      </c>
      <c r="W15" s="26">
        <f>+W13+W9</f>
        <v>63.063902789999887</v>
      </c>
      <c r="X15" s="59">
        <f>+X13+X9</f>
        <v>149.37884247000034</v>
      </c>
      <c r="Y15" s="26">
        <f>+Y13+Y9</f>
        <v>60.630709929999881</v>
      </c>
      <c r="Z15" s="26">
        <f>+Z13+Z9</f>
        <v>308.4097012899993</v>
      </c>
      <c r="AA15" s="38"/>
      <c r="AB15" s="59">
        <f>+AB13+AB9</f>
        <v>40.721345830000104</v>
      </c>
      <c r="AC15" s="26">
        <f>+AC13+AC9</f>
        <v>-204.29228433999978</v>
      </c>
      <c r="AD15" s="59">
        <f>+AD13+AD9</f>
        <v>96.529833630000212</v>
      </c>
      <c r="AE15" s="26">
        <f>+AE13+AE9</f>
        <v>-186.25923691999998</v>
      </c>
      <c r="AF15" s="26">
        <f>+AF13+AF9</f>
        <v>-281.56299328000006</v>
      </c>
      <c r="AG15" s="38"/>
      <c r="AH15" s="59">
        <f>+AH13+AH9</f>
        <v>0.62059742000000995</v>
      </c>
      <c r="AI15" s="26">
        <f>+AI13+AI9</f>
        <v>0</v>
      </c>
      <c r="AJ15" s="59">
        <f>+AJ13+AJ9</f>
        <v>-37.824001670000001</v>
      </c>
      <c r="AK15" s="26">
        <f>+AK13+AK9</f>
        <v>0</v>
      </c>
      <c r="AL15" s="26">
        <f>+AL13+AL9</f>
        <v>0</v>
      </c>
    </row>
    <row r="16" spans="2:38" s="3" customFormat="1" x14ac:dyDescent="0.25">
      <c r="B16" s="8"/>
      <c r="C16" s="12"/>
      <c r="D16" s="60"/>
      <c r="E16" s="39"/>
      <c r="F16" s="60"/>
      <c r="G16" s="39"/>
      <c r="H16" s="39"/>
      <c r="I16" s="12"/>
      <c r="J16" s="60"/>
      <c r="K16" s="39"/>
      <c r="L16" s="60"/>
      <c r="M16" s="39"/>
      <c r="N16" s="39"/>
      <c r="O16" s="12"/>
      <c r="P16" s="60"/>
      <c r="Q16" s="39"/>
      <c r="R16" s="60"/>
      <c r="S16" s="39"/>
      <c r="T16" s="39"/>
      <c r="U16" s="12"/>
      <c r="V16" s="60"/>
      <c r="W16" s="39"/>
      <c r="X16" s="60"/>
      <c r="Y16" s="39"/>
      <c r="Z16" s="39"/>
      <c r="AA16" s="12"/>
      <c r="AB16" s="60"/>
      <c r="AC16" s="39"/>
      <c r="AD16" s="60"/>
      <c r="AE16" s="39"/>
      <c r="AF16" s="39"/>
      <c r="AG16" s="12"/>
      <c r="AH16" s="60"/>
      <c r="AI16" s="39"/>
      <c r="AJ16" s="60"/>
      <c r="AK16" s="39"/>
      <c r="AL16" s="39"/>
    </row>
    <row r="17" spans="2:38" s="3" customFormat="1" x14ac:dyDescent="0.25">
      <c r="B17" s="8" t="s">
        <v>36</v>
      </c>
      <c r="C17" s="12" t="s">
        <v>8</v>
      </c>
      <c r="D17" s="61">
        <f>-D7/D6</f>
        <v>0.69806173864812804</v>
      </c>
      <c r="E17" s="19">
        <f>-E7/E6</f>
        <v>0.77670774050521363</v>
      </c>
      <c r="F17" s="61">
        <f>-F7/F6</f>
        <v>0.69483803014002865</v>
      </c>
      <c r="G17" s="19">
        <f>-G7/G6</f>
        <v>0.7704824386221395</v>
      </c>
      <c r="H17" s="19">
        <f>-H7/H6</f>
        <v>0.73037552393803151</v>
      </c>
      <c r="I17" s="12"/>
      <c r="J17" s="61">
        <f>-J7/J6</f>
        <v>0.69991437652566113</v>
      </c>
      <c r="K17" s="19">
        <f>-K7/K6</f>
        <v>0.62512007780512924</v>
      </c>
      <c r="L17" s="61">
        <f>-L7/L6</f>
        <v>0.64542123771955417</v>
      </c>
      <c r="M17" s="19">
        <f>-M7/M6</f>
        <v>0.61908329074158286</v>
      </c>
      <c r="N17" s="19">
        <f>-N7/N6</f>
        <v>0.62233613260305165</v>
      </c>
      <c r="O17" s="12"/>
      <c r="P17" s="61">
        <f>-P7/P6</f>
        <v>0.65356479337740647</v>
      </c>
      <c r="Q17" s="19">
        <f>-Q7/Q6</f>
        <v>0.68582000857485648</v>
      </c>
      <c r="R17" s="61">
        <f>-R7/R6</f>
        <v>0.69399233668384186</v>
      </c>
      <c r="S17" s="19">
        <f>-S7/S6</f>
        <v>0.76454079559428256</v>
      </c>
      <c r="T17" s="19">
        <f>-T7/T6</f>
        <v>0.69297881803282635</v>
      </c>
      <c r="U17" s="19"/>
      <c r="V17" s="61">
        <f>-V7/V6</f>
        <v>0.75544876662322358</v>
      </c>
      <c r="W17" s="19">
        <f>-W7/W6</f>
        <v>0.79853282446198059</v>
      </c>
      <c r="X17" s="61">
        <f>-X7/X6</f>
        <v>0.77507903623434937</v>
      </c>
      <c r="Y17" s="19">
        <f>-Y7/Y6</f>
        <v>0.85912266649602176</v>
      </c>
      <c r="Z17" s="19">
        <f>-Z7/Z6</f>
        <v>0.78327986772378111</v>
      </c>
      <c r="AA17" s="19"/>
      <c r="AB17" s="61">
        <f>-AB7/AB6</f>
        <v>0.69841600408541671</v>
      </c>
      <c r="AC17" s="19">
        <f>-AC7/AC6</f>
        <v>1.3937589820159335</v>
      </c>
      <c r="AD17" s="61">
        <f>-AD7/AD6</f>
        <v>0.70851392256465451</v>
      </c>
      <c r="AE17" s="19">
        <f>-AE7/AE6</f>
        <v>1.1177430024781458</v>
      </c>
      <c r="AF17" s="19">
        <f>-AF7/AF6</f>
        <v>1.0631676077278924</v>
      </c>
      <c r="AG17" s="19"/>
      <c r="AH17" s="61">
        <f>IFERROR(-AH7/AH6,"")</f>
        <v>0.62378017127914531</v>
      </c>
      <c r="AI17" s="19" t="str">
        <f>IFERROR(-AI7/AI6,"")</f>
        <v/>
      </c>
      <c r="AJ17" s="61">
        <f>IFERROR(-AJ7/AJ6,"")</f>
        <v>0.88377790060999906</v>
      </c>
      <c r="AK17" s="19" t="str">
        <f>IFERROR(-AK7/AK6,"")</f>
        <v/>
      </c>
      <c r="AL17" s="19" t="str">
        <f>IFERROR(-AL7/AL6,"")</f>
        <v/>
      </c>
    </row>
    <row r="18" spans="2:38" s="3" customFormat="1" x14ac:dyDescent="0.25">
      <c r="B18" s="8" t="s">
        <v>35</v>
      </c>
      <c r="C18" s="12" t="s">
        <v>8</v>
      </c>
      <c r="D18" s="61">
        <f>-D13/D6</f>
        <v>3.5707974597661452E-2</v>
      </c>
      <c r="E18" s="19">
        <f>-E13/E6</f>
        <v>6.2176870417027366E-2</v>
      </c>
      <c r="F18" s="61">
        <f>-F13/F6</f>
        <v>4.8739124866643814E-2</v>
      </c>
      <c r="G18" s="19">
        <f>-G13/G6</f>
        <v>5.2395482384094964E-2</v>
      </c>
      <c r="H18" s="19">
        <f>-H13/H6</f>
        <v>4.4150458470268682E-2</v>
      </c>
      <c r="I18" s="12"/>
      <c r="J18" s="61">
        <f>-J13/J6</f>
        <v>-7.2013969188253419E-3</v>
      </c>
      <c r="K18" s="19">
        <f>-K13/K6</f>
        <v>0.10737306335817569</v>
      </c>
      <c r="L18" s="61">
        <f>-L13/L6</f>
        <v>4.7955648541120055E-2</v>
      </c>
      <c r="M18" s="19">
        <f>-M13/M6</f>
        <v>9.886118341364511E-2</v>
      </c>
      <c r="N18" s="19">
        <f>-N13/N6</f>
        <v>7.6963234407304293E-2</v>
      </c>
      <c r="O18" s="12"/>
      <c r="P18" s="61">
        <f>-P13/P6</f>
        <v>4.6482867264293959E-2</v>
      </c>
      <c r="Q18" s="19">
        <f>-Q13/Q6</f>
        <v>2.0076250765159603E-2</v>
      </c>
      <c r="R18" s="61">
        <f>-R13/R6</f>
        <v>2.5717837110224028E-2</v>
      </c>
      <c r="S18" s="19">
        <f>-S13/S6</f>
        <v>5.2887286655001241E-3</v>
      </c>
      <c r="T18" s="19">
        <f>-T13/T6</f>
        <v>2.0464397746418568E-2</v>
      </c>
      <c r="U18" s="19"/>
      <c r="V18" s="61">
        <f>-V13/V6</f>
        <v>4.774016015191275E-2</v>
      </c>
      <c r="W18" s="19">
        <f>-W13/W6</f>
        <v>1.3781610490244884E-2</v>
      </c>
      <c r="X18" s="61">
        <f>-X13/X6</f>
        <v>2.9424265140373707E-2</v>
      </c>
      <c r="Y18" s="19">
        <f>-Y13/Y6</f>
        <v>1.4129986711834751E-2</v>
      </c>
      <c r="Z18" s="19">
        <f>-Z13/Z6</f>
        <v>8.3457465134620865E-3</v>
      </c>
      <c r="AA18" s="19"/>
      <c r="AB18" s="61">
        <f>-AB13/AB6</f>
        <v>0.13027752331245315</v>
      </c>
      <c r="AC18" s="19">
        <f>-AC13/AC6</f>
        <v>6.183814737026809E-2</v>
      </c>
      <c r="AD18" s="61">
        <f>-AD13/AD6</f>
        <v>0.11124199979946453</v>
      </c>
      <c r="AE18" s="19">
        <f>-AE13/AE6</f>
        <v>5.0526143985238872E-2</v>
      </c>
      <c r="AF18" s="19">
        <f>-AF13/AF6</f>
        <v>3.3819951977180206E-2</v>
      </c>
      <c r="AG18" s="19"/>
      <c r="AH18" s="61">
        <f>IFERROR(-AH13/AH6,"")</f>
        <v>0.10175381396374875</v>
      </c>
      <c r="AI18" s="19" t="str">
        <f>IFERROR(-AI13/AI6,"")</f>
        <v/>
      </c>
      <c r="AJ18" s="61">
        <f>IFERROR(-AJ13/AJ6,"")</f>
        <v>9.2476766093282481E-2</v>
      </c>
      <c r="AK18" s="19" t="str">
        <f>IFERROR(-AK13/AK6,"")</f>
        <v/>
      </c>
      <c r="AL18" s="19" t="str">
        <f>IFERROR(-AL13/AL6,"")</f>
        <v/>
      </c>
    </row>
    <row r="19" spans="2:38" s="3" customFormat="1" x14ac:dyDescent="0.25">
      <c r="B19" s="8" t="s">
        <v>34</v>
      </c>
      <c r="C19" s="12" t="s">
        <v>8</v>
      </c>
      <c r="D19" s="61">
        <f>+D17+D18</f>
        <v>0.73376971324578943</v>
      </c>
      <c r="E19" s="19">
        <f>+E17+E18</f>
        <v>0.83888461092224098</v>
      </c>
      <c r="F19" s="61">
        <f>+F17+F18</f>
        <v>0.74357715500667243</v>
      </c>
      <c r="G19" s="19">
        <f>+G17+G18</f>
        <v>0.82287792100623447</v>
      </c>
      <c r="H19" s="19">
        <f>+H17+H18</f>
        <v>0.77452598240830017</v>
      </c>
      <c r="I19" s="12"/>
      <c r="J19" s="61">
        <f>+J17+J18</f>
        <v>0.69271297960683575</v>
      </c>
      <c r="K19" s="19">
        <f>+K17+K18</f>
        <v>0.73249314116330488</v>
      </c>
      <c r="L19" s="61">
        <f>+L17+L18</f>
        <v>0.69337688626067417</v>
      </c>
      <c r="M19" s="19">
        <f>+M17+M18</f>
        <v>0.717944474155228</v>
      </c>
      <c r="N19" s="19">
        <f>+N17+N18</f>
        <v>0.699299367010356</v>
      </c>
      <c r="O19" s="12"/>
      <c r="P19" s="61">
        <f>+P17+P18</f>
        <v>0.70004766064170043</v>
      </c>
      <c r="Q19" s="19">
        <f>+Q17+Q18</f>
        <v>0.7058962593400161</v>
      </c>
      <c r="R19" s="61">
        <f>+R17+R18</f>
        <v>0.71971017379406588</v>
      </c>
      <c r="S19" s="19">
        <f>+S17+S18</f>
        <v>0.76982952425978268</v>
      </c>
      <c r="T19" s="19">
        <f>+T17+T18</f>
        <v>0.71344321577924497</v>
      </c>
      <c r="U19" s="19"/>
      <c r="V19" s="61">
        <f>+V17+V18</f>
        <v>0.80318892677513631</v>
      </c>
      <c r="W19" s="19">
        <f>+W17+W18</f>
        <v>0.81231443495222544</v>
      </c>
      <c r="X19" s="61">
        <f>+X17+X18</f>
        <v>0.80450330137472303</v>
      </c>
      <c r="Y19" s="19">
        <f>+Y17+Y18</f>
        <v>0.8732526532078565</v>
      </c>
      <c r="Z19" s="19">
        <f>+Z17+Z18</f>
        <v>0.7916256142372432</v>
      </c>
      <c r="AA19" s="19"/>
      <c r="AB19" s="61">
        <f>+AB17+AB18</f>
        <v>0.82869352739786983</v>
      </c>
      <c r="AC19" s="19">
        <f>+AC17+AC18</f>
        <v>1.4555971293862016</v>
      </c>
      <c r="AD19" s="61">
        <f>+AD17+AD18</f>
        <v>0.81975592236411909</v>
      </c>
      <c r="AE19" s="19">
        <f>+AE17+AE18</f>
        <v>1.1682691464633848</v>
      </c>
      <c r="AF19" s="19">
        <f>+AF17+AF18</f>
        <v>1.0969875597050727</v>
      </c>
      <c r="AG19" s="19"/>
      <c r="AH19" s="61">
        <f>IFERROR(+AH17+AH18,"")</f>
        <v>0.72553398524289403</v>
      </c>
      <c r="AI19" s="19" t="str">
        <f>IFERROR(+AI17+AI18,"")</f>
        <v/>
      </c>
      <c r="AJ19" s="61">
        <f>IFERROR(+AJ17+AJ18,"")</f>
        <v>0.97625466670328154</v>
      </c>
      <c r="AK19" s="19" t="str">
        <f>IFERROR(+AK17+AK18,"")</f>
        <v/>
      </c>
      <c r="AL19" s="19" t="str">
        <f>IFERROR(+AL17+AL18,"")</f>
        <v/>
      </c>
    </row>
    <row r="20" spans="2:38" s="3" customFormat="1" x14ac:dyDescent="0.25">
      <c r="B20" s="8" t="s">
        <v>33</v>
      </c>
      <c r="C20" s="12" t="s">
        <v>8</v>
      </c>
      <c r="D20" s="61">
        <f>-D8/D6</f>
        <v>0.11535105451479549</v>
      </c>
      <c r="E20" s="19">
        <f>-E8/E6</f>
        <v>0.10620728233723026</v>
      </c>
      <c r="F20" s="61">
        <f>-F8/F6</f>
        <v>0.11043707945386685</v>
      </c>
      <c r="G20" s="19">
        <f>-G8/G6</f>
        <v>0.10609777870549755</v>
      </c>
      <c r="H20" s="19">
        <f>-H8/H6</f>
        <v>0.10630648906184283</v>
      </c>
      <c r="I20" s="19"/>
      <c r="J20" s="61">
        <f>-J8/J6</f>
        <v>0.11479209787753034</v>
      </c>
      <c r="K20" s="19">
        <f>-K8/K6</f>
        <v>0.10780908987330785</v>
      </c>
      <c r="L20" s="61">
        <f>-L8/L6</f>
        <v>0.10871694325652441</v>
      </c>
      <c r="M20" s="19">
        <f>-M8/M6</f>
        <v>0.11426000334244008</v>
      </c>
      <c r="N20" s="19">
        <f>-N8/N6</f>
        <v>0.11044774859702496</v>
      </c>
      <c r="O20" s="19"/>
      <c r="P20" s="61">
        <f>-P8/P6</f>
        <v>0.15184536681947142</v>
      </c>
      <c r="Q20" s="19">
        <f>-Q8/Q6</f>
        <v>0.1455957492054637</v>
      </c>
      <c r="R20" s="61">
        <f>-R8/R6</f>
        <v>0.14800634680394745</v>
      </c>
      <c r="S20" s="19">
        <f>-S8/S6</f>
        <v>0.13682189046676485</v>
      </c>
      <c r="T20" s="19">
        <f>-T8/T6</f>
        <v>0.14109707863699539</v>
      </c>
      <c r="U20" s="19"/>
      <c r="V20" s="61">
        <f>-V8/V6</f>
        <v>7.9589607966502815E-2</v>
      </c>
      <c r="W20" s="19">
        <f>-W8/W6</f>
        <v>7.5779063635560917E-2</v>
      </c>
      <c r="X20" s="61">
        <f>-X8/X6</f>
        <v>7.7656285462967795E-2</v>
      </c>
      <c r="Y20" s="19">
        <f>-Y8/Y6</f>
        <v>7.1506375638975661E-2</v>
      </c>
      <c r="Z20" s="19">
        <f>-Z8/Z6</f>
        <v>7.2426992462617315E-2</v>
      </c>
      <c r="AA20" s="19"/>
      <c r="AB20" s="61">
        <f>-AB8/AB6</f>
        <v>7.8758052514734972E-2</v>
      </c>
      <c r="AC20" s="19">
        <f>-AC8/AC6</f>
        <v>7.6119530619878611E-2</v>
      </c>
      <c r="AD20" s="61">
        <f>-AD8/AD6</f>
        <v>7.0481690027207847E-2</v>
      </c>
      <c r="AE20" s="19">
        <f>-AE8/AE6</f>
        <v>7.4876488171143979E-2</v>
      </c>
      <c r="AF20" s="19">
        <f>-AF8/AF6</f>
        <v>7.8964898480940751E-2</v>
      </c>
      <c r="AG20" s="19"/>
      <c r="AH20" s="61">
        <f>IFERROR(-AH8/AH6,"")</f>
        <v>0.26666659655623287</v>
      </c>
      <c r="AI20" s="19" t="str">
        <f>IFERROR(-AI8/AI6,"")</f>
        <v/>
      </c>
      <c r="AJ20" s="61">
        <f>IFERROR(-AJ8/AJ6,"")</f>
        <v>0.27360210416754044</v>
      </c>
      <c r="AK20" s="19" t="str">
        <f>IFERROR(-AK8/AK6,"")</f>
        <v/>
      </c>
      <c r="AL20" s="19" t="str">
        <f>IFERROR(-AL8/AL6,"")</f>
        <v/>
      </c>
    </row>
    <row r="21" spans="2:38" s="3" customFormat="1" x14ac:dyDescent="0.25">
      <c r="B21" s="12" t="s">
        <v>32</v>
      </c>
      <c r="C21" s="12" t="s">
        <v>8</v>
      </c>
      <c r="D21" s="62">
        <f>+D20+D19</f>
        <v>0.84912076776058498</v>
      </c>
      <c r="E21" s="44">
        <f>+E20+E19</f>
        <v>0.94509189325947118</v>
      </c>
      <c r="F21" s="62">
        <f>+F20+F19</f>
        <v>0.85401423446053926</v>
      </c>
      <c r="G21" s="44">
        <f>+G20+G19</f>
        <v>0.92897569971173199</v>
      </c>
      <c r="H21" s="44">
        <f>+H20+H19</f>
        <v>0.88083247147014299</v>
      </c>
      <c r="I21" s="44"/>
      <c r="J21" s="62">
        <f>+J20+J19</f>
        <v>0.80750507748436606</v>
      </c>
      <c r="K21" s="44">
        <f>+K20+K19</f>
        <v>0.84030223103661272</v>
      </c>
      <c r="L21" s="62">
        <f>+L20+L19</f>
        <v>0.80209382951719854</v>
      </c>
      <c r="M21" s="44">
        <f>+M20+M19</f>
        <v>0.83220447749766802</v>
      </c>
      <c r="N21" s="44">
        <f>+N20+N19</f>
        <v>0.809747115607381</v>
      </c>
      <c r="O21" s="44"/>
      <c r="P21" s="62">
        <f>+P20+P19</f>
        <v>0.85189302746117179</v>
      </c>
      <c r="Q21" s="44">
        <f>+Q20+Q19</f>
        <v>0.85149200854547979</v>
      </c>
      <c r="R21" s="62">
        <f>+R20+R19</f>
        <v>0.8677165205980133</v>
      </c>
      <c r="S21" s="44">
        <f>+S20+S19</f>
        <v>0.90665141472654753</v>
      </c>
      <c r="T21" s="44">
        <f>+T20+T19</f>
        <v>0.85454029441624035</v>
      </c>
      <c r="U21" s="44"/>
      <c r="V21" s="62">
        <f>+V20+V19</f>
        <v>0.88277853474163914</v>
      </c>
      <c r="W21" s="44">
        <f>+W20+W19</f>
        <v>0.88809349858778641</v>
      </c>
      <c r="X21" s="62">
        <f>+X20+X19</f>
        <v>0.8821595868376908</v>
      </c>
      <c r="Y21" s="44">
        <f>+Y20+Y19</f>
        <v>0.94475902884683216</v>
      </c>
      <c r="Z21" s="44">
        <f>+Z20+Z19</f>
        <v>0.8640526066998605</v>
      </c>
      <c r="AA21" s="44"/>
      <c r="AB21" s="62">
        <f>+AB20+AB19</f>
        <v>0.90745157991260483</v>
      </c>
      <c r="AC21" s="44">
        <f>+AC20+AC19</f>
        <v>1.5317166600060801</v>
      </c>
      <c r="AD21" s="62">
        <f>+AD20+AD19</f>
        <v>0.89023761239132693</v>
      </c>
      <c r="AE21" s="44">
        <f>+AE20+AE19</f>
        <v>1.2431456346345287</v>
      </c>
      <c r="AF21" s="44">
        <f>+AF20+AF19</f>
        <v>1.1759524581860135</v>
      </c>
      <c r="AG21" s="44"/>
      <c r="AH21" s="62">
        <f>IFERROR(+AH20+AH19,"")</f>
        <v>0.99220058179912685</v>
      </c>
      <c r="AI21" s="44" t="str">
        <f>IFERROR(+AI20+AI19,"")</f>
        <v/>
      </c>
      <c r="AJ21" s="62">
        <f>IFERROR(+AJ20+AJ19,"")</f>
        <v>1.2498567708708219</v>
      </c>
      <c r="AK21" s="44" t="str">
        <f>IFERROR(+AK20+AK19,"")</f>
        <v/>
      </c>
      <c r="AL21" s="44" t="str">
        <f>IFERROR(+AL20+AL19,"")</f>
        <v/>
      </c>
    </row>
    <row r="22" spans="2:38" s="3" customFormat="1" x14ac:dyDescent="0.25">
      <c r="B22" s="12"/>
      <c r="C22" s="12"/>
      <c r="D22" s="63"/>
      <c r="E22" s="43"/>
      <c r="F22" s="63"/>
      <c r="G22" s="43"/>
      <c r="H22" s="43"/>
      <c r="I22" s="42"/>
      <c r="J22" s="63"/>
      <c r="K22" s="43"/>
      <c r="L22" s="63"/>
      <c r="M22" s="43"/>
      <c r="N22" s="43"/>
      <c r="O22" s="42"/>
      <c r="P22" s="63"/>
      <c r="Q22" s="43"/>
      <c r="R22" s="63"/>
      <c r="S22" s="43"/>
      <c r="T22" s="43"/>
      <c r="U22" s="42"/>
      <c r="V22" s="63"/>
      <c r="W22" s="43"/>
      <c r="X22" s="63"/>
      <c r="Y22" s="43"/>
      <c r="Z22" s="43"/>
      <c r="AA22" s="38"/>
      <c r="AB22" s="60"/>
      <c r="AC22" s="39"/>
      <c r="AD22" s="60"/>
      <c r="AE22" s="39"/>
      <c r="AF22" s="43"/>
      <c r="AG22" s="38"/>
      <c r="AH22" s="60"/>
      <c r="AI22" s="39"/>
      <c r="AJ22" s="60"/>
      <c r="AK22" s="39"/>
      <c r="AL22" s="43"/>
    </row>
    <row r="23" spans="2:38" s="3" customFormat="1" x14ac:dyDescent="0.25">
      <c r="B23" s="8" t="s">
        <v>31</v>
      </c>
      <c r="C23" s="8" t="s">
        <v>6</v>
      </c>
      <c r="D23" s="56">
        <v>-209.45853195707372</v>
      </c>
      <c r="E23" s="40">
        <v>-358.03731519057203</v>
      </c>
      <c r="F23" s="56">
        <v>-314.13182831694871</v>
      </c>
      <c r="G23" s="40">
        <v>-533.85540625212002</v>
      </c>
      <c r="H23" s="40">
        <v>-851.01137652278783</v>
      </c>
      <c r="I23" s="42"/>
      <c r="J23" s="56">
        <v>-150.40648215327602</v>
      </c>
      <c r="K23" s="40">
        <v>-90.774403164000006</v>
      </c>
      <c r="L23" s="56">
        <v>-224.58391001315101</v>
      </c>
      <c r="M23" s="40">
        <v>-159.15309817104</v>
      </c>
      <c r="N23" s="40">
        <v>-230.74854108550795</v>
      </c>
      <c r="O23" s="42"/>
      <c r="P23" s="56">
        <v>-13.052049803797727</v>
      </c>
      <c r="Q23" s="40">
        <v>-25.23</v>
      </c>
      <c r="R23" s="56">
        <v>-13.052049803797727</v>
      </c>
      <c r="S23" s="40">
        <v>-73.661748088680014</v>
      </c>
      <c r="T23" s="40">
        <v>-67.011438425903791</v>
      </c>
      <c r="U23" s="42"/>
      <c r="V23" s="56">
        <v>-46</v>
      </c>
      <c r="W23" s="40">
        <v>0</v>
      </c>
      <c r="X23" s="56">
        <v>-46</v>
      </c>
      <c r="Y23" s="40">
        <v>-20.068930000000002</v>
      </c>
      <c r="Z23" s="40">
        <v>-40.354468099999998</v>
      </c>
      <c r="AA23" s="38"/>
      <c r="AB23" s="79">
        <v>0</v>
      </c>
      <c r="AC23" s="41">
        <v>-242.03291202657201</v>
      </c>
      <c r="AD23" s="79">
        <v>0</v>
      </c>
      <c r="AE23" s="41">
        <v>-280.97162999239998</v>
      </c>
      <c r="AF23" s="40">
        <v>-512.89692891137599</v>
      </c>
      <c r="AG23" s="38"/>
      <c r="AH23" s="79">
        <v>0</v>
      </c>
      <c r="AI23" s="41">
        <v>0</v>
      </c>
      <c r="AJ23" s="79">
        <v>-30.4958685</v>
      </c>
      <c r="AK23" s="41">
        <v>0</v>
      </c>
      <c r="AL23" s="40">
        <v>0</v>
      </c>
    </row>
    <row r="24" spans="2:38" s="3" customFormat="1" x14ac:dyDescent="0.25">
      <c r="B24" s="8" t="s">
        <v>30</v>
      </c>
      <c r="C24" s="8" t="s">
        <v>6</v>
      </c>
      <c r="D24" s="56">
        <v>73.667790550627657</v>
      </c>
      <c r="E24" s="40">
        <v>60.962919744234235</v>
      </c>
      <c r="F24" s="56">
        <v>124.20649108004801</v>
      </c>
      <c r="G24" s="40">
        <v>10.833930489163318</v>
      </c>
      <c r="H24" s="40">
        <v>106.30568090764858</v>
      </c>
      <c r="I24" s="42"/>
      <c r="J24" s="56">
        <v>15.517669753900773</v>
      </c>
      <c r="K24" s="40">
        <v>-27.337557557345974</v>
      </c>
      <c r="L24" s="56">
        <v>23.070370947535789</v>
      </c>
      <c r="M24" s="40">
        <v>-59.351812800859783</v>
      </c>
      <c r="N24" s="40">
        <v>-39.663503526274702</v>
      </c>
      <c r="O24" s="42"/>
      <c r="P24" s="56">
        <v>55.781472586688274</v>
      </c>
      <c r="Q24" s="40">
        <v>55.524338497726724</v>
      </c>
      <c r="R24" s="56">
        <v>85.648695928968451</v>
      </c>
      <c r="S24" s="40">
        <v>51.833443561309139</v>
      </c>
      <c r="T24" s="40">
        <v>104.84643094059078</v>
      </c>
      <c r="U24" s="42"/>
      <c r="V24" s="56">
        <v>8.5564515337586009</v>
      </c>
      <c r="W24" s="40">
        <v>15.422886132668006</v>
      </c>
      <c r="X24" s="56">
        <v>33.0253782962656</v>
      </c>
      <c r="Y24" s="40">
        <v>8.9534757307107391</v>
      </c>
      <c r="Z24" s="40">
        <v>26.0953350757542</v>
      </c>
      <c r="AA24" s="38"/>
      <c r="AB24" s="79">
        <v>-6.187803323719983</v>
      </c>
      <c r="AC24" s="41">
        <v>17.353252671185466</v>
      </c>
      <c r="AD24" s="79">
        <v>-17.537954092721829</v>
      </c>
      <c r="AE24" s="41">
        <v>9.3988239980032162</v>
      </c>
      <c r="AF24" s="40">
        <v>15.027418417578309</v>
      </c>
      <c r="AG24" s="38"/>
      <c r="AH24" s="79">
        <v>0</v>
      </c>
      <c r="AI24" s="41">
        <v>0</v>
      </c>
      <c r="AJ24" s="79">
        <v>0</v>
      </c>
      <c r="AK24" s="41">
        <v>0</v>
      </c>
      <c r="AL24" s="40">
        <v>0</v>
      </c>
    </row>
    <row r="25" spans="2:38" s="3" customFormat="1" x14ac:dyDescent="0.25">
      <c r="B25" s="8" t="s">
        <v>27</v>
      </c>
      <c r="C25" s="8" t="s">
        <v>6</v>
      </c>
      <c r="D25" s="56">
        <v>-47.483767479999997</v>
      </c>
      <c r="E25" s="40">
        <v>-53.616206879999993</v>
      </c>
      <c r="F25" s="56">
        <v>-84.703104400000001</v>
      </c>
      <c r="G25" s="40">
        <v>-98.924465709999993</v>
      </c>
      <c r="H25" s="40">
        <v>-173.73650555</v>
      </c>
      <c r="I25" s="42"/>
      <c r="J25" s="56">
        <v>-38.907080810000004</v>
      </c>
      <c r="K25" s="40">
        <v>-39.300237950000003</v>
      </c>
      <c r="L25" s="56">
        <v>-66.002733620000001</v>
      </c>
      <c r="M25" s="40">
        <v>-70.342727449999998</v>
      </c>
      <c r="N25" s="40">
        <v>-125.34097633</v>
      </c>
      <c r="O25" s="42"/>
      <c r="P25" s="56">
        <v>-1.5420571699999999</v>
      </c>
      <c r="Q25" s="40">
        <v>2.0107559699999991</v>
      </c>
      <c r="R25" s="56">
        <v>-6.1508705399999997</v>
      </c>
      <c r="S25" s="40">
        <v>-4.1955303200000005</v>
      </c>
      <c r="T25" s="40">
        <v>-8.1460629400000002</v>
      </c>
      <c r="U25" s="42"/>
      <c r="V25" s="56">
        <v>-3.07782139</v>
      </c>
      <c r="W25" s="40">
        <v>-3.1059085199999994</v>
      </c>
      <c r="X25" s="56">
        <v>-3.3978831600000001</v>
      </c>
      <c r="Y25" s="40">
        <v>-5.5751229599999998</v>
      </c>
      <c r="Z25" s="40">
        <v>-6.6969308300000003</v>
      </c>
      <c r="AA25" s="38"/>
      <c r="AB25" s="79">
        <v>0.29426690000000022</v>
      </c>
      <c r="AC25" s="41">
        <v>-13.22081638</v>
      </c>
      <c r="AD25" s="79">
        <v>1.7119666100000002</v>
      </c>
      <c r="AE25" s="41">
        <v>-18.81108498</v>
      </c>
      <c r="AF25" s="40">
        <v>-33.552535450000001</v>
      </c>
      <c r="AG25" s="38"/>
      <c r="AH25" s="79">
        <v>-4.2510750099999992</v>
      </c>
      <c r="AI25" s="41">
        <v>0</v>
      </c>
      <c r="AJ25" s="79">
        <v>-10.863583689999999</v>
      </c>
      <c r="AK25" s="41">
        <v>0</v>
      </c>
      <c r="AL25" s="40">
        <v>0</v>
      </c>
    </row>
    <row r="26" spans="2:38" s="3" customFormat="1" x14ac:dyDescent="0.25">
      <c r="B26" s="8" t="s">
        <v>26</v>
      </c>
      <c r="C26" s="8" t="s">
        <v>6</v>
      </c>
      <c r="D26" s="56">
        <v>144.57543900000005</v>
      </c>
      <c r="E26" s="40">
        <v>126.84949942999999</v>
      </c>
      <c r="F26" s="56">
        <v>270.22858324000003</v>
      </c>
      <c r="G26" s="40">
        <v>239.30361586000001</v>
      </c>
      <c r="H26" s="40">
        <v>449.82525092000003</v>
      </c>
      <c r="I26" s="42"/>
      <c r="J26" s="56">
        <v>93.499758870000008</v>
      </c>
      <c r="K26" s="40">
        <v>84.698481429999987</v>
      </c>
      <c r="L26" s="56">
        <v>173.76308209000001</v>
      </c>
      <c r="M26" s="40">
        <v>148.91380043999996</v>
      </c>
      <c r="N26" s="40">
        <v>283.54187618999998</v>
      </c>
      <c r="O26" s="42"/>
      <c r="P26" s="56">
        <v>10.485690349999999</v>
      </c>
      <c r="Q26" s="40">
        <v>10.123990539999999</v>
      </c>
      <c r="R26" s="56">
        <v>23.819931179999998</v>
      </c>
      <c r="S26" s="40">
        <v>28.762039919999999</v>
      </c>
      <c r="T26" s="40">
        <v>50.053612819999998</v>
      </c>
      <c r="U26" s="42"/>
      <c r="V26" s="56">
        <v>25.164506120000006</v>
      </c>
      <c r="W26" s="40">
        <v>17.214748400000001</v>
      </c>
      <c r="X26" s="56">
        <v>45.772190560000006</v>
      </c>
      <c r="Y26" s="40">
        <v>35.853673530000002</v>
      </c>
      <c r="Z26" s="40">
        <v>66.423051369999996</v>
      </c>
      <c r="AA26" s="38"/>
      <c r="AB26" s="79">
        <v>9.1665632599999984</v>
      </c>
      <c r="AC26" s="41">
        <v>14.81227906</v>
      </c>
      <c r="AD26" s="79">
        <v>15.699922789999999</v>
      </c>
      <c r="AE26" s="41">
        <v>25.77410197</v>
      </c>
      <c r="AF26" s="40">
        <v>49.806710539999997</v>
      </c>
      <c r="AG26" s="38"/>
      <c r="AH26" s="79">
        <v>6.2589204000000001</v>
      </c>
      <c r="AI26" s="41">
        <v>0</v>
      </c>
      <c r="AJ26" s="79">
        <v>11.17345662</v>
      </c>
      <c r="AK26" s="41">
        <v>0</v>
      </c>
      <c r="AL26" s="40">
        <v>0</v>
      </c>
    </row>
    <row r="27" spans="2:38" s="3" customFormat="1" x14ac:dyDescent="0.25">
      <c r="B27" s="8"/>
      <c r="C27" s="12"/>
      <c r="D27" s="60"/>
      <c r="E27" s="39"/>
      <c r="F27" s="60"/>
      <c r="G27" s="39"/>
      <c r="H27" s="39"/>
      <c r="I27" s="12"/>
      <c r="J27" s="60"/>
      <c r="K27" s="39"/>
      <c r="L27" s="60"/>
      <c r="M27" s="39"/>
      <c r="N27" s="39"/>
      <c r="O27" s="12"/>
      <c r="P27" s="60"/>
      <c r="Q27" s="39"/>
      <c r="R27" s="60"/>
      <c r="S27" s="39"/>
      <c r="T27" s="39"/>
      <c r="U27" s="12"/>
      <c r="V27" s="60"/>
      <c r="W27" s="39"/>
      <c r="X27" s="60"/>
      <c r="Y27" s="39"/>
      <c r="Z27" s="39"/>
      <c r="AA27" s="12"/>
      <c r="AB27" s="60"/>
      <c r="AC27" s="39"/>
      <c r="AD27" s="60"/>
      <c r="AE27" s="39"/>
      <c r="AF27" s="39"/>
      <c r="AG27" s="12"/>
      <c r="AH27" s="60"/>
      <c r="AI27" s="39"/>
      <c r="AJ27" s="60"/>
      <c r="AK27" s="39"/>
      <c r="AL27" s="39"/>
    </row>
    <row r="28" spans="2:38" s="3" customFormat="1" x14ac:dyDescent="0.25">
      <c r="B28" s="8" t="s">
        <v>29</v>
      </c>
      <c r="C28" s="8" t="s">
        <v>8</v>
      </c>
      <c r="D28" s="64">
        <f t="shared" ref="D28:H31" si="0">+D23/-D$6</f>
        <v>6.1369682204285347E-2</v>
      </c>
      <c r="E28" s="37">
        <f t="shared" si="0"/>
        <v>0.12498932064190625</v>
      </c>
      <c r="F28" s="64">
        <f t="shared" si="0"/>
        <v>4.7112729984144626E-2</v>
      </c>
      <c r="G28" s="37">
        <f t="shared" si="0"/>
        <v>9.5334353285058251E-2</v>
      </c>
      <c r="H28" s="37">
        <f t="shared" si="0"/>
        <v>7.222528969043536E-2</v>
      </c>
      <c r="I28" s="38"/>
      <c r="J28" s="64">
        <f t="shared" ref="J28:N31" si="1">+J23/-J$6</f>
        <v>0.10238646224328554</v>
      </c>
      <c r="K28" s="37">
        <f t="shared" si="1"/>
        <v>7.3304822288163762E-2</v>
      </c>
      <c r="L28" s="64">
        <f t="shared" si="1"/>
        <v>7.8674502776457614E-2</v>
      </c>
      <c r="M28" s="37">
        <f t="shared" si="1"/>
        <v>6.7867737232069139E-2</v>
      </c>
      <c r="N28" s="37">
        <f t="shared" si="1"/>
        <v>4.5710740023965774E-2</v>
      </c>
      <c r="O28" s="38"/>
      <c r="P28" s="64">
        <f t="shared" ref="P28:T31" si="2">+P23/-P$6</f>
        <v>1.6894052543049955E-2</v>
      </c>
      <c r="Q28" s="37">
        <f t="shared" si="2"/>
        <v>3.7186317807949405E-2</v>
      </c>
      <c r="R28" s="64">
        <f t="shared" si="2"/>
        <v>8.6174643736696595E-3</v>
      </c>
      <c r="S28" s="37">
        <f t="shared" si="2"/>
        <v>5.2949630301951038E-2</v>
      </c>
      <c r="T28" s="37">
        <f t="shared" si="2"/>
        <v>2.3382334785960524E-2</v>
      </c>
      <c r="U28" s="38"/>
      <c r="V28" s="64">
        <f t="shared" ref="V28:Z31" si="3">+V23/-V$6</f>
        <v>7.0562770763103452E-2</v>
      </c>
      <c r="W28" s="37">
        <f t="shared" si="3"/>
        <v>0</v>
      </c>
      <c r="X28" s="64">
        <f t="shared" si="3"/>
        <v>3.6287997120842901E-2</v>
      </c>
      <c r="Y28" s="37">
        <f t="shared" si="3"/>
        <v>1.8284911796099531E-2</v>
      </c>
      <c r="Z28" s="37">
        <f t="shared" si="3"/>
        <v>1.7788301480990164E-2</v>
      </c>
      <c r="AA28" s="38"/>
      <c r="AB28" s="64">
        <f t="shared" ref="AB28:AF31" si="4">+AB23/-AB$6</f>
        <v>0</v>
      </c>
      <c r="AC28" s="37">
        <f t="shared" si="4"/>
        <v>0.62994513968101251</v>
      </c>
      <c r="AD28" s="64">
        <f t="shared" si="4"/>
        <v>0</v>
      </c>
      <c r="AE28" s="37">
        <f t="shared" si="4"/>
        <v>0.36678462995176381</v>
      </c>
      <c r="AF28" s="37">
        <f t="shared" si="4"/>
        <v>0.32051611039760836</v>
      </c>
      <c r="AG28" s="38"/>
      <c r="AH28" s="64">
        <f t="shared" ref="AH28:AL31" si="5">IFERROR(+AH23/-AH$6,"")</f>
        <v>0</v>
      </c>
      <c r="AI28" s="37" t="str">
        <f t="shared" si="5"/>
        <v/>
      </c>
      <c r="AJ28" s="64">
        <f t="shared" si="5"/>
        <v>0.20144878627040358</v>
      </c>
      <c r="AK28" s="37" t="str">
        <f t="shared" si="5"/>
        <v/>
      </c>
      <c r="AL28" s="37" t="str">
        <f t="shared" si="5"/>
        <v/>
      </c>
    </row>
    <row r="29" spans="2:38" s="3" customFormat="1" x14ac:dyDescent="0.25">
      <c r="B29" s="8" t="s">
        <v>28</v>
      </c>
      <c r="C29" s="8" t="s">
        <v>8</v>
      </c>
      <c r="D29" s="64">
        <f t="shared" si="0"/>
        <v>-2.1584076105863277E-2</v>
      </c>
      <c r="E29" s="37">
        <f t="shared" si="0"/>
        <v>-2.12818988409718E-2</v>
      </c>
      <c r="F29" s="64">
        <f t="shared" si="0"/>
        <v>-1.8628188387927982E-2</v>
      </c>
      <c r="G29" s="37">
        <f t="shared" si="0"/>
        <v>-1.9346919495873481E-3</v>
      </c>
      <c r="H29" s="37">
        <f t="shared" si="0"/>
        <v>-9.022157413060514E-3</v>
      </c>
      <c r="I29" s="38"/>
      <c r="J29" s="64">
        <f t="shared" si="1"/>
        <v>-1.0563369913421845E-2</v>
      </c>
      <c r="K29" s="37">
        <f t="shared" si="1"/>
        <v>2.2076430454884517E-2</v>
      </c>
      <c r="L29" s="64">
        <f t="shared" si="1"/>
        <v>-8.0818343712135352E-3</v>
      </c>
      <c r="M29" s="37">
        <f t="shared" si="1"/>
        <v>2.5309423955333782E-2</v>
      </c>
      <c r="N29" s="37">
        <f t="shared" si="1"/>
        <v>7.857246202294884E-3</v>
      </c>
      <c r="O29" s="38"/>
      <c r="P29" s="64">
        <f t="shared" si="2"/>
        <v>-7.2201312665387749E-2</v>
      </c>
      <c r="Q29" s="37">
        <f t="shared" si="2"/>
        <v>-8.1836928159041852E-2</v>
      </c>
      <c r="R29" s="64">
        <f t="shared" si="2"/>
        <v>-5.6548557269862333E-2</v>
      </c>
      <c r="S29" s="37">
        <f t="shared" si="2"/>
        <v>-3.725898101880825E-2</v>
      </c>
      <c r="T29" s="37">
        <f t="shared" si="2"/>
        <v>-3.6584117681292994E-2</v>
      </c>
      <c r="U29" s="38"/>
      <c r="V29" s="64">
        <f t="shared" si="3"/>
        <v>-1.3125368002656807E-2</v>
      </c>
      <c r="W29" s="37">
        <f t="shared" si="3"/>
        <v>-2.7367815064238365E-2</v>
      </c>
      <c r="X29" s="64">
        <f t="shared" si="3"/>
        <v>-2.6052713750644212E-2</v>
      </c>
      <c r="Y29" s="37">
        <f t="shared" si="3"/>
        <v>-8.1575606673880297E-3</v>
      </c>
      <c r="Z29" s="37">
        <f t="shared" si="3"/>
        <v>-1.1502857290168894E-2</v>
      </c>
      <c r="AA29" s="38"/>
      <c r="AB29" s="64">
        <f t="shared" si="4"/>
        <v>1.4063175215587311E-2</v>
      </c>
      <c r="AC29" s="37">
        <f t="shared" si="4"/>
        <v>-4.5165746618252012E-2</v>
      </c>
      <c r="AD29" s="64">
        <f t="shared" si="4"/>
        <v>1.9942101240607354E-2</v>
      </c>
      <c r="AE29" s="37">
        <f t="shared" si="4"/>
        <v>-1.2269367488036476E-2</v>
      </c>
      <c r="AF29" s="37">
        <f t="shared" si="4"/>
        <v>-9.3908335749692817E-3</v>
      </c>
      <c r="AG29" s="38"/>
      <c r="AH29" s="64">
        <f t="shared" si="5"/>
        <v>0</v>
      </c>
      <c r="AI29" s="37" t="str">
        <f t="shared" si="5"/>
        <v/>
      </c>
      <c r="AJ29" s="64">
        <f t="shared" si="5"/>
        <v>0</v>
      </c>
      <c r="AK29" s="37" t="str">
        <f t="shared" si="5"/>
        <v/>
      </c>
      <c r="AL29" s="37" t="str">
        <f t="shared" si="5"/>
        <v/>
      </c>
    </row>
    <row r="30" spans="2:38" s="3" customFormat="1" x14ac:dyDescent="0.25">
      <c r="B30" s="8" t="s">
        <v>27</v>
      </c>
      <c r="C30" s="8" t="s">
        <v>8</v>
      </c>
      <c r="D30" s="64">
        <f t="shared" si="0"/>
        <v>1.3912365817148881E-2</v>
      </c>
      <c r="E30" s="37">
        <f t="shared" si="0"/>
        <v>1.8717192284162128E-2</v>
      </c>
      <c r="F30" s="64">
        <f t="shared" si="0"/>
        <v>1.2703566231402804E-2</v>
      </c>
      <c r="G30" s="37">
        <f t="shared" si="0"/>
        <v>1.766564476464046E-2</v>
      </c>
      <c r="H30" s="37">
        <f t="shared" si="0"/>
        <v>1.4745007868665871E-2</v>
      </c>
      <c r="I30" s="38"/>
      <c r="J30" s="64">
        <f t="shared" si="1"/>
        <v>2.6485283767823026E-2</v>
      </c>
      <c r="K30" s="37">
        <f t="shared" si="1"/>
        <v>3.173688681381303E-2</v>
      </c>
      <c r="L30" s="64">
        <f t="shared" si="1"/>
        <v>2.3121568455800823E-2</v>
      </c>
      <c r="M30" s="37">
        <f t="shared" si="1"/>
        <v>2.999628532291022E-2</v>
      </c>
      <c r="N30" s="37">
        <f t="shared" si="1"/>
        <v>2.4829750846604645E-2</v>
      </c>
      <c r="O30" s="38"/>
      <c r="P30" s="64">
        <f t="shared" si="2"/>
        <v>1.995977279123371E-3</v>
      </c>
      <c r="Q30" s="37">
        <f t="shared" si="2"/>
        <v>-2.9636389431094549E-3</v>
      </c>
      <c r="R30" s="64">
        <f t="shared" si="2"/>
        <v>4.0610408742143729E-3</v>
      </c>
      <c r="S30" s="37">
        <f t="shared" si="2"/>
        <v>3.0158363754439E-3</v>
      </c>
      <c r="T30" s="37">
        <f t="shared" si="2"/>
        <v>2.8424098232303677E-3</v>
      </c>
      <c r="U30" s="38"/>
      <c r="V30" s="64">
        <f t="shared" si="3"/>
        <v>4.7212957650510099E-3</v>
      </c>
      <c r="W30" s="37">
        <f t="shared" si="3"/>
        <v>5.5114152598037614E-3</v>
      </c>
      <c r="X30" s="64">
        <f t="shared" si="3"/>
        <v>2.6804863984139257E-3</v>
      </c>
      <c r="Y30" s="37">
        <f t="shared" si="3"/>
        <v>5.0795249959020893E-3</v>
      </c>
      <c r="Z30" s="37">
        <f t="shared" si="3"/>
        <v>2.9520157298610935E-3</v>
      </c>
      <c r="AA30" s="38"/>
      <c r="AB30" s="64">
        <f t="shared" si="4"/>
        <v>-6.6878773586485517E-4</v>
      </c>
      <c r="AC30" s="37">
        <f t="shared" si="4"/>
        <v>3.4410150881801445E-2</v>
      </c>
      <c r="AD30" s="64">
        <f t="shared" si="4"/>
        <v>-1.9466473270863104E-3</v>
      </c>
      <c r="AE30" s="37">
        <f t="shared" si="4"/>
        <v>2.4556275818904245E-2</v>
      </c>
      <c r="AF30" s="37">
        <f t="shared" si="4"/>
        <v>2.0967425520050417E-2</v>
      </c>
      <c r="AG30" s="38"/>
      <c r="AH30" s="64">
        <f t="shared" si="5"/>
        <v>5.3425797042904184E-2</v>
      </c>
      <c r="AI30" s="37" t="str">
        <f t="shared" si="5"/>
        <v/>
      </c>
      <c r="AJ30" s="64">
        <f t="shared" si="5"/>
        <v>7.1762368364667234E-2</v>
      </c>
      <c r="AK30" s="37" t="str">
        <f t="shared" si="5"/>
        <v/>
      </c>
      <c r="AL30" s="37" t="str">
        <f t="shared" si="5"/>
        <v/>
      </c>
    </row>
    <row r="31" spans="2:38" s="3" customFormat="1" x14ac:dyDescent="0.25">
      <c r="B31" s="8" t="s">
        <v>26</v>
      </c>
      <c r="C31" s="8" t="s">
        <v>8</v>
      </c>
      <c r="D31" s="64">
        <f t="shared" si="0"/>
        <v>-4.2359452551655324E-2</v>
      </c>
      <c r="E31" s="37">
        <f t="shared" si="0"/>
        <v>-4.4282626656058303E-2</v>
      </c>
      <c r="F31" s="64">
        <f t="shared" si="0"/>
        <v>-4.0528227732908054E-2</v>
      </c>
      <c r="G31" s="37">
        <f t="shared" si="0"/>
        <v>-4.2734147092283965E-2</v>
      </c>
      <c r="H31" s="37">
        <f t="shared" si="0"/>
        <v>-3.8176644818213916E-2</v>
      </c>
      <c r="I31" s="38"/>
      <c r="J31" s="64">
        <f t="shared" si="1"/>
        <v>-6.3648251021148197E-2</v>
      </c>
      <c r="K31" s="37">
        <f t="shared" si="1"/>
        <v>-6.8398214836909263E-2</v>
      </c>
      <c r="L31" s="64">
        <f t="shared" si="1"/>
        <v>-6.0871342401755402E-2</v>
      </c>
      <c r="M31" s="37">
        <f t="shared" si="1"/>
        <v>-6.3501388252143368E-2</v>
      </c>
      <c r="N31" s="37">
        <f t="shared" si="1"/>
        <v>-5.6168974795925947E-2</v>
      </c>
      <c r="O31" s="38"/>
      <c r="P31" s="64">
        <f t="shared" si="2"/>
        <v>-1.3572259253217691E-2</v>
      </c>
      <c r="Q31" s="37">
        <f t="shared" si="2"/>
        <v>-1.4921677752878055E-2</v>
      </c>
      <c r="R31" s="64">
        <f t="shared" si="2"/>
        <v>-1.5726833057837921E-2</v>
      </c>
      <c r="S31" s="37">
        <f t="shared" si="2"/>
        <v>-2.0674765668885823E-2</v>
      </c>
      <c r="T31" s="37">
        <f t="shared" si="2"/>
        <v>-1.746523220059204E-2</v>
      </c>
      <c r="U31" s="38"/>
      <c r="V31" s="64">
        <f t="shared" si="3"/>
        <v>-3.8601679928527706E-2</v>
      </c>
      <c r="W31" s="37">
        <f t="shared" si="3"/>
        <v>-3.0547463460205971E-2</v>
      </c>
      <c r="X31" s="64">
        <f t="shared" si="3"/>
        <v>-3.6108285201216367E-2</v>
      </c>
      <c r="Y31" s="37">
        <f t="shared" si="3"/>
        <v>-3.266647788707213E-2</v>
      </c>
      <c r="Z31" s="37">
        <f t="shared" si="3"/>
        <v>-2.927936654074885E-2</v>
      </c>
      <c r="AA31" s="38"/>
      <c r="AB31" s="64">
        <f t="shared" si="4"/>
        <v>-2.0833077346848593E-2</v>
      </c>
      <c r="AC31" s="37">
        <f t="shared" si="4"/>
        <v>-3.8552290774493618E-2</v>
      </c>
      <c r="AD31" s="64">
        <f t="shared" si="4"/>
        <v>-1.7852107953562801E-2</v>
      </c>
      <c r="AE31" s="37">
        <f t="shared" si="4"/>
        <v>-3.3645903871722511E-2</v>
      </c>
      <c r="AF31" s="37">
        <f t="shared" si="4"/>
        <v>-3.1124875650676346E-2</v>
      </c>
      <c r="AG31" s="38"/>
      <c r="AH31" s="64">
        <f t="shared" si="5"/>
        <v>-7.8659588506788725E-2</v>
      </c>
      <c r="AI31" s="37" t="str">
        <f t="shared" si="5"/>
        <v/>
      </c>
      <c r="AJ31" s="64">
        <f t="shared" si="5"/>
        <v>-7.3809318614552838E-2</v>
      </c>
      <c r="AK31" s="37" t="str">
        <f t="shared" si="5"/>
        <v/>
      </c>
      <c r="AL31" s="37" t="str">
        <f t="shared" si="5"/>
        <v/>
      </c>
    </row>
    <row r="32" spans="2:38" s="3" customFormat="1" x14ac:dyDescent="0.25">
      <c r="B32" s="8"/>
      <c r="C32" s="8"/>
      <c r="D32" s="64"/>
      <c r="E32" s="37"/>
      <c r="F32" s="64"/>
      <c r="G32" s="37"/>
      <c r="H32" s="37"/>
      <c r="I32" s="38"/>
      <c r="J32" s="64"/>
      <c r="K32" s="37"/>
      <c r="L32" s="64"/>
      <c r="M32" s="37"/>
      <c r="N32" s="37"/>
      <c r="O32" s="38"/>
      <c r="P32" s="64"/>
      <c r="Q32" s="37"/>
      <c r="R32" s="64"/>
      <c r="S32" s="37"/>
      <c r="T32" s="37"/>
      <c r="U32" s="38"/>
      <c r="V32" s="64"/>
      <c r="W32" s="37"/>
      <c r="X32" s="64"/>
      <c r="Y32" s="37"/>
      <c r="Z32" s="37"/>
      <c r="AA32" s="38"/>
      <c r="AB32" s="64"/>
      <c r="AC32" s="37"/>
      <c r="AD32" s="64"/>
      <c r="AE32" s="37"/>
      <c r="AF32" s="37"/>
      <c r="AG32" s="38"/>
      <c r="AH32" s="64"/>
      <c r="AI32" s="37"/>
      <c r="AJ32" s="64"/>
      <c r="AK32" s="37"/>
      <c r="AL32" s="37"/>
    </row>
    <row r="33" spans="2:38" s="3" customFormat="1" x14ac:dyDescent="0.25">
      <c r="B33" s="8" t="s">
        <v>25</v>
      </c>
      <c r="C33" s="12" t="s">
        <v>8</v>
      </c>
      <c r="D33" s="61">
        <f>+(D6+D11)/D6</f>
        <v>0.93446926006823872</v>
      </c>
      <c r="E33" s="19">
        <f>+(E6+E11)/E6</f>
        <v>0.94600434877115058</v>
      </c>
      <c r="F33" s="61">
        <f>+(F6+F11)/F6</f>
        <v>0.9383623383073243</v>
      </c>
      <c r="G33" s="19">
        <f>+(G6+G11)/G6</f>
        <v>0.94470386291652353</v>
      </c>
      <c r="H33" s="19">
        <f>+(H6+H11)/H6</f>
        <v>0.94499668850378027</v>
      </c>
      <c r="I33" s="19"/>
      <c r="J33" s="61">
        <f>+(J6+J11)/J6</f>
        <v>0.91803551899237879</v>
      </c>
      <c r="K33" s="19">
        <f>+(K6+K11)/K6</f>
        <v>0.90843067533622945</v>
      </c>
      <c r="L33" s="61">
        <f>+(L6+L11)/L6</f>
        <v>0.918292672800194</v>
      </c>
      <c r="M33" s="19">
        <f>+(M6+M11)/M6</f>
        <v>0.89607279581596988</v>
      </c>
      <c r="N33" s="19">
        <f>+(N6+N11)/N6</f>
        <v>0.91043983712744447</v>
      </c>
      <c r="O33" s="19"/>
      <c r="P33" s="61">
        <f>+(P6+P11)/P6</f>
        <v>0.95026293989239863</v>
      </c>
      <c r="Q33" s="19">
        <f>+(Q6+Q11)/Q6</f>
        <v>0.97719652869652074</v>
      </c>
      <c r="R33" s="61">
        <f>+(R6+R11)/R6</f>
        <v>0.9701071080556033</v>
      </c>
      <c r="S33" s="19">
        <f>+(S6+S11)/S6</f>
        <v>0.98918673216981734</v>
      </c>
      <c r="T33" s="19">
        <f>+(T6+T11)/T6</f>
        <v>0.97259007890788607</v>
      </c>
      <c r="U33" s="19"/>
      <c r="V33" s="61">
        <f>+(V6+V11)/V6</f>
        <v>0.96619788470612256</v>
      </c>
      <c r="W33" s="19">
        <f>+(W6+W11)/W6</f>
        <v>0.98710572427591237</v>
      </c>
      <c r="X33" s="61">
        <f>+(X6+X11)/X6</f>
        <v>0.96365546449146211</v>
      </c>
      <c r="Y33" s="19">
        <f>+(Y6+Y11)/Y6</f>
        <v>0.98695177409095836</v>
      </c>
      <c r="Z33" s="19">
        <f>+(Z6+Z11)/Z6</f>
        <v>0.97967396180340305</v>
      </c>
      <c r="AA33" s="19"/>
      <c r="AB33" s="61">
        <f>+(AB6+AB11)/AB6</f>
        <v>0.92971329477588061</v>
      </c>
      <c r="AC33" s="19">
        <f>+(AC6+AC11)/AC6</f>
        <v>0.95173705364677597</v>
      </c>
      <c r="AD33" s="61">
        <f>+(AD6+AD11)/AD6</f>
        <v>0.92719102156196254</v>
      </c>
      <c r="AE33" s="19">
        <f>+(AE6+AE11)/AE6</f>
        <v>0.95226112540834118</v>
      </c>
      <c r="AF33" s="19">
        <f>+(AF6+AF11)/AF6</f>
        <v>0.95542955969233279</v>
      </c>
      <c r="AG33" s="19"/>
      <c r="AH33" s="61">
        <f>IFERROR(+(AH6+AH11)/AH6,"")</f>
        <v>0.85087018519011415</v>
      </c>
      <c r="AI33" s="19" t="str">
        <f>IFERROR(+(AI6+AI11)/AI6,"")</f>
        <v/>
      </c>
      <c r="AJ33" s="61">
        <f>IFERROR(+(AJ6+AJ11)/AJ6,"")</f>
        <v>0.852302731149568</v>
      </c>
      <c r="AK33" s="19" t="str">
        <f>IFERROR(+(AK6+AK11)/AK6,"")</f>
        <v/>
      </c>
      <c r="AL33" s="19" t="str">
        <f>IFERROR(+(AL6+AL11)/AL6,"")</f>
        <v/>
      </c>
    </row>
    <row r="34" spans="2:38" s="3" customFormat="1" x14ac:dyDescent="0.25">
      <c r="B34" s="35"/>
      <c r="C34" s="35"/>
      <c r="D34" s="2"/>
      <c r="E34" s="2"/>
      <c r="F34" s="2"/>
      <c r="G34" s="2"/>
      <c r="H34" s="2"/>
      <c r="J34" s="2"/>
      <c r="K34" s="2"/>
      <c r="L34" s="2"/>
      <c r="M34" s="2"/>
      <c r="N34" s="2"/>
      <c r="P34" s="2"/>
      <c r="Q34" s="2"/>
      <c r="R34" s="2"/>
      <c r="S34" s="2"/>
      <c r="T34" s="2"/>
      <c r="V34" s="2"/>
      <c r="W34" s="2"/>
      <c r="X34" s="2"/>
      <c r="Y34" s="2"/>
      <c r="Z34" s="2"/>
      <c r="AB34" s="2"/>
      <c r="AC34" s="2"/>
      <c r="AD34" s="2"/>
      <c r="AE34" s="2"/>
      <c r="AF34" s="2"/>
      <c r="AH34" s="2"/>
      <c r="AI34" s="2"/>
      <c r="AJ34" s="2"/>
      <c r="AK34" s="2"/>
      <c r="AL34" s="2"/>
    </row>
    <row r="35" spans="2:38" s="3" customFormat="1" x14ac:dyDescent="0.25">
      <c r="B35" s="36"/>
      <c r="C35" s="35"/>
      <c r="D35" s="2"/>
      <c r="E35" s="2"/>
      <c r="F35" s="2"/>
      <c r="G35" s="2"/>
      <c r="H35" s="2"/>
      <c r="J35" s="2"/>
      <c r="K35" s="2"/>
      <c r="L35" s="2"/>
      <c r="M35" s="2"/>
      <c r="N35" s="2"/>
      <c r="P35" s="2"/>
      <c r="Q35" s="2"/>
      <c r="R35" s="2"/>
      <c r="S35" s="2"/>
      <c r="T35" s="2"/>
      <c r="V35" s="2"/>
      <c r="W35" s="2"/>
      <c r="X35" s="2"/>
      <c r="Y35" s="2"/>
      <c r="Z35" s="2"/>
      <c r="AB35" s="2"/>
      <c r="AC35" s="2"/>
      <c r="AD35" s="2"/>
      <c r="AE35" s="2"/>
      <c r="AF35" s="2"/>
      <c r="AH35" s="2"/>
      <c r="AI35" s="2"/>
      <c r="AJ35" s="2"/>
      <c r="AK35" s="2"/>
      <c r="AL35" s="2"/>
    </row>
    <row r="36" spans="2:38" s="3" customFormat="1" x14ac:dyDescent="0.25">
      <c r="B36" s="35"/>
      <c r="C36" s="35"/>
      <c r="D36" s="2"/>
      <c r="E36" s="2"/>
      <c r="F36" s="2"/>
      <c r="G36" s="2"/>
      <c r="H36" s="2"/>
      <c r="J36" s="2"/>
      <c r="K36" s="2"/>
      <c r="L36" s="2"/>
      <c r="M36" s="2"/>
      <c r="N36" s="2"/>
      <c r="P36" s="2"/>
      <c r="Q36" s="2"/>
      <c r="R36" s="2"/>
      <c r="S36" s="2"/>
      <c r="T36" s="2"/>
      <c r="V36" s="2"/>
      <c r="W36" s="2"/>
      <c r="X36" s="2"/>
      <c r="Y36" s="2"/>
      <c r="Z36" s="2"/>
      <c r="AB36" s="2"/>
      <c r="AC36" s="2"/>
      <c r="AD36" s="2"/>
      <c r="AE36" s="2"/>
      <c r="AF36" s="2"/>
      <c r="AH36" s="2"/>
      <c r="AI36" s="2"/>
      <c r="AJ36" s="2"/>
      <c r="AK36" s="2"/>
      <c r="AL36" s="2"/>
    </row>
    <row r="37" spans="2:38" ht="25.5" customHeight="1" x14ac:dyDescent="0.25">
      <c r="B37" s="34"/>
      <c r="C37" s="34"/>
      <c r="D37" s="55" t="str">
        <f>+D3</f>
        <v>Q2 2025</v>
      </c>
      <c r="E37" s="33" t="str">
        <f>+E3</f>
        <v>Q2 2024</v>
      </c>
      <c r="F37" s="55" t="str">
        <f>+F3</f>
        <v>H1 2025</v>
      </c>
      <c r="G37" s="33" t="str">
        <f>+G3</f>
        <v>H1 2024</v>
      </c>
      <c r="H37" s="33" t="str">
        <f>+H3</f>
        <v>FY 2024</v>
      </c>
      <c r="J37" s="2"/>
      <c r="K37" s="2"/>
      <c r="L37" s="2"/>
      <c r="M37" s="2"/>
      <c r="N37" s="2"/>
      <c r="Q37" s="2"/>
      <c r="R37" s="2"/>
      <c r="S37" s="2"/>
      <c r="T37" s="2"/>
      <c r="U37" s="2"/>
      <c r="W37" s="2"/>
      <c r="X37" s="2"/>
      <c r="Y37" s="2"/>
      <c r="Z37" s="2"/>
      <c r="AA37" s="2"/>
      <c r="AC37" s="2"/>
      <c r="AD37" s="2"/>
      <c r="AE37" s="2"/>
      <c r="AF37" s="2"/>
      <c r="AG37" s="2"/>
      <c r="AI37" s="2"/>
      <c r="AJ37" s="2"/>
      <c r="AK37" s="2"/>
      <c r="AL37" s="2"/>
    </row>
    <row r="38" spans="2:38" ht="5.0999999999999996" customHeight="1" x14ac:dyDescent="0.25">
      <c r="B38" s="32"/>
      <c r="C38" s="32"/>
      <c r="D38" s="65"/>
      <c r="E38" s="31"/>
      <c r="F38" s="65"/>
      <c r="G38" s="31"/>
      <c r="H38" s="31"/>
      <c r="J38" s="2"/>
      <c r="K38" s="2"/>
      <c r="L38" s="2"/>
      <c r="M38" s="2"/>
      <c r="N38" s="2"/>
      <c r="Q38" s="2"/>
    </row>
    <row r="39" spans="2:38" x14ac:dyDescent="0.25">
      <c r="B39" s="17" t="s">
        <v>24</v>
      </c>
      <c r="C39" s="17"/>
      <c r="D39" s="66"/>
      <c r="E39" s="8"/>
      <c r="F39" s="66"/>
      <c r="G39" s="8"/>
      <c r="H39" s="8"/>
      <c r="J39" s="2"/>
      <c r="K39" s="2"/>
      <c r="L39" s="2"/>
      <c r="M39" s="2"/>
      <c r="N39" s="2"/>
      <c r="Q39" s="2"/>
      <c r="R39" s="2"/>
      <c r="S39" s="2"/>
      <c r="T39" s="2"/>
      <c r="U39" s="2"/>
      <c r="W39" s="2"/>
      <c r="X39" s="2"/>
      <c r="Y39" s="2"/>
      <c r="Z39" s="2"/>
      <c r="AA39" s="2"/>
      <c r="AC39" s="2"/>
      <c r="AD39" s="2"/>
      <c r="AE39" s="2"/>
      <c r="AF39" s="2"/>
      <c r="AG39" s="2"/>
      <c r="AI39" s="2"/>
      <c r="AJ39" s="2"/>
      <c r="AK39" s="2"/>
      <c r="AL39" s="2"/>
    </row>
    <row r="40" spans="2:38" x14ac:dyDescent="0.25">
      <c r="B40" s="8" t="s">
        <v>23</v>
      </c>
      <c r="C40" s="8" t="s">
        <v>6</v>
      </c>
      <c r="D40" s="67">
        <v>641.57721416999993</v>
      </c>
      <c r="E40" s="11">
        <v>271.23163032000014</v>
      </c>
      <c r="F40" s="67">
        <v>1218.68672399</v>
      </c>
      <c r="G40" s="11">
        <v>621.32812855000009</v>
      </c>
      <c r="H40" s="11">
        <v>1058.9852827400002</v>
      </c>
      <c r="J40" s="2"/>
      <c r="K40" s="2"/>
      <c r="L40" s="2"/>
      <c r="M40" s="2"/>
      <c r="N40" s="2"/>
      <c r="Q40" s="2"/>
      <c r="R40" s="2"/>
      <c r="S40" s="2"/>
      <c r="T40" s="2"/>
      <c r="U40" s="2"/>
      <c r="W40" s="2"/>
      <c r="X40" s="2"/>
      <c r="Y40" s="2"/>
      <c r="Z40" s="2"/>
      <c r="AA40" s="2"/>
      <c r="AC40" s="2"/>
      <c r="AD40" s="2"/>
      <c r="AE40" s="2"/>
      <c r="AF40" s="2"/>
      <c r="AG40" s="2"/>
      <c r="AI40" s="2"/>
      <c r="AJ40" s="2"/>
      <c r="AK40" s="2"/>
      <c r="AL40" s="2"/>
    </row>
    <row r="41" spans="2:38" x14ac:dyDescent="0.25">
      <c r="B41" s="21" t="s">
        <v>13</v>
      </c>
      <c r="C41" s="21" t="s">
        <v>6</v>
      </c>
      <c r="D41" s="59">
        <f>SUM(D40:D40)</f>
        <v>641.57721416999993</v>
      </c>
      <c r="E41" s="26">
        <f>SUM(E40:E40)</f>
        <v>271.23163032000014</v>
      </c>
      <c r="F41" s="59">
        <f>SUM(F40:F40)</f>
        <v>1218.68672399</v>
      </c>
      <c r="G41" s="26">
        <f>SUM(G40:G40)</f>
        <v>621.32812855000009</v>
      </c>
      <c r="H41" s="26">
        <f>SUM(H40:H40)</f>
        <v>1058.9852827400002</v>
      </c>
      <c r="J41" s="2"/>
      <c r="K41" s="2"/>
      <c r="L41" s="2"/>
      <c r="M41" s="2"/>
      <c r="N41" s="2"/>
      <c r="Q41" s="2"/>
      <c r="R41" s="2"/>
      <c r="S41" s="2"/>
      <c r="U41" s="2"/>
      <c r="V41" s="2"/>
      <c r="W41" s="2"/>
      <c r="X41" s="2"/>
      <c r="Y41" s="2"/>
      <c r="AA41" s="2"/>
      <c r="AB41" s="2"/>
      <c r="AC41" s="2"/>
      <c r="AD41" s="2"/>
      <c r="AE41" s="2"/>
      <c r="AG41" s="2"/>
      <c r="AH41" s="2"/>
      <c r="AI41" s="2"/>
      <c r="AJ41" s="2"/>
      <c r="AK41" s="2"/>
    </row>
    <row r="42" spans="2:38" x14ac:dyDescent="0.25">
      <c r="B42" s="24"/>
      <c r="C42" s="24"/>
      <c r="D42" s="68"/>
      <c r="E42" s="30"/>
      <c r="F42" s="68"/>
      <c r="G42" s="30"/>
      <c r="H42" s="30"/>
      <c r="J42" s="2"/>
      <c r="K42" s="2"/>
      <c r="L42" s="2"/>
      <c r="M42" s="2"/>
      <c r="N42" s="2"/>
      <c r="Q42" s="2"/>
      <c r="R42" s="2"/>
      <c r="S42" s="2"/>
      <c r="U42" s="2"/>
      <c r="V42" s="2"/>
      <c r="W42" s="2"/>
      <c r="X42" s="2"/>
      <c r="Y42" s="2"/>
      <c r="AA42" s="2"/>
      <c r="AB42" s="2"/>
      <c r="AC42" s="2"/>
      <c r="AD42" s="2"/>
      <c r="AE42" s="2"/>
      <c r="AG42" s="2"/>
      <c r="AH42" s="2"/>
      <c r="AI42" s="2"/>
      <c r="AJ42" s="2"/>
      <c r="AK42" s="2"/>
    </row>
    <row r="43" spans="2:38" x14ac:dyDescent="0.25">
      <c r="B43" s="8" t="s">
        <v>22</v>
      </c>
      <c r="C43" s="8" t="s">
        <v>6</v>
      </c>
      <c r="D43" s="67">
        <v>26361.581130937098</v>
      </c>
      <c r="E43" s="28">
        <v>20847.874090057489</v>
      </c>
      <c r="F43" s="77">
        <v>25537.561429929799</v>
      </c>
      <c r="G43" s="28">
        <v>20847.874090057489</v>
      </c>
      <c r="H43" s="11">
        <v>21632.7500867825</v>
      </c>
      <c r="J43" s="2"/>
      <c r="K43" s="2"/>
      <c r="L43" s="2"/>
      <c r="M43" s="2"/>
      <c r="N43" s="2"/>
      <c r="Q43" s="2"/>
      <c r="R43" s="2"/>
      <c r="S43" s="2"/>
      <c r="U43" s="2"/>
      <c r="V43" s="2"/>
      <c r="W43" s="2"/>
      <c r="X43" s="2"/>
      <c r="Y43" s="2"/>
      <c r="AA43" s="2"/>
      <c r="AB43" s="2"/>
      <c r="AC43" s="2"/>
      <c r="AD43" s="2"/>
      <c r="AE43" s="2"/>
      <c r="AG43" s="2"/>
      <c r="AH43" s="2"/>
      <c r="AI43" s="2"/>
      <c r="AJ43" s="2"/>
      <c r="AK43" s="2"/>
    </row>
    <row r="44" spans="2:38" x14ac:dyDescent="0.25">
      <c r="B44" s="21" t="s">
        <v>16</v>
      </c>
      <c r="C44" s="21" t="s">
        <v>6</v>
      </c>
      <c r="D44" s="59">
        <f>SUM(D43:D43)</f>
        <v>26361.581130937098</v>
      </c>
      <c r="E44" s="26">
        <f>SUM(E43:E43)</f>
        <v>20847.874090057489</v>
      </c>
      <c r="F44" s="59">
        <f>SUM(F43:F43)</f>
        <v>25537.561429929799</v>
      </c>
      <c r="G44" s="26">
        <f>SUM(G43:G43)</f>
        <v>20847.874090057489</v>
      </c>
      <c r="H44" s="26">
        <f>SUM(H43:H43)</f>
        <v>21632.7500867825</v>
      </c>
      <c r="J44" s="2"/>
      <c r="K44" s="2"/>
      <c r="L44" s="2"/>
      <c r="M44" s="2"/>
      <c r="N44" s="2"/>
      <c r="Q44" s="18"/>
      <c r="R44" s="18"/>
      <c r="S44" s="18"/>
      <c r="U44" s="18"/>
      <c r="V44" s="18"/>
      <c r="W44" s="18"/>
      <c r="X44" s="18"/>
      <c r="Y44" s="18"/>
      <c r="AA44" s="18"/>
      <c r="AB44" s="18"/>
      <c r="AC44" s="18"/>
      <c r="AD44" s="18"/>
      <c r="AE44" s="18"/>
      <c r="AG44" s="18"/>
      <c r="AH44" s="18"/>
      <c r="AI44" s="18"/>
      <c r="AJ44" s="18"/>
      <c r="AK44" s="18"/>
    </row>
    <row r="45" spans="2:38" x14ac:dyDescent="0.25">
      <c r="B45" s="24"/>
      <c r="C45" s="8"/>
      <c r="D45" s="69"/>
      <c r="E45" s="23"/>
      <c r="F45" s="69"/>
      <c r="G45" s="23"/>
      <c r="H45" s="23"/>
      <c r="J45" s="2"/>
      <c r="K45" s="2"/>
      <c r="L45" s="2"/>
      <c r="M45" s="2"/>
      <c r="N45" s="2"/>
      <c r="Q45" s="18"/>
      <c r="R45" s="18"/>
      <c r="S45" s="18"/>
      <c r="U45" s="18"/>
      <c r="V45" s="18"/>
      <c r="W45" s="18"/>
      <c r="X45" s="18"/>
      <c r="Y45" s="18"/>
      <c r="AA45" s="18"/>
      <c r="AB45" s="18"/>
      <c r="AC45" s="18"/>
      <c r="AD45" s="18"/>
      <c r="AE45" s="18"/>
      <c r="AG45" s="18"/>
      <c r="AH45" s="18"/>
      <c r="AI45" s="18"/>
      <c r="AJ45" s="18"/>
      <c r="AK45" s="18"/>
    </row>
    <row r="46" spans="2:38" x14ac:dyDescent="0.25">
      <c r="B46" s="8" t="s">
        <v>21</v>
      </c>
      <c r="C46" s="8" t="s">
        <v>8</v>
      </c>
      <c r="D46" s="61">
        <f t="shared" ref="D46:H47" si="6">D40/D43</f>
        <v>2.4337584721618448E-2</v>
      </c>
      <c r="E46" s="19">
        <f t="shared" si="6"/>
        <v>1.3010037817206149E-2</v>
      </c>
      <c r="F46" s="61">
        <f t="shared" si="6"/>
        <v>4.7721342828047388E-2</v>
      </c>
      <c r="G46" s="19">
        <f t="shared" si="6"/>
        <v>2.9802949013699016E-2</v>
      </c>
      <c r="H46" s="19">
        <f t="shared" si="6"/>
        <v>4.8952873698061852E-2</v>
      </c>
      <c r="J46" s="2"/>
      <c r="K46" s="2"/>
      <c r="L46" s="2"/>
      <c r="M46" s="2"/>
      <c r="N46" s="2"/>
      <c r="Q46" s="18"/>
      <c r="R46" s="18"/>
      <c r="S46" s="18"/>
      <c r="U46" s="18"/>
      <c r="V46" s="18"/>
      <c r="W46" s="18"/>
      <c r="X46" s="18"/>
      <c r="Y46" s="18"/>
      <c r="AA46" s="18"/>
      <c r="AB46" s="18"/>
      <c r="AC46" s="18"/>
      <c r="AD46" s="18"/>
      <c r="AE46" s="18"/>
      <c r="AG46" s="18"/>
      <c r="AH46" s="18"/>
      <c r="AI46" s="18"/>
      <c r="AJ46" s="18"/>
      <c r="AK46" s="18"/>
    </row>
    <row r="47" spans="2:38" x14ac:dyDescent="0.25">
      <c r="B47" s="21" t="s">
        <v>13</v>
      </c>
      <c r="C47" s="21" t="s">
        <v>8</v>
      </c>
      <c r="D47" s="70">
        <f t="shared" si="6"/>
        <v>2.4337584721618448E-2</v>
      </c>
      <c r="E47" s="20">
        <f t="shared" si="6"/>
        <v>1.3010037817206149E-2</v>
      </c>
      <c r="F47" s="70">
        <f t="shared" si="6"/>
        <v>4.7721342828047388E-2</v>
      </c>
      <c r="G47" s="20">
        <f t="shared" si="6"/>
        <v>2.9802949013699016E-2</v>
      </c>
      <c r="H47" s="20">
        <f t="shared" si="6"/>
        <v>4.8952873698061852E-2</v>
      </c>
      <c r="J47" s="2"/>
      <c r="K47" s="2"/>
      <c r="L47" s="2"/>
      <c r="M47" s="2"/>
      <c r="N47" s="2"/>
      <c r="Q47" s="18"/>
      <c r="R47" s="18"/>
      <c r="S47" s="18"/>
      <c r="U47" s="18"/>
      <c r="V47" s="18"/>
      <c r="W47" s="18"/>
      <c r="X47" s="18"/>
      <c r="Y47" s="18"/>
      <c r="AA47" s="18"/>
      <c r="AB47" s="18"/>
      <c r="AC47" s="18"/>
      <c r="AD47" s="18"/>
      <c r="AE47" s="18"/>
      <c r="AG47" s="18"/>
      <c r="AH47" s="18"/>
      <c r="AI47" s="18"/>
      <c r="AJ47" s="18"/>
      <c r="AK47" s="18"/>
    </row>
    <row r="48" spans="2:38" x14ac:dyDescent="0.25">
      <c r="B48" s="8"/>
      <c r="C48" s="8"/>
      <c r="D48" s="61"/>
      <c r="E48" s="19"/>
      <c r="F48" s="61"/>
      <c r="G48" s="19"/>
      <c r="H48" s="19"/>
      <c r="J48" s="2"/>
      <c r="K48" s="2"/>
      <c r="L48" s="2"/>
      <c r="M48" s="2"/>
      <c r="N48" s="2"/>
      <c r="Q48" s="18"/>
      <c r="R48" s="18"/>
      <c r="S48" s="18"/>
      <c r="U48" s="18"/>
      <c r="V48" s="18"/>
      <c r="W48" s="18"/>
      <c r="X48" s="18"/>
      <c r="Y48" s="18"/>
      <c r="AA48" s="18"/>
      <c r="AB48" s="18"/>
      <c r="AC48" s="18"/>
      <c r="AD48" s="18"/>
      <c r="AE48" s="18"/>
      <c r="AG48" s="18"/>
      <c r="AH48" s="18"/>
      <c r="AI48" s="18"/>
      <c r="AJ48" s="18"/>
      <c r="AK48" s="18"/>
    </row>
    <row r="49" spans="1:37" x14ac:dyDescent="0.25">
      <c r="B49" s="8" t="s">
        <v>20</v>
      </c>
      <c r="C49" s="8" t="s">
        <v>6</v>
      </c>
      <c r="D49" s="67">
        <v>246.28201168347718</v>
      </c>
      <c r="E49" s="11">
        <v>9.8936352540835735</v>
      </c>
      <c r="F49" s="67">
        <v>556.41275087573456</v>
      </c>
      <c r="G49" s="11">
        <v>201.01743558162437</v>
      </c>
      <c r="H49" s="11">
        <v>115.52608042566401</v>
      </c>
      <c r="J49" s="2"/>
      <c r="K49" s="2"/>
      <c r="L49" s="2"/>
      <c r="M49" s="2"/>
      <c r="N49" s="2"/>
      <c r="Q49" s="18"/>
      <c r="R49" s="18"/>
      <c r="S49" s="18"/>
      <c r="U49" s="18"/>
      <c r="V49" s="18"/>
      <c r="W49" s="18"/>
      <c r="X49" s="18"/>
      <c r="Y49" s="18"/>
      <c r="AA49" s="18"/>
      <c r="AB49" s="18"/>
      <c r="AC49" s="18"/>
      <c r="AD49" s="18"/>
      <c r="AE49" s="18"/>
      <c r="AG49" s="18"/>
      <c r="AH49" s="18"/>
      <c r="AI49" s="18"/>
      <c r="AJ49" s="18"/>
      <c r="AK49" s="18"/>
    </row>
    <row r="50" spans="1:37" x14ac:dyDescent="0.25">
      <c r="B50" s="8" t="s">
        <v>19</v>
      </c>
      <c r="C50" s="8" t="s">
        <v>6</v>
      </c>
      <c r="D50" s="67">
        <v>395.29520205570441</v>
      </c>
      <c r="E50" s="11">
        <v>261.33799507393644</v>
      </c>
      <c r="F50" s="67">
        <v>662.27351619850833</v>
      </c>
      <c r="G50" s="11">
        <v>420.3106930039591</v>
      </c>
      <c r="H50" s="11">
        <v>943.53191100878598</v>
      </c>
      <c r="J50" s="2"/>
      <c r="K50" s="2"/>
      <c r="L50" s="2"/>
      <c r="M50" s="2"/>
      <c r="N50" s="2"/>
      <c r="Q50" s="18"/>
      <c r="R50" s="18"/>
      <c r="S50" s="18"/>
      <c r="U50" s="18"/>
      <c r="V50" s="18"/>
      <c r="W50" s="18"/>
      <c r="X50" s="18"/>
      <c r="Y50" s="18"/>
      <c r="AA50" s="18"/>
      <c r="AB50" s="18"/>
      <c r="AC50" s="18"/>
      <c r="AD50" s="18"/>
      <c r="AE50" s="18"/>
      <c r="AG50" s="18"/>
      <c r="AH50" s="18"/>
      <c r="AI50" s="18"/>
      <c r="AJ50" s="18"/>
      <c r="AK50" s="18"/>
    </row>
    <row r="51" spans="1:37" x14ac:dyDescent="0.25">
      <c r="B51" s="21" t="s">
        <v>13</v>
      </c>
      <c r="C51" s="21" t="s">
        <v>6</v>
      </c>
      <c r="D51" s="59">
        <f>SUM(D49:D50)</f>
        <v>641.57721373918162</v>
      </c>
      <c r="E51" s="26">
        <f>SUM(E49:E50)</f>
        <v>271.23163032802</v>
      </c>
      <c r="F51" s="59">
        <f>SUM(F49:F50)</f>
        <v>1218.686267074243</v>
      </c>
      <c r="G51" s="26">
        <f>SUM(G49:G50)</f>
        <v>621.3281285855835</v>
      </c>
      <c r="H51" s="26">
        <f>SUM(H49:H50)</f>
        <v>1059.0579914344501</v>
      </c>
      <c r="J51" s="2"/>
      <c r="K51" s="2"/>
      <c r="L51" s="2"/>
      <c r="M51" s="2"/>
      <c r="N51" s="2"/>
      <c r="Q51" s="18"/>
      <c r="R51" s="18"/>
      <c r="S51" s="18"/>
      <c r="U51" s="18"/>
      <c r="V51" s="18"/>
      <c r="W51" s="18"/>
      <c r="X51" s="18"/>
      <c r="Y51" s="18"/>
      <c r="AA51" s="18"/>
      <c r="AB51" s="18"/>
      <c r="AC51" s="18"/>
      <c r="AD51" s="18"/>
      <c r="AE51" s="18"/>
      <c r="AG51" s="18"/>
      <c r="AH51" s="18"/>
      <c r="AI51" s="18"/>
      <c r="AJ51" s="18"/>
      <c r="AK51" s="18"/>
    </row>
    <row r="52" spans="1:37" x14ac:dyDescent="0.25">
      <c r="B52" s="8"/>
      <c r="C52" s="8"/>
      <c r="D52" s="69"/>
      <c r="E52" s="23"/>
      <c r="F52" s="69"/>
      <c r="G52" s="23"/>
      <c r="H52" s="23"/>
      <c r="J52" s="2"/>
      <c r="K52" s="2"/>
      <c r="L52" s="2"/>
      <c r="M52" s="2"/>
      <c r="N52" s="2"/>
      <c r="Q52" s="18"/>
      <c r="R52" s="18"/>
      <c r="S52" s="18"/>
      <c r="U52" s="18"/>
      <c r="V52" s="18"/>
      <c r="W52" s="18"/>
      <c r="X52" s="18"/>
      <c r="Y52" s="18"/>
      <c r="AA52" s="18"/>
      <c r="AB52" s="18"/>
      <c r="AC52" s="18"/>
      <c r="AD52" s="18"/>
      <c r="AE52" s="18"/>
      <c r="AG52" s="18"/>
      <c r="AH52" s="18"/>
      <c r="AI52" s="18"/>
      <c r="AJ52" s="18"/>
      <c r="AK52" s="18"/>
    </row>
    <row r="53" spans="1:37" x14ac:dyDescent="0.25">
      <c r="B53" s="29" t="s">
        <v>18</v>
      </c>
      <c r="C53" s="8" t="s">
        <v>6</v>
      </c>
      <c r="D53" s="71">
        <v>4059.9496937078402</v>
      </c>
      <c r="E53" s="28">
        <v>3009.3903790419035</v>
      </c>
      <c r="F53" s="77">
        <v>4066.3066765961198</v>
      </c>
      <c r="G53" s="28">
        <v>3009.3903790419035</v>
      </c>
      <c r="H53" s="27">
        <v>3238.6736002492999</v>
      </c>
      <c r="J53" s="2"/>
      <c r="K53" s="2"/>
      <c r="L53" s="2"/>
      <c r="M53" s="2"/>
      <c r="N53" s="2"/>
      <c r="Q53" s="18"/>
      <c r="R53" s="18"/>
      <c r="S53" s="18"/>
      <c r="U53" s="18"/>
      <c r="V53" s="18"/>
      <c r="W53" s="18"/>
      <c r="X53" s="18"/>
      <c r="Y53" s="18"/>
      <c r="AA53" s="18"/>
      <c r="AB53" s="18"/>
      <c r="AC53" s="18"/>
      <c r="AD53" s="18"/>
      <c r="AE53" s="18"/>
      <c r="AG53" s="18"/>
      <c r="AH53" s="18"/>
      <c r="AI53" s="18"/>
      <c r="AJ53" s="18"/>
      <c r="AK53" s="18"/>
    </row>
    <row r="54" spans="1:37" x14ac:dyDescent="0.25">
      <c r="B54" s="8" t="s">
        <v>17</v>
      </c>
      <c r="C54" s="8" t="s">
        <v>6</v>
      </c>
      <c r="D54" s="71">
        <v>22301.631437229302</v>
      </c>
      <c r="E54" s="28">
        <v>17838.483711015582</v>
      </c>
      <c r="F54" s="77">
        <v>21471.254753333698</v>
      </c>
      <c r="G54" s="28">
        <v>17838.483711015582</v>
      </c>
      <c r="H54" s="27">
        <v>18394.076486533198</v>
      </c>
      <c r="J54" s="2"/>
      <c r="K54" s="2"/>
      <c r="L54" s="2"/>
      <c r="M54" s="2"/>
      <c r="N54" s="2"/>
      <c r="Q54" s="18"/>
      <c r="R54" s="18"/>
      <c r="S54" s="18"/>
      <c r="U54" s="18"/>
      <c r="V54" s="18"/>
      <c r="W54" s="18"/>
      <c r="X54" s="18"/>
      <c r="Y54" s="18"/>
      <c r="AA54" s="18"/>
      <c r="AB54" s="18"/>
      <c r="AC54" s="18"/>
      <c r="AD54" s="18"/>
      <c r="AE54" s="18"/>
      <c r="AG54" s="18"/>
      <c r="AH54" s="18"/>
      <c r="AI54" s="18"/>
      <c r="AJ54" s="18"/>
      <c r="AK54" s="18"/>
    </row>
    <row r="55" spans="1:37" x14ac:dyDescent="0.25">
      <c r="A55" s="25"/>
      <c r="B55" s="21" t="s">
        <v>16</v>
      </c>
      <c r="C55" s="21" t="s">
        <v>6</v>
      </c>
      <c r="D55" s="59">
        <f>SUM(D53:D54)</f>
        <v>26361.581130937142</v>
      </c>
      <c r="E55" s="26">
        <f>SUM(E53:E54)</f>
        <v>20847.874090057485</v>
      </c>
      <c r="F55" s="59">
        <f>SUM(F53:F54)</f>
        <v>25537.561429929818</v>
      </c>
      <c r="G55" s="26">
        <f>SUM(G53:G54)</f>
        <v>20847.874090057485</v>
      </c>
      <c r="H55" s="26">
        <f>SUM(H53:H54)</f>
        <v>21632.7500867825</v>
      </c>
      <c r="J55" s="2"/>
      <c r="K55" s="2"/>
      <c r="L55" s="2"/>
      <c r="M55" s="2"/>
      <c r="N55" s="2"/>
      <c r="Q55" s="18"/>
      <c r="R55" s="18"/>
      <c r="S55" s="18"/>
      <c r="U55" s="18"/>
      <c r="V55" s="18"/>
      <c r="W55" s="18"/>
      <c r="X55" s="18"/>
      <c r="Y55" s="18"/>
      <c r="AA55" s="18"/>
      <c r="AB55" s="18"/>
      <c r="AC55" s="18"/>
      <c r="AD55" s="18"/>
      <c r="AE55" s="18"/>
      <c r="AG55" s="18"/>
      <c r="AH55" s="18"/>
      <c r="AI55" s="18"/>
      <c r="AJ55" s="18"/>
      <c r="AK55" s="18"/>
    </row>
    <row r="56" spans="1:37" x14ac:dyDescent="0.25">
      <c r="A56" s="25"/>
      <c r="B56" s="24"/>
      <c r="C56" s="8"/>
      <c r="D56" s="69"/>
      <c r="E56" s="23"/>
      <c r="F56" s="69"/>
      <c r="G56" s="23"/>
      <c r="H56" s="23"/>
      <c r="J56" s="2"/>
      <c r="K56" s="2"/>
      <c r="L56" s="2"/>
      <c r="M56" s="2"/>
      <c r="N56" s="2"/>
      <c r="Q56" s="18"/>
      <c r="R56" s="18"/>
      <c r="S56" s="18"/>
      <c r="U56" s="18"/>
      <c r="V56" s="18"/>
      <c r="W56" s="18"/>
      <c r="X56" s="18"/>
      <c r="Y56" s="18"/>
      <c r="AA56" s="18"/>
      <c r="AB56" s="18"/>
      <c r="AC56" s="18"/>
      <c r="AD56" s="18"/>
      <c r="AE56" s="18"/>
      <c r="AG56" s="18"/>
      <c r="AH56" s="18"/>
      <c r="AI56" s="18"/>
      <c r="AJ56" s="18"/>
      <c r="AK56" s="18"/>
    </row>
    <row r="57" spans="1:37" x14ac:dyDescent="0.25">
      <c r="B57" s="8" t="s">
        <v>15</v>
      </c>
      <c r="C57" s="8" t="s">
        <v>8</v>
      </c>
      <c r="D57" s="61">
        <f t="shared" ref="D57:H59" si="7">D49/D53</f>
        <v>6.0661345647993636E-2</v>
      </c>
      <c r="E57" s="19">
        <f t="shared" si="7"/>
        <v>3.2875878526711444E-3</v>
      </c>
      <c r="F57" s="61">
        <f t="shared" si="7"/>
        <v>0.13683492051354676</v>
      </c>
      <c r="G57" s="19">
        <f t="shared" si="7"/>
        <v>6.6796729657128129E-2</v>
      </c>
      <c r="H57" s="19">
        <f t="shared" si="7"/>
        <v>3.5670800668758738E-2</v>
      </c>
      <c r="J57" s="2"/>
      <c r="K57" s="2"/>
      <c r="L57" s="2"/>
      <c r="M57" s="2"/>
      <c r="N57" s="2"/>
      <c r="Q57" s="18"/>
      <c r="R57" s="18"/>
      <c r="S57" s="18"/>
      <c r="U57" s="18"/>
      <c r="V57" s="18"/>
      <c r="W57" s="18"/>
      <c r="X57" s="18"/>
      <c r="Y57" s="18"/>
      <c r="AA57" s="18"/>
      <c r="AB57" s="18"/>
      <c r="AC57" s="18"/>
      <c r="AD57" s="18"/>
      <c r="AE57" s="18"/>
      <c r="AG57" s="18"/>
      <c r="AH57" s="18"/>
      <c r="AI57" s="18"/>
      <c r="AJ57" s="18"/>
      <c r="AK57" s="18"/>
    </row>
    <row r="58" spans="1:37" x14ac:dyDescent="0.25">
      <c r="B58" s="8" t="s">
        <v>14</v>
      </c>
      <c r="C58" s="8" t="s">
        <v>8</v>
      </c>
      <c r="D58" s="72">
        <f t="shared" si="7"/>
        <v>1.7724945512094557E-2</v>
      </c>
      <c r="E58" s="22">
        <f t="shared" si="7"/>
        <v>1.4650235934153729E-2</v>
      </c>
      <c r="F58" s="72">
        <f t="shared" si="7"/>
        <v>3.0844658302779514E-2</v>
      </c>
      <c r="G58" s="22">
        <f t="shared" si="7"/>
        <v>2.3562019048985073E-2</v>
      </c>
      <c r="H58" s="22">
        <f t="shared" si="7"/>
        <v>5.1295421746211135E-2</v>
      </c>
      <c r="J58" s="2"/>
      <c r="K58" s="2"/>
      <c r="L58" s="2"/>
      <c r="M58" s="2"/>
      <c r="N58" s="2"/>
      <c r="Q58" s="18"/>
      <c r="R58" s="18"/>
      <c r="S58" s="18"/>
      <c r="U58" s="18"/>
      <c r="V58" s="18"/>
      <c r="W58" s="18"/>
      <c r="X58" s="18"/>
      <c r="Y58" s="18"/>
      <c r="AA58" s="18"/>
      <c r="AB58" s="18"/>
      <c r="AC58" s="18"/>
      <c r="AD58" s="18"/>
      <c r="AE58" s="18"/>
      <c r="AG58" s="18"/>
      <c r="AH58" s="18"/>
      <c r="AI58" s="18"/>
      <c r="AJ58" s="18"/>
      <c r="AK58" s="18"/>
    </row>
    <row r="59" spans="1:37" x14ac:dyDescent="0.25">
      <c r="B59" s="21" t="s">
        <v>13</v>
      </c>
      <c r="C59" s="21" t="s">
        <v>8</v>
      </c>
      <c r="D59" s="70">
        <f t="shared" si="7"/>
        <v>2.433758470527575E-2</v>
      </c>
      <c r="E59" s="20">
        <f t="shared" si="7"/>
        <v>1.3010037817590836E-2</v>
      </c>
      <c r="F59" s="70">
        <f t="shared" si="7"/>
        <v>4.7721324936137108E-2</v>
      </c>
      <c r="G59" s="20">
        <f t="shared" si="7"/>
        <v>2.9802949015405832E-2</v>
      </c>
      <c r="H59" s="20">
        <f t="shared" si="7"/>
        <v>4.8956234745277674E-2</v>
      </c>
      <c r="J59" s="2"/>
      <c r="K59" s="2"/>
      <c r="L59" s="2"/>
      <c r="M59" s="2"/>
      <c r="N59" s="2"/>
      <c r="Q59" s="18"/>
      <c r="R59" s="18"/>
      <c r="S59" s="18"/>
      <c r="U59" s="18"/>
      <c r="V59" s="18"/>
      <c r="W59" s="18"/>
      <c r="X59" s="18"/>
      <c r="Y59" s="18"/>
      <c r="AA59" s="18"/>
      <c r="AB59" s="18"/>
      <c r="AC59" s="18"/>
      <c r="AD59" s="18"/>
      <c r="AE59" s="18"/>
      <c r="AG59" s="18"/>
      <c r="AH59" s="18"/>
      <c r="AI59" s="18"/>
      <c r="AJ59" s="18"/>
      <c r="AK59" s="18"/>
    </row>
    <row r="60" spans="1:37" x14ac:dyDescent="0.25">
      <c r="B60" s="8"/>
      <c r="C60" s="8"/>
      <c r="D60" s="61"/>
      <c r="E60" s="19"/>
      <c r="F60" s="61"/>
      <c r="G60" s="19"/>
      <c r="H60" s="19"/>
      <c r="J60" s="2"/>
      <c r="K60" s="2"/>
      <c r="L60" s="2"/>
      <c r="M60" s="2"/>
      <c r="N60" s="2"/>
      <c r="Q60" s="18"/>
      <c r="R60" s="18"/>
      <c r="S60" s="18"/>
      <c r="U60" s="18"/>
      <c r="V60" s="18"/>
      <c r="W60" s="18"/>
      <c r="X60" s="18"/>
      <c r="Y60" s="18"/>
      <c r="AA60" s="18"/>
      <c r="AB60" s="18"/>
      <c r="AC60" s="18"/>
      <c r="AD60" s="18"/>
      <c r="AE60" s="18"/>
      <c r="AG60" s="18"/>
      <c r="AH60" s="18"/>
      <c r="AI60" s="18"/>
      <c r="AJ60" s="18"/>
      <c r="AK60" s="18"/>
    </row>
    <row r="61" spans="1:37" x14ac:dyDescent="0.25">
      <c r="B61" s="17" t="s">
        <v>12</v>
      </c>
      <c r="C61" s="17"/>
      <c r="D61" s="66"/>
      <c r="E61" s="8"/>
      <c r="F61" s="66"/>
      <c r="G61" s="8"/>
      <c r="H61" s="8"/>
      <c r="J61" s="2"/>
      <c r="K61" s="2"/>
      <c r="L61" s="2"/>
      <c r="M61" s="2"/>
      <c r="N61" s="2"/>
    </row>
    <row r="62" spans="1:37" x14ac:dyDescent="0.25">
      <c r="B62" s="8" t="s">
        <v>11</v>
      </c>
      <c r="C62" s="8" t="s">
        <v>6</v>
      </c>
      <c r="D62" s="67">
        <v>716.45078559999797</v>
      </c>
      <c r="E62" s="11">
        <v>254.24226631999954</v>
      </c>
      <c r="F62" s="67">
        <v>1456.7745366599984</v>
      </c>
      <c r="G62" s="11">
        <v>709.8258491299996</v>
      </c>
      <c r="H62" s="11">
        <v>1539.3677045999991</v>
      </c>
      <c r="J62" s="2"/>
      <c r="K62" s="2"/>
      <c r="L62" s="2"/>
      <c r="M62" s="2"/>
      <c r="N62" s="2"/>
    </row>
    <row r="63" spans="1:37" ht="14.85" customHeight="1" x14ac:dyDescent="0.25">
      <c r="B63" s="8" t="s">
        <v>10</v>
      </c>
      <c r="C63" s="8" t="s">
        <v>6</v>
      </c>
      <c r="D63" s="67">
        <v>6035.9682047299993</v>
      </c>
      <c r="E63" s="16">
        <v>4652.8881002950002</v>
      </c>
      <c r="F63" s="78">
        <v>5823.3681473224997</v>
      </c>
      <c r="G63" s="16">
        <v>4613.0167046124998</v>
      </c>
      <c r="H63" s="11">
        <v>4870.0858623849999</v>
      </c>
      <c r="J63" s="2"/>
      <c r="K63" s="2"/>
      <c r="L63" s="2"/>
      <c r="M63" s="2"/>
      <c r="N63" s="2"/>
    </row>
    <row r="64" spans="1:37" x14ac:dyDescent="0.25">
      <c r="B64" s="15" t="s">
        <v>9</v>
      </c>
      <c r="C64" s="15" t="s">
        <v>8</v>
      </c>
      <c r="D64" s="73">
        <f>(D62/D63)*4</f>
        <v>0.47478764718380168</v>
      </c>
      <c r="E64" s="14">
        <f>(E62/E63)*4</f>
        <v>0.21856727334910994</v>
      </c>
      <c r="F64" s="73">
        <f>(F62/F63)/2*4</f>
        <v>0.50032026133529006</v>
      </c>
      <c r="G64" s="13">
        <f>(G62/G63)/2*4</f>
        <v>0.30774909114040422</v>
      </c>
      <c r="H64" s="13">
        <f>H62/H63</f>
        <v>0.31608635824875031</v>
      </c>
      <c r="J64" s="2"/>
      <c r="K64" s="2"/>
      <c r="L64" s="2"/>
      <c r="M64" s="2"/>
      <c r="N64" s="2"/>
    </row>
    <row r="65" spans="2:16" ht="5.0999999999999996" customHeight="1" x14ac:dyDescent="0.25">
      <c r="B65" s="12"/>
      <c r="C65" s="12"/>
      <c r="D65" s="66"/>
      <c r="E65" s="8"/>
      <c r="F65" s="66"/>
      <c r="G65" s="8"/>
      <c r="H65" s="8"/>
      <c r="J65" s="2"/>
      <c r="K65" s="2"/>
      <c r="L65" s="2"/>
      <c r="M65" s="2"/>
      <c r="N65" s="2"/>
      <c r="O65" s="2"/>
    </row>
    <row r="66" spans="2:16" x14ac:dyDescent="0.25">
      <c r="B66" s="8" t="s">
        <v>7</v>
      </c>
      <c r="C66" s="8" t="s">
        <v>6</v>
      </c>
      <c r="D66" s="67">
        <v>6289.0887200299994</v>
      </c>
      <c r="E66" s="11">
        <v>4688.0426097299996</v>
      </c>
      <c r="F66" s="67">
        <v>6289.0887200299994</v>
      </c>
      <c r="G66" s="11">
        <v>4688.0426097299996</v>
      </c>
      <c r="H66" s="11">
        <v>5438.6884904000008</v>
      </c>
      <c r="J66" s="2"/>
      <c r="K66" s="2"/>
      <c r="L66" s="2"/>
      <c r="M66" s="2"/>
      <c r="N66" s="2"/>
      <c r="O66" s="2"/>
    </row>
    <row r="67" spans="2:16" x14ac:dyDescent="0.25">
      <c r="B67" s="8" t="s">
        <v>5</v>
      </c>
      <c r="C67" s="8" t="s">
        <v>3</v>
      </c>
      <c r="D67" s="74">
        <f>+D66*1000000/D69</f>
        <v>76.291646976222808</v>
      </c>
      <c r="E67" s="10">
        <f>+E66*1000000/E69</f>
        <v>56.873359776900251</v>
      </c>
      <c r="F67" s="74">
        <f>+F66*1000000/F69</f>
        <v>76.291646976222808</v>
      </c>
      <c r="G67" s="10">
        <f>+G66*1000000/G69</f>
        <v>56.873359776900251</v>
      </c>
      <c r="H67" s="9">
        <f>+H66*1000000/H69</f>
        <v>65.979026401444344</v>
      </c>
      <c r="I67" s="10"/>
      <c r="J67" s="2"/>
      <c r="K67" s="2"/>
      <c r="L67" s="2"/>
      <c r="M67" s="2"/>
      <c r="N67" s="2"/>
      <c r="O67" s="2"/>
    </row>
    <row r="68" spans="2:16" x14ac:dyDescent="0.25">
      <c r="B68" s="8" t="s">
        <v>4</v>
      </c>
      <c r="C68" s="8" t="s">
        <v>3</v>
      </c>
      <c r="D68" s="75">
        <f>+D62*1000000/D70</f>
        <v>8.6929050142653885</v>
      </c>
      <c r="E68" s="9">
        <f>+E62*1000000/E70</f>
        <v>3.0846524033973783</v>
      </c>
      <c r="F68" s="75">
        <f>+F62*1000000/F70</f>
        <v>17.674114721389881</v>
      </c>
      <c r="G68" s="9">
        <f>+G62*1000000/G70</f>
        <v>8.6111446002604861</v>
      </c>
      <c r="H68" s="9">
        <f>+H62*1000000/H70</f>
        <v>18.674675099803181</v>
      </c>
      <c r="I68" s="9"/>
      <c r="J68" s="2"/>
      <c r="K68" s="2"/>
      <c r="L68" s="2"/>
      <c r="M68" s="2"/>
      <c r="N68" s="2"/>
      <c r="O68" s="2"/>
    </row>
    <row r="69" spans="2:16" x14ac:dyDescent="0.25">
      <c r="B69" s="8" t="s">
        <v>2</v>
      </c>
      <c r="C69" s="8" t="s">
        <v>0</v>
      </c>
      <c r="D69" s="76">
        <v>82434827</v>
      </c>
      <c r="E69" s="7">
        <v>82429500</v>
      </c>
      <c r="F69" s="76">
        <v>82434827</v>
      </c>
      <c r="G69" s="7">
        <v>82429500</v>
      </c>
      <c r="H69" s="7">
        <v>82430566</v>
      </c>
      <c r="J69" s="2"/>
      <c r="K69" s="2"/>
      <c r="L69" s="2"/>
      <c r="M69" s="2"/>
      <c r="N69" s="2"/>
      <c r="O69" s="2"/>
    </row>
    <row r="70" spans="2:16" x14ac:dyDescent="0.25">
      <c r="B70" s="8" t="s">
        <v>1</v>
      </c>
      <c r="C70" s="8" t="s">
        <v>0</v>
      </c>
      <c r="D70" s="76">
        <v>82417878.076923072</v>
      </c>
      <c r="E70" s="7">
        <v>82421690.703296706</v>
      </c>
      <c r="F70" s="76">
        <v>82424186.988950282</v>
      </c>
      <c r="G70" s="7">
        <v>82431068.351648346</v>
      </c>
      <c r="H70" s="7">
        <v>82430762.32240437</v>
      </c>
      <c r="J70" s="2"/>
      <c r="K70" s="2"/>
      <c r="L70" s="2"/>
      <c r="M70" s="2"/>
      <c r="N70" s="2"/>
      <c r="O70" s="2"/>
    </row>
    <row r="71" spans="2:16" ht="14.85" customHeight="1" x14ac:dyDescent="0.25">
      <c r="B71" s="6"/>
      <c r="C71" s="5"/>
      <c r="D71" s="5"/>
      <c r="E71" s="5"/>
      <c r="F71" s="5"/>
      <c r="G71" s="5"/>
      <c r="H71" s="5"/>
      <c r="J71" s="2"/>
      <c r="K71" s="2"/>
      <c r="L71" s="2"/>
      <c r="M71" s="2"/>
      <c r="N71" s="3"/>
      <c r="O71" s="2"/>
    </row>
    <row r="72" spans="2:16" ht="14.85" customHeight="1" x14ac:dyDescent="0.25">
      <c r="B72" s="6"/>
      <c r="C72" s="5"/>
      <c r="D72" s="5"/>
      <c r="E72" s="5"/>
      <c r="F72" s="5"/>
      <c r="G72" s="5"/>
      <c r="H72" s="5"/>
      <c r="J72" s="2"/>
      <c r="K72" s="2"/>
      <c r="L72" s="2"/>
      <c r="M72" s="2"/>
      <c r="N72" s="3"/>
      <c r="O72" s="2"/>
    </row>
    <row r="73" spans="2:16" ht="52.5" customHeight="1" x14ac:dyDescent="0.25">
      <c r="B73" s="89"/>
      <c r="C73" s="89"/>
      <c r="D73" s="89"/>
      <c r="E73" s="89"/>
      <c r="F73" s="4"/>
      <c r="G73" s="4"/>
      <c r="H73" s="4"/>
      <c r="J73" s="2"/>
      <c r="K73" s="2"/>
      <c r="L73" s="2"/>
      <c r="M73" s="2"/>
      <c r="N73" s="2"/>
      <c r="O73" s="3"/>
      <c r="P73" s="2"/>
    </row>
    <row r="74" spans="2:16" x14ac:dyDescent="0.25">
      <c r="K74" s="2"/>
      <c r="L74" s="2"/>
    </row>
    <row r="75" spans="2:16" x14ac:dyDescent="0.25">
      <c r="K75" s="2"/>
      <c r="L75" s="2"/>
    </row>
    <row r="76" spans="2:16" x14ac:dyDescent="0.25">
      <c r="K76" s="2"/>
      <c r="L76" s="2"/>
    </row>
    <row r="77" spans="2:16" x14ac:dyDescent="0.25">
      <c r="K77" s="2"/>
      <c r="L77" s="2"/>
    </row>
    <row r="78" spans="2:16" x14ac:dyDescent="0.25">
      <c r="K78" s="2"/>
      <c r="L78" s="2"/>
    </row>
    <row r="79" spans="2:16" x14ac:dyDescent="0.25">
      <c r="K79" s="2"/>
      <c r="L79" s="2"/>
    </row>
    <row r="80" spans="2:16" x14ac:dyDescent="0.25">
      <c r="K80" s="2"/>
      <c r="L80" s="2"/>
    </row>
    <row r="81" spans="11:12" x14ac:dyDescent="0.25">
      <c r="K81" s="2"/>
      <c r="L81" s="2"/>
    </row>
    <row r="82" spans="11:12" x14ac:dyDescent="0.25">
      <c r="K82" s="2"/>
      <c r="L82" s="2"/>
    </row>
  </sheetData>
  <mergeCells count="1">
    <mergeCell ref="B73:E7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Definitions</vt: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2025-07-10T13:10:01Z</dcterms:created>
  <dcterms:modified xsi:type="dcterms:W3CDTF">2025-07-10T13:10:20Z</dcterms:modified>
</cp:coreProperties>
</file>