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7"/>
  <workbookPr filterPrivacy="1" defaultThemeVersion="124226"/>
  <xr:revisionPtr revIDLastSave="0" documentId="8_{F6B48ADA-A434-A64D-87E1-CAF077FCF8E2}" xr6:coauthVersionLast="47" xr6:coauthVersionMax="47" xr10:uidLastSave="{00000000-0000-0000-0000-000000000000}"/>
  <workbookProtection workbookPassword="F0DD" lockStructure="1"/>
  <bookViews>
    <workbookView xWindow="120" yWindow="600" windowWidth="26680" windowHeight="15840" xr2:uid="{00000000-000D-0000-FFFF-FFFF00000000}"/>
  </bookViews>
  <sheets>
    <sheet name="Eingaben" sheetId="1" r:id="rId1"/>
    <sheet name="Berechnungen" sheetId="2" state="hidden" r:id="rId2"/>
    <sheet name="ExportTarife" sheetId="4" state="hidden" r:id="rId3"/>
    <sheet name="ExportUZVTarife" sheetId="5" state="hidden" r:id="rId4"/>
  </sheets>
  <definedNames>
    <definedName name="_xlnm.Print_Area" localSheetId="0">Eingaben!$A$1:$F$51</definedName>
    <definedName name="ExportTarife">ExportTarife!$A$1:$L$14</definedName>
    <definedName name="ExportUZVTarife">ExportUZVTarife!$A$1:$L$5</definedName>
    <definedName name="Tarifbeitraege">Berechnungen!$D$30:$F$42</definedName>
    <definedName name="Tariftabelle_V">Berechnungen!$B$30:$F$42</definedName>
    <definedName name="UZV">Berechnungen!$B$21:$B$22</definedName>
    <definedName name="UZVTabelle_V">Berechnungen!$B$55:$E$58</definedName>
    <definedName name="UZVTariftabelle">Berechnungen!$D$55:$E$58</definedName>
    <definedName name="Zusatzanteile">Berechnungen!$J$8:$Y$22</definedName>
    <definedName name="Zusatzanteile_Auswahl">Berechnungen!#REF!</definedName>
    <definedName name="Zusatzanteile_Hilfe">Berechnungen!$D$7:$E$22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" l="1"/>
  <c r="G29" i="2" l="1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B40" i="2"/>
  <c r="C40" i="2"/>
  <c r="D40" i="2"/>
  <c r="E40" i="2"/>
  <c r="F40" i="2"/>
  <c r="B41" i="2"/>
  <c r="C41" i="2"/>
  <c r="D41" i="2"/>
  <c r="E41" i="2"/>
  <c r="F41" i="2"/>
  <c r="B42" i="2"/>
  <c r="C42" i="2"/>
  <c r="D42" i="2"/>
  <c r="E42" i="2"/>
  <c r="F42" i="2"/>
  <c r="B38" i="2" l="1"/>
  <c r="C38" i="2"/>
  <c r="D38" i="2"/>
  <c r="E38" i="2"/>
  <c r="F38" i="2"/>
  <c r="B39" i="2"/>
  <c r="C39" i="2"/>
  <c r="D39" i="2"/>
  <c r="E39" i="2"/>
  <c r="F39" i="2"/>
  <c r="B78" i="2"/>
  <c r="B67" i="2"/>
  <c r="B66" i="2"/>
  <c r="D55" i="2"/>
  <c r="B55" i="2"/>
  <c r="C55" i="2"/>
  <c r="E55" i="2"/>
  <c r="D56" i="2"/>
  <c r="B56" i="2"/>
  <c r="C56" i="2"/>
  <c r="E56" i="2"/>
  <c r="D57" i="2"/>
  <c r="B57" i="2"/>
  <c r="C57" i="2"/>
  <c r="E57" i="2"/>
  <c r="D58" i="2"/>
  <c r="B58" i="2"/>
  <c r="C58" i="2"/>
  <c r="E58" i="2"/>
  <c r="E54" i="2"/>
  <c r="C54" i="2"/>
  <c r="B54" i="2"/>
  <c r="D54" i="2"/>
  <c r="F31" i="2"/>
  <c r="D30" i="2"/>
  <c r="B30" i="2"/>
  <c r="C30" i="2"/>
  <c r="E30" i="2"/>
  <c r="F30" i="2"/>
  <c r="D31" i="2"/>
  <c r="B31" i="2"/>
  <c r="C31" i="2"/>
  <c r="E31" i="2"/>
  <c r="D32" i="2"/>
  <c r="B32" i="2"/>
  <c r="C32" i="2"/>
  <c r="E32" i="2"/>
  <c r="F32" i="2"/>
  <c r="D33" i="2"/>
  <c r="B33" i="2"/>
  <c r="C33" i="2"/>
  <c r="E33" i="2"/>
  <c r="F33" i="2"/>
  <c r="D34" i="2"/>
  <c r="B34" i="2"/>
  <c r="C34" i="2"/>
  <c r="E34" i="2"/>
  <c r="F34" i="2"/>
  <c r="D35" i="2"/>
  <c r="B35" i="2"/>
  <c r="C35" i="2"/>
  <c r="E35" i="2"/>
  <c r="F35" i="2"/>
  <c r="D36" i="2"/>
  <c r="B36" i="2"/>
  <c r="C36" i="2"/>
  <c r="E36" i="2"/>
  <c r="F36" i="2"/>
  <c r="D37" i="2"/>
  <c r="B37" i="2"/>
  <c r="C37" i="2"/>
  <c r="E37" i="2"/>
  <c r="F37" i="2"/>
  <c r="F29" i="2"/>
  <c r="E29" i="2"/>
  <c r="C29" i="2"/>
  <c r="B29" i="2"/>
  <c r="D29" i="2"/>
  <c r="B3" i="2" l="1"/>
  <c r="B1" i="2"/>
  <c r="B7" i="1" l="1"/>
  <c r="B25" i="2" s="1"/>
  <c r="B26" i="2" s="1"/>
  <c r="B4" i="2"/>
  <c r="B8" i="2" s="1"/>
  <c r="H9" i="1" s="1"/>
  <c r="B5" i="2" l="1"/>
  <c r="B47" i="2"/>
  <c r="B49" i="2" s="1"/>
  <c r="D70" i="2" s="1"/>
  <c r="B48" i="2" l="1"/>
  <c r="B60" i="2" s="1"/>
  <c r="B61" i="2" s="1"/>
  <c r="B79" i="2"/>
  <c r="B80" i="2" s="1"/>
  <c r="B81" i="2" s="1"/>
  <c r="F10" i="1" s="1"/>
  <c r="B50" i="2"/>
  <c r="D71" i="2" s="1"/>
  <c r="F9" i="1" l="1"/>
  <c r="B51" i="2"/>
  <c r="D72" i="2" s="1"/>
  <c r="B62" i="2"/>
  <c r="C70" i="2"/>
  <c r="C74" i="2" l="1"/>
  <c r="B14" i="1" s="1"/>
  <c r="C76" i="2"/>
  <c r="B63" i="2"/>
  <c r="C72" i="2" s="1"/>
  <c r="C71" i="2"/>
  <c r="B13" i="1" l="1"/>
  <c r="C75" i="2"/>
  <c r="B15" i="1" s="1"/>
</calcChain>
</file>

<file path=xl/sharedStrings.xml><?xml version="1.0" encoding="utf-8"?>
<sst xmlns="http://schemas.openxmlformats.org/spreadsheetml/2006/main" count="186" uniqueCount="108">
  <si>
    <t>Tarifnummer</t>
  </si>
  <si>
    <t>Tarifart</t>
  </si>
  <si>
    <t>Tarifbescheibung</t>
  </si>
  <si>
    <t>AlterVon</t>
  </si>
  <si>
    <t>AlterBis</t>
  </si>
  <si>
    <t>SterbegeldFix</t>
  </si>
  <si>
    <t>BeitragFix</t>
  </si>
  <si>
    <t>Aufnahmegebuehr</t>
  </si>
  <si>
    <t>UZV-Faktor</t>
  </si>
  <si>
    <t>SterbegeldVon</t>
  </si>
  <si>
    <t>SterbegeldBis</t>
  </si>
  <si>
    <t>Zusatzversicherung</t>
  </si>
  <si>
    <t>STG</t>
  </si>
  <si>
    <t>UZV</t>
  </si>
  <si>
    <t>Zusatztarife ab 01.01.2016</t>
  </si>
  <si>
    <t>Nachname</t>
  </si>
  <si>
    <t>Vorname</t>
  </si>
  <si>
    <t>Geburtsdatum</t>
  </si>
  <si>
    <t>Geburtsjahr</t>
  </si>
  <si>
    <t>Unfallzusatzversicherung</t>
  </si>
  <si>
    <t>Beitrag/Monat</t>
  </si>
  <si>
    <t>Beitrag/Jahr</t>
  </si>
  <si>
    <t>Beitrag/Quartal</t>
  </si>
  <si>
    <t>Bisherige Anteile</t>
  </si>
  <si>
    <t>Wenn Beiträge ausgegeben werden, bitte folgenden Felder zur Beantragung ausfüllen</t>
  </si>
  <si>
    <t>Straße und Hausnummer</t>
  </si>
  <si>
    <t>PLZ</t>
  </si>
  <si>
    <t>Ort</t>
  </si>
  <si>
    <t>Meldung minderjähriger Kinder</t>
  </si>
  <si>
    <t>Ich erkläre, dass ich derzeit gesund bin</t>
  </si>
  <si>
    <t>Datum</t>
  </si>
  <si>
    <t>Unterschrift</t>
  </si>
  <si>
    <t>Name, Vorname</t>
  </si>
  <si>
    <t>abweichende Adresse</t>
  </si>
  <si>
    <t>Bitte zusätzlich ein SEPA-Mandat ausfüllen.
Dieses finden Sie ebenfalls im Downloadbereich</t>
  </si>
  <si>
    <t>Zahlweise</t>
  </si>
  <si>
    <t>Anzahl neuer Anteile</t>
  </si>
  <si>
    <t>Beitragsberechnung und Aufnahme-/Erhöhungsantrag</t>
  </si>
  <si>
    <t>jährlich, 1/4-jährlich, monatlich</t>
  </si>
  <si>
    <t>Ausfüllhinweise</t>
  </si>
  <si>
    <t>Ermittlung Geburtsjahr</t>
  </si>
  <si>
    <t>Ermittlung Anteilsbestand</t>
  </si>
  <si>
    <t>Tabelle UZV</t>
  </si>
  <si>
    <t>Ja</t>
  </si>
  <si>
    <t>Nein</t>
  </si>
  <si>
    <t>Tabelle Zusatzanteile</t>
  </si>
  <si>
    <t>keine</t>
  </si>
  <si>
    <t>Spalte</t>
  </si>
  <si>
    <t>Ermittlung Zusatzanteile</t>
  </si>
  <si>
    <t>Zahl gefüllter Zeilen</t>
  </si>
  <si>
    <t>Zehn</t>
  </si>
  <si>
    <t>Neun</t>
  </si>
  <si>
    <t>Acht</t>
  </si>
  <si>
    <t>Sieben</t>
  </si>
  <si>
    <t>Sechs</t>
  </si>
  <si>
    <t>Fünf</t>
  </si>
  <si>
    <t>Vier</t>
  </si>
  <si>
    <t>Drei</t>
  </si>
  <si>
    <t>Zwei</t>
  </si>
  <si>
    <t>Eins</t>
  </si>
  <si>
    <t>Null</t>
  </si>
  <si>
    <t>Zusatzanteile Wort</t>
  </si>
  <si>
    <t>Folgende Beiträge sind für neue/zusätzliche Anteile zu zahlen</t>
  </si>
  <si>
    <t>Eintrittsalter</t>
  </si>
  <si>
    <t>Tarif STG</t>
  </si>
  <si>
    <t>Verkürzung Tarife</t>
  </si>
  <si>
    <t>Untergrenze</t>
  </si>
  <si>
    <t>Beitrag Quartal</t>
  </si>
  <si>
    <t>Beitrag Monat</t>
  </si>
  <si>
    <t>Beitrag Jahr</t>
  </si>
  <si>
    <t>Verkürzung UZV-Tarife</t>
  </si>
  <si>
    <t>Tarif UZV</t>
  </si>
  <si>
    <t>Neuanzahl</t>
  </si>
  <si>
    <t>Neuanteilsbeiträge</t>
  </si>
  <si>
    <t>Mit UZV</t>
  </si>
  <si>
    <t>Ohne UZV</t>
  </si>
  <si>
    <t>Quartal</t>
  </si>
  <si>
    <t>Jahr</t>
  </si>
  <si>
    <t>Monat</t>
  </si>
  <si>
    <t>Anzeige Beitrag</t>
  </si>
  <si>
    <t>Bisheriges Sterbegeld</t>
  </si>
  <si>
    <t>Neues Sterbegeld</t>
  </si>
  <si>
    <t xml:space="preserve">Bei Neuaufnahme 0; </t>
  </si>
  <si>
    <t>Angabe zur kostenfreien Mitversicherung</t>
  </si>
  <si>
    <t>bis zur Vollendung des 18. Lebensjahres</t>
  </si>
  <si>
    <t>Bestandssterbegeld</t>
  </si>
  <si>
    <t>Neues Sterbegeld je Anteil</t>
  </si>
  <si>
    <t>Gesamtsterbegeld</t>
  </si>
  <si>
    <t>Eingabe Ja oder Nein; Sterbegeld ohne Be-</t>
  </si>
  <si>
    <t>rücksichtigung Unfallzusatzversicherung</t>
  </si>
  <si>
    <t>Bitte alle grauen Felder befüllen</t>
  </si>
  <si>
    <t>Versicherungsbeginn</t>
  </si>
  <si>
    <t>jeder Erste eines Monats</t>
  </si>
  <si>
    <t>Telefon</t>
  </si>
  <si>
    <t>E-Mail Adresse</t>
  </si>
  <si>
    <t>Muss &lt; 66 Jahre sein (nur Bestand 67-75)</t>
  </si>
  <si>
    <t xml:space="preserve">incl. bisheriger Anteile maximal 15; </t>
  </si>
  <si>
    <t>Tarif 2026</t>
  </si>
  <si>
    <t>Zusatztarif 2026</t>
  </si>
  <si>
    <t>Elf</t>
  </si>
  <si>
    <t>Zwölf</t>
  </si>
  <si>
    <t>Dreizehn</t>
  </si>
  <si>
    <t>Vierzehn</t>
  </si>
  <si>
    <t>Fünfzehn</t>
  </si>
  <si>
    <t>Link zum Merkblatt:
www.hinterbliebenenvorsorge-heideregion.de/datenschutz</t>
  </si>
  <si>
    <t>Bitte senden Sie das ausgefüllte und unterschriebene Formular an:
Hinterbliebenenvorsorge Heide Region a.G.
Krusengarten 12
29633 Munster
oder per Mail an:
vorsorge.heide@t-online.de</t>
  </si>
  <si>
    <t xml:space="preserve">Von der Hinterbliebenenvorsorge Heide Region a.G. auszufüllen:
Der Antrag wird             O angenommen             O abgelehnt
Mitgl.Nr: __________    Tarif: ______ Vertr.Nr: ____________________________________________
Datum ___________   Unterschrift Vorstand __________________________
</t>
  </si>
  <si>
    <t>Ich erkläre, dass ich das Merkblatt zum Datenschutz unter www.hinterbliebenenvorsorge-heideregion.de/datenschutz gelesen habe und dieses akzeptiere.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</si>
</sst>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>
    <font>
      <sz val="11"/>
      <color theme="1"/>
      <name val="Calibri"/>
      <family val="2"/>
      <scheme val="minor"/>
    </font>
    <font>
      <sz val="10"/>
      <name val="MS Sans Serif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b/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1"/>
    <xf numFmtId="0" fontId="2" fillId="0" borderId="0" xfId="0" applyFont="1"/>
    <xf numFmtId="0" fontId="5" fillId="0" borderId="0" xfId="0" applyFont="1"/>
    <xf numFmtId="0" fontId="2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2" fillId="0" borderId="4" xfId="0" applyFont="1" applyBorder="1"/>
    <xf numFmtId="0" fontId="2" fillId="0" borderId="3" xfId="0" applyFont="1" applyBorder="1"/>
    <xf numFmtId="0" fontId="6" fillId="3" borderId="1" xfId="0" applyFont="1" applyFill="1" applyBorder="1"/>
    <xf numFmtId="0" fontId="5" fillId="4" borderId="0" xfId="0" applyFont="1" applyFill="1"/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11" xfId="0" applyBorder="1"/>
    <xf numFmtId="0" fontId="0" fillId="0" borderId="7" xfId="0" applyBorder="1"/>
    <xf numFmtId="0" fontId="2" fillId="5" borderId="0" xfId="0" applyFont="1" applyFill="1"/>
    <xf numFmtId="14" fontId="0" fillId="0" borderId="0" xfId="0" applyNumberFormat="1"/>
    <xf numFmtId="164" fontId="6" fillId="0" borderId="1" xfId="0" applyNumberFormat="1" applyFont="1" applyBorder="1"/>
    <xf numFmtId="164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8" fillId="0" borderId="0" xfId="0" applyFont="1"/>
    <xf numFmtId="0" fontId="10" fillId="4" borderId="0" xfId="2" applyFont="1" applyFill="1" applyAlignment="1" applyProtection="1">
      <alignment wrapText="1"/>
      <protection locked="0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2" fillId="4" borderId="5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6" fillId="2" borderId="1" xfId="0" applyFont="1" applyFill="1" applyBorder="1" applyAlignment="1" applyProtection="1">
      <alignment horizontal="left"/>
      <protection locked="0"/>
    </xf>
    <xf numFmtId="14" fontId="6" fillId="2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14" xfId="0" applyFont="1" applyFill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4" fillId="0" borderId="1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14" fontId="2" fillId="0" borderId="1" xfId="0" applyNumberFormat="1" applyFont="1" applyBorder="1" applyAlignment="1" applyProtection="1">
      <alignment horizontal="left"/>
      <protection locked="0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63"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Zehn" displayName="Zehn" ref="O7:O17" totalsRowShown="0" headerRowBorderDxfId="62" tableBorderDxfId="61" totalsRowBorderDxfId="60">
  <autoFilter ref="O7:O17" xr:uid="{00000000-0009-0000-0100-000001000000}"/>
  <tableColumns count="1">
    <tableColumn id="1" xr3:uid="{00000000-0010-0000-0000-000001000000}" name="Zehn" dataDxfId="59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Eins" displayName="Eins" ref="X7:X8" totalsRowShown="0" headerRowBorderDxfId="27" tableBorderDxfId="26" totalsRowBorderDxfId="25">
  <autoFilter ref="X7:X8" xr:uid="{00000000-0009-0000-0100-00000B000000}"/>
  <tableColumns count="1">
    <tableColumn id="1" xr3:uid="{00000000-0010-0000-0900-000001000000}" name="Eins" dataDxfId="24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Null" displayName="Null" ref="Y7:Y8" totalsRowShown="0" headerRowBorderDxfId="23" tableBorderDxfId="22" totalsRowBorderDxfId="21">
  <autoFilter ref="Y7:Y8" xr:uid="{00000000-0009-0000-0100-00000C000000}"/>
  <tableColumns count="1">
    <tableColumn id="1" xr3:uid="{00000000-0010-0000-0A00-000001000000}" name="Null" dataDxfId="20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B000000}" name="Elf" displayName="Elf" ref="N7:N18" totalsRowShown="0" headerRowBorderDxfId="19" tableBorderDxfId="18" totalsRowBorderDxfId="17">
  <autoFilter ref="N7:N18" xr:uid="{00000000-0009-0000-0100-000002000000}"/>
  <tableColumns count="1">
    <tableColumn id="1" xr3:uid="{00000000-0010-0000-0B00-000001000000}" name="Elf" dataDxfId="16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Zwölf" displayName="Zwölf" ref="M7:M19" totalsRowShown="0" headerRowBorderDxfId="15" tableBorderDxfId="14" totalsRowBorderDxfId="13">
  <autoFilter ref="M7:M19" xr:uid="{00000000-0009-0000-0100-00000D000000}"/>
  <tableColumns count="1">
    <tableColumn id="1" xr3:uid="{00000000-0010-0000-0C00-000001000000}" name="Zwölf" dataDxfId="12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Dreizehn" displayName="Dreizehn" ref="L7:L20" totalsRowShown="0" headerRowBorderDxfId="11" tableBorderDxfId="10" totalsRowBorderDxfId="9">
  <autoFilter ref="L7:L20" xr:uid="{00000000-0009-0000-0100-00000E000000}"/>
  <tableColumns count="1">
    <tableColumn id="1" xr3:uid="{00000000-0010-0000-0D00-000001000000}" name="Dreizehn" dataDxfId="8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Vierzehn" displayName="Vierzehn" ref="K7:K21" totalsRowShown="0" headerRowBorderDxfId="7" tableBorderDxfId="6" totalsRowBorderDxfId="5">
  <autoFilter ref="K7:K21" xr:uid="{00000000-0009-0000-0100-00000F000000}"/>
  <tableColumns count="1">
    <tableColumn id="1" xr3:uid="{00000000-0010-0000-0E00-000001000000}" name="Vierzehn" dataDxfId="4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Fünfzehn" displayName="Fünfzehn" ref="J7:J22" totalsRowShown="0" headerRowBorderDxfId="3" tableBorderDxfId="2" totalsRowBorderDxfId="1">
  <autoFilter ref="J7:J22" xr:uid="{00000000-0009-0000-0100-000010000000}"/>
  <tableColumns count="1">
    <tableColumn id="1" xr3:uid="{00000000-0010-0000-0F00-000001000000}" name="Fünfzehn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Neun" displayName="Neun" ref="P7:P16" totalsRowShown="0" headerRowBorderDxfId="58" tableBorderDxfId="57" totalsRowBorderDxfId="56">
  <autoFilter ref="P7:P16" xr:uid="{00000000-0009-0000-0100-000003000000}"/>
  <tableColumns count="1">
    <tableColumn id="1" xr3:uid="{00000000-0010-0000-0100-000001000000}" name="Neun" dataDxfId="5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Acht" displayName="Acht" ref="Q7:Q15" totalsRowShown="0" headerRowBorderDxfId="54" tableBorderDxfId="53" totalsRowBorderDxfId="52">
  <autoFilter ref="Q7:Q15" xr:uid="{00000000-0009-0000-0100-000004000000}"/>
  <tableColumns count="1">
    <tableColumn id="1" xr3:uid="{00000000-0010-0000-0200-000001000000}" name="Acht" dataDxfId="5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Sieben" displayName="Sieben" ref="R7:R14" totalsRowShown="0" headerRowBorderDxfId="50" tableBorderDxfId="49" totalsRowBorderDxfId="48">
  <autoFilter ref="R7:R14" xr:uid="{00000000-0009-0000-0100-000005000000}"/>
  <tableColumns count="1">
    <tableColumn id="1" xr3:uid="{00000000-0010-0000-0300-000001000000}" name="Sieben" dataDxfId="4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Sechs" displayName="Sechs" ref="S7:S13" totalsRowShown="0" headerRowBorderDxfId="46" tableBorderDxfId="45" totalsRowBorderDxfId="44">
  <autoFilter ref="S7:S13" xr:uid="{00000000-0009-0000-0100-000006000000}"/>
  <tableColumns count="1">
    <tableColumn id="1" xr3:uid="{00000000-0010-0000-0400-000001000000}" name="Sechs" dataDxfId="43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Fünf" displayName="Fünf" ref="T7:T12" totalsRowShown="0" headerRowBorderDxfId="42" tableBorderDxfId="41" totalsRowBorderDxfId="40">
  <autoFilter ref="T7:T12" xr:uid="{00000000-0009-0000-0100-000007000000}"/>
  <tableColumns count="1">
    <tableColumn id="1" xr3:uid="{00000000-0010-0000-0500-000001000000}" name="Fünf" dataDxfId="39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Vier" displayName="Vier" ref="U7:U11" totalsRowShown="0" headerRowBorderDxfId="38" tableBorderDxfId="37" totalsRowBorderDxfId="36">
  <autoFilter ref="U7:U11" xr:uid="{00000000-0009-0000-0100-000008000000}"/>
  <tableColumns count="1">
    <tableColumn id="1" xr3:uid="{00000000-0010-0000-0600-000001000000}" name="Vier" dataDxfId="35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Drei" displayName="Drei" ref="V7:V10" totalsRowShown="0" headerRowBorderDxfId="34" tableBorderDxfId="33" totalsRowBorderDxfId="32">
  <autoFilter ref="V7:V10" xr:uid="{00000000-0009-0000-0100-000009000000}"/>
  <tableColumns count="1">
    <tableColumn id="1" xr3:uid="{00000000-0010-0000-0700-000001000000}" name="Drei" dataDxfId="31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Zwei" displayName="Zwei" ref="W7:W9" totalsRowShown="0" headerRowBorderDxfId="30" tableBorderDxfId="29" totalsRowBorderDxfId="28">
  <autoFilter ref="W7:W9" xr:uid="{00000000-0009-0000-0100-00000A000000}"/>
  <tableColumns count="1">
    <tableColumn id="1" xr3:uid="{00000000-0010-0000-0800-000001000000}" name="Zwei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interbliebenenvorsorge-heideregion.de/datenschutz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"/>
  <sheetViews>
    <sheetView tabSelected="1" topLeftCell="A27" zoomScaleNormal="100" workbookViewId="0">
      <selection activeCell="G28" sqref="G28"/>
    </sheetView>
  </sheetViews>
  <sheetFormatPr baseColWidth="10" defaultRowHeight="15"/>
  <cols>
    <col min="1" max="1" width="25.33203125" customWidth="1"/>
    <col min="4" max="4" width="12.1640625" customWidth="1"/>
    <col min="5" max="5" width="11.5" customWidth="1"/>
    <col min="6" max="6" width="25" customWidth="1"/>
    <col min="7" max="7" width="41.83203125" customWidth="1"/>
    <col min="8" max="8" width="0" hidden="1" customWidth="1"/>
  </cols>
  <sheetData>
    <row r="1" spans="1:8" s="3" customFormat="1" ht="23">
      <c r="A1" s="28" t="s">
        <v>37</v>
      </c>
      <c r="B1" s="28"/>
      <c r="C1" s="28"/>
      <c r="D1" s="28"/>
      <c r="E1" s="28"/>
      <c r="F1" s="28"/>
      <c r="G1" s="10"/>
    </row>
    <row r="2" spans="1:8" s="2" customFormat="1" ht="14">
      <c r="A2" s="33"/>
      <c r="B2" s="33"/>
      <c r="C2" s="33"/>
      <c r="D2" s="33"/>
      <c r="E2" s="33"/>
      <c r="F2" s="33"/>
      <c r="G2" s="12" t="s">
        <v>39</v>
      </c>
    </row>
    <row r="3" spans="1:8" s="2" customFormat="1" ht="16">
      <c r="A3" s="5" t="s">
        <v>15</v>
      </c>
      <c r="B3" s="31"/>
      <c r="C3" s="31"/>
      <c r="D3" s="31"/>
      <c r="E3" s="31"/>
      <c r="F3" s="31"/>
      <c r="G3" s="11" t="s">
        <v>90</v>
      </c>
    </row>
    <row r="4" spans="1:8" s="2" customFormat="1" ht="16">
      <c r="A4" s="5" t="s">
        <v>16</v>
      </c>
      <c r="B4" s="31"/>
      <c r="C4" s="31"/>
      <c r="D4" s="31"/>
      <c r="E4" s="31"/>
      <c r="F4" s="31"/>
      <c r="G4" s="11"/>
    </row>
    <row r="5" spans="1:8" s="2" customFormat="1" ht="16">
      <c r="A5" s="5" t="s">
        <v>17</v>
      </c>
      <c r="B5" s="32"/>
      <c r="C5" s="31"/>
      <c r="D5" s="31"/>
      <c r="E5" s="31"/>
      <c r="F5" s="31"/>
      <c r="G5" s="11"/>
    </row>
    <row r="6" spans="1:8" s="2" customFormat="1" ht="16">
      <c r="A6" s="26"/>
      <c r="B6" s="26"/>
      <c r="C6" s="26"/>
      <c r="D6" s="26"/>
      <c r="E6" s="26"/>
      <c r="F6" s="26"/>
      <c r="G6" s="11"/>
    </row>
    <row r="7" spans="1:8" s="2" customFormat="1" ht="16">
      <c r="A7" s="5" t="s">
        <v>18</v>
      </c>
      <c r="B7" s="9">
        <f>Berechnungen!B1</f>
        <v>0</v>
      </c>
      <c r="C7" s="26"/>
      <c r="D7" s="26"/>
      <c r="E7" s="26"/>
      <c r="F7" s="26"/>
      <c r="G7" s="11" t="s">
        <v>95</v>
      </c>
    </row>
    <row r="8" spans="1:8" s="2" customFormat="1" ht="16">
      <c r="A8" s="5" t="s">
        <v>23</v>
      </c>
      <c r="B8" s="21"/>
      <c r="C8" s="25" t="s">
        <v>80</v>
      </c>
      <c r="D8" s="25"/>
      <c r="E8" s="25"/>
      <c r="F8" s="20"/>
      <c r="G8" s="11" t="s">
        <v>82</v>
      </c>
    </row>
    <row r="9" spans="1:8" s="2" customFormat="1" ht="16">
      <c r="A9" s="5" t="s">
        <v>36</v>
      </c>
      <c r="B9" s="21"/>
      <c r="C9" s="25" t="s">
        <v>81</v>
      </c>
      <c r="D9" s="25"/>
      <c r="E9" s="25"/>
      <c r="F9" s="19">
        <f ca="1">Berechnungen!B80</f>
        <v>0</v>
      </c>
      <c r="G9" s="11" t="s">
        <v>96</v>
      </c>
      <c r="H9" s="17" t="str">
        <f>Berechnungen!B8</f>
        <v>Fünfzehn</v>
      </c>
    </row>
    <row r="10" spans="1:8" s="2" customFormat="1" ht="16">
      <c r="A10" s="5" t="s">
        <v>19</v>
      </c>
      <c r="B10" s="22"/>
      <c r="C10" s="25" t="s">
        <v>87</v>
      </c>
      <c r="D10" s="25"/>
      <c r="E10" s="25"/>
      <c r="F10" s="19">
        <f ca="1">Berechnungen!B81</f>
        <v>0</v>
      </c>
      <c r="G10" s="11" t="s">
        <v>88</v>
      </c>
    </row>
    <row r="11" spans="1:8" s="2" customFormat="1" ht="16">
      <c r="A11" s="26"/>
      <c r="B11" s="26"/>
      <c r="C11" s="26"/>
      <c r="D11" s="26"/>
      <c r="E11" s="26"/>
      <c r="F11" s="26"/>
      <c r="G11" s="11" t="s">
        <v>89</v>
      </c>
    </row>
    <row r="12" spans="1:8" s="2" customFormat="1" ht="16">
      <c r="A12" s="29" t="s">
        <v>62</v>
      </c>
      <c r="B12" s="29"/>
      <c r="C12" s="29"/>
      <c r="D12" s="29"/>
      <c r="E12" s="29"/>
      <c r="F12" s="29"/>
      <c r="G12" s="11"/>
    </row>
    <row r="13" spans="1:8" s="2" customFormat="1" ht="16">
      <c r="A13" s="5" t="s">
        <v>20</v>
      </c>
      <c r="B13" s="44" t="str">
        <f ca="1">Berechnungen!C76</f>
        <v>Berechnung nicht möglich</v>
      </c>
      <c r="C13" s="44"/>
      <c r="D13" s="44"/>
      <c r="E13" s="26"/>
      <c r="F13" s="26"/>
      <c r="G13" s="11"/>
    </row>
    <row r="14" spans="1:8" s="2" customFormat="1" ht="16">
      <c r="A14" s="5" t="s">
        <v>22</v>
      </c>
      <c r="B14" s="44" t="str">
        <f ca="1">Berechnungen!C74</f>
        <v>Berechnung nicht möglich</v>
      </c>
      <c r="C14" s="44"/>
      <c r="D14" s="44"/>
      <c r="E14" s="26"/>
      <c r="F14" s="26"/>
      <c r="G14" s="11"/>
    </row>
    <row r="15" spans="1:8" s="2" customFormat="1" ht="16">
      <c r="A15" s="5" t="s">
        <v>21</v>
      </c>
      <c r="B15" s="44" t="str">
        <f ca="1">Berechnungen!C75</f>
        <v>Berechnung nicht möglich</v>
      </c>
      <c r="C15" s="44"/>
      <c r="D15" s="44"/>
      <c r="E15" s="26"/>
      <c r="F15" s="26"/>
      <c r="G15" s="11"/>
    </row>
    <row r="16" spans="1:8" s="2" customFormat="1" ht="16">
      <c r="A16" s="26"/>
      <c r="B16" s="26"/>
      <c r="C16" s="26"/>
      <c r="D16" s="26"/>
      <c r="E16" s="26"/>
      <c r="F16" s="26"/>
      <c r="G16" s="11"/>
    </row>
    <row r="17" spans="1:7" s="2" customFormat="1" ht="16">
      <c r="A17" s="29" t="s">
        <v>24</v>
      </c>
      <c r="B17" s="29"/>
      <c r="C17" s="29"/>
      <c r="D17" s="29"/>
      <c r="E17" s="29"/>
      <c r="F17" s="29"/>
      <c r="G17" s="11"/>
    </row>
    <row r="18" spans="1:7" s="2" customFormat="1" ht="16">
      <c r="A18" s="26"/>
      <c r="B18" s="26"/>
      <c r="C18" s="26"/>
      <c r="D18" s="26"/>
      <c r="E18" s="26"/>
      <c r="F18" s="26"/>
      <c r="G18" s="11"/>
    </row>
    <row r="19" spans="1:7" s="2" customFormat="1" ht="16">
      <c r="A19" s="6" t="s">
        <v>91</v>
      </c>
      <c r="B19" s="31"/>
      <c r="C19" s="31"/>
      <c r="D19" s="31"/>
      <c r="E19" s="31"/>
      <c r="F19" s="31"/>
      <c r="G19" s="11" t="s">
        <v>92</v>
      </c>
    </row>
    <row r="20" spans="1:7" s="2" customFormat="1" ht="16">
      <c r="A20" s="6" t="s">
        <v>35</v>
      </c>
      <c r="B20" s="31"/>
      <c r="C20" s="31"/>
      <c r="D20" s="31"/>
      <c r="E20" s="31"/>
      <c r="F20" s="31"/>
      <c r="G20" s="11" t="s">
        <v>38</v>
      </c>
    </row>
    <row r="21" spans="1:7" s="2" customFormat="1" ht="16">
      <c r="A21" s="5" t="s">
        <v>25</v>
      </c>
      <c r="B21" s="31"/>
      <c r="C21" s="31"/>
      <c r="D21" s="31"/>
      <c r="E21" s="31"/>
      <c r="F21" s="31"/>
      <c r="G21" s="11"/>
    </row>
    <row r="22" spans="1:7" s="2" customFormat="1" ht="16">
      <c r="A22" s="5" t="s">
        <v>26</v>
      </c>
      <c r="B22" s="31"/>
      <c r="C22" s="31"/>
      <c r="D22" s="31"/>
      <c r="E22" s="31"/>
      <c r="F22" s="31"/>
      <c r="G22" s="11"/>
    </row>
    <row r="23" spans="1:7" s="2" customFormat="1" ht="16">
      <c r="A23" s="5" t="s">
        <v>27</v>
      </c>
      <c r="B23" s="31"/>
      <c r="C23" s="31"/>
      <c r="D23" s="31"/>
      <c r="E23" s="31"/>
      <c r="F23" s="31"/>
      <c r="G23" s="11"/>
    </row>
    <row r="24" spans="1:7" s="2" customFormat="1" ht="16">
      <c r="A24" s="5" t="s">
        <v>93</v>
      </c>
      <c r="B24" s="37"/>
      <c r="C24" s="38"/>
      <c r="D24" s="38"/>
      <c r="E24" s="38"/>
      <c r="F24" s="39"/>
      <c r="G24" s="11"/>
    </row>
    <row r="25" spans="1:7" s="2" customFormat="1" ht="16">
      <c r="A25" s="5" t="s">
        <v>94</v>
      </c>
      <c r="B25" s="37"/>
      <c r="C25" s="38"/>
      <c r="D25" s="38"/>
      <c r="E25" s="38"/>
      <c r="F25" s="39"/>
      <c r="G25" s="11"/>
    </row>
    <row r="26" spans="1:7" s="2" customFormat="1" ht="16">
      <c r="A26" s="26"/>
      <c r="B26" s="26"/>
      <c r="C26" s="26"/>
      <c r="D26" s="26"/>
      <c r="E26" s="26"/>
      <c r="F26" s="26"/>
      <c r="G26" s="11"/>
    </row>
    <row r="27" spans="1:7" s="2" customFormat="1" ht="16">
      <c r="A27" s="56" t="s">
        <v>29</v>
      </c>
      <c r="B27" s="57"/>
      <c r="C27" s="58"/>
      <c r="D27" s="25"/>
      <c r="E27" s="25"/>
      <c r="F27" s="25"/>
      <c r="G27" s="11"/>
    </row>
    <row r="28" spans="1:7" s="2" customFormat="1" ht="60.75" customHeight="1">
      <c r="A28" s="41" t="s">
        <v>107</v>
      </c>
      <c r="B28" s="42"/>
      <c r="C28" s="42"/>
      <c r="D28" s="42"/>
      <c r="E28" s="42"/>
      <c r="F28" s="43"/>
      <c r="G28" s="24" t="s">
        <v>104</v>
      </c>
    </row>
    <row r="29" spans="1:7" s="2" customFormat="1" ht="16">
      <c r="A29" s="26"/>
      <c r="B29" s="26"/>
      <c r="C29" s="26"/>
      <c r="D29" s="26"/>
      <c r="E29" s="26"/>
      <c r="F29" s="26"/>
      <c r="G29" s="11"/>
    </row>
    <row r="30" spans="1:7" s="2" customFormat="1" ht="16">
      <c r="A30" s="5" t="s">
        <v>30</v>
      </c>
      <c r="B30" s="26" t="s">
        <v>31</v>
      </c>
      <c r="C30" s="26"/>
      <c r="D30" s="26"/>
      <c r="E30" s="26"/>
      <c r="F30" s="26"/>
      <c r="G30" s="11"/>
    </row>
    <row r="31" spans="1:7" s="2" customFormat="1" ht="15" customHeight="1">
      <c r="A31" s="36"/>
      <c r="B31" s="36"/>
      <c r="C31" s="36"/>
      <c r="D31" s="36"/>
      <c r="E31" s="36"/>
      <c r="F31" s="36"/>
      <c r="G31" s="11"/>
    </row>
    <row r="32" spans="1:7" s="2" customFormat="1" ht="15" customHeight="1">
      <c r="A32" s="36"/>
      <c r="B32" s="36"/>
      <c r="C32" s="36"/>
      <c r="D32" s="36"/>
      <c r="E32" s="36"/>
      <c r="F32" s="36"/>
      <c r="G32" s="11"/>
    </row>
    <row r="33" spans="1:7" s="2" customFormat="1" ht="16">
      <c r="A33" s="26"/>
      <c r="B33" s="26"/>
      <c r="C33" s="26"/>
      <c r="D33" s="26"/>
      <c r="E33" s="26"/>
      <c r="F33" s="26"/>
      <c r="G33" s="11"/>
    </row>
    <row r="34" spans="1:7" s="2" customFormat="1" ht="14">
      <c r="A34" s="55" t="s">
        <v>28</v>
      </c>
      <c r="B34" s="55"/>
      <c r="C34" s="55"/>
      <c r="D34" s="55"/>
      <c r="E34" s="55"/>
      <c r="F34" s="55"/>
      <c r="G34" s="11" t="s">
        <v>83</v>
      </c>
    </row>
    <row r="35" spans="1:7" s="2" customFormat="1" ht="14">
      <c r="A35" s="4" t="s">
        <v>32</v>
      </c>
      <c r="B35" s="34"/>
      <c r="C35" s="34"/>
      <c r="D35" s="34"/>
      <c r="E35" s="34"/>
      <c r="F35" s="34"/>
      <c r="G35" s="11" t="s">
        <v>84</v>
      </c>
    </row>
    <row r="36" spans="1:7" s="2" customFormat="1" ht="14">
      <c r="A36" s="4" t="s">
        <v>17</v>
      </c>
      <c r="B36" s="34"/>
      <c r="C36" s="34"/>
      <c r="D36" s="34"/>
      <c r="E36" s="34"/>
      <c r="F36" s="34"/>
      <c r="G36" s="11"/>
    </row>
    <row r="37" spans="1:7" s="2" customFormat="1" thickBot="1">
      <c r="A37" s="8" t="s">
        <v>33</v>
      </c>
      <c r="B37" s="35"/>
      <c r="C37" s="35"/>
      <c r="D37" s="35"/>
      <c r="E37" s="35"/>
      <c r="F37" s="35"/>
      <c r="G37" s="11"/>
    </row>
    <row r="38" spans="1:7" s="2" customFormat="1" ht="14">
      <c r="A38" s="7" t="s">
        <v>32</v>
      </c>
      <c r="B38" s="40"/>
      <c r="C38" s="40"/>
      <c r="D38" s="40"/>
      <c r="E38" s="40"/>
      <c r="F38" s="40"/>
      <c r="G38" s="11"/>
    </row>
    <row r="39" spans="1:7" s="2" customFormat="1" ht="14">
      <c r="A39" s="4" t="s">
        <v>17</v>
      </c>
      <c r="B39" s="34"/>
      <c r="C39" s="34"/>
      <c r="D39" s="34"/>
      <c r="E39" s="34"/>
      <c r="F39" s="34"/>
      <c r="G39" s="11"/>
    </row>
    <row r="40" spans="1:7" s="2" customFormat="1" thickBot="1">
      <c r="A40" s="8" t="s">
        <v>33</v>
      </c>
      <c r="B40" s="35"/>
      <c r="C40" s="35"/>
      <c r="D40" s="35"/>
      <c r="E40" s="35"/>
      <c r="F40" s="35"/>
      <c r="G40" s="11"/>
    </row>
    <row r="41" spans="1:7" s="2" customFormat="1" ht="14">
      <c r="A41" s="7" t="s">
        <v>32</v>
      </c>
      <c r="B41" s="40"/>
      <c r="C41" s="40"/>
      <c r="D41" s="40"/>
      <c r="E41" s="40"/>
      <c r="F41" s="40"/>
      <c r="G41" s="11"/>
    </row>
    <row r="42" spans="1:7" s="2" customFormat="1" ht="14">
      <c r="A42" s="4" t="s">
        <v>17</v>
      </c>
      <c r="B42" s="34"/>
      <c r="C42" s="34"/>
      <c r="D42" s="34"/>
      <c r="E42" s="34"/>
      <c r="F42" s="34"/>
      <c r="G42" s="11"/>
    </row>
    <row r="43" spans="1:7" s="2" customFormat="1" thickBot="1">
      <c r="A43" s="8" t="s">
        <v>33</v>
      </c>
      <c r="B43" s="35"/>
      <c r="C43" s="35"/>
      <c r="D43" s="35"/>
      <c r="E43" s="35"/>
      <c r="F43" s="35"/>
      <c r="G43" s="11"/>
    </row>
    <row r="44" spans="1:7" s="2" customFormat="1" ht="14">
      <c r="A44" s="7" t="s">
        <v>32</v>
      </c>
      <c r="B44" s="40"/>
      <c r="C44" s="40"/>
      <c r="D44" s="40"/>
      <c r="E44" s="40"/>
      <c r="F44" s="40"/>
      <c r="G44" s="11"/>
    </row>
    <row r="45" spans="1:7" s="2" customFormat="1" ht="15" customHeight="1">
      <c r="A45" s="4" t="s">
        <v>17</v>
      </c>
      <c r="B45" s="59"/>
      <c r="C45" s="34"/>
      <c r="D45" s="34"/>
      <c r="E45" s="34"/>
      <c r="F45" s="34"/>
      <c r="G45" s="27" t="s">
        <v>105</v>
      </c>
    </row>
    <row r="46" spans="1:7" s="2" customFormat="1" ht="15" customHeight="1" thickBot="1">
      <c r="A46" s="8" t="s">
        <v>33</v>
      </c>
      <c r="B46" s="35"/>
      <c r="C46" s="35"/>
      <c r="D46" s="35"/>
      <c r="E46" s="35"/>
      <c r="F46" s="35"/>
      <c r="G46" s="27"/>
    </row>
    <row r="47" spans="1:7" s="2" customFormat="1" ht="15" customHeight="1">
      <c r="A47" s="54"/>
      <c r="B47" s="54"/>
      <c r="C47" s="54"/>
      <c r="D47" s="54"/>
      <c r="E47" s="54"/>
      <c r="F47" s="54"/>
      <c r="G47" s="27"/>
    </row>
    <row r="48" spans="1:7" s="2" customFormat="1" ht="30" customHeight="1">
      <c r="A48" s="30" t="s">
        <v>34</v>
      </c>
      <c r="B48" s="30"/>
      <c r="C48" s="30"/>
      <c r="D48" s="30"/>
      <c r="E48" s="30"/>
      <c r="F48" s="30"/>
      <c r="G48" s="27"/>
    </row>
    <row r="49" spans="1:7" s="2" customFormat="1" ht="14">
      <c r="A49" s="45" t="s">
        <v>106</v>
      </c>
      <c r="B49" s="46"/>
      <c r="C49" s="46"/>
      <c r="D49" s="46"/>
      <c r="E49" s="46"/>
      <c r="F49" s="47"/>
      <c r="G49" s="27"/>
    </row>
    <row r="50" spans="1:7" s="2" customFormat="1" ht="14">
      <c r="A50" s="48"/>
      <c r="B50" s="49"/>
      <c r="C50" s="49"/>
      <c r="D50" s="49"/>
      <c r="E50" s="49"/>
      <c r="F50" s="50"/>
      <c r="G50" s="27"/>
    </row>
    <row r="51" spans="1:7" s="2" customFormat="1" ht="59.25" customHeight="1">
      <c r="A51" s="51"/>
      <c r="B51" s="52"/>
      <c r="C51" s="52"/>
      <c r="D51" s="52"/>
      <c r="E51" s="52"/>
      <c r="F51" s="53"/>
      <c r="G51" s="27"/>
    </row>
    <row r="52" spans="1:7" s="2" customFormat="1" ht="14"/>
    <row r="53" spans="1:7" s="2" customFormat="1" ht="14"/>
    <row r="54" spans="1:7" s="2" customFormat="1" ht="14"/>
    <row r="55" spans="1:7" s="2" customFormat="1" ht="14"/>
  </sheetData>
  <sheetProtection password="F0DD" sheet="1" objects="1" scenarios="1" selectLockedCells="1"/>
  <protectedRanges>
    <protectedRange sqref="B3:F5 B8:B10 F8 B20:F25 A31:F32 B35:F46" name="Bereich1"/>
  </protectedRanges>
  <mergeCells count="54">
    <mergeCell ref="B25:F25"/>
    <mergeCell ref="A49:F51"/>
    <mergeCell ref="B20:F20"/>
    <mergeCell ref="B46:F46"/>
    <mergeCell ref="A47:F47"/>
    <mergeCell ref="A34:F34"/>
    <mergeCell ref="A27:C27"/>
    <mergeCell ref="D27:F27"/>
    <mergeCell ref="B23:F23"/>
    <mergeCell ref="B22:F22"/>
    <mergeCell ref="B21:F21"/>
    <mergeCell ref="B43:F43"/>
    <mergeCell ref="B44:F44"/>
    <mergeCell ref="B45:F45"/>
    <mergeCell ref="B36:F36"/>
    <mergeCell ref="B41:F41"/>
    <mergeCell ref="B24:F24"/>
    <mergeCell ref="C8:E8"/>
    <mergeCell ref="B37:F37"/>
    <mergeCell ref="B38:F38"/>
    <mergeCell ref="B39:F39"/>
    <mergeCell ref="A28:F28"/>
    <mergeCell ref="C9:E9"/>
    <mergeCell ref="A18:F18"/>
    <mergeCell ref="A26:F26"/>
    <mergeCell ref="A29:F29"/>
    <mergeCell ref="B13:D13"/>
    <mergeCell ref="B14:D14"/>
    <mergeCell ref="B15:D15"/>
    <mergeCell ref="B19:F19"/>
    <mergeCell ref="E13:F13"/>
    <mergeCell ref="E14:F14"/>
    <mergeCell ref="B42:F42"/>
    <mergeCell ref="B40:F40"/>
    <mergeCell ref="B30:F30"/>
    <mergeCell ref="A33:F33"/>
    <mergeCell ref="A31:A32"/>
    <mergeCell ref="B31:F32"/>
    <mergeCell ref="C10:E10"/>
    <mergeCell ref="E15:F15"/>
    <mergeCell ref="G45:G51"/>
    <mergeCell ref="A1:F1"/>
    <mergeCell ref="A17:F17"/>
    <mergeCell ref="A12:F12"/>
    <mergeCell ref="A48:F48"/>
    <mergeCell ref="B3:F3"/>
    <mergeCell ref="B4:F4"/>
    <mergeCell ref="B5:F5"/>
    <mergeCell ref="A2:F2"/>
    <mergeCell ref="A6:F6"/>
    <mergeCell ref="A11:F11"/>
    <mergeCell ref="B35:F35"/>
    <mergeCell ref="A16:F16"/>
    <mergeCell ref="C7:F7"/>
  </mergeCells>
  <dataValidations count="2">
    <dataValidation type="list" allowBlank="1" showInputMessage="1" showErrorMessage="1" sqref="B10" xr:uid="{00000000-0002-0000-0000-000000000000}">
      <formula1>UZV</formula1>
    </dataValidation>
    <dataValidation type="list" allowBlank="1" showInputMessage="1" showErrorMessage="1" sqref="B9" xr:uid="{00000000-0002-0000-0000-000001000000}">
      <formula1>INDIRECT($H$9)</formula1>
    </dataValidation>
  </dataValidations>
  <hyperlinks>
    <hyperlink ref="G28" r:id="rId1" display="http://www.hinterbliebenenvorsorge-heideregion.de/datenschutz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1"/>
  <sheetViews>
    <sheetView zoomScaleNormal="100" workbookViewId="0">
      <selection activeCell="B61" sqref="B61"/>
    </sheetView>
  </sheetViews>
  <sheetFormatPr baseColWidth="10" defaultRowHeight="15"/>
  <cols>
    <col min="1" max="1" width="24.6640625" customWidth="1"/>
    <col min="2" max="2" width="12.5" bestFit="1" customWidth="1"/>
    <col min="3" max="3" width="14.33203125" bestFit="1" customWidth="1"/>
    <col min="4" max="5" width="13.33203125" bestFit="1" customWidth="1"/>
    <col min="6" max="6" width="9.83203125" bestFit="1" customWidth="1"/>
  </cols>
  <sheetData>
    <row r="1" spans="1:25">
      <c r="A1" t="s">
        <v>40</v>
      </c>
      <c r="B1" s="13">
        <f>IF(Eingaben!B5="",0,YEAR(Eingaben!B5))</f>
        <v>0</v>
      </c>
    </row>
    <row r="3" spans="1:25">
      <c r="A3" t="s">
        <v>41</v>
      </c>
      <c r="B3" s="13">
        <f>IF(Eingaben!B8="",0,Eingaben!B8)</f>
        <v>0</v>
      </c>
    </row>
    <row r="4" spans="1:25">
      <c r="A4" t="s">
        <v>48</v>
      </c>
      <c r="B4" s="13">
        <f>15-B3</f>
        <v>15</v>
      </c>
    </row>
    <row r="5" spans="1:25">
      <c r="A5" t="s">
        <v>61</v>
      </c>
      <c r="B5" s="13" t="str">
        <f>VLOOKUP(B4,Zusatzanteile_Hilfe,2,FALSE)</f>
        <v>Fünfzehn</v>
      </c>
    </row>
    <row r="7" spans="1:25">
      <c r="A7" t="s">
        <v>45</v>
      </c>
      <c r="B7" s="13" t="s">
        <v>47</v>
      </c>
      <c r="D7" s="13">
        <v>15</v>
      </c>
      <c r="E7" s="13" t="s">
        <v>103</v>
      </c>
      <c r="J7" s="15" t="s">
        <v>103</v>
      </c>
      <c r="K7" s="15" t="s">
        <v>102</v>
      </c>
      <c r="L7" s="15" t="s">
        <v>101</v>
      </c>
      <c r="M7" s="15" t="s">
        <v>100</v>
      </c>
      <c r="N7" s="15" t="s">
        <v>99</v>
      </c>
      <c r="O7" s="15" t="s">
        <v>50</v>
      </c>
      <c r="P7" s="15" t="s">
        <v>51</v>
      </c>
      <c r="Q7" s="15" t="s">
        <v>52</v>
      </c>
      <c r="R7" s="15" t="s">
        <v>53</v>
      </c>
      <c r="S7" s="15" t="s">
        <v>54</v>
      </c>
      <c r="T7" s="15" t="s">
        <v>55</v>
      </c>
      <c r="U7" s="15" t="s">
        <v>56</v>
      </c>
      <c r="V7" s="15" t="s">
        <v>57</v>
      </c>
      <c r="W7" s="15" t="s">
        <v>58</v>
      </c>
      <c r="X7" s="15" t="s">
        <v>59</v>
      </c>
      <c r="Y7" s="15" t="s">
        <v>60</v>
      </c>
    </row>
    <row r="8" spans="1:25">
      <c r="B8" s="13" t="str">
        <f>VLOOKUP(B4,Zusatzanteile_Hilfe,2,FALSE)</f>
        <v>Fünfzehn</v>
      </c>
      <c r="D8" s="13">
        <v>14</v>
      </c>
      <c r="E8" s="13" t="s">
        <v>102</v>
      </c>
      <c r="J8" s="14">
        <v>15</v>
      </c>
      <c r="K8" s="14">
        <v>14</v>
      </c>
      <c r="L8" s="14">
        <v>13</v>
      </c>
      <c r="M8" s="14">
        <v>12</v>
      </c>
      <c r="N8" s="14">
        <v>11</v>
      </c>
      <c r="O8" s="14">
        <v>10</v>
      </c>
      <c r="P8" s="14">
        <v>9</v>
      </c>
      <c r="Q8" s="14">
        <v>8</v>
      </c>
      <c r="R8" s="14">
        <v>7</v>
      </c>
      <c r="S8" s="14">
        <v>6</v>
      </c>
      <c r="T8" s="14">
        <v>5</v>
      </c>
      <c r="U8" s="14">
        <v>4</v>
      </c>
      <c r="V8" s="14">
        <v>3</v>
      </c>
      <c r="W8" s="14">
        <v>2</v>
      </c>
      <c r="X8" s="16">
        <v>1</v>
      </c>
      <c r="Y8" s="16" t="s">
        <v>46</v>
      </c>
    </row>
    <row r="9" spans="1:25">
      <c r="D9" s="13">
        <v>13</v>
      </c>
      <c r="E9" s="13" t="s">
        <v>101</v>
      </c>
      <c r="J9" s="14">
        <v>14</v>
      </c>
      <c r="K9" s="14">
        <v>13</v>
      </c>
      <c r="L9" s="14">
        <v>12</v>
      </c>
      <c r="M9" s="14">
        <v>11</v>
      </c>
      <c r="N9" s="14">
        <v>10</v>
      </c>
      <c r="O9" s="14">
        <v>9</v>
      </c>
      <c r="P9" s="14">
        <v>8</v>
      </c>
      <c r="Q9" s="14">
        <v>7</v>
      </c>
      <c r="R9" s="14">
        <v>6</v>
      </c>
      <c r="S9" s="14">
        <v>5</v>
      </c>
      <c r="T9" s="14">
        <v>4</v>
      </c>
      <c r="U9" s="14">
        <v>3</v>
      </c>
      <c r="V9" s="14">
        <v>2</v>
      </c>
      <c r="W9" s="16">
        <v>1</v>
      </c>
      <c r="X9" s="13"/>
      <c r="Y9" s="13"/>
    </row>
    <row r="10" spans="1:25">
      <c r="D10" s="13">
        <v>12</v>
      </c>
      <c r="E10" s="13" t="s">
        <v>100</v>
      </c>
      <c r="J10" s="14">
        <v>13</v>
      </c>
      <c r="K10" s="14">
        <v>12</v>
      </c>
      <c r="L10" s="14">
        <v>11</v>
      </c>
      <c r="M10" s="14">
        <v>10</v>
      </c>
      <c r="N10" s="14">
        <v>9</v>
      </c>
      <c r="O10" s="14">
        <v>8</v>
      </c>
      <c r="P10" s="14">
        <v>7</v>
      </c>
      <c r="Q10" s="14">
        <v>6</v>
      </c>
      <c r="R10" s="14">
        <v>5</v>
      </c>
      <c r="S10" s="14">
        <v>4</v>
      </c>
      <c r="T10" s="14">
        <v>3</v>
      </c>
      <c r="U10" s="14">
        <v>2</v>
      </c>
      <c r="V10" s="16">
        <v>1</v>
      </c>
      <c r="W10" s="13"/>
      <c r="X10" s="13"/>
      <c r="Y10" s="13"/>
    </row>
    <row r="11" spans="1:25">
      <c r="D11" s="13">
        <v>11</v>
      </c>
      <c r="E11" s="13" t="s">
        <v>99</v>
      </c>
      <c r="J11" s="14">
        <v>12</v>
      </c>
      <c r="K11" s="14">
        <v>11</v>
      </c>
      <c r="L11" s="14">
        <v>10</v>
      </c>
      <c r="M11" s="14">
        <v>9</v>
      </c>
      <c r="N11" s="14">
        <v>8</v>
      </c>
      <c r="O11" s="14">
        <v>7</v>
      </c>
      <c r="P11" s="14">
        <v>6</v>
      </c>
      <c r="Q11" s="14">
        <v>5</v>
      </c>
      <c r="R11" s="14">
        <v>4</v>
      </c>
      <c r="S11" s="14">
        <v>3</v>
      </c>
      <c r="T11" s="14">
        <v>2</v>
      </c>
      <c r="U11" s="16">
        <v>1</v>
      </c>
      <c r="V11" s="13"/>
      <c r="W11" s="13"/>
      <c r="X11" s="13"/>
      <c r="Y11" s="13"/>
    </row>
    <row r="12" spans="1:25">
      <c r="D12" s="13">
        <v>10</v>
      </c>
      <c r="E12" s="13" t="s">
        <v>50</v>
      </c>
      <c r="J12" s="14">
        <v>11</v>
      </c>
      <c r="K12" s="14">
        <v>10</v>
      </c>
      <c r="L12" s="14">
        <v>9</v>
      </c>
      <c r="M12" s="14">
        <v>8</v>
      </c>
      <c r="N12" s="14">
        <v>7</v>
      </c>
      <c r="O12" s="14">
        <v>6</v>
      </c>
      <c r="P12" s="14">
        <v>5</v>
      </c>
      <c r="Q12" s="14">
        <v>4</v>
      </c>
      <c r="R12" s="14">
        <v>3</v>
      </c>
      <c r="S12" s="14">
        <v>2</v>
      </c>
      <c r="T12" s="16">
        <v>1</v>
      </c>
      <c r="U12" s="13"/>
      <c r="V12" s="13"/>
      <c r="W12" s="13"/>
      <c r="X12" s="13"/>
      <c r="Y12" s="13"/>
    </row>
    <row r="13" spans="1:25">
      <c r="D13" s="13">
        <v>9</v>
      </c>
      <c r="E13" s="13" t="s">
        <v>51</v>
      </c>
      <c r="J13" s="14">
        <v>10</v>
      </c>
      <c r="K13" s="14">
        <v>9</v>
      </c>
      <c r="L13" s="14">
        <v>8</v>
      </c>
      <c r="M13" s="14">
        <v>7</v>
      </c>
      <c r="N13" s="14">
        <v>6</v>
      </c>
      <c r="O13" s="14">
        <v>5</v>
      </c>
      <c r="P13" s="14">
        <v>4</v>
      </c>
      <c r="Q13" s="14">
        <v>3</v>
      </c>
      <c r="R13" s="14">
        <v>2</v>
      </c>
      <c r="S13" s="16">
        <v>1</v>
      </c>
      <c r="T13" s="13"/>
      <c r="U13" s="13"/>
      <c r="V13" s="13"/>
      <c r="W13" s="13"/>
      <c r="X13" s="13"/>
      <c r="Y13" s="13"/>
    </row>
    <row r="14" spans="1:25">
      <c r="D14" s="13">
        <v>8</v>
      </c>
      <c r="E14" s="13" t="s">
        <v>52</v>
      </c>
      <c r="J14" s="14">
        <v>9</v>
      </c>
      <c r="K14" s="14">
        <v>8</v>
      </c>
      <c r="L14" s="14">
        <v>7</v>
      </c>
      <c r="M14" s="14">
        <v>6</v>
      </c>
      <c r="N14" s="14">
        <v>5</v>
      </c>
      <c r="O14" s="14">
        <v>4</v>
      </c>
      <c r="P14" s="14">
        <v>3</v>
      </c>
      <c r="Q14" s="14">
        <v>2</v>
      </c>
      <c r="R14" s="16">
        <v>1</v>
      </c>
      <c r="S14" s="13"/>
      <c r="T14" s="13"/>
      <c r="U14" s="13"/>
      <c r="V14" s="13"/>
      <c r="W14" s="13"/>
      <c r="X14" s="13"/>
      <c r="Y14" s="13"/>
    </row>
    <row r="15" spans="1:25">
      <c r="D15" s="13">
        <v>7</v>
      </c>
      <c r="E15" s="13" t="s">
        <v>53</v>
      </c>
      <c r="J15" s="14">
        <v>8</v>
      </c>
      <c r="K15" s="14">
        <v>7</v>
      </c>
      <c r="L15" s="14">
        <v>6</v>
      </c>
      <c r="M15" s="14">
        <v>5</v>
      </c>
      <c r="N15" s="14">
        <v>4</v>
      </c>
      <c r="O15" s="14">
        <v>3</v>
      </c>
      <c r="P15" s="14">
        <v>2</v>
      </c>
      <c r="Q15" s="16">
        <v>1</v>
      </c>
      <c r="R15" s="13"/>
      <c r="S15" s="13"/>
      <c r="T15" s="13"/>
      <c r="U15" s="13"/>
      <c r="V15" s="13"/>
      <c r="W15" s="13"/>
      <c r="X15" s="13"/>
      <c r="Y15" s="13"/>
    </row>
    <row r="16" spans="1:25">
      <c r="D16" s="13">
        <v>6</v>
      </c>
      <c r="E16" s="13" t="s">
        <v>54</v>
      </c>
      <c r="J16" s="14">
        <v>7</v>
      </c>
      <c r="K16" s="14">
        <v>6</v>
      </c>
      <c r="L16" s="14">
        <v>5</v>
      </c>
      <c r="M16" s="14">
        <v>4</v>
      </c>
      <c r="N16" s="14">
        <v>3</v>
      </c>
      <c r="O16" s="14">
        <v>2</v>
      </c>
      <c r="P16" s="16">
        <v>1</v>
      </c>
      <c r="Q16" s="13"/>
      <c r="R16" s="13"/>
      <c r="S16" s="13"/>
      <c r="T16" s="13"/>
      <c r="U16" s="13"/>
      <c r="V16" s="13"/>
      <c r="W16" s="13"/>
      <c r="X16" s="13"/>
      <c r="Y16" s="13"/>
    </row>
    <row r="17" spans="1:25">
      <c r="D17" s="13">
        <v>5</v>
      </c>
      <c r="E17" s="13" t="s">
        <v>55</v>
      </c>
      <c r="J17" s="16">
        <v>6</v>
      </c>
      <c r="K17" s="16">
        <v>5</v>
      </c>
      <c r="L17" s="16">
        <v>4</v>
      </c>
      <c r="M17" s="16">
        <v>3</v>
      </c>
      <c r="N17" s="16">
        <v>2</v>
      </c>
      <c r="O17" s="16">
        <v>1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>
      <c r="D18" s="13">
        <v>4</v>
      </c>
      <c r="E18" s="13" t="s">
        <v>56</v>
      </c>
      <c r="J18" s="14">
        <v>5</v>
      </c>
      <c r="K18" s="14">
        <v>4</v>
      </c>
      <c r="L18" s="14">
        <v>3</v>
      </c>
      <c r="M18" s="14">
        <v>2</v>
      </c>
      <c r="N18" s="14">
        <v>1</v>
      </c>
      <c r="O18" s="14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>
      <c r="A19" t="s">
        <v>49</v>
      </c>
      <c r="B19" s="13">
        <f>COUNTA(Zusatzanteile_Auswahl)</f>
        <v>1</v>
      </c>
      <c r="D19" s="13">
        <v>3</v>
      </c>
      <c r="E19" s="13" t="s">
        <v>57</v>
      </c>
      <c r="J19" s="16">
        <v>4</v>
      </c>
      <c r="K19" s="16">
        <v>3</v>
      </c>
      <c r="L19" s="16">
        <v>2</v>
      </c>
      <c r="M19" s="16">
        <v>1</v>
      </c>
      <c r="N19" s="16"/>
      <c r="O19" s="16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>
      <c r="D20" s="13">
        <v>2</v>
      </c>
      <c r="E20" s="13" t="s">
        <v>58</v>
      </c>
      <c r="J20" s="14">
        <v>3</v>
      </c>
      <c r="K20" s="14">
        <v>2</v>
      </c>
      <c r="L20" s="14">
        <v>1</v>
      </c>
      <c r="M20" s="14"/>
      <c r="N20" s="14"/>
      <c r="O20" s="14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>
      <c r="A21" t="s">
        <v>42</v>
      </c>
      <c r="B21" s="13" t="s">
        <v>43</v>
      </c>
      <c r="D21" s="13">
        <v>1</v>
      </c>
      <c r="E21" s="13" t="s">
        <v>59</v>
      </c>
      <c r="J21" s="16">
        <v>2</v>
      </c>
      <c r="K21" s="13">
        <v>1</v>
      </c>
      <c r="L21" s="13"/>
      <c r="M21" s="16"/>
      <c r="N21" s="16"/>
      <c r="O21" s="16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>
      <c r="B22" s="13" t="s">
        <v>44</v>
      </c>
      <c r="D22" s="13">
        <v>0</v>
      </c>
      <c r="E22" s="13" t="s">
        <v>60</v>
      </c>
      <c r="J22" s="16">
        <v>1</v>
      </c>
      <c r="K22" s="14"/>
      <c r="L22" s="14"/>
      <c r="M22" s="14"/>
      <c r="N22" s="14"/>
      <c r="O22" s="14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5" spans="1:25">
      <c r="A25" t="s">
        <v>18</v>
      </c>
      <c r="B25">
        <f>Eingaben!B7</f>
        <v>0</v>
      </c>
      <c r="C25" s="18"/>
    </row>
    <row r="26" spans="1:25">
      <c r="A26" t="s">
        <v>63</v>
      </c>
      <c r="B26">
        <f ca="1">YEAR(TODAY())-B25</f>
        <v>2026</v>
      </c>
    </row>
    <row r="28" spans="1:25">
      <c r="A28" t="s">
        <v>65</v>
      </c>
      <c r="C28" t="s">
        <v>66</v>
      </c>
    </row>
    <row r="29" spans="1:25">
      <c r="B29" s="13" t="str">
        <f>ExportTarife!D1</f>
        <v>AlterVon</v>
      </c>
      <c r="C29" s="13" t="str">
        <f>ExportTarife!E1</f>
        <v>AlterBis</v>
      </c>
      <c r="D29" s="13" t="str">
        <f>ExportTarife!A1</f>
        <v>Tarifnummer</v>
      </c>
      <c r="E29" s="13" t="str">
        <f>ExportTarife!F1</f>
        <v>SterbegeldFix</v>
      </c>
      <c r="F29" s="13" t="str">
        <f>ExportTarife!G1</f>
        <v>BeitragFix</v>
      </c>
      <c r="G29" s="13" t="str">
        <f>ExportTarife!L1</f>
        <v>Zusatzversicherung</v>
      </c>
    </row>
    <row r="30" spans="1:25">
      <c r="B30" s="13">
        <f>ExportTarife!D2</f>
        <v>18</v>
      </c>
      <c r="C30" s="13">
        <f>ExportTarife!E2</f>
        <v>20</v>
      </c>
      <c r="D30" s="13">
        <f>ExportTarife!A2</f>
        <v>1280</v>
      </c>
      <c r="E30" s="13">
        <f>ExportTarife!F2</f>
        <v>500</v>
      </c>
      <c r="F30" s="13">
        <f>ExportTarife!G2</f>
        <v>2</v>
      </c>
      <c r="G30" s="13" t="b">
        <f>ExportTarife!L2</f>
        <v>0</v>
      </c>
    </row>
    <row r="31" spans="1:25">
      <c r="B31" s="13">
        <f>ExportTarife!D3</f>
        <v>21</v>
      </c>
      <c r="C31" s="13">
        <f>ExportTarife!E3</f>
        <v>25</v>
      </c>
      <c r="D31" s="13">
        <f>ExportTarife!A3</f>
        <v>1281</v>
      </c>
      <c r="E31" s="13">
        <f>ExportTarife!F3</f>
        <v>500</v>
      </c>
      <c r="F31" s="13">
        <f>ExportTarife!G3</f>
        <v>2.25</v>
      </c>
      <c r="G31" s="13" t="b">
        <f>ExportTarife!L3</f>
        <v>0</v>
      </c>
    </row>
    <row r="32" spans="1:25">
      <c r="B32" s="13">
        <f>ExportTarife!D4</f>
        <v>26</v>
      </c>
      <c r="C32" s="13">
        <f>ExportTarife!E4</f>
        <v>30</v>
      </c>
      <c r="D32" s="13">
        <f>ExportTarife!A4</f>
        <v>1282</v>
      </c>
      <c r="E32" s="13">
        <f>ExportTarife!F4</f>
        <v>500</v>
      </c>
      <c r="F32" s="13">
        <f>ExportTarife!G4</f>
        <v>2.6</v>
      </c>
      <c r="G32" s="13" t="b">
        <f>ExportTarife!L4</f>
        <v>0</v>
      </c>
    </row>
    <row r="33" spans="1:7">
      <c r="B33" s="13">
        <f>ExportTarife!D5</f>
        <v>31</v>
      </c>
      <c r="C33" s="13">
        <f>ExportTarife!E5</f>
        <v>35</v>
      </c>
      <c r="D33" s="13">
        <f>ExportTarife!A5</f>
        <v>1283</v>
      </c>
      <c r="E33" s="13">
        <f>ExportTarife!F5</f>
        <v>500</v>
      </c>
      <c r="F33" s="13">
        <f>ExportTarife!G5</f>
        <v>3</v>
      </c>
      <c r="G33" s="13" t="b">
        <f>ExportTarife!L5</f>
        <v>0</v>
      </c>
    </row>
    <row r="34" spans="1:7">
      <c r="B34" s="13">
        <f>ExportTarife!D6</f>
        <v>36</v>
      </c>
      <c r="C34" s="13">
        <f>ExportTarife!E6</f>
        <v>40</v>
      </c>
      <c r="D34" s="13">
        <f>ExportTarife!A6</f>
        <v>1284</v>
      </c>
      <c r="E34" s="13">
        <f>ExportTarife!F6</f>
        <v>500</v>
      </c>
      <c r="F34" s="13">
        <f>ExportTarife!G6</f>
        <v>3.5</v>
      </c>
      <c r="G34" s="13" t="b">
        <f>ExportTarife!L6</f>
        <v>0</v>
      </c>
    </row>
    <row r="35" spans="1:7">
      <c r="B35" s="13">
        <f>ExportTarife!D7</f>
        <v>41</v>
      </c>
      <c r="C35" s="13">
        <f>ExportTarife!E7</f>
        <v>45</v>
      </c>
      <c r="D35" s="13">
        <f>ExportTarife!A7</f>
        <v>1285</v>
      </c>
      <c r="E35" s="13">
        <f>ExportTarife!F7</f>
        <v>500</v>
      </c>
      <c r="F35" s="13">
        <f>ExportTarife!G7</f>
        <v>4.1500000000000004</v>
      </c>
      <c r="G35" s="13" t="b">
        <f>ExportTarife!L7</f>
        <v>0</v>
      </c>
    </row>
    <row r="36" spans="1:7">
      <c r="B36" s="13">
        <f>ExportTarife!D8</f>
        <v>46</v>
      </c>
      <c r="C36" s="13">
        <f>ExportTarife!E8</f>
        <v>50</v>
      </c>
      <c r="D36" s="13">
        <f>ExportTarife!A8</f>
        <v>1286</v>
      </c>
      <c r="E36" s="13">
        <f>ExportTarife!F8</f>
        <v>500</v>
      </c>
      <c r="F36" s="13">
        <f>ExportTarife!G8</f>
        <v>5</v>
      </c>
      <c r="G36" s="13" t="b">
        <f>ExportTarife!L8</f>
        <v>0</v>
      </c>
    </row>
    <row r="37" spans="1:7">
      <c r="B37" s="13">
        <f>ExportTarife!D9</f>
        <v>51</v>
      </c>
      <c r="C37" s="13">
        <f>ExportTarife!E9</f>
        <v>55</v>
      </c>
      <c r="D37" s="13">
        <f>ExportTarife!A9</f>
        <v>1287</v>
      </c>
      <c r="E37" s="13">
        <f>ExportTarife!F9</f>
        <v>500</v>
      </c>
      <c r="F37" s="13">
        <f>ExportTarife!G9</f>
        <v>6.15</v>
      </c>
      <c r="G37" s="13" t="b">
        <f>ExportTarife!L9</f>
        <v>0</v>
      </c>
    </row>
    <row r="38" spans="1:7">
      <c r="B38" s="13">
        <f>ExportTarife!D10</f>
        <v>56</v>
      </c>
      <c r="C38" s="13">
        <f>ExportTarife!E10</f>
        <v>60</v>
      </c>
      <c r="D38" s="13">
        <f>ExportTarife!A10</f>
        <v>1288</v>
      </c>
      <c r="E38" s="13">
        <f>ExportTarife!F10</f>
        <v>500</v>
      </c>
      <c r="F38" s="13">
        <f>ExportTarife!G10</f>
        <v>7.75</v>
      </c>
      <c r="G38" s="13" t="b">
        <f>ExportTarife!L10</f>
        <v>0</v>
      </c>
    </row>
    <row r="39" spans="1:7">
      <c r="B39" s="13">
        <f>ExportTarife!D11</f>
        <v>61</v>
      </c>
      <c r="C39" s="13">
        <f>ExportTarife!E11</f>
        <v>65</v>
      </c>
      <c r="D39" s="13">
        <f>ExportTarife!A11</f>
        <v>1289</v>
      </c>
      <c r="E39" s="13">
        <f>ExportTarife!F11</f>
        <v>500</v>
      </c>
      <c r="F39" s="13">
        <f>ExportTarife!G11</f>
        <v>10</v>
      </c>
      <c r="G39" s="13" t="b">
        <f>ExportTarife!L11</f>
        <v>0</v>
      </c>
    </row>
    <row r="40" spans="1:7">
      <c r="B40" s="13">
        <f>ExportTarife!D12</f>
        <v>66</v>
      </c>
      <c r="C40" s="13">
        <f>ExportTarife!E12</f>
        <v>68</v>
      </c>
      <c r="D40" s="13">
        <f>ExportTarife!A12</f>
        <v>1290</v>
      </c>
      <c r="E40" s="13">
        <f>ExportTarife!F12</f>
        <v>500</v>
      </c>
      <c r="F40" s="13">
        <f>ExportTarife!G12</f>
        <v>12</v>
      </c>
      <c r="G40" s="13" t="b">
        <f>ExportTarife!L12</f>
        <v>1</v>
      </c>
    </row>
    <row r="41" spans="1:7">
      <c r="B41" s="13">
        <f>ExportTarife!D13</f>
        <v>69</v>
      </c>
      <c r="C41" s="13">
        <f>ExportTarife!E13</f>
        <v>71</v>
      </c>
      <c r="D41" s="13">
        <f>ExportTarife!A13</f>
        <v>1291</v>
      </c>
      <c r="E41" s="13">
        <f>ExportTarife!F13</f>
        <v>500</v>
      </c>
      <c r="F41" s="13">
        <f>ExportTarife!G13</f>
        <v>14</v>
      </c>
      <c r="G41" s="13" t="b">
        <f>ExportTarife!L13</f>
        <v>1</v>
      </c>
    </row>
    <row r="42" spans="1:7">
      <c r="B42" s="13">
        <f>ExportTarife!D14</f>
        <v>72</v>
      </c>
      <c r="C42" s="13">
        <f>ExportTarife!E14</f>
        <v>75</v>
      </c>
      <c r="D42" s="13">
        <f>ExportTarife!A14</f>
        <v>1292</v>
      </c>
      <c r="E42" s="13">
        <f>ExportTarife!F14</f>
        <v>500</v>
      </c>
      <c r="F42" s="13">
        <f>ExportTarife!G14</f>
        <v>18</v>
      </c>
      <c r="G42" s="13" t="b">
        <f>ExportTarife!L14</f>
        <v>1</v>
      </c>
    </row>
    <row r="47" spans="1:7">
      <c r="A47" t="s">
        <v>64</v>
      </c>
      <c r="B47" s="13" t="str">
        <f ca="1">IF(AND(B26&gt;65,B3=0),"Nicht Möglich",VLOOKUP(B26,Tariftabelle_V,3,TRUE))</f>
        <v>Nicht Möglich</v>
      </c>
    </row>
    <row r="48" spans="1:7">
      <c r="A48" t="s">
        <v>5</v>
      </c>
      <c r="B48" s="13" t="e">
        <f ca="1">VLOOKUP(B47,D29:F42,2,FALSE)</f>
        <v>#N/A</v>
      </c>
    </row>
    <row r="49" spans="1:5">
      <c r="A49" t="s">
        <v>67</v>
      </c>
      <c r="B49" s="13" t="e">
        <f ca="1">VLOOKUP(B47,Tarifbeitraege,3,FALSE)</f>
        <v>#N/A</v>
      </c>
    </row>
    <row r="50" spans="1:5">
      <c r="A50" t="s">
        <v>69</v>
      </c>
      <c r="B50" s="13" t="e">
        <f ca="1">B49*4</f>
        <v>#N/A</v>
      </c>
    </row>
    <row r="51" spans="1:5">
      <c r="A51" t="s">
        <v>68</v>
      </c>
      <c r="B51" s="13" t="e">
        <f ca="1">ROUNDUP(B50/12,2)</f>
        <v>#N/A</v>
      </c>
    </row>
    <row r="53" spans="1:5">
      <c r="A53" t="s">
        <v>70</v>
      </c>
    </row>
    <row r="54" spans="1:5">
      <c r="B54" s="13" t="str">
        <f>ExportUZVTarife!J1</f>
        <v>SterbegeldVon</v>
      </c>
      <c r="C54" s="13" t="str">
        <f>ExportUZVTarife!K1</f>
        <v>SterbegeldBis</v>
      </c>
      <c r="D54" s="13" t="str">
        <f>ExportUZVTarife!A1</f>
        <v>Tarifnummer</v>
      </c>
      <c r="E54" s="13" t="str">
        <f>ExportUZVTarife!G1</f>
        <v>BeitragFix</v>
      </c>
    </row>
    <row r="55" spans="1:5">
      <c r="B55" s="13">
        <f>ExportUZVTarife!J2</f>
        <v>0</v>
      </c>
      <c r="C55" s="13">
        <f>ExportUZVTarife!K2</f>
        <v>415</v>
      </c>
      <c r="D55" s="13">
        <f>ExportUZVTarife!A2</f>
        <v>224</v>
      </c>
      <c r="E55" s="13">
        <f>ExportUZVTarife!G2</f>
        <v>0.11</v>
      </c>
    </row>
    <row r="56" spans="1:5">
      <c r="B56" s="13">
        <f>ExportUZVTarife!J3</f>
        <v>416</v>
      </c>
      <c r="C56" s="13">
        <f>ExportUZVTarife!K3</f>
        <v>450</v>
      </c>
      <c r="D56" s="13">
        <f>ExportUZVTarife!A3</f>
        <v>225</v>
      </c>
      <c r="E56" s="13">
        <f>ExportUZVTarife!G3</f>
        <v>0.12</v>
      </c>
    </row>
    <row r="57" spans="1:5">
      <c r="B57" s="13">
        <f>ExportUZVTarife!J4</f>
        <v>451</v>
      </c>
      <c r="C57" s="13">
        <f>ExportUZVTarife!K4</f>
        <v>485</v>
      </c>
      <c r="D57" s="13">
        <f>ExportUZVTarife!A4</f>
        <v>226</v>
      </c>
      <c r="E57" s="13">
        <f>ExportUZVTarife!G4</f>
        <v>0.13</v>
      </c>
    </row>
    <row r="58" spans="1:5">
      <c r="B58" s="13">
        <f>ExportUZVTarife!J5</f>
        <v>486</v>
      </c>
      <c r="C58" s="13">
        <f>ExportUZVTarife!K5</f>
        <v>500</v>
      </c>
      <c r="D58" s="13">
        <f>ExportUZVTarife!A5</f>
        <v>227</v>
      </c>
      <c r="E58" s="13">
        <f>ExportUZVTarife!G5</f>
        <v>0.14000000000000001</v>
      </c>
    </row>
    <row r="60" spans="1:5">
      <c r="A60" t="s">
        <v>71</v>
      </c>
      <c r="B60" s="13" t="str">
        <f ca="1">IF(AND(B26&gt;65,B3=0),"Nicht Möglich",VLOOKUP(B48,UZVTabelle_V,3,TRUE))</f>
        <v>Nicht Möglich</v>
      </c>
    </row>
    <row r="61" spans="1:5">
      <c r="A61" t="s">
        <v>67</v>
      </c>
      <c r="B61" s="13" t="e">
        <f ca="1">VLOOKUP(B60,UZVTariftabelle,2,FALSE)</f>
        <v>#N/A</v>
      </c>
    </row>
    <row r="62" spans="1:5">
      <c r="A62" t="s">
        <v>69</v>
      </c>
      <c r="B62" s="13" t="e">
        <f ca="1">B61*4</f>
        <v>#N/A</v>
      </c>
    </row>
    <row r="63" spans="1:5">
      <c r="A63" t="s">
        <v>68</v>
      </c>
      <c r="B63" s="13" t="e">
        <f ca="1">ROUNDUP(B62/12,2)</f>
        <v>#N/A</v>
      </c>
    </row>
    <row r="66" spans="1:4">
      <c r="A66" t="s">
        <v>72</v>
      </c>
      <c r="B66" s="13">
        <f>Eingaben!B9</f>
        <v>0</v>
      </c>
    </row>
    <row r="67" spans="1:4">
      <c r="A67" t="s">
        <v>13</v>
      </c>
      <c r="B67" s="13">
        <f>Eingaben!B10</f>
        <v>0</v>
      </c>
    </row>
    <row r="69" spans="1:4">
      <c r="A69" t="s">
        <v>73</v>
      </c>
      <c r="B69" s="13"/>
      <c r="C69" s="13" t="s">
        <v>74</v>
      </c>
      <c r="D69" s="13" t="s">
        <v>75</v>
      </c>
    </row>
    <row r="70" spans="1:4">
      <c r="B70" s="13" t="s">
        <v>76</v>
      </c>
      <c r="C70" s="13" t="e">
        <f ca="1">B49+B61</f>
        <v>#N/A</v>
      </c>
      <c r="D70" s="13" t="e">
        <f ca="1">B49</f>
        <v>#N/A</v>
      </c>
    </row>
    <row r="71" spans="1:4">
      <c r="B71" s="13" t="s">
        <v>77</v>
      </c>
      <c r="C71" s="13" t="e">
        <f ca="1">B50+B62</f>
        <v>#N/A</v>
      </c>
      <c r="D71" s="13" t="e">
        <f ca="1">B50</f>
        <v>#N/A</v>
      </c>
    </row>
    <row r="72" spans="1:4">
      <c r="B72" s="13" t="s">
        <v>78</v>
      </c>
      <c r="C72" s="13" t="e">
        <f ca="1">B51+B63</f>
        <v>#N/A</v>
      </c>
      <c r="D72" s="13" t="e">
        <f ca="1">B51</f>
        <v>#N/A</v>
      </c>
    </row>
    <row r="74" spans="1:4">
      <c r="A74" t="s">
        <v>79</v>
      </c>
      <c r="B74" t="s">
        <v>76</v>
      </c>
      <c r="C74" t="str">
        <f ca="1">IF($B$47="Nicht Möglich","Berechnung nicht möglich",IF(OR($B$66=0,$B$66="Keine"),0,IF(OR($B$67=0,$B$67="Nein"),D70*$B$66,C70*$B$66)))</f>
        <v>Berechnung nicht möglich</v>
      </c>
    </row>
    <row r="75" spans="1:4">
      <c r="B75" t="s">
        <v>77</v>
      </c>
      <c r="C75" t="str">
        <f ca="1">IF($B$47="Nicht Möglich","Berechnung nicht möglich",IF(OR($B$66=0,$B$66="Keine"),0,IF(OR($B$67=0,$B$67="Nein"),D71*$B$66,C71*$B$66)))</f>
        <v>Berechnung nicht möglich</v>
      </c>
    </row>
    <row r="76" spans="1:4">
      <c r="B76" t="s">
        <v>78</v>
      </c>
      <c r="C76" t="str">
        <f ca="1">IF($B$47="Nicht Möglich","Berechnung nicht möglich",IF(OR($B$66=0,$B$66="Keine"),0,IF(OR($B$67=0,$B$67="Nein"),D72*$B$66,C72*$B$66)))</f>
        <v>Berechnung nicht möglich</v>
      </c>
    </row>
    <row r="78" spans="1:4">
      <c r="A78" t="s">
        <v>85</v>
      </c>
      <c r="B78" s="13">
        <f>Eingaben!F8</f>
        <v>0</v>
      </c>
    </row>
    <row r="79" spans="1:4">
      <c r="A79" t="s">
        <v>86</v>
      </c>
      <c r="B79" s="13">
        <f ca="1">IF(B47="Nicht Möglich",0,VLOOKUP($B$47,Tarifbeitraege,2,FALSE))</f>
        <v>0</v>
      </c>
    </row>
    <row r="80" spans="1:4">
      <c r="A80" t="s">
        <v>81</v>
      </c>
      <c r="B80" s="13">
        <f ca="1">B79*B66</f>
        <v>0</v>
      </c>
    </row>
    <row r="81" spans="1:2">
      <c r="A81" t="s">
        <v>87</v>
      </c>
      <c r="B81" s="13">
        <f ca="1">B78+B80</f>
        <v>0</v>
      </c>
    </row>
  </sheetData>
  <dataValidations count="1">
    <dataValidation type="list" allowBlank="1" showInputMessage="1" showErrorMessage="1" sqref="G12" xr:uid="{00000000-0002-0000-0100-000000000000}">
      <formula1>INDIRECT($B$8)</formula1>
    </dataValidation>
  </dataValidations>
  <pageMargins left="0.7" right="0.7" top="0.78740157499999996" bottom="0.78740157499999996" header="0.3" footer="0.3"/>
  <pageSetup paperSize="9" orientation="portrait"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9"/>
  <sheetViews>
    <sheetView workbookViewId="0">
      <selection activeCell="A15" sqref="A15:L24"/>
    </sheetView>
  </sheetViews>
  <sheetFormatPr baseColWidth="10" defaultColWidth="9.1640625" defaultRowHeight="13"/>
  <cols>
    <col min="1" max="16384" width="9.1640625" style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22" ht="15">
      <c r="A2">
        <v>1280</v>
      </c>
      <c r="B2" t="s">
        <v>12</v>
      </c>
      <c r="C2" t="s">
        <v>97</v>
      </c>
      <c r="D2">
        <v>18</v>
      </c>
      <c r="E2">
        <v>20</v>
      </c>
      <c r="F2">
        <v>500</v>
      </c>
      <c r="G2">
        <v>2</v>
      </c>
      <c r="H2">
        <v>5</v>
      </c>
      <c r="I2">
        <v>0</v>
      </c>
      <c r="L2" t="b">
        <v>0</v>
      </c>
    </row>
    <row r="3" spans="1:22" ht="15">
      <c r="A3">
        <v>1281</v>
      </c>
      <c r="B3" t="s">
        <v>12</v>
      </c>
      <c r="C3" t="s">
        <v>97</v>
      </c>
      <c r="D3">
        <v>21</v>
      </c>
      <c r="E3">
        <v>25</v>
      </c>
      <c r="F3">
        <v>500</v>
      </c>
      <c r="G3">
        <v>2.25</v>
      </c>
      <c r="H3">
        <v>5</v>
      </c>
      <c r="I3">
        <v>0</v>
      </c>
      <c r="L3" t="b">
        <v>0</v>
      </c>
    </row>
    <row r="4" spans="1:22" ht="15">
      <c r="A4">
        <v>1282</v>
      </c>
      <c r="B4" t="s">
        <v>12</v>
      </c>
      <c r="C4" t="s">
        <v>97</v>
      </c>
      <c r="D4">
        <v>26</v>
      </c>
      <c r="E4">
        <v>30</v>
      </c>
      <c r="F4">
        <v>500</v>
      </c>
      <c r="G4">
        <v>2.6</v>
      </c>
      <c r="H4">
        <v>5</v>
      </c>
      <c r="I4">
        <v>0</v>
      </c>
      <c r="L4" t="b">
        <v>0</v>
      </c>
    </row>
    <row r="5" spans="1:22" ht="15">
      <c r="A5">
        <v>1283</v>
      </c>
      <c r="B5" t="s">
        <v>12</v>
      </c>
      <c r="C5" t="s">
        <v>97</v>
      </c>
      <c r="D5">
        <v>31</v>
      </c>
      <c r="E5">
        <v>35</v>
      </c>
      <c r="F5">
        <v>500</v>
      </c>
      <c r="G5">
        <v>3</v>
      </c>
      <c r="H5">
        <v>5</v>
      </c>
      <c r="I5">
        <v>0</v>
      </c>
      <c r="L5" t="b">
        <v>0</v>
      </c>
    </row>
    <row r="6" spans="1:22" ht="15">
      <c r="A6">
        <v>1284</v>
      </c>
      <c r="B6" t="s">
        <v>12</v>
      </c>
      <c r="C6" t="s">
        <v>97</v>
      </c>
      <c r="D6">
        <v>36</v>
      </c>
      <c r="E6">
        <v>40</v>
      </c>
      <c r="F6">
        <v>500</v>
      </c>
      <c r="G6">
        <v>3.5</v>
      </c>
      <c r="H6">
        <v>5</v>
      </c>
      <c r="I6">
        <v>0</v>
      </c>
      <c r="L6" t="b">
        <v>0</v>
      </c>
    </row>
    <row r="7" spans="1:22" ht="15">
      <c r="A7">
        <v>1285</v>
      </c>
      <c r="B7" t="s">
        <v>12</v>
      </c>
      <c r="C7" t="s">
        <v>97</v>
      </c>
      <c r="D7">
        <v>41</v>
      </c>
      <c r="E7">
        <v>45</v>
      </c>
      <c r="F7">
        <v>500</v>
      </c>
      <c r="G7">
        <v>4.1500000000000004</v>
      </c>
      <c r="H7">
        <v>5</v>
      </c>
      <c r="I7">
        <v>0</v>
      </c>
      <c r="L7" t="b">
        <v>0</v>
      </c>
    </row>
    <row r="8" spans="1:22" ht="15">
      <c r="A8">
        <v>1286</v>
      </c>
      <c r="B8" t="s">
        <v>12</v>
      </c>
      <c r="C8" t="s">
        <v>97</v>
      </c>
      <c r="D8">
        <v>46</v>
      </c>
      <c r="E8">
        <v>50</v>
      </c>
      <c r="F8">
        <v>500</v>
      </c>
      <c r="G8">
        <v>5</v>
      </c>
      <c r="H8">
        <v>5</v>
      </c>
      <c r="I8">
        <v>0</v>
      </c>
      <c r="L8" t="b">
        <v>0</v>
      </c>
    </row>
    <row r="9" spans="1:22" ht="15">
      <c r="A9">
        <v>1287</v>
      </c>
      <c r="B9" t="s">
        <v>12</v>
      </c>
      <c r="C9" t="s">
        <v>97</v>
      </c>
      <c r="D9">
        <v>51</v>
      </c>
      <c r="E9">
        <v>55</v>
      </c>
      <c r="F9">
        <v>500</v>
      </c>
      <c r="G9">
        <v>6.15</v>
      </c>
      <c r="H9">
        <v>5</v>
      </c>
      <c r="I9">
        <v>0</v>
      </c>
      <c r="L9" t="b">
        <v>0</v>
      </c>
    </row>
    <row r="10" spans="1:22" ht="15">
      <c r="A10">
        <v>1288</v>
      </c>
      <c r="B10" t="s">
        <v>12</v>
      </c>
      <c r="C10" t="s">
        <v>97</v>
      </c>
      <c r="D10">
        <v>56</v>
      </c>
      <c r="E10">
        <v>60</v>
      </c>
      <c r="F10">
        <v>500</v>
      </c>
      <c r="G10">
        <v>7.75</v>
      </c>
      <c r="H10">
        <v>5</v>
      </c>
      <c r="I10">
        <v>0</v>
      </c>
      <c r="L10" t="b">
        <v>0</v>
      </c>
    </row>
    <row r="11" spans="1:22" ht="15">
      <c r="A11">
        <v>1289</v>
      </c>
      <c r="B11" t="s">
        <v>12</v>
      </c>
      <c r="C11" t="s">
        <v>97</v>
      </c>
      <c r="D11">
        <v>61</v>
      </c>
      <c r="E11">
        <v>65</v>
      </c>
      <c r="F11">
        <v>500</v>
      </c>
      <c r="G11">
        <v>10</v>
      </c>
      <c r="H11">
        <v>5</v>
      </c>
      <c r="I11">
        <v>0</v>
      </c>
      <c r="L11" t="b">
        <v>0</v>
      </c>
    </row>
    <row r="12" spans="1:22" ht="15">
      <c r="A12">
        <v>1290</v>
      </c>
      <c r="B12" t="s">
        <v>12</v>
      </c>
      <c r="C12" t="s">
        <v>98</v>
      </c>
      <c r="D12">
        <v>66</v>
      </c>
      <c r="E12">
        <v>68</v>
      </c>
      <c r="F12">
        <v>500</v>
      </c>
      <c r="G12">
        <v>12</v>
      </c>
      <c r="H12">
        <v>5</v>
      </c>
      <c r="I12">
        <v>0</v>
      </c>
      <c r="L12" t="b">
        <v>1</v>
      </c>
      <c r="N12"/>
      <c r="O12"/>
      <c r="P12"/>
      <c r="Q12"/>
      <c r="S12"/>
      <c r="T12"/>
      <c r="U12"/>
      <c r="V12"/>
    </row>
    <row r="13" spans="1:22" ht="15">
      <c r="A13">
        <v>1291</v>
      </c>
      <c r="B13" t="s">
        <v>12</v>
      </c>
      <c r="C13" t="s">
        <v>98</v>
      </c>
      <c r="D13">
        <v>69</v>
      </c>
      <c r="E13">
        <v>71</v>
      </c>
      <c r="F13">
        <v>500</v>
      </c>
      <c r="G13">
        <v>14</v>
      </c>
      <c r="H13">
        <v>5</v>
      </c>
      <c r="I13">
        <v>0</v>
      </c>
      <c r="L13" t="b">
        <v>1</v>
      </c>
      <c r="N13"/>
      <c r="O13"/>
      <c r="P13"/>
      <c r="Q13"/>
      <c r="S13"/>
      <c r="T13"/>
      <c r="U13"/>
      <c r="V13"/>
    </row>
    <row r="14" spans="1:22" ht="15">
      <c r="A14">
        <v>1292</v>
      </c>
      <c r="B14" t="s">
        <v>12</v>
      </c>
      <c r="C14" t="s">
        <v>98</v>
      </c>
      <c r="D14">
        <v>72</v>
      </c>
      <c r="E14">
        <v>75</v>
      </c>
      <c r="F14">
        <v>500</v>
      </c>
      <c r="G14">
        <v>18</v>
      </c>
      <c r="H14">
        <v>5</v>
      </c>
      <c r="I14">
        <v>0</v>
      </c>
      <c r="L14" t="b">
        <v>1</v>
      </c>
      <c r="N14"/>
      <c r="O14"/>
      <c r="P14"/>
      <c r="Q14"/>
      <c r="S14"/>
      <c r="T14"/>
      <c r="U14"/>
      <c r="V14"/>
    </row>
    <row r="15" spans="1:22" ht="15">
      <c r="A15"/>
      <c r="B15"/>
      <c r="C15"/>
      <c r="D15"/>
      <c r="E15"/>
      <c r="F15"/>
      <c r="G15"/>
      <c r="H15"/>
      <c r="I15"/>
      <c r="L15"/>
      <c r="N15"/>
      <c r="O15"/>
      <c r="P15"/>
      <c r="Q15"/>
      <c r="S15"/>
      <c r="T15"/>
      <c r="U15"/>
      <c r="V15"/>
    </row>
    <row r="16" spans="1:22" ht="15">
      <c r="A16"/>
      <c r="B16"/>
      <c r="C16"/>
      <c r="D16"/>
      <c r="E16"/>
      <c r="F16"/>
      <c r="G16"/>
      <c r="H16"/>
      <c r="I16"/>
      <c r="L16"/>
      <c r="N16"/>
      <c r="O16"/>
      <c r="P16"/>
      <c r="Q16"/>
      <c r="S16"/>
      <c r="T16"/>
      <c r="U16"/>
      <c r="V16"/>
    </row>
    <row r="17" spans="1:24" ht="15">
      <c r="A17"/>
      <c r="B17"/>
      <c r="C17"/>
      <c r="D17"/>
      <c r="E17"/>
      <c r="F17"/>
      <c r="G17"/>
      <c r="H17"/>
      <c r="I17"/>
      <c r="L17"/>
      <c r="N17"/>
      <c r="O17"/>
      <c r="P17"/>
      <c r="Q17"/>
      <c r="S17"/>
      <c r="T17"/>
      <c r="U17"/>
      <c r="V17"/>
    </row>
    <row r="18" spans="1:24" ht="15">
      <c r="A18"/>
      <c r="B18"/>
      <c r="C18"/>
      <c r="D18"/>
      <c r="E18"/>
      <c r="F18"/>
      <c r="G18"/>
      <c r="H18"/>
      <c r="I18"/>
      <c r="L18"/>
      <c r="N18"/>
      <c r="O18"/>
      <c r="P18"/>
      <c r="Q18"/>
      <c r="S18"/>
      <c r="T18"/>
      <c r="U18"/>
      <c r="V18"/>
    </row>
    <row r="19" spans="1:24" ht="15">
      <c r="A19"/>
      <c r="B19"/>
      <c r="C19"/>
      <c r="D19"/>
      <c r="E19"/>
      <c r="F19"/>
      <c r="G19"/>
      <c r="H19"/>
      <c r="I19"/>
      <c r="L19"/>
      <c r="N19"/>
      <c r="O19"/>
      <c r="P19"/>
      <c r="Q19"/>
      <c r="S19"/>
      <c r="T19"/>
      <c r="U19"/>
      <c r="V19"/>
    </row>
    <row r="20" spans="1:24" ht="15">
      <c r="A20"/>
      <c r="B20"/>
      <c r="C20"/>
      <c r="D20"/>
      <c r="E20"/>
      <c r="F20"/>
      <c r="G20"/>
      <c r="H20"/>
      <c r="I20"/>
      <c r="L20"/>
      <c r="N20"/>
      <c r="O20"/>
      <c r="P20"/>
      <c r="Q20"/>
      <c r="S20"/>
      <c r="T20"/>
      <c r="U20"/>
      <c r="V20"/>
      <c r="W20"/>
      <c r="X20"/>
    </row>
    <row r="21" spans="1:24" ht="15">
      <c r="A21"/>
      <c r="B21"/>
      <c r="C21"/>
      <c r="D21"/>
      <c r="E21"/>
      <c r="F21"/>
      <c r="G21"/>
      <c r="H21"/>
      <c r="I21"/>
      <c r="L21"/>
      <c r="N21"/>
      <c r="O21"/>
      <c r="P21"/>
      <c r="Q21"/>
      <c r="S21"/>
      <c r="T21"/>
      <c r="U21"/>
      <c r="V21"/>
      <c r="W21"/>
      <c r="X21"/>
    </row>
    <row r="22" spans="1:24" ht="15">
      <c r="A22"/>
      <c r="B22"/>
      <c r="C22"/>
      <c r="D22"/>
      <c r="E22"/>
      <c r="F22"/>
      <c r="G22"/>
      <c r="H22"/>
      <c r="I22"/>
      <c r="L22"/>
      <c r="N22"/>
      <c r="O22"/>
      <c r="P22"/>
      <c r="Q22"/>
      <c r="S22"/>
      <c r="T22"/>
      <c r="U22"/>
      <c r="V22"/>
      <c r="W22"/>
      <c r="X22" s="23"/>
    </row>
    <row r="23" spans="1:24" ht="15">
      <c r="A23"/>
      <c r="B23"/>
      <c r="C23"/>
      <c r="D23"/>
      <c r="E23"/>
      <c r="F23"/>
      <c r="G23"/>
      <c r="H23"/>
      <c r="I23"/>
      <c r="L23"/>
      <c r="N23"/>
      <c r="O23"/>
      <c r="P23"/>
      <c r="Q23"/>
      <c r="S23"/>
      <c r="T23"/>
      <c r="U23"/>
      <c r="V23"/>
      <c r="W23"/>
      <c r="X23" s="23"/>
    </row>
    <row r="24" spans="1:24" ht="15">
      <c r="A24"/>
      <c r="B24"/>
      <c r="C24"/>
      <c r="D24"/>
      <c r="E24"/>
      <c r="F24"/>
      <c r="G24"/>
      <c r="H24"/>
      <c r="I24"/>
      <c r="L24"/>
      <c r="N24"/>
      <c r="O24"/>
      <c r="P24"/>
      <c r="Q24"/>
      <c r="S24"/>
      <c r="T24"/>
      <c r="U24"/>
      <c r="V24"/>
      <c r="W24"/>
      <c r="X24" s="23"/>
    </row>
    <row r="25" spans="1:24" ht="15">
      <c r="A25"/>
      <c r="B25" s="23"/>
      <c r="C25" s="23"/>
      <c r="D25"/>
      <c r="E25"/>
      <c r="F25" s="23"/>
      <c r="G25" s="23"/>
      <c r="I25" s="23"/>
      <c r="J25" s="23"/>
      <c r="L25" s="23"/>
      <c r="M25" s="23"/>
      <c r="N25" s="23"/>
      <c r="O25" s="23"/>
      <c r="P25" s="23"/>
      <c r="Q25" s="23"/>
      <c r="R25"/>
      <c r="S25"/>
      <c r="T25" s="23"/>
      <c r="U25"/>
      <c r="V25"/>
      <c r="W25"/>
      <c r="X25" s="23"/>
    </row>
    <row r="26" spans="1:24" ht="15">
      <c r="A26"/>
      <c r="B26" s="23"/>
      <c r="C26" s="23"/>
      <c r="D26"/>
      <c r="E26"/>
      <c r="F26" s="23"/>
      <c r="G26" s="23"/>
      <c r="I26" s="23"/>
      <c r="J26" s="23"/>
      <c r="L26" s="23"/>
      <c r="M26" s="23"/>
      <c r="N26" s="23"/>
      <c r="O26" s="23"/>
      <c r="P26" s="23"/>
      <c r="Q26" s="23"/>
      <c r="R26"/>
      <c r="S26"/>
      <c r="T26" s="23"/>
      <c r="U26"/>
      <c r="V26"/>
      <c r="W26"/>
      <c r="X26" s="23"/>
    </row>
    <row r="27" spans="1:24" ht="15">
      <c r="A27"/>
      <c r="B27" s="23"/>
      <c r="C27" s="23"/>
      <c r="D27"/>
      <c r="E27"/>
      <c r="F27" s="23"/>
      <c r="G27" s="23"/>
      <c r="I27" s="23"/>
      <c r="J27" s="23"/>
      <c r="L27" s="23"/>
      <c r="M27" s="23"/>
      <c r="N27" s="23"/>
      <c r="O27" s="23"/>
      <c r="P27" s="23"/>
      <c r="Q27" s="23"/>
      <c r="R27"/>
      <c r="S27"/>
      <c r="T27" s="23"/>
      <c r="U27"/>
      <c r="V27"/>
      <c r="W27"/>
      <c r="X27" s="23"/>
    </row>
    <row r="28" spans="1:24" ht="15">
      <c r="A28"/>
      <c r="C28" s="23"/>
      <c r="D28"/>
      <c r="E28"/>
      <c r="F28" s="23"/>
      <c r="G28" s="23"/>
      <c r="I28" s="23"/>
      <c r="J28" s="23"/>
      <c r="L28" s="23"/>
      <c r="M28" s="23"/>
      <c r="N28" s="23"/>
      <c r="O28" s="23"/>
      <c r="P28" s="23"/>
      <c r="Q28" s="23"/>
      <c r="R28"/>
      <c r="S28"/>
      <c r="T28" s="23"/>
      <c r="U28"/>
      <c r="V28"/>
      <c r="W28"/>
      <c r="X28" s="23"/>
    </row>
    <row r="29" spans="1:24" ht="15">
      <c r="A29"/>
      <c r="C29" s="23"/>
      <c r="D29"/>
      <c r="E29"/>
      <c r="F29" s="23"/>
      <c r="G29" s="23"/>
      <c r="I29" s="23"/>
      <c r="J29" s="23"/>
      <c r="L29" s="23"/>
      <c r="M29" s="23"/>
      <c r="N29" s="23"/>
      <c r="O29" s="23"/>
      <c r="P29" s="23"/>
      <c r="Q29" s="23"/>
      <c r="R29"/>
      <c r="S29"/>
      <c r="T29" s="23"/>
      <c r="U29"/>
      <c r="V29"/>
      <c r="W29"/>
      <c r="X29" s="23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"/>
  <sheetViews>
    <sheetView workbookViewId="0"/>
  </sheetViews>
  <sheetFormatPr baseColWidth="10" defaultColWidth="9.1640625" defaultRowHeight="13"/>
  <cols>
    <col min="1" max="11" width="9.1640625" style="1"/>
    <col min="12" max="12" width="10.83203125" style="1" customWidth="1"/>
    <col min="13" max="16384" width="9.1640625" style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1">
        <v>224</v>
      </c>
      <c r="B2" s="1" t="s">
        <v>13</v>
      </c>
      <c r="C2" s="1" t="s">
        <v>14</v>
      </c>
      <c r="D2" s="1">
        <v>18</v>
      </c>
      <c r="E2" s="1">
        <v>65</v>
      </c>
      <c r="F2" s="1">
        <v>0</v>
      </c>
      <c r="G2" s="1">
        <v>0.11</v>
      </c>
      <c r="H2" s="1">
        <v>0</v>
      </c>
      <c r="I2" s="1">
        <v>2</v>
      </c>
      <c r="J2" s="1">
        <v>0</v>
      </c>
      <c r="K2" s="1">
        <v>415</v>
      </c>
      <c r="L2" s="1" t="b">
        <v>0</v>
      </c>
    </row>
    <row r="3" spans="1:12">
      <c r="A3" s="1">
        <v>225</v>
      </c>
      <c r="B3" s="1" t="s">
        <v>13</v>
      </c>
      <c r="C3" s="1" t="s">
        <v>14</v>
      </c>
      <c r="D3" s="1">
        <v>18</v>
      </c>
      <c r="E3" s="1">
        <v>65</v>
      </c>
      <c r="F3" s="1">
        <v>0</v>
      </c>
      <c r="G3" s="1">
        <v>0.12</v>
      </c>
      <c r="H3" s="1">
        <v>0</v>
      </c>
      <c r="I3" s="1">
        <v>2</v>
      </c>
      <c r="J3" s="1">
        <v>416</v>
      </c>
      <c r="K3" s="1">
        <v>450</v>
      </c>
      <c r="L3" s="1" t="b">
        <v>0</v>
      </c>
    </row>
    <row r="4" spans="1:12">
      <c r="A4" s="1">
        <v>226</v>
      </c>
      <c r="B4" s="1" t="s">
        <v>13</v>
      </c>
      <c r="C4" s="1" t="s">
        <v>14</v>
      </c>
      <c r="D4" s="1">
        <v>18</v>
      </c>
      <c r="E4" s="1">
        <v>65</v>
      </c>
      <c r="F4" s="1">
        <v>0</v>
      </c>
      <c r="G4" s="1">
        <v>0.13</v>
      </c>
      <c r="H4" s="1">
        <v>0</v>
      </c>
      <c r="I4" s="1">
        <v>2</v>
      </c>
      <c r="J4" s="1">
        <v>451</v>
      </c>
      <c r="K4" s="1">
        <v>485</v>
      </c>
      <c r="L4" s="1" t="b">
        <v>0</v>
      </c>
    </row>
    <row r="5" spans="1:12">
      <c r="A5" s="1">
        <v>227</v>
      </c>
      <c r="B5" s="1" t="s">
        <v>13</v>
      </c>
      <c r="C5" s="1" t="s">
        <v>14</v>
      </c>
      <c r="D5" s="1">
        <v>18</v>
      </c>
      <c r="E5" s="1">
        <v>65</v>
      </c>
      <c r="F5" s="1">
        <v>0</v>
      </c>
      <c r="G5" s="1">
        <v>0.14000000000000001</v>
      </c>
      <c r="H5" s="1">
        <v>0</v>
      </c>
      <c r="I5" s="1">
        <v>2</v>
      </c>
      <c r="J5" s="1">
        <v>486</v>
      </c>
      <c r="K5" s="1">
        <v>500</v>
      </c>
      <c r="L5" s="1" t="b">
        <v>0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10</vt:i4>
      </vt:variant>
    </vt:vector>
  </HeadingPairs>
  <TitlesOfParts>
    <vt:vector size="14" baseType="lpstr">
      <vt:lpstr>Eingaben</vt:lpstr>
      <vt:lpstr>Berechnungen</vt:lpstr>
      <vt:lpstr>ExportTarife</vt:lpstr>
      <vt:lpstr>ExportUZVTarife</vt:lpstr>
      <vt:lpstr>Eingaben!Druckbereich</vt:lpstr>
      <vt:lpstr>ExportTarife</vt:lpstr>
      <vt:lpstr>ExportUZVTarife</vt:lpstr>
      <vt:lpstr>Tarifbeitraege</vt:lpstr>
      <vt:lpstr>Tariftabelle_V</vt:lpstr>
      <vt:lpstr>UZV</vt:lpstr>
      <vt:lpstr>UZVTabelle_V</vt:lpstr>
      <vt:lpstr>UZVTariftabelle</vt:lpstr>
      <vt:lpstr>Zusatzanteile</vt:lpstr>
      <vt:lpstr>Zusatzanteile_Hilfe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2026-05-21T12:07:33Z</dcterms:modified>
</cp:coreProperties>
</file>