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726"/>
  <workbookPr/>
  <mc:AlternateContent xmlns:mc="http://schemas.openxmlformats.org/markup-compatibility/2006">
    <mc:Choice Requires="x15">
      <x15ac:absPath xmlns:x15ac="http://schemas.microsoft.com/office/spreadsheetml/2010/11/ac" url="\\adm-fil1\RedirectedFolders$\rbestawros\Downloads\"/>
    </mc:Choice>
  </mc:AlternateContent>
  <xr:revisionPtr revIDLastSave="0" documentId="14_{65DFC73D-7E2A-4FC7-B72C-D491B7ED3792}" xr6:coauthVersionLast="47" xr6:coauthVersionMax="47" xr10:uidLastSave="{00000000-0000-0000-0000-000000000000}"/>
  <bookViews>
    <workbookView xWindow="28680" yWindow="-120" windowWidth="19440" windowHeight="1488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R1" i="1" l="1"/>
  <c r="L4" i="1"/>
  <c r="I4" i="1"/>
  <c r="F4" i="1"/>
  <c r="Q2" i="1" l="1"/>
  <c r="Q3" i="1" s="1"/>
  <c r="Q4" i="1" s="1"/>
  <c r="Q5" i="1" s="1"/>
  <c r="Q6" i="1" s="1"/>
  <c r="Q7" i="1" s="1"/>
  <c r="Q8" i="1" s="1"/>
  <c r="Q9" i="1" s="1"/>
  <c r="Q10" i="1" s="1"/>
  <c r="Q11" i="1" s="1"/>
  <c r="Q12" i="1" s="1"/>
  <c r="Q13" i="1" s="1"/>
  <c r="Q14" i="1" s="1"/>
  <c r="Q15" i="1" s="1"/>
  <c r="Q16" i="1" s="1"/>
  <c r="Q17" i="1" s="1"/>
  <c r="Q18" i="1" s="1"/>
  <c r="Q19" i="1" s="1"/>
  <c r="Q20" i="1" s="1"/>
  <c r="Q21" i="1" s="1"/>
  <c r="Q22" i="1" s="1"/>
  <c r="Q23" i="1" s="1"/>
  <c r="Q24" i="1" s="1"/>
  <c r="Q25" i="1" s="1"/>
  <c r="Q26" i="1" s="1"/>
  <c r="Q27" i="1" s="1"/>
  <c r="Q28" i="1" s="1"/>
  <c r="Q29" i="1" s="1"/>
  <c r="Q30" i="1" s="1"/>
  <c r="Q31" i="1" s="1"/>
  <c r="Q32" i="1" s="1"/>
  <c r="Q33" i="1" s="1"/>
  <c r="Q34" i="1" s="1"/>
  <c r="Q35" i="1" s="1"/>
  <c r="Q36" i="1" s="1"/>
  <c r="Q37" i="1" s="1"/>
  <c r="Q38" i="1" s="1"/>
  <c r="Q39" i="1" s="1"/>
  <c r="Q40" i="1" s="1"/>
  <c r="Q41" i="1" s="1"/>
  <c r="Q42" i="1" s="1"/>
  <c r="Q43" i="1" s="1"/>
  <c r="Q44" i="1" s="1"/>
  <c r="Q45" i="1" s="1"/>
  <c r="Q46" i="1" s="1"/>
  <c r="Q47" i="1" s="1"/>
  <c r="Q48" i="1" s="1"/>
  <c r="Q49" i="1" s="1"/>
  <c r="Q50" i="1" s="1"/>
  <c r="Q51" i="1" s="1"/>
  <c r="Q52" i="1" s="1"/>
  <c r="Q53" i="1" s="1"/>
  <c r="Q54" i="1" s="1"/>
  <c r="D4" i="1"/>
  <c r="G4" i="1" l="1"/>
  <c r="H4" i="1" s="1"/>
  <c r="N4" i="1" l="1"/>
  <c r="O4" i="1"/>
  <c r="M4" i="1" l="1"/>
  <c r="K4" i="1"/>
</calcChain>
</file>

<file path=xl/sharedStrings.xml><?xml version="1.0" encoding="utf-8"?>
<sst xmlns="http://schemas.openxmlformats.org/spreadsheetml/2006/main" count="21" uniqueCount="19">
  <si>
    <t>Start Date</t>
  </si>
  <si>
    <t>YTD Amount</t>
  </si>
  <si>
    <t>Pay Frequency</t>
  </si>
  <si>
    <t>Amended Date</t>
  </si>
  <si>
    <t>Frequency</t>
  </si>
  <si>
    <t>Value</t>
  </si>
  <si>
    <t>Weekly</t>
  </si>
  <si>
    <t>Fortnightly</t>
  </si>
  <si>
    <t>Cycles</t>
  </si>
  <si>
    <t>Roundup</t>
  </si>
  <si>
    <t>Annualised Income</t>
  </si>
  <si>
    <t>Ave Income</t>
  </si>
  <si>
    <t>Ave Monthly Income</t>
  </si>
  <si>
    <t>Divisor</t>
  </si>
  <si>
    <t>Year to Date Calculator</t>
  </si>
  <si>
    <t>Date of Last Pay</t>
  </si>
  <si>
    <t>Number of Pays</t>
  </si>
  <si>
    <t>Monthly</t>
  </si>
  <si>
    <t>Historical Pay Dates*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</si>
</sst>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5" x14ac:knownFonts="1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36"/>
      <color theme="0"/>
      <name val="Arial"/>
      <family val="2"/>
    </font>
    <font>
      <sz val="11"/>
      <color rgb="FF9C6500"/>
      <name val="Calibri"/>
      <family val="2"/>
      <scheme val="minor"/>
    </font>
    <font>
      <sz val="8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rgb="FF7030A0"/>
        <bgColor indexed="64"/>
      </patternFill>
    </fill>
    <fill>
      <patternFill patternType="solid">
        <fgColor theme="8" tint="-0.249977111117893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EB9C"/>
      </patternFill>
    </fill>
  </fills>
  <borders count="1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3" fillId="6" borderId="0" applyNumberFormat="0" applyBorder="0" applyAlignment="0" applyProtection="0"/>
  </cellStyleXfs>
  <cellXfs count="32">
    <xf numFmtId="0" fontId="0" fillId="0" borderId="0" xfId="0"/>
    <xf numFmtId="14" fontId="0" fillId="0" borderId="0" xfId="0" applyNumberFormat="1"/>
    <xf numFmtId="0" fontId="1" fillId="2" borderId="6" xfId="0" applyFont="1" applyFill="1" applyBorder="1"/>
    <xf numFmtId="0" fontId="1" fillId="2" borderId="7" xfId="0" applyFont="1" applyFill="1" applyBorder="1"/>
    <xf numFmtId="0" fontId="1" fillId="2" borderId="8" xfId="0" applyFont="1" applyFill="1" applyBorder="1"/>
    <xf numFmtId="0" fontId="1" fillId="2" borderId="9" xfId="0" applyFont="1" applyFill="1" applyBorder="1"/>
    <xf numFmtId="0" fontId="1" fillId="2" borderId="3" xfId="0" applyFont="1" applyFill="1" applyBorder="1"/>
    <xf numFmtId="0" fontId="1" fillId="2" borderId="11" xfId="0" applyFont="1" applyFill="1" applyBorder="1"/>
    <xf numFmtId="0" fontId="1" fillId="2" borderId="13" xfId="0" applyFont="1" applyFill="1" applyBorder="1"/>
    <xf numFmtId="14" fontId="0" fillId="0" borderId="14" xfId="0" applyNumberFormat="1" applyBorder="1" applyAlignment="1" applyProtection="1">
      <alignment horizontal="center"/>
      <protection locked="0"/>
    </xf>
    <xf numFmtId="164" fontId="0" fillId="0" borderId="14" xfId="0" applyNumberFormat="1" applyBorder="1" applyAlignment="1" applyProtection="1">
      <alignment horizontal="center"/>
      <protection locked="0"/>
    </xf>
    <xf numFmtId="0" fontId="1" fillId="0" borderId="0" xfId="0" applyFont="1"/>
    <xf numFmtId="0" fontId="0" fillId="0" borderId="0" xfId="0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2" xfId="0" applyBorder="1" applyAlignment="1" applyProtection="1">
      <alignment horizontal="center"/>
      <protection locked="0"/>
    </xf>
    <xf numFmtId="0" fontId="1" fillId="2" borderId="1" xfId="0" applyFont="1" applyFill="1" applyBorder="1"/>
    <xf numFmtId="0" fontId="1" fillId="2" borderId="11" xfId="0" applyFont="1" applyFill="1" applyBorder="1" applyAlignment="1">
      <alignment horizontal="center"/>
    </xf>
    <xf numFmtId="0" fontId="3" fillId="6" borderId="10" xfId="1" applyNumberFormat="1" applyBorder="1" applyAlignment="1" applyProtection="1">
      <alignment horizontal="center"/>
    </xf>
    <xf numFmtId="0" fontId="3" fillId="6" borderId="10" xfId="1" applyBorder="1" applyAlignment="1" applyProtection="1">
      <alignment horizontal="center"/>
    </xf>
    <xf numFmtId="14" fontId="0" fillId="5" borderId="0" xfId="0" applyNumberFormat="1" applyFill="1"/>
    <xf numFmtId="14" fontId="0" fillId="5" borderId="0" xfId="0" applyNumberFormat="1" applyFill="1" applyProtection="1">
      <protection hidden="1"/>
    </xf>
    <xf numFmtId="164" fontId="0" fillId="4" borderId="4" xfId="0" applyNumberFormat="1" applyFill="1" applyBorder="1" applyAlignment="1" applyProtection="1">
      <alignment horizontal="center"/>
      <protection hidden="1"/>
    </xf>
    <xf numFmtId="0" fontId="0" fillId="4" borderId="5" xfId="0" applyFill="1" applyBorder="1" applyAlignment="1" applyProtection="1">
      <alignment horizontal="center"/>
      <protection hidden="1"/>
    </xf>
    <xf numFmtId="164" fontId="0" fillId="4" borderId="12" xfId="0" applyNumberFormat="1" applyFill="1" applyBorder="1" applyAlignment="1" applyProtection="1">
      <alignment horizontal="center"/>
      <protection hidden="1"/>
    </xf>
    <xf numFmtId="164" fontId="0" fillId="4" borderId="5" xfId="0" applyNumberFormat="1" applyFill="1" applyBorder="1" applyAlignment="1" applyProtection="1">
      <alignment horizontal="center"/>
      <protection hidden="1"/>
    </xf>
    <xf numFmtId="0" fontId="0" fillId="4" borderId="12" xfId="0" applyFill="1" applyBorder="1" applyAlignment="1" applyProtection="1">
      <alignment horizontal="center"/>
      <protection hidden="1"/>
    </xf>
    <xf numFmtId="0" fontId="4" fillId="0" borderId="0" xfId="0" applyFont="1"/>
    <xf numFmtId="0" fontId="1" fillId="2" borderId="2" xfId="0" applyFont="1" applyFill="1" applyBorder="1" applyAlignment="1">
      <alignment horizontal="center"/>
    </xf>
    <xf numFmtId="0" fontId="1" fillId="2" borderId="3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</cellXfs>
  <cellStyles count="2">
    <cellStyle name="Neutral" xfId="1" builtinId="28"/>
    <cellStyle name="Normal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00000000-000C-0000-FFFF-FFFF00000000}" name="Table5" displayName="Table5" ref="U3:V6" totalsRowShown="0">
  <autoFilter ref="U3:V6" xr:uid="{00000000-0009-0000-0100-000005000000}"/>
  <tableColumns count="2">
    <tableColumn id="1" xr3:uid="{00000000-0010-0000-0000-000001000000}" name="Frequency"/>
    <tableColumn id="2" xr3:uid="{00000000-0010-0000-0000-000002000000}" name="Value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V54"/>
  <sheetViews>
    <sheetView showGridLines="0" tabSelected="1" workbookViewId="0">
      <selection activeCell="E4" sqref="E4"/>
    </sheetView>
  </sheetViews>
  <sheetFormatPr defaultRowHeight="15" x14ac:dyDescent="0.25"/>
  <cols>
    <col min="1" max="1" width="13.42578125" customWidth="1"/>
    <col min="2" max="2" width="14.7109375" bestFit="1" customWidth="1"/>
    <col min="3" max="3" width="12" bestFit="1" customWidth="1"/>
    <col min="4" max="4" width="14.42578125" hidden="1" customWidth="1"/>
    <col min="5" max="5" width="14" bestFit="1" customWidth="1"/>
    <col min="6" max="6" width="14" hidden="1" customWidth="1"/>
    <col min="7" max="7" width="10.85546875" hidden="1" customWidth="1"/>
    <col min="8" max="9" width="9.140625" hidden="1" customWidth="1"/>
    <col min="11" max="11" width="11.42578125" bestFit="1" customWidth="1"/>
    <col min="12" max="12" width="11.140625" customWidth="1"/>
    <col min="13" max="13" width="19.7109375" bestFit="1" customWidth="1"/>
    <col min="14" max="14" width="18.28515625" bestFit="1" customWidth="1"/>
    <col min="15" max="15" width="18.28515625" customWidth="1"/>
    <col min="16" max="16" width="3.5703125" customWidth="1"/>
    <col min="17" max="17" width="18.5703125" bestFit="1" customWidth="1"/>
    <col min="18" max="18" width="8.5703125" customWidth="1"/>
    <col min="20" max="20" width="12.28515625" customWidth="1"/>
    <col min="21" max="21" width="12.28515625" hidden="1" customWidth="1"/>
    <col min="22" max="22" width="8.85546875" hidden="1" customWidth="1"/>
  </cols>
  <sheetData>
    <row r="1" spans="1:22" ht="54.75" customHeight="1" thickBot="1" x14ac:dyDescent="0.65">
      <c r="A1" s="29" t="s">
        <v>14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  <c r="Q1" s="15" t="s">
        <v>18</v>
      </c>
      <c r="R1" s="26" t="str">
        <f>IF(E4="Monthly","*Monthly Dates are approx only","*Indicates the date paid into account")</f>
        <v>*Indicates the date paid into account</v>
      </c>
    </row>
    <row r="2" spans="1:22" ht="15.75" thickBot="1" x14ac:dyDescent="0.3">
      <c r="Q2" s="20">
        <f>B4</f>
        <v>0</v>
      </c>
    </row>
    <row r="3" spans="1:22" x14ac:dyDescent="0.25">
      <c r="A3" s="8" t="s">
        <v>0</v>
      </c>
      <c r="B3" s="8" t="s">
        <v>15</v>
      </c>
      <c r="C3" s="8" t="s">
        <v>1</v>
      </c>
      <c r="D3" s="4" t="s">
        <v>3</v>
      </c>
      <c r="E3" s="7" t="s">
        <v>2</v>
      </c>
      <c r="F3" s="5" t="s">
        <v>5</v>
      </c>
      <c r="G3" s="2" t="s">
        <v>8</v>
      </c>
      <c r="H3" s="2" t="s">
        <v>9</v>
      </c>
      <c r="I3" s="3" t="s">
        <v>13</v>
      </c>
      <c r="J3" s="11"/>
      <c r="K3" s="27" t="s">
        <v>11</v>
      </c>
      <c r="L3" s="28"/>
      <c r="M3" s="7" t="s">
        <v>12</v>
      </c>
      <c r="N3" s="6" t="s">
        <v>10</v>
      </c>
      <c r="O3" s="16" t="s">
        <v>16</v>
      </c>
      <c r="Q3" s="20">
        <f>Q2-$F$4</f>
        <v>-14</v>
      </c>
      <c r="U3" t="s">
        <v>4</v>
      </c>
      <c r="V3" t="s">
        <v>5</v>
      </c>
    </row>
    <row r="4" spans="1:22" ht="15.75" thickBot="1" x14ac:dyDescent="0.3">
      <c r="A4" s="9">
        <v>44013</v>
      </c>
      <c r="B4" s="9"/>
      <c r="C4" s="10"/>
      <c r="D4" s="13">
        <f>A4-1</f>
        <v>44012</v>
      </c>
      <c r="E4" s="14" t="s">
        <v>7</v>
      </c>
      <c r="F4" s="17">
        <f>IF(E4="Weekly",7,IF(E4="Fortnightly",14,IF(E4="Monthly",30.42)))</f>
        <v>14</v>
      </c>
      <c r="G4" s="18">
        <f>((B4-D4)/F4)</f>
        <v>-3143.7142857142858</v>
      </c>
      <c r="H4" s="18">
        <f>ROUNDUP(G4,0)</f>
        <v>-3144</v>
      </c>
      <c r="I4" s="17">
        <f>IF(E4="Weekly",52,IF(E4="Fortnightly",26,IF(E4="Monthly",12)))</f>
        <v>26</v>
      </c>
      <c r="J4" s="12"/>
      <c r="K4" s="21">
        <f>N4/I4</f>
        <v>0</v>
      </c>
      <c r="L4" s="22" t="str">
        <f>IF(E4="Weekly","Per Week",IF(E4="Fortnightly","Per Fortnight",IF(E4="Monthly","Per Month")))</f>
        <v>Per Fortnight</v>
      </c>
      <c r="M4" s="23">
        <f>N4/12</f>
        <v>0</v>
      </c>
      <c r="N4" s="24">
        <f>(C4/H4)*I4</f>
        <v>0</v>
      </c>
      <c r="O4" s="25">
        <f>H4</f>
        <v>-3144</v>
      </c>
      <c r="Q4" s="20">
        <f t="shared" ref="Q4:Q54" si="0">Q3-$F$4</f>
        <v>-28</v>
      </c>
      <c r="U4" t="s">
        <v>6</v>
      </c>
      <c r="V4">
        <v>7</v>
      </c>
    </row>
    <row r="5" spans="1:22" x14ac:dyDescent="0.25">
      <c r="Q5" s="20">
        <f t="shared" si="0"/>
        <v>-42</v>
      </c>
      <c r="U5" t="s">
        <v>7</v>
      </c>
      <c r="V5">
        <v>14</v>
      </c>
    </row>
    <row r="6" spans="1:22" x14ac:dyDescent="0.25">
      <c r="Q6" s="20">
        <f t="shared" si="0"/>
        <v>-56</v>
      </c>
      <c r="U6" t="s">
        <v>17</v>
      </c>
      <c r="V6">
        <v>1</v>
      </c>
    </row>
    <row r="7" spans="1:22" x14ac:dyDescent="0.25">
      <c r="Q7" s="20">
        <f t="shared" si="0"/>
        <v>-70</v>
      </c>
    </row>
    <row r="8" spans="1:22" x14ac:dyDescent="0.25">
      <c r="Q8" s="20">
        <f t="shared" si="0"/>
        <v>-84</v>
      </c>
    </row>
    <row r="9" spans="1:22" x14ac:dyDescent="0.25">
      <c r="Q9" s="20">
        <f t="shared" si="0"/>
        <v>-98</v>
      </c>
    </row>
    <row r="10" spans="1:22" x14ac:dyDescent="0.25">
      <c r="Q10" s="20">
        <f t="shared" si="0"/>
        <v>-112</v>
      </c>
    </row>
    <row r="11" spans="1:22" x14ac:dyDescent="0.25">
      <c r="Q11" s="20">
        <f t="shared" si="0"/>
        <v>-126</v>
      </c>
    </row>
    <row r="12" spans="1:22" x14ac:dyDescent="0.25">
      <c r="Q12" s="20">
        <f t="shared" si="0"/>
        <v>-140</v>
      </c>
    </row>
    <row r="13" spans="1:22" x14ac:dyDescent="0.25">
      <c r="Q13" s="20">
        <f t="shared" si="0"/>
        <v>-154</v>
      </c>
    </row>
    <row r="14" spans="1:22" x14ac:dyDescent="0.25">
      <c r="Q14" s="20">
        <f t="shared" si="0"/>
        <v>-168</v>
      </c>
    </row>
    <row r="15" spans="1:22" x14ac:dyDescent="0.25">
      <c r="Q15" s="20">
        <f t="shared" si="0"/>
        <v>-182</v>
      </c>
    </row>
    <row r="16" spans="1:22" x14ac:dyDescent="0.25">
      <c r="Q16" s="20">
        <f t="shared" si="0"/>
        <v>-196</v>
      </c>
    </row>
    <row r="17" spans="17:17" x14ac:dyDescent="0.25">
      <c r="Q17" s="20">
        <f t="shared" si="0"/>
        <v>-210</v>
      </c>
    </row>
    <row r="18" spans="17:17" x14ac:dyDescent="0.25">
      <c r="Q18" s="20">
        <f t="shared" si="0"/>
        <v>-224</v>
      </c>
    </row>
    <row r="19" spans="17:17" x14ac:dyDescent="0.25">
      <c r="Q19" s="20">
        <f t="shared" si="0"/>
        <v>-238</v>
      </c>
    </row>
    <row r="20" spans="17:17" x14ac:dyDescent="0.25">
      <c r="Q20" s="20">
        <f>Q19-$F$4</f>
        <v>-252</v>
      </c>
    </row>
    <row r="21" spans="17:17" x14ac:dyDescent="0.25">
      <c r="Q21" s="20">
        <f t="shared" si="0"/>
        <v>-266</v>
      </c>
    </row>
    <row r="22" spans="17:17" x14ac:dyDescent="0.25">
      <c r="Q22" s="20">
        <f t="shared" si="0"/>
        <v>-280</v>
      </c>
    </row>
    <row r="23" spans="17:17" x14ac:dyDescent="0.25">
      <c r="Q23" s="20">
        <f t="shared" si="0"/>
        <v>-294</v>
      </c>
    </row>
    <row r="24" spans="17:17" x14ac:dyDescent="0.25">
      <c r="Q24" s="20">
        <f t="shared" si="0"/>
        <v>-308</v>
      </c>
    </row>
    <row r="25" spans="17:17" x14ac:dyDescent="0.25">
      <c r="Q25" s="20">
        <f t="shared" si="0"/>
        <v>-322</v>
      </c>
    </row>
    <row r="26" spans="17:17" x14ac:dyDescent="0.25">
      <c r="Q26" s="20">
        <f t="shared" si="0"/>
        <v>-336</v>
      </c>
    </row>
    <row r="27" spans="17:17" x14ac:dyDescent="0.25">
      <c r="Q27" s="20">
        <f t="shared" si="0"/>
        <v>-350</v>
      </c>
    </row>
    <row r="28" spans="17:17" x14ac:dyDescent="0.25">
      <c r="Q28" s="20">
        <f t="shared" si="0"/>
        <v>-364</v>
      </c>
    </row>
    <row r="29" spans="17:17" x14ac:dyDescent="0.25">
      <c r="Q29" s="20">
        <f t="shared" si="0"/>
        <v>-378</v>
      </c>
    </row>
    <row r="30" spans="17:17" x14ac:dyDescent="0.25">
      <c r="Q30" s="20">
        <f t="shared" si="0"/>
        <v>-392</v>
      </c>
    </row>
    <row r="31" spans="17:17" x14ac:dyDescent="0.25">
      <c r="Q31" s="20">
        <f t="shared" si="0"/>
        <v>-406</v>
      </c>
    </row>
    <row r="32" spans="17:17" x14ac:dyDescent="0.25">
      <c r="Q32" s="20">
        <f t="shared" si="0"/>
        <v>-420</v>
      </c>
    </row>
    <row r="33" spans="17:18" x14ac:dyDescent="0.25">
      <c r="Q33" s="20">
        <f t="shared" si="0"/>
        <v>-434</v>
      </c>
    </row>
    <row r="34" spans="17:18" x14ac:dyDescent="0.25">
      <c r="Q34" s="20">
        <f t="shared" si="0"/>
        <v>-448</v>
      </c>
    </row>
    <row r="35" spans="17:18" x14ac:dyDescent="0.25">
      <c r="Q35" s="20">
        <f t="shared" si="0"/>
        <v>-462</v>
      </c>
    </row>
    <row r="36" spans="17:18" x14ac:dyDescent="0.25">
      <c r="Q36" s="20">
        <f t="shared" si="0"/>
        <v>-476</v>
      </c>
    </row>
    <row r="37" spans="17:18" x14ac:dyDescent="0.25">
      <c r="Q37" s="20">
        <f>Q36-$F$4</f>
        <v>-490</v>
      </c>
      <c r="R37" s="1"/>
    </row>
    <row r="38" spans="17:18" x14ac:dyDescent="0.25">
      <c r="Q38" s="20">
        <f t="shared" si="0"/>
        <v>-504</v>
      </c>
      <c r="R38" s="1"/>
    </row>
    <row r="39" spans="17:18" x14ac:dyDescent="0.25">
      <c r="Q39" s="20">
        <f t="shared" si="0"/>
        <v>-518</v>
      </c>
    </row>
    <row r="40" spans="17:18" x14ac:dyDescent="0.25">
      <c r="Q40" s="20">
        <f t="shared" si="0"/>
        <v>-532</v>
      </c>
    </row>
    <row r="41" spans="17:18" x14ac:dyDescent="0.25">
      <c r="Q41" s="20">
        <f t="shared" si="0"/>
        <v>-546</v>
      </c>
    </row>
    <row r="42" spans="17:18" x14ac:dyDescent="0.25">
      <c r="Q42" s="20">
        <f t="shared" si="0"/>
        <v>-560</v>
      </c>
    </row>
    <row r="43" spans="17:18" x14ac:dyDescent="0.25">
      <c r="Q43" s="20">
        <f t="shared" si="0"/>
        <v>-574</v>
      </c>
    </row>
    <row r="44" spans="17:18" x14ac:dyDescent="0.25">
      <c r="Q44" s="20">
        <f>Q43-$F$4</f>
        <v>-588</v>
      </c>
    </row>
    <row r="45" spans="17:18" x14ac:dyDescent="0.25">
      <c r="Q45" s="20">
        <f t="shared" si="0"/>
        <v>-602</v>
      </c>
    </row>
    <row r="46" spans="17:18" x14ac:dyDescent="0.25">
      <c r="Q46" s="20">
        <f t="shared" si="0"/>
        <v>-616</v>
      </c>
    </row>
    <row r="47" spans="17:18" x14ac:dyDescent="0.25">
      <c r="Q47" s="19">
        <f t="shared" si="0"/>
        <v>-630</v>
      </c>
    </row>
    <row r="48" spans="17:18" x14ac:dyDescent="0.25">
      <c r="Q48" s="19">
        <f t="shared" si="0"/>
        <v>-644</v>
      </c>
    </row>
    <row r="49" spans="17:17" x14ac:dyDescent="0.25">
      <c r="Q49" s="19">
        <f t="shared" si="0"/>
        <v>-658</v>
      </c>
    </row>
    <row r="50" spans="17:17" x14ac:dyDescent="0.25">
      <c r="Q50" s="19">
        <f t="shared" si="0"/>
        <v>-672</v>
      </c>
    </row>
    <row r="51" spans="17:17" x14ac:dyDescent="0.25">
      <c r="Q51" s="19">
        <f t="shared" si="0"/>
        <v>-686</v>
      </c>
    </row>
    <row r="52" spans="17:17" x14ac:dyDescent="0.25">
      <c r="Q52" s="19">
        <f t="shared" si="0"/>
        <v>-700</v>
      </c>
    </row>
    <row r="53" spans="17:17" x14ac:dyDescent="0.25">
      <c r="Q53" s="19">
        <f t="shared" si="0"/>
        <v>-714</v>
      </c>
    </row>
    <row r="54" spans="17:17" x14ac:dyDescent="0.25">
      <c r="Q54" s="19">
        <f t="shared" si="0"/>
        <v>-728</v>
      </c>
    </row>
  </sheetData>
  <sheetProtection algorithmName="SHA-512" hashValue="bjfdG3j9kfDfkmqPn8yOo8npnXG4DLwQFzu5h3Nfh9aszvQJkZzv6naLhdV5x9CbDSu/vaQBD4HZB1JEcfm5/g==" saltValue="h4pKOeJabglaWwLJF0cWRg==" spinCount="100000" sheet="1" objects="1" scenarios="1"/>
  <mergeCells count="2">
    <mergeCell ref="K3:L3"/>
    <mergeCell ref="A1:O1"/>
  </mergeCells>
  <conditionalFormatting sqref="Q2:Q54">
    <cfRule type="cellIs" dxfId="0" priority="1" operator="notBetween">
      <formula>$B$4</formula>
      <formula>$A$4</formula>
    </cfRule>
  </conditionalFormatting>
  <dataValidations count="1">
    <dataValidation type="list" allowBlank="1" showInputMessage="1" showErrorMessage="1" sqref="E4" xr:uid="{00000000-0002-0000-0000-000000000000}">
      <formula1>$U$4:$U$6</formula1>
    </dataValidation>
  </dataValidations>
  <pageMargins left="0.7" right="0.7" top="0.75" bottom="0.75" header="0.3" footer="0.3"/>
  <pageSetup paperSize="9" scale="59" orientation="landscape" r:id="rId1"/>
  <headerFooter>
    <oddFooter>&amp;L_x000D_&amp;1#&amp;"Calibri"&amp;8&amp;K000000 Qudos Bank Confidential Sensitive</oddFooter>
  </headerFooter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Christopher Kyprianou</dc:creator>
  <cp:lastModifiedBy>Rebecca Bestawros</cp:lastModifiedBy>
  <cp:lastPrinted>2018-03-11T22:15:43Z</cp:lastPrinted>
  <dcterms:created xsi:type="dcterms:W3CDTF">2018-02-21T02:13:48Z</dcterms:created>
  <dcterms:modified xsi:type="dcterms:W3CDTF">2024-09-12T00:00:03Z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0bdead01-e99d-48e8-85a5-bc7474c22a60_Enabled">
    <vt:lpwstr>true</vt:lpwstr>
  </property>
  <property fmtid="{D5CDD505-2E9C-101B-9397-08002B2CF9AE}" pid="3" name="MSIP_Label_0bdead01-e99d-48e8-85a5-bc7474c22a60_SetDate">
    <vt:lpwstr>2024-09-11T23:59:57Z</vt:lpwstr>
  </property>
  <property fmtid="{D5CDD505-2E9C-101B-9397-08002B2CF9AE}" pid="4" name="MSIP_Label_0bdead01-e99d-48e8-85a5-bc7474c22a60_Method">
    <vt:lpwstr>Standard</vt:lpwstr>
  </property>
  <property fmtid="{D5CDD505-2E9C-101B-9397-08002B2CF9AE}" pid="5" name="MSIP_Label_0bdead01-e99d-48e8-85a5-bc7474c22a60_Name">
    <vt:lpwstr>Confidential Anyone</vt:lpwstr>
  </property>
  <property fmtid="{D5CDD505-2E9C-101B-9397-08002B2CF9AE}" pid="6" name="MSIP_Label_0bdead01-e99d-48e8-85a5-bc7474c22a60_SiteId">
    <vt:lpwstr>bd46a393-8d3d-4f1c-9155-4198707b63af</vt:lpwstr>
  </property>
  <property fmtid="{D5CDD505-2E9C-101B-9397-08002B2CF9AE}" pid="7" name="MSIP_Label_0bdead01-e99d-48e8-85a5-bc7474c22a60_ActionId">
    <vt:lpwstr>4265ebf3-7820-4bd5-8a2d-774fdcee4e94</vt:lpwstr>
  </property>
  <property fmtid="{D5CDD505-2E9C-101B-9397-08002B2CF9AE}" pid="8" name="MSIP_Label_0bdead01-e99d-48e8-85a5-bc7474c22a60_ContentBits">
    <vt:lpwstr>2</vt:lpwstr>
  </property>
</Properties>
</file>