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copenhagenairports.sharepoint.com/sites/T_ALIGHT/Shared Documents/WP8 Exploitation and Replication Toolbox/1 Work in Progress/Replication toolbox development/WS B Appendices - tools/Not ready/"/>
    </mc:Choice>
  </mc:AlternateContent>
  <xr:revisionPtr revIDLastSave="287" documentId="8_{EA56051F-33AB-45C9-B356-207092622516}" xr6:coauthVersionLast="47" xr6:coauthVersionMax="47" xr10:uidLastSave="{CC6963B3-D846-4F4D-A6D5-F77E244562B6}"/>
  <bookViews>
    <workbookView xWindow="-120" yWindow="-120" windowWidth="51840" windowHeight="21120" firstSheet="1" activeTab="1" xr2:uid="{BC57D0F6-ED17-4780-9424-32D44ADD5523}"/>
  </bookViews>
  <sheets>
    <sheet name="About" sheetId="11" r:id="rId1"/>
    <sheet name="Step 0 - Fuel estimation" sheetId="6" r:id="rId2"/>
    <sheet name="Step 1.a - Trips fuel" sheetId="9" r:id="rId3"/>
    <sheet name="Step 1.b - Trips frequency" sheetId="8" r:id="rId4"/>
    <sheet name="Step 2 - Energy efficiency data" sheetId="2" r:id="rId5"/>
    <sheet name="Step 3 - Electric demand" sheetId="5" r:id="rId6"/>
    <sheet name="-" sheetId="12" r:id="rId7"/>
    <sheet name="LTO times" sheetId="3" r:id="rId8"/>
  </sheets>
  <definedNames>
    <definedName name="_xlnm._FilterDatabase" localSheetId="2" hidden="1">'Step 1.a - Trips fuel'!$A$7:$R$66</definedName>
    <definedName name="FuelMassEnergy">'Step 2 - Energy efficiency data'!$C$47:$C$47</definedName>
    <definedName name="FuelRotEffiKey">'Step 2 - Energy efficiency data'!$B$53:$B$56</definedName>
    <definedName name="FuelRotEffiTable">'Step 2 - Energy efficiency data'!$B$53:$G$56</definedName>
    <definedName name="TripFuelTable">'Step 1.a - Trips fuel'!$A$17:$S$66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7" i="9" l="1"/>
  <c r="P17" i="9" a="1"/>
  <c r="P17" i="9" s="1"/>
  <c r="Q17" i="9" s="1"/>
  <c r="D32" i="5"/>
  <c r="P21" i="9" a="1"/>
  <c r="P21" i="9" s="1"/>
  <c r="Q21" i="9" s="1"/>
  <c r="O21" i="9"/>
  <c r="O18" i="9"/>
  <c r="P18" i="9" a="1"/>
  <c r="P18" i="9" s="1"/>
  <c r="Q18" i="9" s="1"/>
  <c r="O19" i="9"/>
  <c r="P19" i="9" a="1"/>
  <c r="P19" i="9" s="1"/>
  <c r="Q19" i="9" s="1"/>
  <c r="O20" i="9"/>
  <c r="P20" i="9" a="1"/>
  <c r="P20" i="9" s="1"/>
  <c r="Q20" i="9" s="1"/>
  <c r="D19" i="8"/>
  <c r="B83" i="5" l="1"/>
  <c r="C83" i="5"/>
  <c r="D83" i="5"/>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29" i="8"/>
  <c r="D5" i="3" l="1"/>
  <c r="D4" i="3"/>
  <c r="C33" i="2" l="1"/>
  <c r="P22" i="9" a="1"/>
  <c r="P22" i="9" s="1"/>
  <c r="Q22" i="9" s="1"/>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P25" i="9" a="1"/>
  <c r="P25" i="9" s="1"/>
  <c r="P26" i="9" a="1"/>
  <c r="P26" i="9" s="1"/>
  <c r="P27" i="9" a="1"/>
  <c r="P27" i="9" s="1"/>
  <c r="P28" i="9" a="1"/>
  <c r="P28" i="9" s="1"/>
  <c r="P29" i="9" a="1"/>
  <c r="P29" i="9" s="1"/>
  <c r="P30" i="9" a="1"/>
  <c r="P30" i="9" s="1"/>
  <c r="P31" i="9" a="1"/>
  <c r="P31" i="9" s="1"/>
  <c r="P32" i="9" a="1"/>
  <c r="P32" i="9" s="1"/>
  <c r="P33" i="9" a="1"/>
  <c r="P33" i="9" s="1"/>
  <c r="P34" i="9" a="1"/>
  <c r="P34" i="9" s="1"/>
  <c r="P35" i="9" a="1"/>
  <c r="P35" i="9" s="1"/>
  <c r="P36" i="9" a="1"/>
  <c r="P36" i="9" s="1"/>
  <c r="P37" i="9" a="1"/>
  <c r="P37" i="9" s="1"/>
  <c r="P38" i="9" a="1"/>
  <c r="P38" i="9" s="1"/>
  <c r="P39" i="9" a="1"/>
  <c r="P39" i="9" s="1"/>
  <c r="P40" i="9" a="1"/>
  <c r="P40" i="9" s="1"/>
  <c r="P41" i="9" a="1"/>
  <c r="P41" i="9" s="1"/>
  <c r="P42" i="9" a="1"/>
  <c r="P42" i="9" s="1"/>
  <c r="P43" i="9" a="1"/>
  <c r="P43" i="9" s="1"/>
  <c r="P44" i="9" a="1"/>
  <c r="P44" i="9" s="1"/>
  <c r="P45" i="9" a="1"/>
  <c r="P45" i="9" s="1"/>
  <c r="P46" i="9" a="1"/>
  <c r="P46" i="9" s="1"/>
  <c r="P47" i="9" a="1"/>
  <c r="P47" i="9" s="1"/>
  <c r="P48" i="9" a="1"/>
  <c r="P48" i="9" s="1"/>
  <c r="P49" i="9" a="1"/>
  <c r="P49" i="9" s="1"/>
  <c r="P50" i="9" a="1"/>
  <c r="P50" i="9" s="1"/>
  <c r="P51" i="9" a="1"/>
  <c r="P51" i="9" s="1"/>
  <c r="P52" i="9" a="1"/>
  <c r="P52" i="9" s="1"/>
  <c r="P53" i="9" a="1"/>
  <c r="P53" i="9" s="1"/>
  <c r="P54" i="9" a="1"/>
  <c r="P54" i="9" s="1"/>
  <c r="P55" i="9" a="1"/>
  <c r="P55" i="9" s="1"/>
  <c r="P56" i="9" a="1"/>
  <c r="P56" i="9" s="1"/>
  <c r="P57" i="9" a="1"/>
  <c r="P57" i="9" s="1"/>
  <c r="P58" i="9" a="1"/>
  <c r="P58" i="9" s="1"/>
  <c r="P59" i="9" a="1"/>
  <c r="P59" i="9" s="1"/>
  <c r="P60" i="9" a="1"/>
  <c r="P60" i="9" s="1"/>
  <c r="P61" i="9" a="1"/>
  <c r="P61" i="9" s="1"/>
  <c r="P62" i="9" a="1"/>
  <c r="P62" i="9" s="1"/>
  <c r="P63" i="9" a="1"/>
  <c r="P63" i="9" s="1"/>
  <c r="P64" i="9" a="1"/>
  <c r="P64" i="9" s="1"/>
  <c r="P65" i="9" a="1"/>
  <c r="P65" i="9" s="1"/>
  <c r="P66" i="9" a="1"/>
  <c r="P66" i="9" s="1"/>
  <c r="P24" i="9" a="1"/>
  <c r="P24" i="9" s="1"/>
  <c r="P23" i="9" a="1"/>
  <c r="P23" i="9" s="1"/>
  <c r="O24" i="9"/>
  <c r="O22" i="9"/>
  <c r="O23" i="9"/>
  <c r="E18" i="8"/>
  <c r="B25" i="8"/>
  <c r="D17" i="8"/>
  <c r="E19" i="8"/>
  <c r="F19" i="8"/>
  <c r="G19" i="8"/>
  <c r="H19" i="8"/>
  <c r="I19" i="8"/>
  <c r="J19" i="8"/>
  <c r="K19" i="8"/>
  <c r="L19" i="8"/>
  <c r="M19" i="8"/>
  <c r="N19" i="8"/>
  <c r="O19" i="8"/>
  <c r="P19" i="8"/>
  <c r="Q19" i="8"/>
  <c r="R19" i="8"/>
  <c r="S19" i="8"/>
  <c r="T19" i="8"/>
  <c r="U19" i="8"/>
  <c r="W19" i="8"/>
  <c r="X19" i="8"/>
  <c r="Y19" i="8"/>
  <c r="Z19" i="8"/>
  <c r="AA19" i="8"/>
  <c r="V19" i="8"/>
  <c r="AC74" i="8"/>
  <c r="AC73" i="8"/>
  <c r="AC72" i="8"/>
  <c r="AC71" i="8"/>
  <c r="AC70" i="8"/>
  <c r="AC69" i="8"/>
  <c r="AC68" i="8"/>
  <c r="AC67" i="8"/>
  <c r="AC66" i="8"/>
  <c r="AC65" i="8"/>
  <c r="AC64" i="8"/>
  <c r="AC63" i="8"/>
  <c r="AC62" i="8"/>
  <c r="AC61" i="8"/>
  <c r="AC60" i="8"/>
  <c r="AC59" i="8"/>
  <c r="AC58" i="8"/>
  <c r="AC57" i="8"/>
  <c r="AC56" i="8"/>
  <c r="AC55" i="8"/>
  <c r="AC54" i="8"/>
  <c r="AC53" i="8"/>
  <c r="AC52" i="8"/>
  <c r="AC51" i="8"/>
  <c r="AC50" i="8"/>
  <c r="AC49" i="8"/>
  <c r="AC48" i="8"/>
  <c r="AC47" i="8"/>
  <c r="AC46" i="8"/>
  <c r="AC45" i="8"/>
  <c r="AC44" i="8"/>
  <c r="AC43" i="8"/>
  <c r="AC42" i="8"/>
  <c r="AC41" i="8"/>
  <c r="AC40" i="8"/>
  <c r="AC39" i="8"/>
  <c r="AC38" i="8"/>
  <c r="AC37" i="8"/>
  <c r="AC36" i="8"/>
  <c r="AC35" i="8"/>
  <c r="AC34" i="8"/>
  <c r="AC33" i="8"/>
  <c r="AC32" i="8"/>
  <c r="AC31" i="8"/>
  <c r="AC30" i="8"/>
  <c r="AC29" i="8"/>
  <c r="AC27" i="8"/>
  <c r="D24" i="5" l="1"/>
  <c r="C85" i="5"/>
  <c r="E4" i="3"/>
  <c r="E5" i="3"/>
  <c r="K12" i="3"/>
  <c r="K13" i="3" s="1"/>
  <c r="J12" i="3"/>
  <c r="J13" i="3" s="1"/>
  <c r="I12" i="3"/>
  <c r="I13" i="3" s="1"/>
  <c r="AC26" i="8"/>
  <c r="AC28" i="8"/>
  <c r="AC25" i="8"/>
  <c r="B26" i="8"/>
  <c r="B27" i="8"/>
  <c r="B28" i="8"/>
  <c r="E17" i="8"/>
  <c r="F17" i="8"/>
  <c r="G17" i="8"/>
  <c r="H17" i="8"/>
  <c r="I17" i="8"/>
  <c r="J17" i="8"/>
  <c r="K17" i="8"/>
  <c r="L17" i="8"/>
  <c r="M17" i="8"/>
  <c r="N17" i="8"/>
  <c r="O17" i="8"/>
  <c r="P17" i="8"/>
  <c r="Q17" i="8"/>
  <c r="R17" i="8"/>
  <c r="S17" i="8"/>
  <c r="T17" i="8"/>
  <c r="U17" i="8"/>
  <c r="V17" i="8"/>
  <c r="W17" i="8"/>
  <c r="X17" i="8"/>
  <c r="Y17" i="8"/>
  <c r="Z17" i="8"/>
  <c r="AA17" i="8"/>
  <c r="B86" i="5"/>
  <c r="F18" i="8"/>
  <c r="B87" i="5" s="1"/>
  <c r="G18" i="8"/>
  <c r="B88" i="5" s="1"/>
  <c r="H18" i="8"/>
  <c r="B89" i="5" s="1"/>
  <c r="I18" i="8"/>
  <c r="B90" i="5" s="1"/>
  <c r="J18" i="8"/>
  <c r="B91" i="5" s="1"/>
  <c r="K18" i="8"/>
  <c r="B92" i="5" s="1"/>
  <c r="L18" i="8"/>
  <c r="B93" i="5" s="1"/>
  <c r="M18" i="8"/>
  <c r="B94" i="5" s="1"/>
  <c r="N18" i="8"/>
  <c r="B95" i="5" s="1"/>
  <c r="O18" i="8"/>
  <c r="B96" i="5" s="1"/>
  <c r="P18" i="8"/>
  <c r="B97" i="5" s="1"/>
  <c r="Q18" i="8"/>
  <c r="B98" i="5" s="1"/>
  <c r="R18" i="8"/>
  <c r="B99" i="5" s="1"/>
  <c r="S18" i="8"/>
  <c r="B100" i="5" s="1"/>
  <c r="T18" i="8"/>
  <c r="B101" i="5" s="1"/>
  <c r="U18" i="8"/>
  <c r="B102" i="5" s="1"/>
  <c r="V18" i="8"/>
  <c r="B103" i="5" s="1"/>
  <c r="W18" i="8"/>
  <c r="B104" i="5" s="1"/>
  <c r="X18" i="8"/>
  <c r="B105" i="5" s="1"/>
  <c r="Y18" i="8"/>
  <c r="B106" i="5" s="1"/>
  <c r="Z18" i="8"/>
  <c r="B107" i="5" s="1"/>
  <c r="AA18" i="8"/>
  <c r="B108" i="5" s="1"/>
  <c r="D18" i="8"/>
  <c r="B85" i="5" s="1"/>
  <c r="C86" i="5"/>
  <c r="C88" i="5"/>
  <c r="C89" i="5"/>
  <c r="C90" i="5"/>
  <c r="C91" i="5"/>
  <c r="C92" i="5"/>
  <c r="C93" i="5"/>
  <c r="C94" i="5"/>
  <c r="C95" i="5"/>
  <c r="C96" i="5"/>
  <c r="C97" i="5"/>
  <c r="C98" i="5"/>
  <c r="C99" i="5"/>
  <c r="C100" i="5"/>
  <c r="C101" i="5"/>
  <c r="C102" i="5"/>
  <c r="C103" i="5"/>
  <c r="C104" i="5"/>
  <c r="C105" i="5"/>
  <c r="C106" i="5"/>
  <c r="C107" i="5"/>
  <c r="C108" i="5"/>
  <c r="CD23" i="8"/>
  <c r="CE23" i="8"/>
  <c r="CF23" i="8"/>
  <c r="CG23" i="8"/>
  <c r="CD24" i="8"/>
  <c r="CE24" i="8"/>
  <c r="CF24" i="8"/>
  <c r="CG24" i="8"/>
  <c r="BJ24" i="8"/>
  <c r="BK24" i="8"/>
  <c r="BL24" i="8"/>
  <c r="BM24" i="8"/>
  <c r="BN24" i="8"/>
  <c r="BO24" i="8"/>
  <c r="BP24" i="8"/>
  <c r="BQ24" i="8"/>
  <c r="BR24" i="8"/>
  <c r="BS24" i="8"/>
  <c r="BT24" i="8"/>
  <c r="BU24" i="8"/>
  <c r="BV24" i="8"/>
  <c r="BW24" i="8"/>
  <c r="BX24" i="8"/>
  <c r="BY24" i="8"/>
  <c r="BZ24" i="8"/>
  <c r="CA24" i="8"/>
  <c r="CB24" i="8"/>
  <c r="CC24" i="8"/>
  <c r="BK23" i="8"/>
  <c r="BL23" i="8"/>
  <c r="BM23" i="8"/>
  <c r="BN23" i="8"/>
  <c r="BO23" i="8"/>
  <c r="BP23" i="8"/>
  <c r="BQ23" i="8"/>
  <c r="BR23" i="8"/>
  <c r="BS23" i="8"/>
  <c r="BT23" i="8"/>
  <c r="BU23" i="8"/>
  <c r="BV23" i="8"/>
  <c r="BW23" i="8"/>
  <c r="BX23" i="8"/>
  <c r="BY23" i="8"/>
  <c r="BZ23" i="8"/>
  <c r="CA23" i="8"/>
  <c r="CB23" i="8"/>
  <c r="CC23" i="8"/>
  <c r="BJ23" i="8"/>
  <c r="A54" i="8"/>
  <c r="A55" i="8"/>
  <c r="A56" i="8"/>
  <c r="A57" i="8"/>
  <c r="A58" i="8"/>
  <c r="A59" i="8"/>
  <c r="A60" i="8"/>
  <c r="A61" i="8"/>
  <c r="A62" i="8"/>
  <c r="A63" i="8"/>
  <c r="A64" i="8"/>
  <c r="A65" i="8"/>
  <c r="A66" i="8"/>
  <c r="A67" i="8"/>
  <c r="A68" i="8"/>
  <c r="A69" i="8"/>
  <c r="A70" i="8"/>
  <c r="A71" i="8"/>
  <c r="A72" i="8"/>
  <c r="A73" i="8"/>
  <c r="A74" i="8"/>
  <c r="A23"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25" i="8"/>
  <c r="D26" i="5" l="1"/>
  <c r="C87" i="5"/>
  <c r="C84" i="5" s="1"/>
  <c r="V17" i="2" a="1"/>
  <c r="V17" i="2" s="1"/>
  <c r="E8" i="3"/>
  <c r="D8" i="3"/>
  <c r="C16" i="2" l="1"/>
  <c r="D48" i="2" s="1"/>
  <c r="E48" i="2" s="1"/>
  <c r="Q55" i="9" l="1"/>
  <c r="Q49" i="9"/>
  <c r="Q44" i="9"/>
  <c r="Q39" i="9"/>
  <c r="Q33" i="9"/>
  <c r="Q28" i="9"/>
  <c r="Q56" i="9"/>
  <c r="Q37" i="9"/>
  <c r="Q59" i="9"/>
  <c r="Q54" i="9"/>
  <c r="Q64" i="9"/>
  <c r="Q43" i="9"/>
  <c r="Q38" i="9"/>
  <c r="Q48" i="9"/>
  <c r="Q27" i="9"/>
  <c r="Q52" i="9"/>
  <c r="Q32" i="9"/>
  <c r="Q58" i="9"/>
  <c r="Q36" i="9"/>
  <c r="Q61" i="9"/>
  <c r="Q42" i="9"/>
  <c r="Q53" i="9"/>
  <c r="Q63" i="9"/>
  <c r="Q26" i="9"/>
  <c r="Q24" i="9"/>
  <c r="Q47" i="9"/>
  <c r="Q57" i="9"/>
  <c r="Q51" i="9"/>
  <c r="Q31" i="9"/>
  <c r="Q41" i="9"/>
  <c r="Q35" i="9"/>
  <c r="Q40" i="9"/>
  <c r="Q25" i="9"/>
  <c r="Q66" i="9"/>
  <c r="Q62" i="9"/>
  <c r="Q50" i="9"/>
  <c r="Q46" i="9"/>
  <c r="Q34" i="9"/>
  <c r="Q30" i="9"/>
  <c r="Q45" i="9"/>
  <c r="Q29" i="9"/>
  <c r="Q65" i="9"/>
  <c r="Q60" i="9"/>
  <c r="Q23" i="9"/>
  <c r="BJ25" i="8" l="1"/>
  <c r="D23" i="5"/>
  <c r="BK30" i="8"/>
  <c r="BS30" i="8"/>
  <c r="CF30" i="8"/>
  <c r="CE30" i="8"/>
  <c r="BQ30" i="8"/>
  <c r="BX30" i="8"/>
  <c r="CG30" i="8"/>
  <c r="BY30" i="8"/>
  <c r="BV30" i="8"/>
  <c r="CC30" i="8"/>
  <c r="BJ30" i="8"/>
  <c r="BR30" i="8"/>
  <c r="BZ30" i="8"/>
  <c r="BT30" i="8"/>
  <c r="CB30" i="8"/>
  <c r="BM30" i="8"/>
  <c r="CA30" i="8"/>
  <c r="BU30" i="8"/>
  <c r="BW30" i="8"/>
  <c r="BL30" i="8"/>
  <c r="CD30" i="8"/>
  <c r="BN30" i="8"/>
  <c r="BO30" i="8"/>
  <c r="BP30" i="8"/>
  <c r="BN68" i="8"/>
  <c r="BO68" i="8"/>
  <c r="CE68" i="8"/>
  <c r="CA68" i="8"/>
  <c r="BP68" i="8"/>
  <c r="BM68" i="8"/>
  <c r="CF68" i="8"/>
  <c r="CC68" i="8"/>
  <c r="BQ68" i="8"/>
  <c r="BL68" i="8"/>
  <c r="CG68" i="8"/>
  <c r="BU68" i="8"/>
  <c r="BX68" i="8"/>
  <c r="BY68" i="8"/>
  <c r="BZ68" i="8"/>
  <c r="BK68" i="8"/>
  <c r="BR68" i="8"/>
  <c r="CB68" i="8"/>
  <c r="BV68" i="8"/>
  <c r="CD68" i="8"/>
  <c r="BS68" i="8"/>
  <c r="BT68" i="8"/>
  <c r="BJ68" i="8"/>
  <c r="BW68" i="8"/>
  <c r="CD43" i="8"/>
  <c r="BY43" i="8"/>
  <c r="BO43" i="8"/>
  <c r="BZ43" i="8"/>
  <c r="BL43" i="8"/>
  <c r="CE43" i="8"/>
  <c r="BP43" i="8"/>
  <c r="CB43" i="8"/>
  <c r="CF43" i="8"/>
  <c r="BQ43" i="8"/>
  <c r="BJ43" i="8"/>
  <c r="CC43" i="8"/>
  <c r="CG43" i="8"/>
  <c r="BR43" i="8"/>
  <c r="BS43" i="8"/>
  <c r="CA43" i="8"/>
  <c r="BT43" i="8"/>
  <c r="BK43" i="8"/>
  <c r="BU43" i="8"/>
  <c r="BV43" i="8"/>
  <c r="BW43" i="8"/>
  <c r="BX43" i="8"/>
  <c r="BM43" i="8"/>
  <c r="BN43" i="8"/>
  <c r="BU51" i="8"/>
  <c r="BO51" i="8"/>
  <c r="BV51" i="8"/>
  <c r="CE51" i="8"/>
  <c r="BS51" i="8"/>
  <c r="BP51" i="8"/>
  <c r="BW51" i="8"/>
  <c r="CF51" i="8"/>
  <c r="BX51" i="8"/>
  <c r="BQ51" i="8"/>
  <c r="BY51" i="8"/>
  <c r="CG51" i="8"/>
  <c r="BZ51" i="8"/>
  <c r="BR51" i="8"/>
  <c r="BK51" i="8"/>
  <c r="BT51" i="8"/>
  <c r="CA51" i="8"/>
  <c r="BJ51" i="8"/>
  <c r="BL51" i="8"/>
  <c r="CB51" i="8"/>
  <c r="CC51" i="8"/>
  <c r="CD51" i="8"/>
  <c r="BM51" i="8"/>
  <c r="BN51" i="8"/>
  <c r="CF73" i="8"/>
  <c r="BQ73" i="8"/>
  <c r="BR73" i="8"/>
  <c r="BV73" i="8"/>
  <c r="CG73" i="8"/>
  <c r="BK73" i="8"/>
  <c r="BW73" i="8"/>
  <c r="CA73" i="8"/>
  <c r="BJ73" i="8"/>
  <c r="BL73" i="8"/>
  <c r="BX73" i="8"/>
  <c r="CB73" i="8"/>
  <c r="BZ73" i="8"/>
  <c r="BM73" i="8"/>
  <c r="BY73" i="8"/>
  <c r="CC73" i="8"/>
  <c r="CE73" i="8"/>
  <c r="BN73" i="8"/>
  <c r="CD73" i="8"/>
  <c r="BO73" i="8"/>
  <c r="BP73" i="8"/>
  <c r="BS73" i="8"/>
  <c r="BT73" i="8"/>
  <c r="BU73" i="8"/>
  <c r="BN37" i="8"/>
  <c r="CD37" i="8"/>
  <c r="CE37" i="8"/>
  <c r="BJ37" i="8"/>
  <c r="BP37" i="8"/>
  <c r="CF37" i="8"/>
  <c r="BQ37" i="8"/>
  <c r="BW37" i="8"/>
  <c r="CG37" i="8"/>
  <c r="BU37" i="8"/>
  <c r="BX37" i="8"/>
  <c r="BR37" i="8"/>
  <c r="BY37" i="8"/>
  <c r="BS37" i="8"/>
  <c r="BZ37" i="8"/>
  <c r="BT37" i="8"/>
  <c r="BK37" i="8"/>
  <c r="BV37" i="8"/>
  <c r="BL37" i="8"/>
  <c r="CA37" i="8"/>
  <c r="CB37" i="8"/>
  <c r="BM37" i="8"/>
  <c r="CC37" i="8"/>
  <c r="BO37" i="8"/>
  <c r="BM53" i="8"/>
  <c r="CC53" i="8"/>
  <c r="BU53" i="8"/>
  <c r="BN53" i="8"/>
  <c r="CD53" i="8"/>
  <c r="BO53" i="8"/>
  <c r="CE53" i="8"/>
  <c r="BJ53" i="8"/>
  <c r="BW53" i="8"/>
  <c r="BP53" i="8"/>
  <c r="BX53" i="8"/>
  <c r="CF53" i="8"/>
  <c r="BY53" i="8"/>
  <c r="BQ53" i="8"/>
  <c r="BZ53" i="8"/>
  <c r="CG53" i="8"/>
  <c r="CA53" i="8"/>
  <c r="BS53" i="8"/>
  <c r="CB53" i="8"/>
  <c r="BV53" i="8"/>
  <c r="BR53" i="8"/>
  <c r="BT53" i="8"/>
  <c r="BK53" i="8"/>
  <c r="BL53" i="8"/>
  <c r="CA71" i="8"/>
  <c r="BT71" i="8"/>
  <c r="BL71" i="8"/>
  <c r="BU71" i="8"/>
  <c r="BM71" i="8"/>
  <c r="BX71" i="8"/>
  <c r="CF71" i="8"/>
  <c r="CE71" i="8"/>
  <c r="BQ71" i="8"/>
  <c r="CG71" i="8"/>
  <c r="BR71" i="8"/>
  <c r="CC71" i="8"/>
  <c r="BS71" i="8"/>
  <c r="BJ71" i="8"/>
  <c r="BY71" i="8"/>
  <c r="BV71" i="8"/>
  <c r="BZ71" i="8"/>
  <c r="BW71" i="8"/>
  <c r="CD71" i="8"/>
  <c r="BK71" i="8"/>
  <c r="CB71" i="8"/>
  <c r="BN71" i="8"/>
  <c r="BO71" i="8"/>
  <c r="BP71" i="8"/>
  <c r="CF41" i="8"/>
  <c r="CG41" i="8"/>
  <c r="BR41" i="8"/>
  <c r="BS41" i="8"/>
  <c r="CD41" i="8"/>
  <c r="CE41" i="8"/>
  <c r="BT41" i="8"/>
  <c r="BK41" i="8"/>
  <c r="BU41" i="8"/>
  <c r="CA41" i="8"/>
  <c r="BV41" i="8"/>
  <c r="BL41" i="8"/>
  <c r="BW41" i="8"/>
  <c r="CB41" i="8"/>
  <c r="BJ41" i="8"/>
  <c r="BM41" i="8"/>
  <c r="BX41" i="8"/>
  <c r="BN41" i="8"/>
  <c r="CC41" i="8"/>
  <c r="BZ41" i="8"/>
  <c r="BP41" i="8"/>
  <c r="BO41" i="8"/>
  <c r="BY41" i="8"/>
  <c r="BQ41" i="8"/>
  <c r="CD28" i="8"/>
  <c r="CB28" i="8"/>
  <c r="BM28" i="8"/>
  <c r="CC28" i="8"/>
  <c r="BN28" i="8"/>
  <c r="BO28" i="8"/>
  <c r="CE28" i="8"/>
  <c r="BX28" i="8"/>
  <c r="CA28" i="8"/>
  <c r="BP28" i="8"/>
  <c r="CF28" i="8"/>
  <c r="BV28" i="8"/>
  <c r="CG28" i="8"/>
  <c r="BW28" i="8"/>
  <c r="BQ28" i="8"/>
  <c r="BT28" i="8"/>
  <c r="BS28" i="8"/>
  <c r="BJ28" i="8"/>
  <c r="BY28" i="8"/>
  <c r="BR28" i="8"/>
  <c r="BZ28" i="8"/>
  <c r="BK28" i="8"/>
  <c r="BU28" i="8"/>
  <c r="BL28" i="8"/>
  <c r="BY56" i="8"/>
  <c r="BZ56" i="8"/>
  <c r="BK56" i="8"/>
  <c r="CA56" i="8"/>
  <c r="BL56" i="8"/>
  <c r="CB56" i="8"/>
  <c r="BM56" i="8"/>
  <c r="CC56" i="8"/>
  <c r="BR56" i="8"/>
  <c r="BJ56" i="8"/>
  <c r="BS56" i="8"/>
  <c r="BN56" i="8"/>
  <c r="BT56" i="8"/>
  <c r="CD56" i="8"/>
  <c r="BU56" i="8"/>
  <c r="BO56" i="8"/>
  <c r="BP56" i="8"/>
  <c r="BQ56" i="8"/>
  <c r="BX56" i="8"/>
  <c r="CF56" i="8"/>
  <c r="BV56" i="8"/>
  <c r="BW56" i="8"/>
  <c r="CE56" i="8"/>
  <c r="CG56" i="8"/>
  <c r="BW26" i="8"/>
  <c r="CF26" i="8"/>
  <c r="BX26" i="8"/>
  <c r="BQ26" i="8"/>
  <c r="BZ26" i="8"/>
  <c r="BS26" i="8"/>
  <c r="CA26" i="8"/>
  <c r="BL26" i="8"/>
  <c r="CB26" i="8"/>
  <c r="BR26" i="8"/>
  <c r="BU26" i="8"/>
  <c r="BJ26" i="8"/>
  <c r="BY26" i="8"/>
  <c r="BM26" i="8"/>
  <c r="CC26" i="8"/>
  <c r="BN26" i="8"/>
  <c r="CD26" i="8"/>
  <c r="BO26" i="8"/>
  <c r="CE26" i="8"/>
  <c r="BP26" i="8"/>
  <c r="BT26" i="8"/>
  <c r="CG26" i="8"/>
  <c r="BV26" i="8"/>
  <c r="BK26" i="8"/>
  <c r="BY55" i="8"/>
  <c r="CG55" i="8"/>
  <c r="BZ55" i="8"/>
  <c r="BR55" i="8"/>
  <c r="BK55" i="8"/>
  <c r="BS55" i="8"/>
  <c r="CA55" i="8"/>
  <c r="BJ55" i="8"/>
  <c r="BL55" i="8"/>
  <c r="BT55" i="8"/>
  <c r="CB55" i="8"/>
  <c r="BU55" i="8"/>
  <c r="BM55" i="8"/>
  <c r="BV55" i="8"/>
  <c r="CC55" i="8"/>
  <c r="BX55" i="8"/>
  <c r="BN55" i="8"/>
  <c r="CD55" i="8"/>
  <c r="BO55" i="8"/>
  <c r="BW55" i="8"/>
  <c r="CE55" i="8"/>
  <c r="BP55" i="8"/>
  <c r="CF55" i="8"/>
  <c r="BQ55" i="8"/>
  <c r="CC45" i="8"/>
  <c r="CA45" i="8"/>
  <c r="BP45" i="8"/>
  <c r="BL45" i="8"/>
  <c r="CF45" i="8"/>
  <c r="CB45" i="8"/>
  <c r="BQ45" i="8"/>
  <c r="BN45" i="8"/>
  <c r="BM45" i="8"/>
  <c r="BU45" i="8"/>
  <c r="BV45" i="8"/>
  <c r="BS45" i="8"/>
  <c r="BW45" i="8"/>
  <c r="BX45" i="8"/>
  <c r="CE45" i="8"/>
  <c r="CG45" i="8"/>
  <c r="BY45" i="8"/>
  <c r="BZ45" i="8"/>
  <c r="BK45" i="8"/>
  <c r="CD45" i="8"/>
  <c r="BO45" i="8"/>
  <c r="BJ45" i="8"/>
  <c r="BR45" i="8"/>
  <c r="BT45" i="8"/>
  <c r="CB42" i="8"/>
  <c r="BM42" i="8"/>
  <c r="BN42" i="8"/>
  <c r="BL42" i="8"/>
  <c r="CC42" i="8"/>
  <c r="BR42" i="8"/>
  <c r="CD42" i="8"/>
  <c r="BX42" i="8"/>
  <c r="BO42" i="8"/>
  <c r="CE42" i="8"/>
  <c r="BP42" i="8"/>
  <c r="BK42" i="8"/>
  <c r="BT42" i="8"/>
  <c r="CF42" i="8"/>
  <c r="BU42" i="8"/>
  <c r="BQ42" i="8"/>
  <c r="BS42" i="8"/>
  <c r="BV42" i="8"/>
  <c r="CG42" i="8"/>
  <c r="BW42" i="8"/>
  <c r="BJ42" i="8"/>
  <c r="BY42" i="8"/>
  <c r="BZ42" i="8"/>
  <c r="CA42" i="8"/>
  <c r="BY47" i="8"/>
  <c r="BJ47" i="8"/>
  <c r="BP47" i="8"/>
  <c r="BM47" i="8"/>
  <c r="BT47" i="8"/>
  <c r="CF47" i="8"/>
  <c r="BL47" i="8"/>
  <c r="CG47" i="8"/>
  <c r="BU47" i="8"/>
  <c r="BV47" i="8"/>
  <c r="CE47" i="8"/>
  <c r="BO47" i="8"/>
  <c r="BW47" i="8"/>
  <c r="BX47" i="8"/>
  <c r="BZ47" i="8"/>
  <c r="BK47" i="8"/>
  <c r="CA47" i="8"/>
  <c r="BQ47" i="8"/>
  <c r="CB47" i="8"/>
  <c r="BR47" i="8"/>
  <c r="CC47" i="8"/>
  <c r="BN47" i="8"/>
  <c r="BS47" i="8"/>
  <c r="CD47" i="8"/>
  <c r="BL48" i="8"/>
  <c r="BT48" i="8"/>
  <c r="CB48" i="8"/>
  <c r="BU48" i="8"/>
  <c r="CC48" i="8"/>
  <c r="BW48" i="8"/>
  <c r="BM48" i="8"/>
  <c r="BJ48" i="8"/>
  <c r="BN48" i="8"/>
  <c r="CD48" i="8"/>
  <c r="BY48" i="8"/>
  <c r="BO48" i="8"/>
  <c r="BS48" i="8"/>
  <c r="BK48" i="8"/>
  <c r="CE48" i="8"/>
  <c r="CG48" i="8"/>
  <c r="BP48" i="8"/>
  <c r="CF48" i="8"/>
  <c r="BX48" i="8"/>
  <c r="BQ48" i="8"/>
  <c r="BR48" i="8"/>
  <c r="BZ48" i="8"/>
  <c r="BV48" i="8"/>
  <c r="CA48" i="8"/>
  <c r="BK49" i="8"/>
  <c r="CA49" i="8"/>
  <c r="CB49" i="8"/>
  <c r="BW49" i="8"/>
  <c r="BJ49" i="8"/>
  <c r="CF49" i="8"/>
  <c r="CG49" i="8"/>
  <c r="BX49" i="8"/>
  <c r="BY49" i="8"/>
  <c r="CE49" i="8"/>
  <c r="BZ49" i="8"/>
  <c r="CD49" i="8"/>
  <c r="BT49" i="8"/>
  <c r="BL49" i="8"/>
  <c r="BM49" i="8"/>
  <c r="CC49" i="8"/>
  <c r="BN49" i="8"/>
  <c r="BS49" i="8"/>
  <c r="BO49" i="8"/>
  <c r="BU49" i="8"/>
  <c r="BP49" i="8"/>
  <c r="BV49" i="8"/>
  <c r="BR49" i="8"/>
  <c r="BQ49" i="8"/>
  <c r="BN39" i="8"/>
  <c r="CD39" i="8"/>
  <c r="BW39" i="8"/>
  <c r="BO39" i="8"/>
  <c r="CE39" i="8"/>
  <c r="BP39" i="8"/>
  <c r="CF39" i="8"/>
  <c r="BQ39" i="8"/>
  <c r="BY39" i="8"/>
  <c r="CG39" i="8"/>
  <c r="BZ39" i="8"/>
  <c r="BR39" i="8"/>
  <c r="BK39" i="8"/>
  <c r="BS39" i="8"/>
  <c r="CA39" i="8"/>
  <c r="BJ39" i="8"/>
  <c r="CB39" i="8"/>
  <c r="BU39" i="8"/>
  <c r="CC39" i="8"/>
  <c r="BX39" i="8"/>
  <c r="BT39" i="8"/>
  <c r="BL39" i="8"/>
  <c r="BM39" i="8"/>
  <c r="BV39" i="8"/>
  <c r="BR59" i="8"/>
  <c r="CG59" i="8"/>
  <c r="BS59" i="8"/>
  <c r="CF59" i="8"/>
  <c r="BT59" i="8"/>
  <c r="BU59" i="8"/>
  <c r="BV59" i="8"/>
  <c r="BK59" i="8"/>
  <c r="CD59" i="8"/>
  <c r="BM59" i="8"/>
  <c r="BW59" i="8"/>
  <c r="BN59" i="8"/>
  <c r="BL59" i="8"/>
  <c r="CE59" i="8"/>
  <c r="CC59" i="8"/>
  <c r="BX59" i="8"/>
  <c r="CA59" i="8"/>
  <c r="BY59" i="8"/>
  <c r="BZ59" i="8"/>
  <c r="BO59" i="8"/>
  <c r="BJ59" i="8"/>
  <c r="BP59" i="8"/>
  <c r="BQ59" i="8"/>
  <c r="CB59" i="8"/>
  <c r="BZ62" i="8"/>
  <c r="BR62" i="8"/>
  <c r="BK62" i="8"/>
  <c r="BS62" i="8"/>
  <c r="CA62" i="8"/>
  <c r="BT62" i="8"/>
  <c r="BL62" i="8"/>
  <c r="BU62" i="8"/>
  <c r="BW62" i="8"/>
  <c r="BX62" i="8"/>
  <c r="BY62" i="8"/>
  <c r="BJ62" i="8"/>
  <c r="CB62" i="8"/>
  <c r="BO62" i="8"/>
  <c r="BV62" i="8"/>
  <c r="BM62" i="8"/>
  <c r="CC62" i="8"/>
  <c r="BN62" i="8"/>
  <c r="BQ62" i="8"/>
  <c r="CD62" i="8"/>
  <c r="BP62" i="8"/>
  <c r="CE62" i="8"/>
  <c r="CF62" i="8"/>
  <c r="CG62" i="8"/>
  <c r="BZ34" i="8"/>
  <c r="BP34" i="8"/>
  <c r="CF34" i="8"/>
  <c r="BQ34" i="8"/>
  <c r="CG34" i="8"/>
  <c r="BJ34" i="8"/>
  <c r="BR34" i="8"/>
  <c r="BS34" i="8"/>
  <c r="CC34" i="8"/>
  <c r="BW34" i="8"/>
  <c r="BO34" i="8"/>
  <c r="CE34" i="8"/>
  <c r="BT34" i="8"/>
  <c r="BU34" i="8"/>
  <c r="BV34" i="8"/>
  <c r="BX34" i="8"/>
  <c r="BY34" i="8"/>
  <c r="BK34" i="8"/>
  <c r="CA34" i="8"/>
  <c r="BN34" i="8"/>
  <c r="BL34" i="8"/>
  <c r="CB34" i="8"/>
  <c r="BM34" i="8"/>
  <c r="CD34" i="8"/>
  <c r="CB36" i="8"/>
  <c r="BK36" i="8"/>
  <c r="BT36" i="8"/>
  <c r="BU36" i="8"/>
  <c r="BJ36" i="8"/>
  <c r="BV36" i="8"/>
  <c r="CF36" i="8"/>
  <c r="BW36" i="8"/>
  <c r="BN36" i="8"/>
  <c r="BX36" i="8"/>
  <c r="BP36" i="8"/>
  <c r="BS36" i="8"/>
  <c r="CD36" i="8"/>
  <c r="BY36" i="8"/>
  <c r="BO36" i="8"/>
  <c r="BZ36" i="8"/>
  <c r="CE36" i="8"/>
  <c r="CA36" i="8"/>
  <c r="BM36" i="8"/>
  <c r="CC36" i="8"/>
  <c r="CG36" i="8"/>
  <c r="BQ36" i="8"/>
  <c r="BR36" i="8"/>
  <c r="BL36" i="8"/>
  <c r="CG70" i="8"/>
  <c r="CC70" i="8"/>
  <c r="BR70" i="8"/>
  <c r="BO70" i="8"/>
  <c r="BT70" i="8"/>
  <c r="CD70" i="8"/>
  <c r="BX70" i="8"/>
  <c r="BY70" i="8"/>
  <c r="BJ70" i="8"/>
  <c r="BZ70" i="8"/>
  <c r="BS70" i="8"/>
  <c r="BV70" i="8"/>
  <c r="BK70" i="8"/>
  <c r="CA70" i="8"/>
  <c r="BL70" i="8"/>
  <c r="BN70" i="8"/>
  <c r="CB70" i="8"/>
  <c r="BM70" i="8"/>
  <c r="BP70" i="8"/>
  <c r="CE70" i="8"/>
  <c r="CF70" i="8"/>
  <c r="BQ70" i="8"/>
  <c r="BU70" i="8"/>
  <c r="BW70" i="8"/>
  <c r="BX44" i="8"/>
  <c r="CG44" i="8"/>
  <c r="BY44" i="8"/>
  <c r="BR44" i="8"/>
  <c r="BK44" i="8"/>
  <c r="BU44" i="8"/>
  <c r="CE44" i="8"/>
  <c r="BP44" i="8"/>
  <c r="CD44" i="8"/>
  <c r="CF44" i="8"/>
  <c r="BQ44" i="8"/>
  <c r="BV44" i="8"/>
  <c r="BS44" i="8"/>
  <c r="BW44" i="8"/>
  <c r="BJ44" i="8"/>
  <c r="BT44" i="8"/>
  <c r="BZ44" i="8"/>
  <c r="CA44" i="8"/>
  <c r="CB44" i="8"/>
  <c r="BL44" i="8"/>
  <c r="BM44" i="8"/>
  <c r="BN44" i="8"/>
  <c r="BO44" i="8"/>
  <c r="CC44" i="8"/>
  <c r="BN52" i="8"/>
  <c r="BX52" i="8"/>
  <c r="CD52" i="8"/>
  <c r="BY52" i="8"/>
  <c r="BO52" i="8"/>
  <c r="BZ52" i="8"/>
  <c r="CE52" i="8"/>
  <c r="BK52" i="8"/>
  <c r="BP52" i="8"/>
  <c r="CA52" i="8"/>
  <c r="CF52" i="8"/>
  <c r="CB52" i="8"/>
  <c r="BQ52" i="8"/>
  <c r="BM52" i="8"/>
  <c r="CG52" i="8"/>
  <c r="CC52" i="8"/>
  <c r="BR52" i="8"/>
  <c r="BS52" i="8"/>
  <c r="BL52" i="8"/>
  <c r="BT52" i="8"/>
  <c r="BJ52" i="8"/>
  <c r="BW52" i="8"/>
  <c r="BU52" i="8"/>
  <c r="BV52" i="8"/>
  <c r="BZ60" i="8"/>
  <c r="BS60" i="8"/>
  <c r="CA60" i="8"/>
  <c r="BM60" i="8"/>
  <c r="CC60" i="8"/>
  <c r="BN60" i="8"/>
  <c r="BW60" i="8"/>
  <c r="CD60" i="8"/>
  <c r="BO60" i="8"/>
  <c r="CE60" i="8"/>
  <c r="BP60" i="8"/>
  <c r="CG60" i="8"/>
  <c r="CF60" i="8"/>
  <c r="BR60" i="8"/>
  <c r="BL60" i="8"/>
  <c r="BQ60" i="8"/>
  <c r="BV60" i="8"/>
  <c r="BJ60" i="8"/>
  <c r="BX60" i="8"/>
  <c r="BU60" i="8"/>
  <c r="BK60" i="8"/>
  <c r="BT60" i="8"/>
  <c r="CB60" i="8"/>
  <c r="BY60" i="8"/>
  <c r="BY31" i="8"/>
  <c r="BZ31" i="8"/>
  <c r="CA31" i="8"/>
  <c r="CG31" i="8"/>
  <c r="CD31" i="8"/>
  <c r="BK31" i="8"/>
  <c r="BR31" i="8"/>
  <c r="BO31" i="8"/>
  <c r="BS31" i="8"/>
  <c r="BP31" i="8"/>
  <c r="CC31" i="8"/>
  <c r="BJ31" i="8"/>
  <c r="CF31" i="8"/>
  <c r="CB31" i="8"/>
  <c r="BT31" i="8"/>
  <c r="BU31" i="8"/>
  <c r="CE31" i="8"/>
  <c r="BV31" i="8"/>
  <c r="BW31" i="8"/>
  <c r="BX31" i="8"/>
  <c r="BL31" i="8"/>
  <c r="BM31" i="8"/>
  <c r="BQ31" i="8"/>
  <c r="BN31" i="8"/>
  <c r="BX46" i="8"/>
  <c r="BQ46" i="8"/>
  <c r="BY46" i="8"/>
  <c r="CG46" i="8"/>
  <c r="BJ46" i="8"/>
  <c r="BR46" i="8"/>
  <c r="BZ46" i="8"/>
  <c r="BS46" i="8"/>
  <c r="BK46" i="8"/>
  <c r="BT46" i="8"/>
  <c r="CA46" i="8"/>
  <c r="BU46" i="8"/>
  <c r="BL46" i="8"/>
  <c r="BV46" i="8"/>
  <c r="CB46" i="8"/>
  <c r="BW46" i="8"/>
  <c r="BM46" i="8"/>
  <c r="CC46" i="8"/>
  <c r="BN46" i="8"/>
  <c r="CD46" i="8"/>
  <c r="CE46" i="8"/>
  <c r="CF46" i="8"/>
  <c r="BO46" i="8"/>
  <c r="BP46" i="8"/>
  <c r="BS65" i="8"/>
  <c r="CD65" i="8"/>
  <c r="BT65" i="8"/>
  <c r="BO65" i="8"/>
  <c r="BU65" i="8"/>
  <c r="CE65" i="8"/>
  <c r="BV65" i="8"/>
  <c r="BP65" i="8"/>
  <c r="BW65" i="8"/>
  <c r="CF65" i="8"/>
  <c r="BJ65" i="8"/>
  <c r="BR65" i="8"/>
  <c r="BX65" i="8"/>
  <c r="CG65" i="8"/>
  <c r="BY65" i="8"/>
  <c r="BQ65" i="8"/>
  <c r="BZ65" i="8"/>
  <c r="BK65" i="8"/>
  <c r="CA65" i="8"/>
  <c r="BL65" i="8"/>
  <c r="BM65" i="8"/>
  <c r="BN65" i="8"/>
  <c r="CB65" i="8"/>
  <c r="CC65" i="8"/>
  <c r="BN32" i="8"/>
  <c r="CD32" i="8"/>
  <c r="BO32" i="8"/>
  <c r="CE32" i="8"/>
  <c r="BP32" i="8"/>
  <c r="CF32" i="8"/>
  <c r="BQ32" i="8"/>
  <c r="CG32" i="8"/>
  <c r="BZ32" i="8"/>
  <c r="BR32" i="8"/>
  <c r="BK32" i="8"/>
  <c r="BS32" i="8"/>
  <c r="CA32" i="8"/>
  <c r="BT32" i="8"/>
  <c r="BL32" i="8"/>
  <c r="BU32" i="8"/>
  <c r="BM32" i="8"/>
  <c r="BX32" i="8"/>
  <c r="BJ32" i="8"/>
  <c r="BY32" i="8"/>
  <c r="CB32" i="8"/>
  <c r="CC32" i="8"/>
  <c r="BV32" i="8"/>
  <c r="BW32" i="8"/>
  <c r="BZ64" i="8"/>
  <c r="BR64" i="8"/>
  <c r="BK64" i="8"/>
  <c r="BS64" i="8"/>
  <c r="CA64" i="8"/>
  <c r="BT64" i="8"/>
  <c r="BL64" i="8"/>
  <c r="BU64" i="8"/>
  <c r="CB64" i="8"/>
  <c r="BV64" i="8"/>
  <c r="BM64" i="8"/>
  <c r="BW64" i="8"/>
  <c r="CC64" i="8"/>
  <c r="BY64" i="8"/>
  <c r="BJ64" i="8"/>
  <c r="BX64" i="8"/>
  <c r="BN64" i="8"/>
  <c r="CD64" i="8"/>
  <c r="BO64" i="8"/>
  <c r="CE64" i="8"/>
  <c r="CF64" i="8"/>
  <c r="CG64" i="8"/>
  <c r="BP64" i="8"/>
  <c r="BQ64" i="8"/>
  <c r="BT54" i="8"/>
  <c r="BU54" i="8"/>
  <c r="BV54" i="8"/>
  <c r="BW54" i="8"/>
  <c r="BX54" i="8"/>
  <c r="BY54" i="8"/>
  <c r="BJ54" i="8"/>
  <c r="BZ54" i="8"/>
  <c r="BP54" i="8"/>
  <c r="BK54" i="8"/>
  <c r="CF54" i="8"/>
  <c r="CA54" i="8"/>
  <c r="BQ54" i="8"/>
  <c r="BL54" i="8"/>
  <c r="CG54" i="8"/>
  <c r="CB54" i="8"/>
  <c r="BR54" i="8"/>
  <c r="CC54" i="8"/>
  <c r="BS54" i="8"/>
  <c r="CE54" i="8"/>
  <c r="BN54" i="8"/>
  <c r="CD54" i="8"/>
  <c r="BM54" i="8"/>
  <c r="BO54" i="8"/>
  <c r="BW58" i="8"/>
  <c r="BQ58" i="8"/>
  <c r="BX58" i="8"/>
  <c r="CG58" i="8"/>
  <c r="BZ58" i="8"/>
  <c r="BR58" i="8"/>
  <c r="BP58" i="8"/>
  <c r="BM58" i="8"/>
  <c r="CF58" i="8"/>
  <c r="BT58" i="8"/>
  <c r="BJ58" i="8"/>
  <c r="BN58" i="8"/>
  <c r="BU58" i="8"/>
  <c r="BS58" i="8"/>
  <c r="BV58" i="8"/>
  <c r="BY58" i="8"/>
  <c r="BK58" i="8"/>
  <c r="CA58" i="8"/>
  <c r="BL58" i="8"/>
  <c r="CB58" i="8"/>
  <c r="BO58" i="8"/>
  <c r="CC58" i="8"/>
  <c r="CD58" i="8"/>
  <c r="CE58" i="8"/>
  <c r="BK25" i="8"/>
  <c r="BS25" i="8"/>
  <c r="CA25" i="8"/>
  <c r="BT25" i="8"/>
  <c r="BY25" i="8"/>
  <c r="BU25" i="8"/>
  <c r="BL25" i="8"/>
  <c r="BV25" i="8"/>
  <c r="CB25" i="8"/>
  <c r="BW25" i="8"/>
  <c r="BM25" i="8"/>
  <c r="BX25" i="8"/>
  <c r="CC25" i="8"/>
  <c r="BZ25" i="8"/>
  <c r="BN25" i="8"/>
  <c r="CD25" i="8"/>
  <c r="BO25" i="8"/>
  <c r="CE25" i="8"/>
  <c r="BP25" i="8"/>
  <c r="BQ25" i="8"/>
  <c r="BR25" i="8"/>
  <c r="CF25" i="8"/>
  <c r="CG25" i="8"/>
  <c r="CA74" i="8"/>
  <c r="BL74" i="8"/>
  <c r="CB74" i="8"/>
  <c r="BM74" i="8"/>
  <c r="CC74" i="8"/>
  <c r="BN74" i="8"/>
  <c r="CD74" i="8"/>
  <c r="BO74" i="8"/>
  <c r="BT74" i="8"/>
  <c r="CE74" i="8"/>
  <c r="BU74" i="8"/>
  <c r="BP74" i="8"/>
  <c r="BV74" i="8"/>
  <c r="CF74" i="8"/>
  <c r="BW74" i="8"/>
  <c r="BQ74" i="8"/>
  <c r="BY74" i="8"/>
  <c r="BJ74" i="8"/>
  <c r="BK74" i="8"/>
  <c r="BR74" i="8"/>
  <c r="BX74" i="8"/>
  <c r="CG74" i="8"/>
  <c r="BZ74" i="8"/>
  <c r="BS74" i="8"/>
  <c r="CG66" i="8"/>
  <c r="BJ66" i="8"/>
  <c r="BR66" i="8"/>
  <c r="BS66" i="8"/>
  <c r="BT66" i="8"/>
  <c r="BU66" i="8"/>
  <c r="BV66" i="8"/>
  <c r="BW66" i="8"/>
  <c r="BX66" i="8"/>
  <c r="BL66" i="8"/>
  <c r="BY66" i="8"/>
  <c r="CB66" i="8"/>
  <c r="BK66" i="8"/>
  <c r="CF66" i="8"/>
  <c r="BM66" i="8"/>
  <c r="CA66" i="8"/>
  <c r="CD66" i="8"/>
  <c r="CC66" i="8"/>
  <c r="BZ66" i="8"/>
  <c r="CE66" i="8"/>
  <c r="BN66" i="8"/>
  <c r="BO66" i="8"/>
  <c r="BP66" i="8"/>
  <c r="BQ66" i="8"/>
  <c r="BK57" i="8"/>
  <c r="BS57" i="8"/>
  <c r="CA57" i="8"/>
  <c r="BT57" i="8"/>
  <c r="BL57" i="8"/>
  <c r="BU57" i="8"/>
  <c r="CB57" i="8"/>
  <c r="BV57" i="8"/>
  <c r="BM57" i="8"/>
  <c r="BW57" i="8"/>
  <c r="CC57" i="8"/>
  <c r="BJ57" i="8"/>
  <c r="BN57" i="8"/>
  <c r="BX57" i="8"/>
  <c r="CD57" i="8"/>
  <c r="BZ57" i="8"/>
  <c r="BO57" i="8"/>
  <c r="CE57" i="8"/>
  <c r="BP57" i="8"/>
  <c r="CF57" i="8"/>
  <c r="CG57" i="8"/>
  <c r="BY57" i="8"/>
  <c r="BQ57" i="8"/>
  <c r="BR57" i="8"/>
  <c r="BU35" i="8"/>
  <c r="BO35" i="8"/>
  <c r="BV35" i="8"/>
  <c r="CE35" i="8"/>
  <c r="BW35" i="8"/>
  <c r="BP35" i="8"/>
  <c r="BX35" i="8"/>
  <c r="CF35" i="8"/>
  <c r="BY35" i="8"/>
  <c r="BQ35" i="8"/>
  <c r="BZ35" i="8"/>
  <c r="CG35" i="8"/>
  <c r="BS35" i="8"/>
  <c r="BR35" i="8"/>
  <c r="BK35" i="8"/>
  <c r="BT35" i="8"/>
  <c r="CA35" i="8"/>
  <c r="BJ35" i="8"/>
  <c r="BL35" i="8"/>
  <c r="CB35" i="8"/>
  <c r="CC35" i="8"/>
  <c r="CD35" i="8"/>
  <c r="BM35" i="8"/>
  <c r="BN35" i="8"/>
  <c r="BR27" i="8"/>
  <c r="BS27" i="8"/>
  <c r="BK27" i="8"/>
  <c r="BT27" i="8"/>
  <c r="CD27" i="8"/>
  <c r="BJ27" i="8"/>
  <c r="BO27" i="8"/>
  <c r="CE27" i="8"/>
  <c r="BY27" i="8"/>
  <c r="CA27" i="8"/>
  <c r="BL27" i="8"/>
  <c r="BP27" i="8"/>
  <c r="CC27" i="8"/>
  <c r="CF27" i="8"/>
  <c r="BQ27" i="8"/>
  <c r="BW27" i="8"/>
  <c r="CG27" i="8"/>
  <c r="BU27" i="8"/>
  <c r="BV27" i="8"/>
  <c r="BX27" i="8"/>
  <c r="BM27" i="8"/>
  <c r="BZ27" i="8"/>
  <c r="BN27" i="8"/>
  <c r="CB27" i="8"/>
  <c r="BZ72" i="8"/>
  <c r="BK72" i="8"/>
  <c r="CA72" i="8"/>
  <c r="BL72" i="8"/>
  <c r="CB72" i="8"/>
  <c r="BM72" i="8"/>
  <c r="CC72" i="8"/>
  <c r="BJ72" i="8"/>
  <c r="BR72" i="8"/>
  <c r="BN72" i="8"/>
  <c r="BS72" i="8"/>
  <c r="CD72" i="8"/>
  <c r="BT72" i="8"/>
  <c r="BO72" i="8"/>
  <c r="BU72" i="8"/>
  <c r="CE72" i="8"/>
  <c r="BW72" i="8"/>
  <c r="CG72" i="8"/>
  <c r="BY72" i="8"/>
  <c r="BP72" i="8"/>
  <c r="BV72" i="8"/>
  <c r="BX72" i="8"/>
  <c r="BQ72" i="8"/>
  <c r="CF72" i="8"/>
  <c r="BJ67" i="8"/>
  <c r="BL67" i="8"/>
  <c r="CB67" i="8"/>
  <c r="BM67" i="8"/>
  <c r="CC67" i="8"/>
  <c r="BN67" i="8"/>
  <c r="CD67" i="8"/>
  <c r="BO67" i="8"/>
  <c r="BU67" i="8"/>
  <c r="CE67" i="8"/>
  <c r="BV67" i="8"/>
  <c r="BP67" i="8"/>
  <c r="BW67" i="8"/>
  <c r="CF67" i="8"/>
  <c r="BX67" i="8"/>
  <c r="BQ67" i="8"/>
  <c r="BZ67" i="8"/>
  <c r="BR67" i="8"/>
  <c r="CA67" i="8"/>
  <c r="BS67" i="8"/>
  <c r="BY67" i="8"/>
  <c r="BK67" i="8"/>
  <c r="CG67" i="8"/>
  <c r="BT67" i="8"/>
  <c r="BY38" i="8"/>
  <c r="BQ38" i="8"/>
  <c r="BM38" i="8"/>
  <c r="CG38" i="8"/>
  <c r="CC38" i="8"/>
  <c r="BR38" i="8"/>
  <c r="CD38" i="8"/>
  <c r="BS38" i="8"/>
  <c r="BO38" i="8"/>
  <c r="CE38" i="8"/>
  <c r="BT38" i="8"/>
  <c r="BP38" i="8"/>
  <c r="BU38" i="8"/>
  <c r="BN38" i="8"/>
  <c r="BV38" i="8"/>
  <c r="BW38" i="8"/>
  <c r="BX38" i="8"/>
  <c r="BJ38" i="8"/>
  <c r="BZ38" i="8"/>
  <c r="BK38" i="8"/>
  <c r="BL38" i="8"/>
  <c r="CA38" i="8"/>
  <c r="CF38" i="8"/>
  <c r="CB38" i="8"/>
  <c r="BU61" i="8"/>
  <c r="BM61" i="8"/>
  <c r="BW61" i="8"/>
  <c r="BP61" i="8"/>
  <c r="BN61" i="8"/>
  <c r="CF61" i="8"/>
  <c r="CD61" i="8"/>
  <c r="BQ61" i="8"/>
  <c r="CE61" i="8"/>
  <c r="CG61" i="8"/>
  <c r="CC61" i="8"/>
  <c r="BY61" i="8"/>
  <c r="BR61" i="8"/>
  <c r="BS61" i="8"/>
  <c r="BK61" i="8"/>
  <c r="BL61" i="8"/>
  <c r="BT61" i="8"/>
  <c r="BV61" i="8"/>
  <c r="BX61" i="8"/>
  <c r="BZ61" i="8"/>
  <c r="BO61" i="8"/>
  <c r="CA61" i="8"/>
  <c r="BJ61" i="8"/>
  <c r="CB61" i="8"/>
  <c r="CG50" i="8"/>
  <c r="BJ50" i="8"/>
  <c r="BS50" i="8"/>
  <c r="BP50" i="8"/>
  <c r="CF50" i="8"/>
  <c r="BQ50" i="8"/>
  <c r="CA50" i="8"/>
  <c r="BR50" i="8"/>
  <c r="BZ50" i="8"/>
  <c r="BT50" i="8"/>
  <c r="BU50" i="8"/>
  <c r="BV50" i="8"/>
  <c r="BM50" i="8"/>
  <c r="BL50" i="8"/>
  <c r="BW50" i="8"/>
  <c r="CB50" i="8"/>
  <c r="BX50" i="8"/>
  <c r="BY50" i="8"/>
  <c r="BO50" i="8"/>
  <c r="CC50" i="8"/>
  <c r="BK50" i="8"/>
  <c r="BN50" i="8"/>
  <c r="CD50" i="8"/>
  <c r="CE50" i="8"/>
  <c r="BW69" i="8"/>
  <c r="CF69" i="8"/>
  <c r="BX69" i="8"/>
  <c r="BQ69" i="8"/>
  <c r="BY69" i="8"/>
  <c r="CG69" i="8"/>
  <c r="BZ69" i="8"/>
  <c r="BR69" i="8"/>
  <c r="BK69" i="8"/>
  <c r="BS69" i="8"/>
  <c r="CA69" i="8"/>
  <c r="BT69" i="8"/>
  <c r="BL69" i="8"/>
  <c r="BV69" i="8"/>
  <c r="CB69" i="8"/>
  <c r="BU69" i="8"/>
  <c r="BM69" i="8"/>
  <c r="CC69" i="8"/>
  <c r="BN69" i="8"/>
  <c r="CD69" i="8"/>
  <c r="CE69" i="8"/>
  <c r="BP69" i="8"/>
  <c r="BO69" i="8"/>
  <c r="BJ69" i="8"/>
  <c r="BP29" i="8"/>
  <c r="CF29" i="8"/>
  <c r="BL29" i="8"/>
  <c r="BQ29" i="8"/>
  <c r="BN29" i="8"/>
  <c r="BO29" i="8"/>
  <c r="CA29" i="8"/>
  <c r="CE29" i="8"/>
  <c r="CB29" i="8"/>
  <c r="BJ29" i="8"/>
  <c r="CD29" i="8"/>
  <c r="CC29" i="8"/>
  <c r="BV29" i="8"/>
  <c r="CG29" i="8"/>
  <c r="BR29" i="8"/>
  <c r="BZ29" i="8"/>
  <c r="BS29" i="8"/>
  <c r="BT29" i="8"/>
  <c r="BU29" i="8"/>
  <c r="BM29" i="8"/>
  <c r="BX29" i="8"/>
  <c r="BW29" i="8"/>
  <c r="BY29" i="8"/>
  <c r="BK29" i="8"/>
  <c r="BZ33" i="8"/>
  <c r="BQ33" i="8"/>
  <c r="BK33" i="8"/>
  <c r="CA33" i="8"/>
  <c r="BL33" i="8"/>
  <c r="CB33" i="8"/>
  <c r="BM33" i="8"/>
  <c r="CC33" i="8"/>
  <c r="BS33" i="8"/>
  <c r="CG33" i="8"/>
  <c r="BT33" i="8"/>
  <c r="BN33" i="8"/>
  <c r="BU33" i="8"/>
  <c r="CD33" i="8"/>
  <c r="BV33" i="8"/>
  <c r="BO33" i="8"/>
  <c r="BJ33" i="8"/>
  <c r="BP33" i="8"/>
  <c r="BY33" i="8"/>
  <c r="BR33" i="8"/>
  <c r="BW33" i="8"/>
  <c r="BX33" i="8"/>
  <c r="CE33" i="8"/>
  <c r="CF33" i="8"/>
  <c r="CF40" i="8"/>
  <c r="BO40" i="8"/>
  <c r="BS40" i="8"/>
  <c r="BN40" i="8"/>
  <c r="CD40" i="8"/>
  <c r="CA40" i="8"/>
  <c r="BP40" i="8"/>
  <c r="BT40" i="8"/>
  <c r="CE40" i="8"/>
  <c r="BU40" i="8"/>
  <c r="BQ40" i="8"/>
  <c r="BV40" i="8"/>
  <c r="CG40" i="8"/>
  <c r="CB40" i="8"/>
  <c r="BW40" i="8"/>
  <c r="BX40" i="8"/>
  <c r="BZ40" i="8"/>
  <c r="BY40" i="8"/>
  <c r="BK40" i="8"/>
  <c r="BL40" i="8"/>
  <c r="CC40" i="8"/>
  <c r="BM40" i="8"/>
  <c r="BR40" i="8"/>
  <c r="BJ40" i="8"/>
  <c r="BY63" i="8"/>
  <c r="BZ63" i="8"/>
  <c r="BK63" i="8"/>
  <c r="CA63" i="8"/>
  <c r="BU63" i="8"/>
  <c r="BV63" i="8"/>
  <c r="BW63" i="8"/>
  <c r="BX63" i="8"/>
  <c r="BL63" i="8"/>
  <c r="CB63" i="8"/>
  <c r="CG63" i="8"/>
  <c r="CE63" i="8"/>
  <c r="BM63" i="8"/>
  <c r="CF63" i="8"/>
  <c r="CC63" i="8"/>
  <c r="BN63" i="8"/>
  <c r="BO63" i="8"/>
  <c r="BQ63" i="8"/>
  <c r="CD63" i="8"/>
  <c r="BR63" i="8"/>
  <c r="BP63" i="8"/>
  <c r="BS63" i="8"/>
  <c r="BT63" i="8"/>
  <c r="BJ63" i="8"/>
  <c r="D45" i="5" l="1"/>
  <c r="D61" i="5"/>
  <c r="D62" i="5" s="1"/>
  <c r="D20" i="8"/>
  <c r="AD48" i="8"/>
  <c r="AD40" i="8"/>
  <c r="AD54" i="8"/>
  <c r="AD66" i="8"/>
  <c r="AD68" i="8"/>
  <c r="AD38" i="8"/>
  <c r="AD69" i="8"/>
  <c r="AD50" i="8"/>
  <c r="AD49" i="8"/>
  <c r="AD61" i="8"/>
  <c r="AD67" i="8"/>
  <c r="AD47" i="8"/>
  <c r="AD51" i="8"/>
  <c r="AD58" i="8"/>
  <c r="AD32" i="8"/>
  <c r="AD55" i="8"/>
  <c r="AD42" i="8"/>
  <c r="AD36" i="8"/>
  <c r="AD57" i="8"/>
  <c r="AD70" i="8"/>
  <c r="AD34" i="8"/>
  <c r="AD45" i="8"/>
  <c r="AD60" i="8"/>
  <c r="AD52" i="8"/>
  <c r="AD65" i="8"/>
  <c r="AD62" i="8"/>
  <c r="AD53" i="8"/>
  <c r="AD44" i="8"/>
  <c r="AD74" i="8"/>
  <c r="AD37" i="8"/>
  <c r="AD72" i="8"/>
  <c r="AD39" i="8"/>
  <c r="AD63" i="8"/>
  <c r="AD33" i="8"/>
  <c r="AD35" i="8"/>
  <c r="AD59" i="8"/>
  <c r="AD64" i="8"/>
  <c r="AD46" i="8"/>
  <c r="AD56" i="8"/>
  <c r="AD43" i="8"/>
  <c r="AD41" i="8"/>
  <c r="AD71" i="8"/>
  <c r="AD73" i="8"/>
  <c r="Y20" i="8"/>
  <c r="D106" i="5" s="1"/>
  <c r="E20" i="8"/>
  <c r="D86" i="5" s="1"/>
  <c r="U20" i="8"/>
  <c r="D102" i="5" s="1"/>
  <c r="I20" i="8"/>
  <c r="F20" i="8"/>
  <c r="D87" i="5" s="1"/>
  <c r="V20" i="8"/>
  <c r="D103" i="5" s="1"/>
  <c r="H20" i="8"/>
  <c r="D89" i="5" s="1"/>
  <c r="N20" i="8"/>
  <c r="D95" i="5" s="1"/>
  <c r="AD30" i="8"/>
  <c r="P20" i="8"/>
  <c r="D97" i="5" s="1"/>
  <c r="T20" i="8"/>
  <c r="D101" i="5" s="1"/>
  <c r="K20" i="8"/>
  <c r="D92" i="5" s="1"/>
  <c r="O20" i="8"/>
  <c r="D96" i="5" s="1"/>
  <c r="AD27" i="8"/>
  <c r="AD31" i="8"/>
  <c r="M20" i="8"/>
  <c r="D94" i="5" s="1"/>
  <c r="AD28" i="8"/>
  <c r="W20" i="8"/>
  <c r="D104" i="5" s="1"/>
  <c r="S20" i="8"/>
  <c r="D100" i="5" s="1"/>
  <c r="R20" i="8"/>
  <c r="D99" i="5" s="1"/>
  <c r="AD25" i="8"/>
  <c r="G20" i="8"/>
  <c r="D88" i="5" s="1"/>
  <c r="L20" i="8"/>
  <c r="D93" i="5" s="1"/>
  <c r="AD29" i="8"/>
  <c r="Q20" i="8"/>
  <c r="D98" i="5" s="1"/>
  <c r="Z20" i="8"/>
  <c r="D107" i="5" s="1"/>
  <c r="AA20" i="8"/>
  <c r="D108" i="5" s="1"/>
  <c r="AD26" i="8"/>
  <c r="X20" i="8"/>
  <c r="D105" i="5" s="1"/>
  <c r="J20" i="8"/>
  <c r="D91" i="5" s="1"/>
  <c r="C35" i="2"/>
  <c r="D25" i="5" l="1"/>
  <c r="D27" i="5"/>
  <c r="D90" i="5"/>
  <c r="D85" i="5"/>
  <c r="F85" i="5" s="1"/>
  <c r="C22" i="2"/>
  <c r="D46" i="5" s="1"/>
  <c r="F97" i="5" l="1"/>
  <c r="F101" i="5"/>
  <c r="F95" i="5"/>
  <c r="F98" i="5"/>
  <c r="F102" i="5"/>
  <c r="E86" i="5"/>
  <c r="F92" i="5"/>
  <c r="F108" i="5"/>
  <c r="F87" i="5"/>
  <c r="F89" i="5"/>
  <c r="E87" i="5"/>
  <c r="F96" i="5"/>
  <c r="F105" i="5"/>
  <c r="F91" i="5"/>
  <c r="F103" i="5"/>
  <c r="F99" i="5"/>
  <c r="F106" i="5"/>
  <c r="F88" i="5"/>
  <c r="F104" i="5"/>
  <c r="F107" i="5"/>
  <c r="F90" i="5"/>
  <c r="F86" i="5"/>
  <c r="F94" i="5"/>
  <c r="F93" i="5"/>
  <c r="F100" i="5"/>
  <c r="D109" i="5"/>
  <c r="D84" i="5"/>
  <c r="E85" i="5"/>
  <c r="E97" i="5"/>
  <c r="E98" i="5"/>
  <c r="C24" i="2"/>
  <c r="E90" i="5"/>
  <c r="E103" i="5"/>
  <c r="E102" i="5"/>
  <c r="E106" i="5"/>
  <c r="E94" i="5"/>
  <c r="E91" i="5"/>
  <c r="E99" i="5"/>
  <c r="E93" i="5"/>
  <c r="E92" i="5"/>
  <c r="E101" i="5"/>
  <c r="E89" i="5"/>
  <c r="E88" i="5"/>
  <c r="E105" i="5"/>
  <c r="E104" i="5"/>
  <c r="E107" i="5"/>
  <c r="E100" i="5"/>
  <c r="E108" i="5"/>
  <c r="E95" i="5"/>
  <c r="E96" i="5"/>
  <c r="D63" i="5" l="1"/>
  <c r="D49" i="5"/>
  <c r="F84" i="5"/>
  <c r="D48" i="5" s="1"/>
  <c r="E84" i="5"/>
  <c r="D47" i="5" s="1"/>
  <c r="D64" i="5" l="1"/>
  <c r="G85" i="5" s="1"/>
  <c r="D65" i="5"/>
  <c r="H85" i="5" l="1"/>
  <c r="H96" i="5"/>
  <c r="H101" i="5"/>
  <c r="G94" i="5"/>
  <c r="H102" i="5"/>
  <c r="G95" i="5"/>
  <c r="H86" i="5"/>
  <c r="H87" i="5"/>
  <c r="H88" i="5"/>
  <c r="H89" i="5"/>
  <c r="H105" i="5"/>
  <c r="G98" i="5"/>
  <c r="H90" i="5"/>
  <c r="H106" i="5"/>
  <c r="G99" i="5"/>
  <c r="G89" i="5"/>
  <c r="H91" i="5"/>
  <c r="H107" i="5"/>
  <c r="G100" i="5"/>
  <c r="G103" i="5"/>
  <c r="G88" i="5"/>
  <c r="H92" i="5"/>
  <c r="H108" i="5"/>
  <c r="G101" i="5"/>
  <c r="G87" i="5"/>
  <c r="G104" i="5"/>
  <c r="G105" i="5"/>
  <c r="H103" i="5"/>
  <c r="H93" i="5"/>
  <c r="G86" i="5"/>
  <c r="G102" i="5"/>
  <c r="H94" i="5"/>
  <c r="H95" i="5"/>
  <c r="H97" i="5"/>
  <c r="G90" i="5"/>
  <c r="G106" i="5"/>
  <c r="H98" i="5"/>
  <c r="G91" i="5"/>
  <c r="G107" i="5"/>
  <c r="H99" i="5"/>
  <c r="G92" i="5"/>
  <c r="G108" i="5"/>
  <c r="H100" i="5"/>
  <c r="G93" i="5"/>
  <c r="G96" i="5"/>
  <c r="H104" i="5"/>
  <c r="G97" i="5"/>
  <c r="H84" i="5" l="1"/>
  <c r="G84"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<sst xmlns="http://schemas.openxmlformats.org/spreadsheetml/2006/main" count="534" uniqueCount="294">
  <si>
    <t>Default values</t>
  </si>
  <si>
    <t>Can be overwritten</t>
  </si>
  <si>
    <t>Input field</t>
  </si>
  <si>
    <t>Need to be filled</t>
  </si>
  <si>
    <t>Data from other sheets/cells</t>
  </si>
  <si>
    <t>Do not change</t>
  </si>
  <si>
    <t>Example</t>
  </si>
  <si>
    <t>Optional</t>
  </si>
  <si>
    <t>Not needed for calculations</t>
  </si>
  <si>
    <t>References</t>
  </si>
  <si>
    <t>How much electric energy is needed to substitue fuel for future aircrafts?</t>
  </si>
  <si>
    <t>Fuel required in kg can be translated to an assumed kWh of electric energy depending on phases of the flight.</t>
  </si>
  <si>
    <t>For a generic rough assessment of required energy for a type of aircraft service it is normal to assess energy needed for the Landing and Take-of phases (LTO) and cruise-phases (CCD) separately.</t>
  </si>
  <si>
    <t>This tool provide an assumed electric energy and power indication, based on flight phase information on fuel-consumption per aircraft type and a given frequency of departures per hour in a day.</t>
  </si>
  <si>
    <t>Table of trips and needed fuel</t>
  </si>
  <si>
    <t>Service ID-no.</t>
  </si>
  <si>
    <t>For cross-refence only: very short descriptive of service type, route, or aircraft type (14 char max)</t>
  </si>
  <si>
    <t xml:space="preserve">Description of the service type, trip, route or aircraft type </t>
  </si>
  <si>
    <t>Aircraft type
ICAO-code</t>
  </si>
  <si>
    <t>Drive-line?
Full electric, hybrid or?</t>
  </si>
  <si>
    <t xml:space="preserve">Aircraft service type
(IATA Service Type Codes) </t>
  </si>
  <si>
    <t>Taxiing
7% thrust</t>
  </si>
  <si>
    <t>Descent/
approach/
landing
30% thrust</t>
  </si>
  <si>
    <t>Climb-out 
(to 3000 ft)
85% thrust</t>
  </si>
  <si>
    <t>Take off
100% thrust</t>
  </si>
  <si>
    <t xml:space="preserve">Typical  cruise fuel consumption </t>
  </si>
  <si>
    <t>Average efficiency dataset Key</t>
  </si>
  <si>
    <t>Average time taxiing during LTO</t>
  </si>
  <si>
    <t>Electric powered Cruise distance (NM)</t>
  </si>
  <si>
    <t>Typical fuel consumption pr. trip (kg)</t>
  </si>
  <si>
    <t>Rotational shaft energy</t>
  </si>
  <si>
    <t>On-board electric energy required for the trip</t>
  </si>
  <si>
    <t xml:space="preserve">Decription of the service type, trip, route or aircraft type </t>
  </si>
  <si>
    <t>kg/sec</t>
  </si>
  <si>
    <t>kg/NM</t>
  </si>
  <si>
    <t>Sec</t>
  </si>
  <si>
    <t>[NM]</t>
  </si>
  <si>
    <t>[kg]</t>
  </si>
  <si>
    <t>[kWh]</t>
  </si>
  <si>
    <t>[MWh]</t>
  </si>
  <si>
    <t>SID-1</t>
  </si>
  <si>
    <t>A320 class - Hybrid</t>
  </si>
  <si>
    <t>Assumed hybrid A320-size aircraft with electric LTO capability</t>
  </si>
  <si>
    <t>A320</t>
  </si>
  <si>
    <t>electric hybrid (now: Turbofan)</t>
  </si>
  <si>
    <t>J</t>
  </si>
  <si>
    <t>1 - Large long haul airliner</t>
  </si>
  <si>
    <t>2 A medium haul single  aisle turbofan aircraft eg A320-class</t>
  </si>
  <si>
    <t>SID-2</t>
  </si>
  <si>
    <t>73H / B738 hybrid</t>
  </si>
  <si>
    <t>Assumed hybridB738 size aircraft with electric LTO capability</t>
  </si>
  <si>
    <t>B738</t>
  </si>
  <si>
    <t>SID-3</t>
  </si>
  <si>
    <t>CR9 / CRJ9 hybrid</t>
  </si>
  <si>
    <t>Assumed hybrid CRJ9-size aircraft with electric LTO capability</t>
  </si>
  <si>
    <t>CRJ9</t>
  </si>
  <si>
    <t>3 - Smaller local and regional aircraft  incl turboprop</t>
  </si>
  <si>
    <t>3 Smaller local and regional aircraft  incl torboprop</t>
  </si>
  <si>
    <t>SID-4</t>
  </si>
  <si>
    <t>AT7 / AT72</t>
  </si>
  <si>
    <t>Assumed electric AT72-size aircraft with electric LTO and cruise capability</t>
  </si>
  <si>
    <t>AT72</t>
  </si>
  <si>
    <t>electric  (now: Turboprop)</t>
  </si>
  <si>
    <t>SID-5</t>
  </si>
  <si>
    <t>SID-6</t>
  </si>
  <si>
    <t>Choose from list</t>
  </si>
  <si>
    <t>SID-7</t>
  </si>
  <si>
    <t>SID-8</t>
  </si>
  <si>
    <t>SID-9</t>
  </si>
  <si>
    <t>SID-10</t>
  </si>
  <si>
    <t>SID-11</t>
  </si>
  <si>
    <t>SID-12</t>
  </si>
  <si>
    <t>SID-13</t>
  </si>
  <si>
    <t>SID-14</t>
  </si>
  <si>
    <t>SID-15</t>
  </si>
  <si>
    <t>SID-16</t>
  </si>
  <si>
    <t>SID-17</t>
  </si>
  <si>
    <t>SID-18</t>
  </si>
  <si>
    <t>SID-19</t>
  </si>
  <si>
    <t>SID-20</t>
  </si>
  <si>
    <t>SID-21</t>
  </si>
  <si>
    <t>SID-22</t>
  </si>
  <si>
    <t>SID-23</t>
  </si>
  <si>
    <t>SID-24</t>
  </si>
  <si>
    <t>SID-25</t>
  </si>
  <si>
    <t>SID-26</t>
  </si>
  <si>
    <t>SID-27</t>
  </si>
  <si>
    <t>SID-28</t>
  </si>
  <si>
    <t>SID-29</t>
  </si>
  <si>
    <t>SID-30</t>
  </si>
  <si>
    <t>SID-31</t>
  </si>
  <si>
    <t>SID-32</t>
  </si>
  <si>
    <t>SID-33</t>
  </si>
  <si>
    <t>SID-34</t>
  </si>
  <si>
    <t>SID-35</t>
  </si>
  <si>
    <t>SID-36</t>
  </si>
  <si>
    <t>SID-37</t>
  </si>
  <si>
    <t>SID-38</t>
  </si>
  <si>
    <t>SID-39</t>
  </si>
  <si>
    <t>SID-40</t>
  </si>
  <si>
    <t>SID-41</t>
  </si>
  <si>
    <t>SID-42</t>
  </si>
  <si>
    <t>SID-43</t>
  </si>
  <si>
    <t>SID-44</t>
  </si>
  <si>
    <t>SID-45</t>
  </si>
  <si>
    <t>SID-46</t>
  </si>
  <si>
    <t>SID-47</t>
  </si>
  <si>
    <t>SID-48</t>
  </si>
  <si>
    <t>SID-49</t>
  </si>
  <si>
    <t>SID-50</t>
  </si>
  <si>
    <t xml:space="preserve">Frequency of trips </t>
  </si>
  <si>
    <t>Per day</t>
  </si>
  <si>
    <t>Electric energy</t>
  </si>
  <si>
    <t>Number of departures within the hour of the trip type</t>
  </si>
  <si>
    <t>Trip</t>
  </si>
  <si>
    <t xml:space="preserve">Short descriptive of service type, route, or aircraft type </t>
  </si>
  <si>
    <t>Hour</t>
  </si>
  <si>
    <t>[no]</t>
  </si>
  <si>
    <t>MWh</t>
  </si>
  <si>
    <t>Hour of day</t>
  </si>
  <si>
    <t>Data from other  sheets/cells</t>
  </si>
  <si>
    <t>Not needed for calc.</t>
  </si>
  <si>
    <t>Case Day</t>
  </si>
  <si>
    <t>Number of trips within the hour</t>
  </si>
  <si>
    <t>[Trips/hour]</t>
  </si>
  <si>
    <t>Conversion table</t>
  </si>
  <si>
    <t>Type of asset</t>
  </si>
  <si>
    <t>Trips per day</t>
  </si>
  <si>
    <t>Electric energy per day</t>
  </si>
  <si>
    <t>Efficiency data</t>
  </si>
  <si>
    <t>Shall not be changed</t>
  </si>
  <si>
    <t>Table 5 in infrastructure study report</t>
  </si>
  <si>
    <t>Assumed energy conversion efficiency of battery electric aircraft fan-shaft driveline</t>
  </si>
  <si>
    <t>Onboard driveline subsystems behind fan</t>
  </si>
  <si>
    <t>Efficiency per sub-system</t>
  </si>
  <si>
    <t>Battery to inverter</t>
  </si>
  <si>
    <t>Inverter to electric motor-input</t>
  </si>
  <si>
    <t>Electric motor to axle</t>
  </si>
  <si>
    <t>Gear in to out-axle</t>
  </si>
  <si>
    <t>Onboard electric efficiency from battery to fan driveshaft</t>
  </si>
  <si>
    <t>Direct grid connected charger to onboard battery</t>
  </si>
  <si>
    <t>Grid to charger output</t>
  </si>
  <si>
    <t>Charge connector and cabling</t>
  </si>
  <si>
    <t>battery charging</t>
  </si>
  <si>
    <t xml:space="preserve">Offboard energy conversions efficiency from grid to onboard-battery - grid direct </t>
  </si>
  <si>
    <t>Efficiency for grid direct charger to driveshaft</t>
  </si>
  <si>
    <t>Offboard energy conversions efficiency from grid to mobile charger to onboard-battery</t>
  </si>
  <si>
    <t>Grid to mobile charger output</t>
  </si>
  <si>
    <t>Charger  cabling</t>
  </si>
  <si>
    <t>Mobile battery charging</t>
  </si>
  <si>
    <t>Mobile battery to charger output</t>
  </si>
  <si>
    <t>Offboard energy conversions efficiency from grid to onboard-battery - grid via mobile charger</t>
  </si>
  <si>
    <t>Efficiency for grid via mobile charger to driveshaft</t>
  </si>
  <si>
    <t>Table 7 in infrastructure study</t>
  </si>
  <si>
    <t>Battery mass add-on factor</t>
  </si>
  <si>
    <t>1. Taxi/idle</t>
  </si>
  <si>
    <t>2. Take off/climb</t>
  </si>
  <si>
    <t>3. Cruise</t>
  </si>
  <si>
    <t>4. Descent/approach/landing</t>
  </si>
  <si>
    <t>Fuel facts</t>
  </si>
  <si>
    <t>Thermal energy</t>
  </si>
  <si>
    <t>Convert to rotational power</t>
  </si>
  <si>
    <t>Shaft power relative to "fuel" weight</t>
  </si>
  <si>
    <t>kWh/kg</t>
  </si>
  <si>
    <t>Efficiency</t>
  </si>
  <si>
    <t>kW/kg</t>
  </si>
  <si>
    <t xml:space="preserve">Jet-A1 fuel </t>
  </si>
  <si>
    <t>-</t>
  </si>
  <si>
    <t>Battery + e-motor</t>
  </si>
  <si>
    <t>Fuel to rotational energy efficiency dataset</t>
  </si>
  <si>
    <t>Taxiing</t>
  </si>
  <si>
    <t>Approach + Landing</t>
  </si>
  <si>
    <t>Climb out</t>
  </si>
  <si>
    <t>Take Off</t>
  </si>
  <si>
    <t>Cruise</t>
  </si>
  <si>
    <t>Average efficiency at
Taxiing
at assumed 7% thrust (ICAO-standard)</t>
  </si>
  <si>
    <t>Average efficiency at
Descent/
approach/
landing
at assumed 30% thrust (ICAO-standard)</t>
  </si>
  <si>
    <t>Average efficiency at 
Climb-out 
(to 3000 ft)
at assumed 85% thrust (ICAO-standard)</t>
  </si>
  <si>
    <t>Average efficiency at 
Take off
at assumed 100% thrust (ICAO-standard)</t>
  </si>
  <si>
    <t xml:space="preserve">Average efficiency at 
Cruise
</t>
  </si>
  <si>
    <t>Set 1</t>
  </si>
  <si>
    <t>Set 2</t>
  </si>
  <si>
    <t>2 - Medium haul single aisle turbofan aircraft eg A320-class</t>
  </si>
  <si>
    <t>Set 3</t>
  </si>
  <si>
    <t xml:space="preserve">Set 4 </t>
  </si>
  <si>
    <t>4 - Custom (Define in 'Step 2')</t>
  </si>
  <si>
    <t xml:space="preserve">Enter </t>
  </si>
  <si>
    <t>Enter</t>
  </si>
  <si>
    <t>Additional</t>
  </si>
  <si>
    <t>Notes</t>
  </si>
  <si>
    <t>Taxiing is mostly wait and go; often with much more waiting than moving, while the engines are idling. A turbine at idle and very low load has low efficiency and burns fuel just to keep running, whereas an electric driveline is highly efficient at low load and can power down during idle.</t>
  </si>
  <si>
    <t>A turbine is slightly less efficient at high or maximum load. Similarly, an electric driveline also experiences a slight decrease in efficiency at maximum load due to power losses in the circuitry and conductors, as well as an increased need for cooling.</t>
  </si>
  <si>
    <t>A turbine at medium load can have good efficiency; the electric driveline has high efficieny at medium load</t>
  </si>
  <si>
    <t>A turbine at high/max load is slightly less efficient; the electric driveline has also slightly less efficieny at max load due to power loss in circutry and electric conductors and increased need for cooling</t>
  </si>
  <si>
    <t xml:space="preserve">- Electrical energy and power demand </t>
  </si>
  <si>
    <t xml:space="preserve">1. Summary of input data / Demand specifications </t>
  </si>
  <si>
    <t xml:space="preserve">Overview of trips on the investigated day </t>
  </si>
  <si>
    <t xml:space="preserve">Description </t>
  </si>
  <si>
    <t>Value</t>
  </si>
  <si>
    <t xml:space="preserve">Unit </t>
  </si>
  <si>
    <t xml:space="preserve">Relevant asset </t>
  </si>
  <si>
    <t>Aircraft</t>
  </si>
  <si>
    <t xml:space="preserve">Max departures within one hour </t>
  </si>
  <si>
    <t xml:space="preserve">Airport </t>
  </si>
  <si>
    <t>MW</t>
  </si>
  <si>
    <t xml:space="preserve">2. Charging assessment </t>
  </si>
  <si>
    <t>Charging stand parameters</t>
  </si>
  <si>
    <t>Assumed minimum time at stand</t>
  </si>
  <si>
    <t>minutes</t>
  </si>
  <si>
    <t>Time at stand connecting and disconnecting charger</t>
  </si>
  <si>
    <t>Effective time for charging aircraft at stand 
(time for charge preparation is additional)</t>
  </si>
  <si>
    <t xml:space="preserve">The following table presents the power and energy demand if the aircrafts are charged directly from the grid </t>
  </si>
  <si>
    <t>Grid energy and power demand assuming direct charging from grid</t>
  </si>
  <si>
    <t>MWh/Trip</t>
  </si>
  <si>
    <t>Minimum charging power required per trip</t>
  </si>
  <si>
    <t>Minimum direct grid power with optimal distribution of charging within the hour</t>
  </si>
  <si>
    <t>Minimum direct Grid power with all aircrafts charging within the same minutes of the hour (worst case)</t>
  </si>
  <si>
    <t>Daily electric energy required from grid</t>
  </si>
  <si>
    <t>MWh/day</t>
  </si>
  <si>
    <t>Grid energy and power demand assuming charging indirect from grid via battery buffer.</t>
  </si>
  <si>
    <t>Increased energy demand with buffer vs. Direct grid supply</t>
  </si>
  <si>
    <t>* assumes enough buffer batteries to allow batteries charging around the clock from grid while other batteries charging aircrafts</t>
  </si>
  <si>
    <t>3. Comparison of charging strategies</t>
  </si>
  <si>
    <t>Grid supplied power per hour of the day</t>
  </si>
  <si>
    <t>Data from Step 1.b</t>
  </si>
  <si>
    <t>Grid power required for direct charge of Aircrafts</t>
  </si>
  <si>
    <t>Grid power required for battery buffer to aircraft charging</t>
  </si>
  <si>
    <t>Number of trips</t>
  </si>
  <si>
    <t>On-board energy required</t>
  </si>
  <si>
    <t>Worst case</t>
  </si>
  <si>
    <t>[MW]</t>
  </si>
  <si>
    <t>(Max. values =&gt;)</t>
  </si>
  <si>
    <t>Total energy per day</t>
  </si>
  <si>
    <t>Recommended for 
Average time taxiing during LTO</t>
  </si>
  <si>
    <r>
      <t xml:space="preserve">From </t>
    </r>
    <r>
      <rPr>
        <sz val="11"/>
        <rFont val="Calibri"/>
        <family val="2"/>
      </rPr>
      <t>​</t>
    </r>
    <r>
      <rPr>
        <sz val="11"/>
        <color rgb="FF000000"/>
        <rFont val="Aptos"/>
        <family val="2"/>
      </rPr>
      <t>(EUROCONTROL, 2015)</t>
    </r>
    <r>
      <rPr>
        <sz val="11"/>
        <rFont val="Calibri"/>
        <family val="2"/>
      </rPr>
      <t>​</t>
    </r>
    <r>
      <rPr>
        <sz val="11"/>
        <rFont val="Aptos"/>
        <family val="2"/>
      </rPr>
      <t xml:space="preserve"> some ICAO terminology and standard assumptions: </t>
    </r>
  </si>
  <si>
    <t xml:space="preserve">LTO subphase time </t>
  </si>
  <si>
    <t xml:space="preserve">ICAO assumed engine load </t>
  </si>
  <si>
    <t>Time (sec) - Average in 25 busiest airports 2022</t>
  </si>
  <si>
    <t>Time (sec) - ICAO default</t>
  </si>
  <si>
    <t>LTO subphase time
[sec0</t>
  </si>
  <si>
    <t xml:space="preserve">engine load </t>
  </si>
  <si>
    <t>time - ICAO default</t>
  </si>
  <si>
    <t>time - Average in 25 busiest airports 2022</t>
  </si>
  <si>
    <t>time - Average in CPH 2019</t>
  </si>
  <si>
    <t>DEP (whole take-off stage)</t>
  </si>
  <si>
    <t>ICAO has default values for the LTO-phases (Landing and Take-off phases)</t>
  </si>
  <si>
    <t>Taxi out</t>
  </si>
  <si>
    <t>A “standard” LTO cycle lasts for a total of 32 minutes and 54 seconds.</t>
  </si>
  <si>
    <t>For 26 of these minutes the engines are in idle mode while the aircraft is taxiing out and in (19 minutes and 7 minutes respectively).</t>
  </si>
  <si>
    <t>But for many airports in Europe, the time spent with the engine thrust set on idle is different from the 26 minutes of the ICAO LTO cycle. </t>
  </si>
  <si>
    <t xml:space="preserve"> Time  total</t>
  </si>
  <si>
    <t>ARR (landing stage)</t>
  </si>
  <si>
    <t>Approach</t>
  </si>
  <si>
    <t>Landing</t>
  </si>
  <si>
    <t>Taxi in</t>
  </si>
  <si>
    <t>Time</t>
  </si>
  <si>
    <t>Time total [minutes]</t>
  </si>
  <si>
    <t>A “standard” LTO cycle lasts for a total of 32 minutes and 54 seconds and for 26 of these minutes the engines are in idle mode while the aircraft is taxiing out and in (19 minutes and 7 minutes respectively).  But for many airports in Europe, the time spent with the engine thrust set on idle is different from the 26 minutes of the ICAO LTO cycle. </t>
  </si>
  <si>
    <t xml:space="preserve">   - The LTO energy consumption (fuel) is considered a standard value for a specific aircraft type in a specific airport.</t>
  </si>
  <si>
    <t xml:space="preserve">   - The CCD energy is dependant on the aircraft type and route distance</t>
  </si>
  <si>
    <t>EU provide two useful tools from Eurocontrol  that can help find the relevant fuel consumption for LTO and cruise for existing aircraft types (except LTO fuel consumption for turboprop aircrafts):</t>
  </si>
  <si>
    <r>
      <rPr>
        <b/>
        <i/>
        <sz val="10"/>
        <color rgb="FF000000"/>
        <rFont val="Open Sans"/>
        <family val="2"/>
      </rPr>
      <t xml:space="preserve">   - A.1.A.3.a Aviation -Annex 1 - Master calculator </t>
    </r>
    <r>
      <rPr>
        <sz val="10"/>
        <color rgb="FF000000"/>
        <rFont val="Open Sans"/>
        <family val="2"/>
      </rPr>
      <t xml:space="preserve"> : gives a fuel consumption for LTO phase and cruise distance</t>
    </r>
  </si>
  <si>
    <r>
      <rPr>
        <b/>
        <i/>
        <sz val="10"/>
        <color rgb="FF000000"/>
        <rFont val="Open Sans"/>
        <family val="2"/>
      </rPr>
      <t xml:space="preserve">   - A.1.A.3.a Aviation -Annex X - LTO emissions calculator </t>
    </r>
    <r>
      <rPr>
        <sz val="10"/>
        <color rgb="FF000000"/>
        <rFont val="Open Sans"/>
        <family val="2"/>
      </rPr>
      <t xml:space="preserve"> : gives a fuel consumption for each LTO phase in a specfic airport</t>
    </r>
  </si>
  <si>
    <t>Please search for the latest stable revision of these EXCEL-based tools</t>
  </si>
  <si>
    <t>Estimation of fuel consumption</t>
  </si>
  <si>
    <r>
      <t xml:space="preserve">Figure below: A.1.A.3.a Aviation -Annex X - LTO emissions calculator - Enter aircraft model and find "Rate of fuel burn" in kg/s/engine for the engine thrust value used in each of the LTO phases. 
Note that the number of engines must be multiplied onto each of the fuel burn rate for use in </t>
    </r>
    <r>
      <rPr>
        <b/>
        <i/>
        <sz val="10"/>
        <color rgb="FF242424"/>
        <rFont val="Open Sans"/>
        <family val="2"/>
      </rPr>
      <t>Step 1.a</t>
    </r>
    <r>
      <rPr>
        <sz val="10"/>
        <color rgb="FF242424"/>
        <rFont val="Open Sans"/>
        <family val="2"/>
      </rPr>
      <t>. format</t>
    </r>
  </si>
  <si>
    <r>
      <t xml:space="preserve">Figure below: A.1.A.3.a Aviation -Annex 1 - Master calculator - Enter aircraft model and find  Fuel consumption for cruise and LTO phase for a "Busy European airport" (and for ICAO-standard timing). 
Note that cruse fuel-consumption must be entered as kg/NM in this tool. Use e.g. the 200 NM fuel burn divided by 200 for use in </t>
    </r>
    <r>
      <rPr>
        <b/>
        <i/>
        <sz val="10"/>
        <color rgb="FF242424"/>
        <rFont val="Open Sans"/>
        <family val="2"/>
      </rPr>
      <t>Step 1.a</t>
    </r>
    <r>
      <rPr>
        <sz val="10"/>
        <color rgb="FF242424"/>
        <rFont val="Open Sans"/>
        <family val="2"/>
      </rPr>
      <t xml:space="preserve"> format.</t>
    </r>
  </si>
  <si>
    <t>Number of departures within the hour of the trip/aircraft type</t>
  </si>
  <si>
    <t>Electric powered Cruise distance</t>
  </si>
  <si>
    <t>Typical fuel consumption pr. trip</t>
  </si>
  <si>
    <t>[sec]</t>
  </si>
  <si>
    <t>[kg/NM]</t>
  </si>
  <si>
    <t>[kg/sec]</t>
  </si>
  <si>
    <t xml:space="preserve">The sheets uses the following colour codes for all fields: </t>
  </si>
  <si>
    <t>Info sheet</t>
  </si>
  <si>
    <t>Input sheet</t>
  </si>
  <si>
    <t>Additional info</t>
  </si>
  <si>
    <t>Optimal charging within the hour</t>
  </si>
  <si>
    <t xml:space="preserve">Worst case </t>
  </si>
  <si>
    <t xml:space="preserve">2.1 Electric power needed when assuming charging directly from the grid </t>
  </si>
  <si>
    <t xml:space="preserve">2.2 Electric power needed when assuming charging indirectly from grid through a battery buffer </t>
  </si>
  <si>
    <t>Result sheet</t>
  </si>
  <si>
    <r>
      <t xml:space="preserve">Minimum constant electric power per hour </t>
    </r>
    <r>
      <rPr>
        <vertAlign val="superscript"/>
        <sz val="10"/>
        <color theme="1"/>
        <rFont val="Open Sans"/>
        <family val="2"/>
      </rPr>
      <t>(*</t>
    </r>
  </si>
  <si>
    <t>Electric energy required per trip (max)</t>
  </si>
  <si>
    <t>On-board energy required per trip (max)</t>
  </si>
  <si>
    <t>On-board electric energy required in total per hour</t>
  </si>
  <si>
    <t xml:space="preserve">Energy required within busiest hour </t>
  </si>
  <si>
    <t xml:space="preserve">Total no. of trips per day </t>
  </si>
  <si>
    <t>Total electric energy demand per day</t>
  </si>
  <si>
    <t>Electric demand</t>
  </si>
  <si>
    <t>Aircraft type 
ICAO-code</t>
  </si>
  <si>
    <t>Route: CPH-AAL</t>
  </si>
  <si>
    <t>AT73</t>
  </si>
  <si>
    <t>4 Smaller local and regional aircraft  incl torboprop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</si>
</sst>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0.0%"/>
    <numFmt numFmtId="166" formatCode="0.000"/>
    <numFmt numFmtId="167" formatCode="0.0000"/>
  </numFmts>
  <fonts count="65" x14ac:knownFonts="1">
    <font>
      <sz val="10"/>
      <color theme="1"/>
      <name val="Open Sans"/>
      <family val="2"/>
    </font>
    <font>
      <b/>
      <sz val="10"/>
      <color theme="1"/>
      <name val="Open Sans"/>
      <family val="2"/>
    </font>
    <font>
      <sz val="10"/>
      <color rgb="FF000000"/>
      <name val="Arial"/>
      <family val="2"/>
    </font>
    <font>
      <sz val="11"/>
      <color rgb="FF000000"/>
      <name val="Calibri"/>
      <family val="2"/>
    </font>
    <font>
      <b/>
      <sz val="11"/>
      <color rgb="FF000000"/>
      <name val="Calibri"/>
      <family val="2"/>
    </font>
    <font>
      <b/>
      <sz val="11"/>
      <color theme="1"/>
      <name val="Open Sans"/>
      <family val="2"/>
    </font>
    <font>
      <b/>
      <sz val="11"/>
      <color theme="1"/>
      <name val="Calibri"/>
      <family val="2"/>
    </font>
    <font>
      <sz val="11"/>
      <color theme="1"/>
      <name val="Calibri"/>
      <family val="2"/>
    </font>
    <font>
      <sz val="10"/>
      <color theme="1"/>
      <name val="Open Sans"/>
      <family val="2"/>
    </font>
    <font>
      <sz val="11"/>
      <color rgb="FFFF0000"/>
      <name val="Calibri"/>
      <family val="2"/>
    </font>
    <font>
      <i/>
      <sz val="10"/>
      <color theme="1"/>
      <name val="Open Sans"/>
      <family val="2"/>
    </font>
    <font>
      <i/>
      <sz val="10"/>
      <color theme="0" tint="-0.34998626667073579"/>
      <name val="Open Sans"/>
      <family val="2"/>
    </font>
    <font>
      <i/>
      <sz val="11"/>
      <color theme="0" tint="-0.34998626667073579"/>
      <name val="Calibri"/>
      <family val="2"/>
    </font>
    <font>
      <sz val="11"/>
      <name val="Calibri"/>
      <family val="2"/>
    </font>
    <font>
      <u/>
      <sz val="10"/>
      <color theme="10"/>
      <name val="Open Sans"/>
      <family val="2"/>
    </font>
    <font>
      <sz val="11"/>
      <name val="Aptos"/>
      <family val="2"/>
    </font>
    <font>
      <sz val="11"/>
      <color rgb="FF000000"/>
      <name val="Aptos"/>
      <family val="2"/>
    </font>
    <font>
      <sz val="11"/>
      <color theme="1"/>
      <name val="Calibri"/>
      <family val="2"/>
    </font>
    <font>
      <sz val="11"/>
      <name val="Aptos"/>
      <family val="2"/>
    </font>
    <font>
      <sz val="11"/>
      <color rgb="FF242424"/>
      <name val="Aptos Narrow"/>
      <family val="2"/>
    </font>
    <font>
      <b/>
      <sz val="10"/>
      <color rgb="FF000000"/>
      <name val="Arial"/>
      <family val="2"/>
    </font>
    <font>
      <sz val="11"/>
      <color theme="1"/>
      <name val="Open Sans"/>
      <family val="2"/>
    </font>
    <font>
      <sz val="12"/>
      <color rgb="FF242424"/>
      <name val="Aptos Narrow"/>
      <family val="2"/>
    </font>
    <font>
      <sz val="10"/>
      <color theme="1"/>
      <name val="Calibri"/>
      <family val="2"/>
    </font>
    <font>
      <vertAlign val="superscript"/>
      <sz val="10"/>
      <color theme="1"/>
      <name val="Open Sans"/>
      <family val="2"/>
    </font>
    <font>
      <sz val="12"/>
      <color theme="1"/>
      <name val="Calibri"/>
      <family val="2"/>
    </font>
    <font>
      <sz val="9"/>
      <color theme="1"/>
      <name val="Calibri"/>
      <family val="2"/>
    </font>
    <font>
      <i/>
      <sz val="11"/>
      <color theme="1"/>
      <name val="Calibri"/>
      <family val="2"/>
    </font>
    <font>
      <sz val="9"/>
      <color theme="8"/>
      <name val="Calibri"/>
      <family val="2"/>
    </font>
    <font>
      <sz val="10"/>
      <color theme="8"/>
      <name val="Open Sans"/>
      <family val="2"/>
    </font>
    <font>
      <sz val="8"/>
      <name val="Open Sans"/>
      <family val="2"/>
    </font>
    <font>
      <sz val="8"/>
      <color theme="8"/>
      <name val="Calibri"/>
      <family val="2"/>
    </font>
    <font>
      <sz val="10"/>
      <color theme="8"/>
      <name val="Calibri"/>
      <family val="2"/>
    </font>
    <font>
      <b/>
      <sz val="12"/>
      <color theme="8"/>
      <name val="Calibri"/>
      <family val="2"/>
    </font>
    <font>
      <b/>
      <sz val="14"/>
      <color theme="8"/>
      <name val="Calibri"/>
      <family val="2"/>
    </font>
    <font>
      <sz val="11"/>
      <color theme="0" tint="-0.499984740745262"/>
      <name val="Calibri"/>
      <family val="2"/>
    </font>
    <font>
      <sz val="10"/>
      <color theme="0" tint="-0.499984740745262"/>
      <name val="Open Sans"/>
      <family val="2"/>
    </font>
    <font>
      <i/>
      <sz val="10"/>
      <color theme="0" tint="-0.499984740745262"/>
      <name val="Open Sans"/>
      <family val="2"/>
    </font>
    <font>
      <i/>
      <sz val="11"/>
      <color theme="0" tint="-0.499984740745262"/>
      <name val="Calibri"/>
      <family val="2"/>
    </font>
    <font>
      <sz val="10"/>
      <color rgb="FF000000"/>
      <name val="Open Sans"/>
      <family val="2"/>
    </font>
    <font>
      <b/>
      <i/>
      <sz val="10"/>
      <color rgb="FF000000"/>
      <name val="Open Sans"/>
      <family val="2"/>
    </font>
    <font>
      <b/>
      <i/>
      <sz val="10"/>
      <color rgb="FF242424"/>
      <name val="Open Sans"/>
      <family val="2"/>
    </font>
    <font>
      <sz val="10"/>
      <color rgb="FF242424"/>
      <name val="Open Sans"/>
      <family val="2"/>
    </font>
    <font>
      <b/>
      <sz val="12"/>
      <color theme="1"/>
      <name val="Calibri"/>
      <family val="2"/>
    </font>
    <font>
      <b/>
      <sz val="10"/>
      <color theme="1"/>
      <name val="Calibri"/>
      <family val="2"/>
    </font>
    <font>
      <sz val="8"/>
      <color theme="1"/>
      <name val="Calibri"/>
      <family val="2"/>
    </font>
    <font>
      <b/>
      <sz val="14"/>
      <color rgb="FF000000"/>
      <name val="Calibri"/>
      <family val="2"/>
    </font>
    <font>
      <sz val="10"/>
      <color rgb="FFFF0000"/>
      <name val="Calibri"/>
      <family val="2"/>
    </font>
    <font>
      <i/>
      <sz val="10"/>
      <color theme="1"/>
      <name val="Calibri"/>
      <family val="2"/>
    </font>
    <font>
      <sz val="11"/>
      <color rgb="FF242424"/>
      <name val="Calibri"/>
      <family val="2"/>
    </font>
    <font>
      <b/>
      <sz val="12"/>
      <name val="Open Sans"/>
      <family val="2"/>
    </font>
    <font>
      <sz val="10"/>
      <name val="Open Sans"/>
      <family val="2"/>
    </font>
    <font>
      <b/>
      <sz val="10"/>
      <name val="Open Sans"/>
      <family val="2"/>
    </font>
    <font>
      <b/>
      <sz val="11"/>
      <name val="Calibri"/>
      <family val="2"/>
    </font>
    <font>
      <b/>
      <sz val="10"/>
      <name val="Calibri"/>
      <family val="2"/>
    </font>
    <font>
      <sz val="10"/>
      <name val="Calibri"/>
      <family val="2"/>
    </font>
    <font>
      <sz val="10"/>
      <color rgb="FF000000"/>
      <name val="Calibri"/>
      <family val="2"/>
    </font>
    <font>
      <b/>
      <sz val="18"/>
      <color theme="1"/>
      <name val="Calibri"/>
      <family val="2"/>
    </font>
    <font>
      <i/>
      <sz val="10"/>
      <color theme="0" tint="-0.34998626667073579"/>
      <name val="Calibri"/>
      <family val="2"/>
    </font>
    <font>
      <b/>
      <sz val="11"/>
      <color rgb="FFEE0000"/>
      <name val="Calibri"/>
      <family val="2"/>
    </font>
    <font>
      <i/>
      <sz val="11"/>
      <name val="Calibri"/>
      <family val="2"/>
    </font>
    <font>
      <b/>
      <sz val="16"/>
      <name val="Calibri"/>
      <family val="2"/>
    </font>
    <font>
      <b/>
      <sz val="14"/>
      <name val="Calibri"/>
      <family val="2"/>
    </font>
    <font>
      <b/>
      <sz val="11"/>
      <color rgb="FF242424"/>
      <name val="Calibri"/>
      <family val="2"/>
    </font>
    <font>
      <b/>
      <sz val="16"/>
      <color theme="1"/>
      <name val="Calibri"/>
      <family val="2"/>
    </font>
  </fonts>
  <fills count="18">
    <fill>
      <patternFill patternType="none"/>
    </fill>
    <fill>
      <patternFill patternType="gray125"/>
    </fill>
    <fill>
      <patternFill patternType="solid">
        <fgColor theme="0" tint="-0.1499984740745262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2"/>
        <bgColor indexed="64"/>
      </patternFill>
    </fill>
    <fill>
      <patternFill patternType="solid">
        <fgColor rgb="FFEFF0D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83C064"/>
        <bgColor indexed="64"/>
      </patternFill>
    </fill>
    <fill>
      <patternFill patternType="solid">
        <fgColor theme="2" tint="-9.9978637043366805E-2"/>
        <bgColor indexed="64"/>
      </patternFill>
    </fill>
  </fills>
  <borders count="103">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000000"/>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FF0000"/>
      </left>
      <right style="thin">
        <color rgb="FFFF0000"/>
      </right>
      <top style="thin">
        <color rgb="FFFF0000"/>
      </top>
      <bottom style="thin">
        <color rgb="FFFF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bottom style="thin">
        <color rgb="FF000000"/>
      </bottom>
      <diagonal/>
    </border>
    <border>
      <left style="medium">
        <color rgb="FFFF0000"/>
      </left>
      <right style="medium">
        <color rgb="FFFF0000"/>
      </right>
      <top style="medium">
        <color rgb="FFFF0000"/>
      </top>
      <bottom style="medium">
        <color rgb="FFFF0000"/>
      </bottom>
      <diagonal/>
    </border>
    <border>
      <left style="medium">
        <color rgb="FF000000"/>
      </left>
      <right/>
      <top style="medium">
        <color rgb="FF000000"/>
      </top>
      <bottom style="thin">
        <color rgb="FF000000"/>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rgb="FF000000"/>
      </left>
      <right/>
      <top style="thin">
        <color rgb="FF000000"/>
      </top>
      <bottom style="thin">
        <color indexed="64"/>
      </bottom>
      <diagonal/>
    </border>
    <border>
      <left/>
      <right style="medium">
        <color rgb="FF000000"/>
      </right>
      <top style="thin">
        <color rgb="FF00000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rgb="FF000000"/>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top/>
      <bottom style="thin">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thin">
        <color rgb="FF000000"/>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rgb="FF000000"/>
      </top>
      <bottom/>
      <diagonal/>
    </border>
    <border>
      <left style="medium">
        <color indexed="64"/>
      </left>
      <right style="thin">
        <color indexed="64"/>
      </right>
      <top style="thin">
        <color rgb="FF000000"/>
      </top>
      <bottom style="thin">
        <color rgb="FF000000"/>
      </bottom>
      <diagonal/>
    </border>
    <border>
      <left style="medium">
        <color indexed="64"/>
      </left>
      <right style="thin">
        <color indexed="64"/>
      </right>
      <top style="thin">
        <color rgb="FF000000"/>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10">
    <xf numFmtId="0" fontId="0" fillId="0" borderId="0"/>
    <xf numFmtId="0" fontId="2"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14" fillId="0" borderId="0" applyNumberFormat="0" applyFill="0" applyBorder="0" applyAlignment="0" applyProtection="0"/>
    <xf numFmtId="43" fontId="8" fillId="0" borderId="0" applyFont="0" applyFill="0" applyBorder="0" applyAlignment="0" applyProtection="0"/>
    <xf numFmtId="9" fontId="8" fillId="0" borderId="0" applyFont="0" applyFill="0" applyBorder="0" applyAlignment="0" applyProtection="0"/>
  </cellStyleXfs>
  <cellXfs count="493">
    <xf numFmtId="0" fontId="0" fillId="0" borderId="0" xfId="0"/>
    <xf numFmtId="0" fontId="0" fillId="0" borderId="0" xfId="0" applyAlignment="1">
      <alignment wrapText="1"/>
    </xf>
    <xf numFmtId="0" fontId="7" fillId="0" borderId="0" xfId="0" applyFont="1"/>
    <xf numFmtId="0" fontId="4" fillId="0" borderId="3" xfId="1" applyFont="1" applyBorder="1" applyAlignment="1">
      <alignment vertical="center" wrapText="1"/>
    </xf>
    <xf numFmtId="0" fontId="3" fillId="0" borderId="4" xfId="1" applyFont="1" applyBorder="1" applyAlignment="1">
      <alignment horizontal="center" vertical="center" wrapText="1"/>
    </xf>
    <xf numFmtId="0" fontId="3" fillId="0" borderId="5" xfId="1" applyFont="1" applyBorder="1" applyAlignment="1">
      <alignment vertical="center" wrapText="1"/>
    </xf>
    <xf numFmtId="0" fontId="4" fillId="0" borderId="7" xfId="1" applyFont="1" applyBorder="1" applyAlignment="1">
      <alignment vertical="center" wrapText="1"/>
    </xf>
    <xf numFmtId="2" fontId="7" fillId="3" borderId="8" xfId="2" applyNumberFormat="1" applyFont="1" applyBorder="1" applyAlignment="1">
      <alignment horizontal="center" vertical="center"/>
    </xf>
    <xf numFmtId="0" fontId="3" fillId="0" borderId="9" xfId="1" applyFont="1" applyBorder="1" applyAlignment="1">
      <alignment vertical="center" wrapText="1"/>
    </xf>
    <xf numFmtId="0" fontId="3" fillId="0" borderId="10" xfId="1" applyFont="1" applyBorder="1" applyAlignment="1">
      <alignment horizontal="center" vertical="center"/>
    </xf>
    <xf numFmtId="2" fontId="7" fillId="3" borderId="12" xfId="2" applyNumberFormat="1" applyFont="1" applyBorder="1" applyAlignment="1">
      <alignment horizontal="center" vertical="center"/>
    </xf>
    <xf numFmtId="0" fontId="3" fillId="0" borderId="10" xfId="1" applyFont="1" applyBorder="1" applyAlignment="1">
      <alignment vertical="center"/>
    </xf>
    <xf numFmtId="2" fontId="7" fillId="3" borderId="14" xfId="2" applyNumberFormat="1" applyFont="1" applyBorder="1" applyAlignment="1">
      <alignment horizontal="center" vertical="center"/>
    </xf>
    <xf numFmtId="0" fontId="3" fillId="0" borderId="17" xfId="1" applyFont="1" applyBorder="1" applyAlignment="1">
      <alignment horizontal="center" vertical="center" wrapText="1"/>
    </xf>
    <xf numFmtId="0" fontId="4" fillId="0" borderId="16" xfId="1" applyFont="1" applyBorder="1" applyAlignment="1">
      <alignment horizontal="center" vertical="center"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vertical="center" wrapText="1"/>
    </xf>
    <xf numFmtId="0" fontId="4" fillId="0" borderId="4" xfId="1" applyFont="1" applyBorder="1" applyAlignment="1">
      <alignment horizontal="center" vertical="center" wrapText="1"/>
    </xf>
    <xf numFmtId="0" fontId="4" fillId="0" borderId="4" xfId="1" applyFont="1" applyBorder="1" applyAlignment="1">
      <alignment vertical="center" wrapText="1"/>
    </xf>
    <xf numFmtId="0" fontId="4" fillId="0" borderId="11" xfId="1" applyFont="1" applyBorder="1" applyAlignment="1">
      <alignment horizontal="left" vertical="center" wrapText="1"/>
    </xf>
    <xf numFmtId="0" fontId="9" fillId="0" borderId="0" xfId="0" applyFont="1"/>
    <xf numFmtId="0" fontId="12" fillId="0" borderId="0" xfId="0" applyFont="1"/>
    <xf numFmtId="0" fontId="7" fillId="0" borderId="0" xfId="0" applyFont="1" applyAlignment="1">
      <alignment vertical="center" wrapText="1"/>
    </xf>
    <xf numFmtId="0" fontId="0" fillId="0" borderId="0" xfId="0" quotePrefix="1"/>
    <xf numFmtId="164" fontId="0" fillId="0" borderId="0" xfId="0" applyNumberFormat="1"/>
    <xf numFmtId="2" fontId="0" fillId="0" borderId="0" xfId="0" applyNumberFormat="1"/>
    <xf numFmtId="0" fontId="0" fillId="0" borderId="0" xfId="0" applyAlignment="1">
      <alignment horizontal="center" wrapText="1"/>
    </xf>
    <xf numFmtId="0" fontId="0" fillId="0" borderId="0" xfId="0" applyAlignment="1">
      <alignment horizontal="center" vertical="center" wrapText="1"/>
    </xf>
    <xf numFmtId="0" fontId="0" fillId="0" borderId="25" xfId="0" applyBorder="1"/>
    <xf numFmtId="0" fontId="0" fillId="0" borderId="26" xfId="0" applyBorder="1"/>
    <xf numFmtId="0" fontId="0" fillId="0" borderId="27" xfId="0" applyBorder="1"/>
    <xf numFmtId="0" fontId="18" fillId="0" borderId="28" xfId="0" applyFont="1" applyBorder="1" applyAlignment="1">
      <alignment horizontal="left" vertical="center"/>
    </xf>
    <xf numFmtId="0" fontId="0" fillId="0" borderId="29" xfId="0" applyBorder="1"/>
    <xf numFmtId="0" fontId="19" fillId="0" borderId="28" xfId="0" applyFont="1" applyBorder="1"/>
    <xf numFmtId="0" fontId="0" fillId="0" borderId="30" xfId="0" applyBorder="1"/>
    <xf numFmtId="0" fontId="0" fillId="0" borderId="31" xfId="0" applyBorder="1"/>
    <xf numFmtId="0" fontId="0" fillId="0" borderId="32" xfId="0" applyBorder="1"/>
    <xf numFmtId="0" fontId="19" fillId="0" borderId="0" xfId="0" applyFont="1"/>
    <xf numFmtId="0" fontId="1" fillId="0" borderId="0" xfId="0" applyFont="1" applyAlignment="1">
      <alignment horizontal="center" vertical="center" wrapText="1"/>
    </xf>
    <xf numFmtId="0" fontId="17" fillId="0" borderId="0" xfId="0" applyFont="1"/>
    <xf numFmtId="0" fontId="0" fillId="0" borderId="41" xfId="0" applyBorder="1" applyAlignment="1">
      <alignment horizontal="center" vertical="center"/>
    </xf>
    <xf numFmtId="9" fontId="0" fillId="0" borderId="41" xfId="0" applyNumberFormat="1"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9" fontId="0" fillId="0" borderId="58" xfId="0" applyNumberFormat="1" applyBorder="1" applyAlignment="1">
      <alignment horizontal="center" vertical="center"/>
    </xf>
    <xf numFmtId="0" fontId="0" fillId="0" borderId="51" xfId="0" applyBorder="1" applyAlignment="1">
      <alignment horizontal="center" vertical="center"/>
    </xf>
    <xf numFmtId="9" fontId="0" fillId="0" borderId="51" xfId="0" applyNumberFormat="1" applyBorder="1" applyAlignment="1">
      <alignment horizontal="center" vertical="center"/>
    </xf>
    <xf numFmtId="0" fontId="0" fillId="0" borderId="41" xfId="0" applyBorder="1" applyAlignment="1">
      <alignment horizontal="center" vertical="center" wrapText="1"/>
    </xf>
    <xf numFmtId="0" fontId="0" fillId="0" borderId="32" xfId="0" applyBorder="1" applyAlignment="1">
      <alignment horizontal="center" vertical="center"/>
    </xf>
    <xf numFmtId="0" fontId="0" fillId="0" borderId="31" xfId="0" applyBorder="1" applyAlignment="1">
      <alignment horizontal="center" vertical="center"/>
    </xf>
    <xf numFmtId="9" fontId="0" fillId="0" borderId="0" xfId="0" applyNumberFormat="1" applyAlignment="1">
      <alignment wrapText="1"/>
    </xf>
    <xf numFmtId="0" fontId="2" fillId="0" borderId="0" xfId="1" applyAlignment="1">
      <alignment vertical="center" wrapText="1"/>
    </xf>
    <xf numFmtId="0" fontId="20" fillId="0" borderId="0" xfId="1" applyFont="1" applyAlignment="1">
      <alignment horizontal="left" vertical="center" wrapText="1" indent="1"/>
    </xf>
    <xf numFmtId="0" fontId="2" fillId="0" borderId="0" xfId="1" applyAlignment="1">
      <alignment horizontal="left" vertical="center" wrapText="1" indent="2"/>
    </xf>
    <xf numFmtId="0" fontId="19" fillId="0" borderId="0" xfId="0" applyFont="1" applyAlignment="1">
      <alignment wrapText="1"/>
    </xf>
    <xf numFmtId="9" fontId="0" fillId="0" borderId="0" xfId="0" applyNumberFormat="1" applyAlignment="1">
      <alignment horizontal="center" vertical="center"/>
    </xf>
    <xf numFmtId="0" fontId="0" fillId="0" borderId="0" xfId="0" applyAlignment="1">
      <alignment horizontal="center" vertical="center"/>
    </xf>
    <xf numFmtId="0" fontId="0" fillId="0" borderId="35" xfId="0" applyBorder="1" applyAlignment="1">
      <alignment horizontal="left" vertical="center"/>
    </xf>
    <xf numFmtId="0" fontId="0" fillId="0" borderId="36" xfId="0" applyBorder="1" applyAlignment="1">
      <alignment horizontal="center" vertical="center"/>
    </xf>
    <xf numFmtId="0" fontId="0" fillId="0" borderId="54" xfId="0" applyBorder="1" applyAlignment="1">
      <alignment horizontal="left" vertical="center"/>
    </xf>
    <xf numFmtId="0" fontId="0" fillId="0" borderId="60" xfId="0" applyBorder="1" applyAlignment="1">
      <alignment horizontal="left" vertical="center"/>
    </xf>
    <xf numFmtId="0" fontId="0" fillId="0" borderId="45" xfId="0" applyBorder="1"/>
    <xf numFmtId="0" fontId="0" fillId="0" borderId="55" xfId="0" applyBorder="1" applyAlignment="1">
      <alignment horizontal="center" vertical="center"/>
    </xf>
    <xf numFmtId="0" fontId="0" fillId="0" borderId="61" xfId="0" applyBorder="1" applyAlignment="1">
      <alignment horizontal="left" vertical="center"/>
    </xf>
    <xf numFmtId="0" fontId="0" fillId="0" borderId="62" xfId="0" applyBorder="1" applyAlignment="1">
      <alignment horizontal="center" vertical="center"/>
    </xf>
    <xf numFmtId="0" fontId="0" fillId="0" borderId="34" xfId="0" applyBorder="1"/>
    <xf numFmtId="0" fontId="0" fillId="0" borderId="46" xfId="0" applyBorder="1" applyAlignment="1">
      <alignment horizontal="center" vertical="center" wrapText="1"/>
    </xf>
    <xf numFmtId="0" fontId="0" fillId="0" borderId="46" xfId="0" applyBorder="1" applyAlignment="1">
      <alignment horizontal="center" vertical="center"/>
    </xf>
    <xf numFmtId="0" fontId="0" fillId="0" borderId="63" xfId="0" applyBorder="1" applyAlignment="1">
      <alignment horizontal="center" vertical="center"/>
    </xf>
    <xf numFmtId="0" fontId="0" fillId="0" borderId="45" xfId="0" applyBorder="1" applyAlignment="1">
      <alignment horizontal="left" vertical="center"/>
    </xf>
    <xf numFmtId="0" fontId="0" fillId="0" borderId="61" xfId="0" applyBorder="1"/>
    <xf numFmtId="0" fontId="0" fillId="0" borderId="47" xfId="0" applyBorder="1" applyAlignment="1">
      <alignment horizontal="center"/>
    </xf>
    <xf numFmtId="0" fontId="0" fillId="0" borderId="48" xfId="0" applyBorder="1" applyAlignment="1">
      <alignment horizontal="center"/>
    </xf>
    <xf numFmtId="164" fontId="0" fillId="0" borderId="48" xfId="0" applyNumberFormat="1" applyBorder="1" applyAlignment="1">
      <alignment horizontal="center"/>
    </xf>
    <xf numFmtId="164" fontId="0" fillId="0" borderId="49" xfId="0" applyNumberFormat="1" applyBorder="1" applyAlignment="1">
      <alignment horizontal="center"/>
    </xf>
    <xf numFmtId="0" fontId="0" fillId="0" borderId="45" xfId="0" applyBorder="1" applyAlignment="1">
      <alignment horizontal="center" vertical="center" wrapText="1"/>
    </xf>
    <xf numFmtId="0" fontId="21" fillId="0" borderId="42" xfId="0" applyFont="1" applyBorder="1" applyAlignment="1">
      <alignment horizontal="center" vertical="center" wrapText="1"/>
    </xf>
    <xf numFmtId="0" fontId="21" fillId="10" borderId="44" xfId="0" applyFont="1" applyFill="1" applyBorder="1" applyAlignment="1">
      <alignment horizontal="center" vertical="center" wrapText="1"/>
    </xf>
    <xf numFmtId="0" fontId="21" fillId="0" borderId="54" xfId="0" applyFont="1" applyBorder="1" applyAlignment="1">
      <alignment horizontal="left" vertical="center"/>
    </xf>
    <xf numFmtId="0" fontId="21" fillId="0" borderId="60" xfId="0" applyFont="1" applyBorder="1" applyAlignment="1">
      <alignment horizontal="left" vertical="center"/>
    </xf>
    <xf numFmtId="9" fontId="21" fillId="0" borderId="41" xfId="0" applyNumberFormat="1" applyFont="1" applyBorder="1" applyAlignment="1">
      <alignment horizontal="center" vertical="center"/>
    </xf>
    <xf numFmtId="0" fontId="21" fillId="10" borderId="46" xfId="0" applyFont="1" applyFill="1" applyBorder="1" applyAlignment="1">
      <alignment horizontal="center"/>
    </xf>
    <xf numFmtId="0" fontId="21" fillId="0" borderId="45" xfId="0" applyFont="1" applyBorder="1"/>
    <xf numFmtId="9" fontId="21" fillId="0" borderId="51" xfId="0" applyNumberFormat="1" applyFont="1" applyBorder="1" applyAlignment="1">
      <alignment horizontal="center" vertical="center"/>
    </xf>
    <xf numFmtId="0" fontId="5" fillId="2" borderId="51" xfId="0" applyFont="1" applyFill="1" applyBorder="1" applyAlignment="1">
      <alignment horizontal="center" vertical="center"/>
    </xf>
    <xf numFmtId="0" fontId="21" fillId="10" borderId="55" xfId="0" applyFont="1" applyFill="1" applyBorder="1" applyAlignment="1">
      <alignment horizontal="center" vertical="center"/>
    </xf>
    <xf numFmtId="0" fontId="21" fillId="0" borderId="61" xfId="0" applyFont="1" applyBorder="1" applyAlignment="1">
      <alignment horizontal="left" vertical="center"/>
    </xf>
    <xf numFmtId="9" fontId="21" fillId="0" borderId="58" xfId="0" applyNumberFormat="1" applyFont="1" applyBorder="1" applyAlignment="1">
      <alignment horizontal="center" vertical="center"/>
    </xf>
    <xf numFmtId="0" fontId="5" fillId="2" borderId="58" xfId="0" applyFont="1" applyFill="1" applyBorder="1" applyAlignment="1">
      <alignment horizontal="center" vertical="center"/>
    </xf>
    <xf numFmtId="0" fontId="21" fillId="10" borderId="62" xfId="0" applyFont="1" applyFill="1" applyBorder="1" applyAlignment="1">
      <alignment horizontal="center" vertical="center"/>
    </xf>
    <xf numFmtId="0" fontId="21" fillId="0" borderId="47" xfId="0" applyFont="1" applyBorder="1"/>
    <xf numFmtId="0" fontId="21" fillId="0" borderId="48" xfId="0" applyFont="1" applyBorder="1" applyAlignment="1">
      <alignment horizontal="center" vertical="center"/>
    </xf>
    <xf numFmtId="0" fontId="21" fillId="2" borderId="48" xfId="0" applyFont="1" applyFill="1" applyBorder="1" applyAlignment="1">
      <alignment horizontal="center" vertical="center"/>
    </xf>
    <xf numFmtId="0" fontId="21" fillId="10" borderId="48" xfId="0" applyFont="1" applyFill="1" applyBorder="1" applyAlignment="1">
      <alignment horizontal="center" vertical="center"/>
    </xf>
    <xf numFmtId="0" fontId="0" fillId="0" borderId="17" xfId="6" applyFont="1" applyFill="1" applyBorder="1" applyAlignment="1">
      <alignment horizontal="center" vertical="center" wrapText="1"/>
    </xf>
    <xf numFmtId="9" fontId="21" fillId="0" borderId="28" xfId="0" applyNumberFormat="1" applyFont="1" applyBorder="1" applyAlignment="1">
      <alignment horizontal="center" vertical="center"/>
    </xf>
    <xf numFmtId="0" fontId="21" fillId="10" borderId="38" xfId="0" applyFont="1" applyFill="1" applyBorder="1" applyAlignment="1">
      <alignment horizontal="center" vertical="center"/>
    </xf>
    <xf numFmtId="0" fontId="5" fillId="2" borderId="51" xfId="0" applyFont="1" applyFill="1" applyBorder="1" applyAlignment="1">
      <alignment horizontal="center"/>
    </xf>
    <xf numFmtId="0" fontId="5" fillId="2" borderId="64" xfId="0" applyFont="1" applyFill="1" applyBorder="1" applyAlignment="1">
      <alignment horizontal="center" vertical="center"/>
    </xf>
    <xf numFmtId="0" fontId="22" fillId="0" borderId="24" xfId="0" applyFont="1" applyBorder="1" applyAlignment="1">
      <alignment horizontal="center" vertical="center" wrapText="1"/>
    </xf>
    <xf numFmtId="0" fontId="5" fillId="2" borderId="59" xfId="0" applyFont="1" applyFill="1" applyBorder="1" applyAlignment="1">
      <alignment horizontal="center" vertical="center" wrapText="1"/>
    </xf>
    <xf numFmtId="0" fontId="3" fillId="0" borderId="0" xfId="1" applyFont="1" applyAlignment="1">
      <alignment horizontal="center" vertical="center" wrapText="1"/>
    </xf>
    <xf numFmtId="0" fontId="4" fillId="0" borderId="0" xfId="1" applyFont="1" applyAlignment="1">
      <alignment horizontal="center" vertical="center" wrapText="1"/>
    </xf>
    <xf numFmtId="0" fontId="3" fillId="0" borderId="0" xfId="1" applyFont="1" applyAlignment="1">
      <alignment vertical="center" wrapText="1"/>
    </xf>
    <xf numFmtId="0" fontId="7" fillId="0" borderId="0" xfId="2" applyFont="1" applyFill="1" applyBorder="1" applyAlignment="1">
      <alignment horizontal="center" vertical="center"/>
    </xf>
    <xf numFmtId="1" fontId="7" fillId="0" borderId="0" xfId="2" applyNumberFormat="1" applyFont="1" applyFill="1" applyBorder="1" applyAlignment="1">
      <alignment horizontal="center" vertical="center"/>
    </xf>
    <xf numFmtId="0" fontId="21" fillId="0" borderId="43" xfId="0" applyFont="1" applyBorder="1" applyAlignment="1">
      <alignment horizontal="center" vertical="center" wrapText="1"/>
    </xf>
    <xf numFmtId="0" fontId="1" fillId="0" borderId="0" xfId="0" applyFont="1"/>
    <xf numFmtId="0" fontId="4" fillId="0" borderId="0" xfId="1" applyFont="1" applyAlignment="1">
      <alignment vertical="center" wrapText="1"/>
    </xf>
    <xf numFmtId="0" fontId="8" fillId="0" borderId="0" xfId="4" applyFill="1" applyBorder="1" applyAlignment="1">
      <alignment vertical="center" wrapText="1"/>
    </xf>
    <xf numFmtId="0" fontId="13" fillId="0" borderId="0" xfId="4" applyFont="1" applyFill="1" applyBorder="1" applyAlignment="1">
      <alignment vertical="center" wrapText="1"/>
    </xf>
    <xf numFmtId="164" fontId="13" fillId="0" borderId="0" xfId="5" applyNumberFormat="1" applyFont="1" applyFill="1" applyBorder="1" applyAlignment="1">
      <alignment vertical="center" wrapText="1"/>
    </xf>
    <xf numFmtId="0" fontId="23" fillId="10" borderId="0" xfId="0" applyFont="1" applyFill="1" applyAlignment="1">
      <alignment wrapText="1"/>
    </xf>
    <xf numFmtId="165" fontId="0" fillId="0" borderId="0" xfId="9" applyNumberFormat="1" applyFont="1" applyFill="1" applyBorder="1"/>
    <xf numFmtId="0" fontId="17" fillId="9" borderId="69" xfId="0" applyFont="1" applyFill="1" applyBorder="1" applyAlignment="1">
      <alignment vertical="center"/>
    </xf>
    <xf numFmtId="0" fontId="17" fillId="0" borderId="70" xfId="4" applyFont="1" applyFill="1" applyBorder="1" applyAlignment="1">
      <alignment vertical="center"/>
    </xf>
    <xf numFmtId="0" fontId="0" fillId="0" borderId="0" xfId="0" applyAlignment="1">
      <alignment horizontal="left" vertical="center"/>
    </xf>
    <xf numFmtId="0" fontId="28" fillId="0" borderId="0" xfId="0" applyFont="1"/>
    <xf numFmtId="0" fontId="29" fillId="0" borderId="0" xfId="0" applyFont="1"/>
    <xf numFmtId="0" fontId="7" fillId="0" borderId="36" xfId="0" applyFont="1" applyBorder="1" applyAlignment="1">
      <alignment vertical="center"/>
    </xf>
    <xf numFmtId="0" fontId="3" fillId="0" borderId="41" xfId="1" applyFont="1" applyBorder="1" applyAlignment="1">
      <alignment horizontal="center" vertical="center" wrapText="1"/>
    </xf>
    <xf numFmtId="0" fontId="25" fillId="0" borderId="0" xfId="0" applyFont="1" applyAlignment="1">
      <alignment vertical="center" wrapText="1"/>
    </xf>
    <xf numFmtId="0" fontId="7" fillId="0" borderId="0" xfId="0" applyFont="1" applyAlignment="1">
      <alignment vertical="center"/>
    </xf>
    <xf numFmtId="0" fontId="31" fillId="0" borderId="0" xfId="0" applyFont="1" applyAlignment="1">
      <alignment horizontal="center" vertical="top"/>
    </xf>
    <xf numFmtId="0" fontId="4" fillId="0" borderId="3" xfId="1" applyFont="1" applyBorder="1" applyAlignment="1">
      <alignment horizontal="center" vertical="center" wrapText="1"/>
    </xf>
    <xf numFmtId="0" fontId="32" fillId="0" borderId="0" xfId="0" applyFont="1" applyAlignment="1">
      <alignment vertical="center"/>
    </xf>
    <xf numFmtId="1" fontId="34" fillId="0" borderId="0" xfId="0" applyNumberFormat="1" applyFont="1" applyAlignment="1">
      <alignment horizontal="center" vertical="center"/>
    </xf>
    <xf numFmtId="164" fontId="34" fillId="0" borderId="0" xfId="0" applyNumberFormat="1" applyFont="1" applyAlignment="1">
      <alignment horizontal="center" vertical="center"/>
    </xf>
    <xf numFmtId="0" fontId="7" fillId="0" borderId="17" xfId="0" applyFont="1" applyBorder="1" applyAlignment="1">
      <alignment horizontal="center" vertical="center"/>
    </xf>
    <xf numFmtId="0" fontId="33" fillId="0" borderId="0" xfId="0" applyFont="1" applyAlignment="1">
      <alignment horizontal="center" vertical="center" wrapText="1"/>
    </xf>
    <xf numFmtId="49" fontId="32" fillId="0" borderId="0" xfId="0" applyNumberFormat="1" applyFont="1" applyAlignment="1">
      <alignment vertical="center" wrapText="1"/>
    </xf>
    <xf numFmtId="49" fontId="23" fillId="0" borderId="0" xfId="0" applyNumberFormat="1" applyFont="1" applyAlignment="1">
      <alignment vertical="center" wrapText="1"/>
    </xf>
    <xf numFmtId="0" fontId="23" fillId="0" borderId="4" xfId="0" applyFont="1" applyBorder="1" applyAlignment="1">
      <alignment horizontal="center" vertical="center" wrapText="1"/>
    </xf>
    <xf numFmtId="0" fontId="23" fillId="0" borderId="0" xfId="0" applyFont="1" applyAlignment="1">
      <alignment horizontal="center" vertical="center" wrapText="1"/>
    </xf>
    <xf numFmtId="1" fontId="26" fillId="8" borderId="78" xfId="6" applyNumberFormat="1" applyFont="1" applyFill="1" applyBorder="1" applyAlignment="1">
      <alignment horizontal="center" vertical="center"/>
    </xf>
    <xf numFmtId="1" fontId="26" fillId="8" borderId="22" xfId="6" applyNumberFormat="1" applyFont="1" applyFill="1" applyBorder="1" applyAlignment="1">
      <alignment horizontal="center" vertical="center"/>
    </xf>
    <xf numFmtId="1" fontId="26" fillId="8" borderId="79" xfId="6" applyNumberFormat="1" applyFont="1" applyFill="1" applyBorder="1" applyAlignment="1">
      <alignment horizontal="center" vertical="center"/>
    </xf>
    <xf numFmtId="1" fontId="26" fillId="8" borderId="81" xfId="6" applyNumberFormat="1" applyFont="1" applyFill="1" applyBorder="1" applyAlignment="1">
      <alignment horizontal="center" vertical="center"/>
    </xf>
    <xf numFmtId="1" fontId="26" fillId="8" borderId="82" xfId="6" applyNumberFormat="1" applyFont="1" applyFill="1" applyBorder="1" applyAlignment="1">
      <alignment horizontal="center" vertical="center"/>
    </xf>
    <xf numFmtId="1" fontId="26" fillId="8" borderId="5" xfId="6" applyNumberFormat="1" applyFont="1" applyFill="1" applyBorder="1" applyAlignment="1">
      <alignment horizontal="center" vertical="center"/>
    </xf>
    <xf numFmtId="1" fontId="26" fillId="8" borderId="17" xfId="6" applyNumberFormat="1" applyFont="1" applyFill="1" applyBorder="1" applyAlignment="1">
      <alignment horizontal="center" vertical="center"/>
    </xf>
    <xf numFmtId="1" fontId="26" fillId="8" borderId="6" xfId="6" applyNumberFormat="1" applyFont="1" applyFill="1" applyBorder="1" applyAlignment="1">
      <alignment horizontal="center" vertical="center"/>
    </xf>
    <xf numFmtId="1" fontId="26" fillId="8" borderId="18" xfId="6" applyNumberFormat="1" applyFont="1" applyFill="1" applyBorder="1" applyAlignment="1">
      <alignment horizontal="center" vertical="center"/>
    </xf>
    <xf numFmtId="1" fontId="26" fillId="8" borderId="20" xfId="6" applyNumberFormat="1" applyFont="1" applyFill="1" applyBorder="1" applyAlignment="1">
      <alignment horizontal="center" vertical="center"/>
    </xf>
    <xf numFmtId="1" fontId="26" fillId="8" borderId="7" xfId="6" applyNumberFormat="1" applyFont="1" applyFill="1" applyBorder="1" applyAlignment="1">
      <alignment horizontal="center" vertical="center"/>
    </xf>
    <xf numFmtId="1" fontId="26" fillId="8" borderId="80" xfId="6" applyNumberFormat="1" applyFont="1" applyFill="1" applyBorder="1" applyAlignment="1">
      <alignment horizontal="center" vertical="center"/>
    </xf>
    <xf numFmtId="1" fontId="26" fillId="8" borderId="8" xfId="6" applyNumberFormat="1" applyFont="1" applyFill="1" applyBorder="1" applyAlignment="1">
      <alignment horizontal="center" vertical="center"/>
    </xf>
    <xf numFmtId="1" fontId="26" fillId="8" borderId="71" xfId="6" applyNumberFormat="1" applyFont="1" applyFill="1" applyBorder="1" applyAlignment="1">
      <alignment horizontal="center" vertical="center"/>
    </xf>
    <xf numFmtId="1" fontId="26" fillId="8" borderId="21" xfId="6" applyNumberFormat="1" applyFont="1" applyFill="1" applyBorder="1" applyAlignment="1">
      <alignment horizontal="center" vertical="center"/>
    </xf>
    <xf numFmtId="0" fontId="3" fillId="8" borderId="76" xfId="0" applyFont="1" applyFill="1" applyBorder="1" applyAlignment="1">
      <alignment horizontal="left" vertical="center"/>
    </xf>
    <xf numFmtId="0" fontId="7" fillId="0" borderId="4" xfId="0" applyFont="1" applyBorder="1"/>
    <xf numFmtId="0" fontId="7" fillId="0" borderId="6" xfId="0" applyFont="1" applyBorder="1"/>
    <xf numFmtId="0" fontId="7" fillId="0" borderId="8" xfId="0" applyFont="1" applyBorder="1"/>
    <xf numFmtId="0" fontId="7" fillId="3" borderId="3" xfId="2" applyFont="1" applyBorder="1" applyAlignment="1">
      <alignment wrapText="1"/>
    </xf>
    <xf numFmtId="0" fontId="7" fillId="13" borderId="5" xfId="4" applyFont="1" applyFill="1" applyBorder="1" applyAlignment="1">
      <alignment wrapText="1"/>
    </xf>
    <xf numFmtId="0" fontId="3" fillId="2" borderId="5" xfId="0" applyFont="1" applyFill="1" applyBorder="1" applyAlignment="1">
      <alignment horizontal="left" vertical="center" wrapText="1"/>
    </xf>
    <xf numFmtId="0" fontId="7" fillId="4" borderId="5" xfId="3" applyFont="1" applyBorder="1" applyAlignment="1">
      <alignment wrapText="1"/>
    </xf>
    <xf numFmtId="0" fontId="7" fillId="9" borderId="7" xfId="0" applyFont="1" applyFill="1" applyBorder="1" applyAlignment="1">
      <alignment wrapText="1"/>
    </xf>
    <xf numFmtId="0" fontId="11" fillId="0" borderId="0" xfId="0" applyFont="1" applyAlignment="1">
      <alignment wrapText="1"/>
    </xf>
    <xf numFmtId="0" fontId="12" fillId="0" borderId="0" xfId="0" applyFont="1" applyAlignment="1">
      <alignment wrapText="1"/>
    </xf>
    <xf numFmtId="0" fontId="7" fillId="0" borderId="0" xfId="0" applyFont="1" applyAlignment="1">
      <alignment wrapText="1"/>
    </xf>
    <xf numFmtId="0" fontId="31" fillId="0" borderId="0" xfId="0" applyFont="1" applyAlignment="1">
      <alignment horizontal="center" vertical="top" wrapText="1"/>
    </xf>
    <xf numFmtId="0" fontId="27" fillId="0" borderId="0" xfId="0" applyFont="1" applyAlignment="1">
      <alignment wrapText="1"/>
    </xf>
    <xf numFmtId="0" fontId="3" fillId="0" borderId="13" xfId="1" applyFont="1" applyBorder="1" applyAlignment="1">
      <alignment horizontal="left" vertical="center" wrapText="1"/>
    </xf>
    <xf numFmtId="0" fontId="6" fillId="8" borderId="17" xfId="2" applyFont="1" applyFill="1" applyBorder="1" applyAlignment="1">
      <alignment horizontal="center" vertical="center"/>
    </xf>
    <xf numFmtId="2" fontId="7" fillId="8" borderId="80" xfId="0" applyNumberFormat="1" applyFont="1" applyFill="1" applyBorder="1" applyAlignment="1">
      <alignment horizontal="center" vertical="center"/>
    </xf>
    <xf numFmtId="2" fontId="7" fillId="8" borderId="8" xfId="0" applyNumberFormat="1" applyFont="1" applyFill="1" applyBorder="1" applyAlignment="1">
      <alignment horizontal="center" vertical="center"/>
    </xf>
    <xf numFmtId="0" fontId="7" fillId="0" borderId="17" xfId="0" quotePrefix="1" applyFont="1" applyBorder="1" applyAlignment="1">
      <alignment horizontal="center" vertical="center"/>
    </xf>
    <xf numFmtId="2" fontId="7" fillId="0" borderId="6" xfId="0" quotePrefix="1" applyNumberFormat="1" applyFont="1" applyBorder="1" applyAlignment="1">
      <alignment horizontal="center" vertical="center"/>
    </xf>
    <xf numFmtId="0" fontId="7" fillId="0" borderId="17" xfId="0" applyFont="1" applyBorder="1" applyAlignment="1">
      <alignment horizontal="center" vertical="center" wrapText="1"/>
    </xf>
    <xf numFmtId="0" fontId="7" fillId="0" borderId="17" xfId="0" applyFont="1" applyBorder="1" applyAlignment="1">
      <alignment wrapText="1"/>
    </xf>
    <xf numFmtId="0" fontId="1" fillId="0" borderId="16" xfId="0" applyFont="1" applyBorder="1" applyAlignment="1">
      <alignment horizontal="left" vertical="center"/>
    </xf>
    <xf numFmtId="0" fontId="0" fillId="0" borderId="6" xfId="6" applyFont="1" applyFill="1" applyBorder="1" applyAlignment="1">
      <alignment horizontal="center" vertical="center" wrapText="1"/>
    </xf>
    <xf numFmtId="0" fontId="35" fillId="0" borderId="3" xfId="0" applyFont="1" applyBorder="1"/>
    <xf numFmtId="0" fontId="35" fillId="0" borderId="5" xfId="0" applyFont="1" applyBorder="1"/>
    <xf numFmtId="0" fontId="36" fillId="0" borderId="5" xfId="0" applyFont="1" applyBorder="1"/>
    <xf numFmtId="0" fontId="37" fillId="0" borderId="5" xfId="0" applyFont="1" applyBorder="1"/>
    <xf numFmtId="0" fontId="35" fillId="0" borderId="7" xfId="0" applyFont="1" applyBorder="1"/>
    <xf numFmtId="0" fontId="38" fillId="0" borderId="17" xfId="0" applyFont="1" applyBorder="1" applyAlignment="1">
      <alignment wrapText="1"/>
    </xf>
    <xf numFmtId="0" fontId="35" fillId="0" borderId="17" xfId="0" quotePrefix="1" applyFont="1" applyBorder="1" applyAlignment="1">
      <alignment horizontal="right"/>
    </xf>
    <xf numFmtId="0" fontId="35" fillId="0" borderId="6" xfId="0" quotePrefix="1" applyFont="1" applyBorder="1" applyAlignment="1">
      <alignment horizontal="right"/>
    </xf>
    <xf numFmtId="0" fontId="23" fillId="10" borderId="2" xfId="0" applyFont="1" applyFill="1" applyBorder="1" applyAlignment="1">
      <alignment horizontal="center" vertical="center" wrapText="1"/>
    </xf>
    <xf numFmtId="0" fontId="23" fillId="10" borderId="10"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xf>
    <xf numFmtId="164" fontId="0" fillId="0" borderId="0" xfId="0" applyNumberFormat="1" applyAlignment="1">
      <alignment horizontal="right" wrapText="1"/>
    </xf>
    <xf numFmtId="2" fontId="0" fillId="0" borderId="0" xfId="0" applyNumberFormat="1" applyAlignment="1">
      <alignment wrapText="1"/>
    </xf>
    <xf numFmtId="0" fontId="0" fillId="0" borderId="0" xfId="0" quotePrefix="1" applyAlignment="1">
      <alignment horizontal="left" wrapText="1"/>
    </xf>
    <xf numFmtId="164" fontId="0" fillId="0" borderId="0" xfId="0" applyNumberFormat="1" applyAlignment="1">
      <alignment horizontal="right" vertical="center" wrapText="1"/>
    </xf>
    <xf numFmtId="1" fontId="0" fillId="0" borderId="0" xfId="0" applyNumberFormat="1" applyAlignment="1">
      <alignment horizontal="right" wrapText="1"/>
    </xf>
    <xf numFmtId="0" fontId="0" fillId="0" borderId="0" xfId="0" applyAlignment="1">
      <alignment horizontal="right"/>
    </xf>
    <xf numFmtId="0" fontId="1" fillId="0" borderId="0" xfId="0" applyFont="1" applyAlignment="1">
      <alignment horizontal="left" vertical="center" wrapText="1"/>
    </xf>
    <xf numFmtId="0" fontId="42" fillId="0" borderId="0" xfId="0" applyFont="1" applyAlignment="1">
      <alignment wrapText="1"/>
    </xf>
    <xf numFmtId="9" fontId="1" fillId="0" borderId="0" xfId="9" applyFont="1" applyFill="1" applyBorder="1" applyAlignment="1">
      <alignment horizontal="center" vertical="center" wrapText="1"/>
    </xf>
    <xf numFmtId="164" fontId="1" fillId="0" borderId="0" xfId="0" applyNumberFormat="1" applyFont="1"/>
    <xf numFmtId="1" fontId="1" fillId="0" borderId="0" xfId="8" applyNumberFormat="1" applyFont="1" applyFill="1" applyBorder="1" applyAlignment="1">
      <alignment horizontal="right" wrapText="1"/>
    </xf>
    <xf numFmtId="0" fontId="17" fillId="3" borderId="1" xfId="2" applyFont="1" applyBorder="1" applyAlignment="1">
      <alignment vertical="center"/>
    </xf>
    <xf numFmtId="0" fontId="17" fillId="0" borderId="2" xfId="0" applyFont="1" applyBorder="1" applyAlignment="1">
      <alignment vertical="center"/>
    </xf>
    <xf numFmtId="0" fontId="17" fillId="13" borderId="69" xfId="4" applyFont="1" applyFill="1" applyBorder="1" applyAlignment="1">
      <alignment vertical="center"/>
    </xf>
    <xf numFmtId="0" fontId="17" fillId="0" borderId="84" xfId="0" applyFont="1" applyBorder="1" applyAlignment="1">
      <alignment vertical="center"/>
    </xf>
    <xf numFmtId="0" fontId="3" fillId="8" borderId="85" xfId="0" applyFont="1" applyFill="1" applyBorder="1" applyAlignment="1">
      <alignment horizontal="left" vertical="center"/>
    </xf>
    <xf numFmtId="0" fontId="17" fillId="0" borderId="86" xfId="0" applyFont="1" applyBorder="1" applyAlignment="1">
      <alignment vertical="center"/>
    </xf>
    <xf numFmtId="0" fontId="17" fillId="4" borderId="9" xfId="3" applyFont="1" applyBorder="1" applyAlignment="1">
      <alignment vertical="center"/>
    </xf>
    <xf numFmtId="0" fontId="17" fillId="0" borderId="10" xfId="0" applyFont="1" applyBorder="1" applyAlignment="1">
      <alignment vertical="center"/>
    </xf>
    <xf numFmtId="0" fontId="7" fillId="0" borderId="84" xfId="0" applyFont="1" applyBorder="1" applyAlignment="1">
      <alignment vertical="center"/>
    </xf>
    <xf numFmtId="0" fontId="17" fillId="0" borderId="15" xfId="0" applyFont="1" applyBorder="1" applyAlignment="1">
      <alignment vertical="center"/>
    </xf>
    <xf numFmtId="0" fontId="27" fillId="0" borderId="57" xfId="0" applyFont="1" applyBorder="1" applyAlignment="1">
      <alignment horizontal="center" vertical="center"/>
    </xf>
    <xf numFmtId="0" fontId="27" fillId="0" borderId="41" xfId="0" applyFont="1" applyBorder="1" applyAlignment="1">
      <alignment horizontal="center" vertical="center"/>
    </xf>
    <xf numFmtId="0" fontId="7" fillId="0" borderId="42" xfId="6" applyFont="1" applyFill="1" applyBorder="1" applyAlignment="1">
      <alignment horizontal="center" vertical="center" wrapText="1"/>
    </xf>
    <xf numFmtId="0" fontId="7" fillId="0" borderId="43" xfId="6" applyFont="1" applyFill="1" applyBorder="1" applyAlignment="1">
      <alignment horizontal="center" vertical="center" wrapText="1"/>
    </xf>
    <xf numFmtId="0" fontId="7" fillId="0" borderId="52" xfId="6" applyFont="1" applyFill="1" applyBorder="1" applyAlignment="1">
      <alignment horizontal="center" vertical="center" wrapText="1"/>
    </xf>
    <xf numFmtId="0" fontId="7" fillId="0" borderId="44" xfId="6" applyFont="1" applyFill="1" applyBorder="1" applyAlignment="1">
      <alignment horizontal="center" vertical="center" wrapText="1"/>
    </xf>
    <xf numFmtId="0" fontId="43" fillId="0" borderId="0" xfId="0"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43" fillId="10" borderId="1" xfId="0" applyFont="1" applyFill="1" applyBorder="1" applyAlignment="1">
      <alignment vertical="center"/>
    </xf>
    <xf numFmtId="0" fontId="23" fillId="10" borderId="72" xfId="0" applyFont="1" applyFill="1" applyBorder="1" applyAlignment="1">
      <alignment vertical="center"/>
    </xf>
    <xf numFmtId="0" fontId="23" fillId="0" borderId="0" xfId="0" applyFont="1" applyAlignment="1">
      <alignment horizontal="left" vertical="center"/>
    </xf>
    <xf numFmtId="0" fontId="44" fillId="0" borderId="0" xfId="0" applyFont="1" applyAlignment="1">
      <alignment horizontal="center" vertical="center" wrapText="1"/>
    </xf>
    <xf numFmtId="0" fontId="23" fillId="10" borderId="9" xfId="0" applyFont="1" applyFill="1" applyBorder="1" applyAlignment="1">
      <alignment vertical="center"/>
    </xf>
    <xf numFmtId="0" fontId="23" fillId="10" borderId="0" xfId="0" applyFont="1" applyFill="1" applyAlignment="1">
      <alignment vertical="center"/>
    </xf>
    <xf numFmtId="0" fontId="23" fillId="10" borderId="0" xfId="0" applyFont="1" applyFill="1" applyAlignment="1">
      <alignment horizontal="center" vertical="center" wrapText="1"/>
    </xf>
    <xf numFmtId="0" fontId="23" fillId="0" borderId="68" xfId="0" applyFont="1" applyBorder="1" applyAlignment="1">
      <alignment vertical="center"/>
    </xf>
    <xf numFmtId="0" fontId="23" fillId="10" borderId="73" xfId="0" applyFont="1" applyFill="1" applyBorder="1" applyAlignment="1">
      <alignment vertical="center" wrapText="1"/>
    </xf>
    <xf numFmtId="0" fontId="45" fillId="10" borderId="41" xfId="0" applyFont="1" applyFill="1" applyBorder="1" applyAlignment="1">
      <alignment vertical="center"/>
    </xf>
    <xf numFmtId="0" fontId="26" fillId="10" borderId="0" xfId="0" applyFont="1" applyFill="1" applyAlignment="1">
      <alignment vertical="center"/>
    </xf>
    <xf numFmtId="0" fontId="26" fillId="10" borderId="10" xfId="0" applyFont="1" applyFill="1" applyBorder="1" applyAlignment="1">
      <alignment vertical="center"/>
    </xf>
    <xf numFmtId="0" fontId="23" fillId="10" borderId="73" xfId="0" applyFont="1" applyFill="1" applyBorder="1" applyAlignment="1">
      <alignment vertical="center"/>
    </xf>
    <xf numFmtId="164" fontId="26" fillId="10" borderId="10" xfId="0" applyNumberFormat="1" applyFont="1" applyFill="1" applyBorder="1" applyAlignment="1">
      <alignment vertical="center"/>
    </xf>
    <xf numFmtId="0" fontId="23" fillId="10" borderId="41" xfId="0" applyFont="1" applyFill="1" applyBorder="1" applyAlignment="1">
      <alignment vertical="center"/>
    </xf>
    <xf numFmtId="0" fontId="23" fillId="10" borderId="74" xfId="0" applyFont="1" applyFill="1" applyBorder="1" applyAlignment="1">
      <alignment vertical="center"/>
    </xf>
    <xf numFmtId="0" fontId="23" fillId="10" borderId="75" xfId="0" applyFont="1" applyFill="1" applyBorder="1" applyAlignment="1">
      <alignment vertical="center"/>
    </xf>
    <xf numFmtId="0" fontId="26" fillId="10" borderId="19" xfId="0" applyFont="1" applyFill="1" applyBorder="1" applyAlignment="1">
      <alignment vertical="center"/>
    </xf>
    <xf numFmtId="164" fontId="26" fillId="10" borderId="15" xfId="0" applyNumberFormat="1" applyFont="1" applyFill="1" applyBorder="1" applyAlignment="1">
      <alignment vertical="center"/>
    </xf>
    <xf numFmtId="0" fontId="7" fillId="0" borderId="0" xfId="4" applyFont="1" applyFill="1" applyBorder="1" applyAlignment="1">
      <alignment vertical="center"/>
    </xf>
    <xf numFmtId="164" fontId="26" fillId="10" borderId="0" xfId="0" applyNumberFormat="1" applyFont="1" applyFill="1" applyAlignment="1">
      <alignment vertical="center"/>
    </xf>
    <xf numFmtId="0" fontId="6" fillId="0" borderId="51" xfId="0" applyFont="1" applyBorder="1" applyAlignment="1">
      <alignment vertical="center"/>
    </xf>
    <xf numFmtId="0" fontId="7" fillId="0" borderId="51" xfId="0" applyFont="1" applyBorder="1" applyAlignment="1">
      <alignment horizontal="center" vertical="center" wrapText="1"/>
    </xf>
    <xf numFmtId="0" fontId="6" fillId="8" borderId="51" xfId="1" applyFont="1" applyFill="1" applyBorder="1" applyAlignment="1">
      <alignment horizontal="center" vertical="center" wrapText="1"/>
    </xf>
    <xf numFmtId="0" fontId="6" fillId="0" borderId="41" xfId="0" applyFont="1" applyBorder="1" applyAlignment="1">
      <alignment vertical="center"/>
    </xf>
    <xf numFmtId="0" fontId="7" fillId="0" borderId="41" xfId="0" applyFont="1" applyBorder="1" applyAlignment="1">
      <alignment horizontal="center" vertical="center"/>
    </xf>
    <xf numFmtId="164" fontId="6" fillId="8" borderId="41" xfId="1" applyNumberFormat="1" applyFont="1" applyFill="1" applyBorder="1" applyAlignment="1">
      <alignment horizontal="center" vertical="center" wrapText="1"/>
    </xf>
    <xf numFmtId="0" fontId="47" fillId="0" borderId="0" xfId="0" applyFont="1" applyAlignment="1">
      <alignment vertical="center"/>
    </xf>
    <xf numFmtId="0" fontId="47" fillId="0" borderId="0" xfId="0" applyFont="1" applyAlignment="1">
      <alignment horizontal="center" vertical="center"/>
    </xf>
    <xf numFmtId="0" fontId="48" fillId="0" borderId="0" xfId="0" applyFont="1" applyAlignment="1">
      <alignment vertical="center"/>
    </xf>
    <xf numFmtId="0" fontId="26" fillId="0" borderId="0" xfId="0" applyFont="1" applyAlignment="1">
      <alignment vertical="center"/>
    </xf>
    <xf numFmtId="164" fontId="26" fillId="0" borderId="0" xfId="0" applyNumberFormat="1" applyFont="1" applyAlignment="1">
      <alignment vertical="center"/>
    </xf>
    <xf numFmtId="0" fontId="23" fillId="0" borderId="42" xfId="0" applyFont="1" applyBorder="1" applyAlignment="1">
      <alignment vertical="center" wrapText="1"/>
    </xf>
    <xf numFmtId="0" fontId="23" fillId="0" borderId="3" xfId="0" applyFont="1" applyBorder="1" applyAlignment="1">
      <alignment horizontal="center" vertical="center" wrapText="1"/>
    </xf>
    <xf numFmtId="0" fontId="23" fillId="8" borderId="3" xfId="6" applyFont="1" applyFill="1" applyBorder="1" applyAlignment="1">
      <alignment horizontal="center" vertical="center" wrapText="1"/>
    </xf>
    <xf numFmtId="0" fontId="23" fillId="8" borderId="16" xfId="6" applyFont="1" applyFill="1" applyBorder="1" applyAlignment="1">
      <alignment horizontal="center" vertical="center" wrapText="1"/>
    </xf>
    <xf numFmtId="0" fontId="23" fillId="8" borderId="4" xfId="6" applyFont="1" applyFill="1" applyBorder="1" applyAlignment="1">
      <alignment horizontal="center" vertical="center" wrapText="1"/>
    </xf>
    <xf numFmtId="0" fontId="23" fillId="8" borderId="67" xfId="6" applyFont="1" applyFill="1" applyBorder="1" applyAlignment="1">
      <alignment horizontal="center" vertical="center" wrapText="1"/>
    </xf>
    <xf numFmtId="0" fontId="23" fillId="8" borderId="83" xfId="6" applyFont="1" applyFill="1" applyBorder="1" applyAlignment="1">
      <alignment horizontal="center" vertical="center" wrapText="1"/>
    </xf>
    <xf numFmtId="0" fontId="23" fillId="0" borderId="47" xfId="0" applyFont="1" applyBorder="1" applyAlignment="1">
      <alignment vertical="center" wrapText="1"/>
    </xf>
    <xf numFmtId="0" fontId="7" fillId="0" borderId="47" xfId="6" applyFont="1" applyFill="1" applyBorder="1" applyAlignment="1">
      <alignment horizontal="center" vertical="center" wrapText="1"/>
    </xf>
    <xf numFmtId="0" fontId="7" fillId="0" borderId="48" xfId="6" applyFont="1" applyFill="1" applyBorder="1" applyAlignment="1">
      <alignment horizontal="center" vertical="center" wrapText="1"/>
    </xf>
    <xf numFmtId="0" fontId="7" fillId="0" borderId="53" xfId="6" applyFont="1" applyFill="1" applyBorder="1" applyAlignment="1">
      <alignment horizontal="center" vertical="center" wrapText="1"/>
    </xf>
    <xf numFmtId="0" fontId="7" fillId="0" borderId="49" xfId="6" applyFont="1" applyFill="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7" fillId="8" borderId="7" xfId="6" applyFont="1" applyFill="1" applyBorder="1" applyAlignment="1">
      <alignment horizontal="center" vertical="center" wrapText="1"/>
    </xf>
    <xf numFmtId="0" fontId="7" fillId="8" borderId="80" xfId="6" applyFont="1" applyFill="1" applyBorder="1" applyAlignment="1">
      <alignment horizontal="center" vertical="center" wrapText="1"/>
    </xf>
    <xf numFmtId="0" fontId="7" fillId="8" borderId="8" xfId="6" applyFont="1" applyFill="1" applyBorder="1" applyAlignment="1">
      <alignment horizontal="center" vertical="center" wrapText="1"/>
    </xf>
    <xf numFmtId="0" fontId="7" fillId="8" borderId="71" xfId="6" applyFont="1" applyFill="1" applyBorder="1" applyAlignment="1">
      <alignment horizontal="center" vertical="center" wrapText="1"/>
    </xf>
    <xf numFmtId="0" fontId="7" fillId="8" borderId="21" xfId="6" applyFont="1" applyFill="1" applyBorder="1" applyAlignment="1">
      <alignment horizontal="center" vertical="center" wrapText="1"/>
    </xf>
    <xf numFmtId="49" fontId="23" fillId="8" borderId="51" xfId="0" applyNumberFormat="1" applyFont="1" applyFill="1" applyBorder="1" applyAlignment="1">
      <alignment vertical="center" wrapText="1"/>
    </xf>
    <xf numFmtId="0" fontId="23" fillId="8" borderId="78" xfId="0" applyFont="1" applyFill="1" applyBorder="1" applyAlignment="1">
      <alignment horizontal="center" vertical="center"/>
    </xf>
    <xf numFmtId="164" fontId="23" fillId="8" borderId="79" xfId="0" applyNumberFormat="1" applyFont="1" applyFill="1" applyBorder="1" applyAlignment="1">
      <alignment horizontal="center" vertical="center"/>
    </xf>
    <xf numFmtId="49" fontId="23" fillId="8" borderId="41" xfId="0" applyNumberFormat="1" applyFont="1" applyFill="1" applyBorder="1" applyAlignment="1">
      <alignment vertical="center"/>
    </xf>
    <xf numFmtId="0" fontId="23" fillId="8" borderId="5" xfId="0" applyFont="1" applyFill="1" applyBorder="1" applyAlignment="1">
      <alignment horizontal="center" vertical="center"/>
    </xf>
    <xf numFmtId="164" fontId="23" fillId="8" borderId="6" xfId="0" applyNumberFormat="1" applyFont="1" applyFill="1" applyBorder="1" applyAlignment="1">
      <alignment horizontal="center" vertical="center"/>
    </xf>
    <xf numFmtId="0" fontId="23" fillId="8" borderId="7" xfId="0" applyFont="1" applyFill="1" applyBorder="1" applyAlignment="1">
      <alignment horizontal="center" vertical="center"/>
    </xf>
    <xf numFmtId="164" fontId="23" fillId="8" borderId="8" xfId="0" applyNumberFormat="1" applyFont="1" applyFill="1" applyBorder="1" applyAlignment="1">
      <alignment horizontal="center" vertical="center"/>
    </xf>
    <xf numFmtId="0" fontId="7" fillId="0" borderId="90" xfId="0" applyFont="1" applyBorder="1" applyAlignment="1">
      <alignment vertical="center"/>
    </xf>
    <xf numFmtId="0" fontId="7" fillId="0" borderId="91" xfId="0" applyFont="1" applyBorder="1" applyAlignment="1">
      <alignment vertical="center"/>
    </xf>
    <xf numFmtId="0" fontId="7" fillId="12" borderId="3" xfId="2" applyFont="1" applyFill="1" applyBorder="1" applyAlignment="1">
      <alignment vertical="center"/>
    </xf>
    <xf numFmtId="0" fontId="7" fillId="13" borderId="92" xfId="4" applyFont="1" applyFill="1" applyBorder="1" applyAlignment="1">
      <alignment vertical="center"/>
    </xf>
    <xf numFmtId="0" fontId="23" fillId="0" borderId="93" xfId="0" applyFont="1" applyBorder="1" applyAlignment="1">
      <alignment vertical="center"/>
    </xf>
    <xf numFmtId="0" fontId="3" fillId="8" borderId="94" xfId="0" applyFont="1" applyFill="1" applyBorder="1" applyAlignment="1">
      <alignment horizontal="left" vertical="center"/>
    </xf>
    <xf numFmtId="0" fontId="7" fillId="10" borderId="95" xfId="3" applyFont="1" applyFill="1" applyBorder="1" applyAlignment="1">
      <alignment vertical="center"/>
    </xf>
    <xf numFmtId="0" fontId="7" fillId="9" borderId="96" xfId="0" applyFont="1" applyFill="1" applyBorder="1" applyAlignment="1">
      <alignment vertical="center"/>
    </xf>
    <xf numFmtId="0" fontId="7" fillId="0" borderId="97" xfId="4" applyFont="1" applyFill="1" applyBorder="1" applyAlignment="1">
      <alignment vertical="center"/>
    </xf>
    <xf numFmtId="0" fontId="7" fillId="0" borderId="19" xfId="0" applyFont="1" applyBorder="1" applyAlignment="1">
      <alignment vertical="center"/>
    </xf>
    <xf numFmtId="0" fontId="23" fillId="0" borderId="15" xfId="0" applyFont="1" applyBorder="1" applyAlignment="1">
      <alignment vertical="center"/>
    </xf>
    <xf numFmtId="0" fontId="0" fillId="0" borderId="17" xfId="0" applyBorder="1"/>
    <xf numFmtId="0" fontId="3" fillId="0" borderId="0" xfId="0" quotePrefix="1" applyFont="1"/>
    <xf numFmtId="0" fontId="0" fillId="14" borderId="17" xfId="0" applyFill="1" applyBorder="1" applyAlignment="1">
      <alignment horizontal="center"/>
    </xf>
    <xf numFmtId="0" fontId="0" fillId="14" borderId="17" xfId="0" applyFill="1" applyBorder="1" applyAlignment="1">
      <alignment horizontal="left" vertical="center" wrapText="1"/>
    </xf>
    <xf numFmtId="2" fontId="13" fillId="14" borderId="17" xfId="0" applyNumberFormat="1" applyFont="1" applyFill="1" applyBorder="1" applyAlignment="1">
      <alignment horizontal="center" vertical="center" wrapText="1"/>
    </xf>
    <xf numFmtId="0" fontId="13" fillId="14" borderId="17" xfId="0" applyFont="1" applyFill="1" applyBorder="1" applyAlignment="1">
      <alignment horizontal="center" vertical="center" wrapText="1"/>
    </xf>
    <xf numFmtId="164" fontId="13" fillId="14" borderId="17" xfId="0" applyNumberFormat="1" applyFont="1" applyFill="1" applyBorder="1" applyAlignment="1">
      <alignment horizontal="center" vertical="center" wrapText="1"/>
    </xf>
    <xf numFmtId="0" fontId="0" fillId="0" borderId="22" xfId="0" applyBorder="1"/>
    <xf numFmtId="0" fontId="1" fillId="0" borderId="17" xfId="0" applyFont="1" applyBorder="1" applyAlignment="1">
      <alignment horizontal="center"/>
    </xf>
    <xf numFmtId="0" fontId="50" fillId="15" borderId="0" xfId="0" applyFont="1" applyFill="1"/>
    <xf numFmtId="0" fontId="51" fillId="15" borderId="0" xfId="0" applyFont="1" applyFill="1"/>
    <xf numFmtId="0" fontId="54" fillId="0" borderId="0" xfId="0" applyFont="1" applyAlignment="1">
      <alignment vertic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xf numFmtId="0" fontId="1" fillId="0" borderId="80" xfId="0" applyFont="1" applyBorder="1"/>
    <xf numFmtId="0" fontId="1" fillId="0" borderId="8" xfId="0" applyFont="1" applyBorder="1"/>
    <xf numFmtId="0" fontId="55" fillId="15" borderId="0" xfId="0" applyFont="1" applyFill="1"/>
    <xf numFmtId="0" fontId="23" fillId="0" borderId="0" xfId="0" applyFont="1"/>
    <xf numFmtId="0" fontId="6" fillId="0" borderId="0" xfId="0" applyFont="1" applyAlignment="1">
      <alignment horizontal="center" vertical="center" wrapText="1"/>
    </xf>
    <xf numFmtId="0" fontId="56" fillId="0" borderId="0" xfId="0" applyFont="1" applyAlignment="1">
      <alignment wrapText="1"/>
    </xf>
    <xf numFmtId="0" fontId="49" fillId="0" borderId="0" xfId="0" applyFont="1"/>
    <xf numFmtId="0" fontId="7" fillId="3" borderId="33" xfId="2" applyFont="1" applyBorder="1" applyAlignment="1">
      <alignment vertical="center"/>
    </xf>
    <xf numFmtId="0" fontId="7" fillId="0" borderId="34" xfId="0" applyFont="1" applyBorder="1" applyAlignment="1">
      <alignment vertical="center"/>
    </xf>
    <xf numFmtId="0" fontId="7" fillId="13" borderId="35" xfId="4" applyFont="1" applyFill="1" applyBorder="1" applyAlignment="1">
      <alignment vertical="center"/>
    </xf>
    <xf numFmtId="0" fontId="7" fillId="0" borderId="77" xfId="0" applyFont="1" applyBorder="1" applyAlignment="1">
      <alignment vertical="center"/>
    </xf>
    <xf numFmtId="0" fontId="7" fillId="4" borderId="37" xfId="3" applyFont="1" applyBorder="1" applyAlignment="1">
      <alignment vertical="center"/>
    </xf>
    <xf numFmtId="0" fontId="7" fillId="0" borderId="38" xfId="0" applyFont="1" applyBorder="1" applyAlignment="1">
      <alignment vertical="center"/>
    </xf>
    <xf numFmtId="0" fontId="23" fillId="0" borderId="0" xfId="0" applyFont="1" applyAlignment="1">
      <alignment wrapText="1"/>
    </xf>
    <xf numFmtId="0" fontId="47" fillId="0" borderId="0" xfId="0" applyFont="1"/>
    <xf numFmtId="0" fontId="7" fillId="9" borderId="35" xfId="0" applyFont="1" applyFill="1" applyBorder="1" applyAlignment="1">
      <alignment vertical="center"/>
    </xf>
    <xf numFmtId="0" fontId="7" fillId="0" borderId="39" xfId="4" applyFont="1" applyFill="1" applyBorder="1" applyAlignment="1">
      <alignment vertical="center"/>
    </xf>
    <xf numFmtId="0" fontId="7" fillId="0" borderId="40" xfId="0" applyFont="1" applyBorder="1" applyAlignment="1">
      <alignment vertical="center"/>
    </xf>
    <xf numFmtId="0" fontId="47" fillId="0" borderId="0" xfId="0" applyFont="1" applyAlignment="1">
      <alignment horizontal="center"/>
    </xf>
    <xf numFmtId="0" fontId="32" fillId="0" borderId="0" xfId="0" applyFont="1" applyAlignment="1">
      <alignment horizontal="center"/>
    </xf>
    <xf numFmtId="0" fontId="26" fillId="0" borderId="0" xfId="0" applyFont="1"/>
    <xf numFmtId="0" fontId="23" fillId="0" borderId="0" xfId="0" applyFont="1" applyAlignment="1">
      <alignment horizontal="center" wrapText="1"/>
    </xf>
    <xf numFmtId="0" fontId="26" fillId="10" borderId="0" xfId="0" applyFont="1" applyFill="1" applyAlignment="1">
      <alignment wrapText="1"/>
    </xf>
    <xf numFmtId="0" fontId="26" fillId="10" borderId="0" xfId="0" applyFont="1" applyFill="1"/>
    <xf numFmtId="0" fontId="26" fillId="10" borderId="0" xfId="0" applyFont="1" applyFill="1" applyAlignment="1">
      <alignment horizontal="center" wrapText="1"/>
    </xf>
    <xf numFmtId="0" fontId="26" fillId="0" borderId="0" xfId="0" applyFont="1" applyAlignment="1">
      <alignment wrapText="1"/>
    </xf>
    <xf numFmtId="0" fontId="23" fillId="10" borderId="0" xfId="0" applyFont="1" applyFill="1"/>
    <xf numFmtId="0" fontId="23" fillId="10" borderId="0" xfId="0" applyFont="1" applyFill="1" applyAlignment="1">
      <alignment horizontal="center"/>
    </xf>
    <xf numFmtId="2" fontId="23" fillId="10" borderId="0" xfId="0" applyNumberFormat="1" applyFont="1" applyFill="1"/>
    <xf numFmtId="1" fontId="23" fillId="10" borderId="0" xfId="0" applyNumberFormat="1" applyFont="1" applyFill="1"/>
    <xf numFmtId="2" fontId="23" fillId="0" borderId="0" xfId="0" applyNumberFormat="1" applyFont="1"/>
    <xf numFmtId="0" fontId="32" fillId="0" borderId="0" xfId="0" applyFont="1"/>
    <xf numFmtId="0" fontId="57" fillId="0" borderId="0" xfId="3" applyFont="1" applyFill="1" applyBorder="1"/>
    <xf numFmtId="0" fontId="58" fillId="0" borderId="0" xfId="0" applyFont="1"/>
    <xf numFmtId="0" fontId="44" fillId="0" borderId="0" xfId="0" applyFont="1" applyAlignment="1">
      <alignment horizontal="center" wrapText="1"/>
    </xf>
    <xf numFmtId="0" fontId="48" fillId="0" borderId="0" xfId="3" applyFont="1" applyFill="1" applyBorder="1"/>
    <xf numFmtId="0" fontId="7" fillId="0" borderId="18" xfId="6" applyFont="1" applyFill="1" applyBorder="1" applyAlignment="1">
      <alignment horizontal="center" vertical="center" wrapText="1"/>
    </xf>
    <xf numFmtId="0" fontId="7" fillId="0" borderId="17" xfId="6" applyFont="1" applyFill="1" applyBorder="1" applyAlignment="1">
      <alignment horizontal="center" vertical="center" wrapText="1"/>
    </xf>
    <xf numFmtId="0" fontId="6" fillId="0" borderId="17" xfId="6" applyFont="1" applyFill="1" applyBorder="1" applyAlignment="1">
      <alignment horizontal="center" vertical="center" wrapText="1"/>
    </xf>
    <xf numFmtId="0" fontId="7" fillId="0" borderId="0" xfId="0" applyFont="1" applyAlignment="1">
      <alignment horizontal="center" wrapText="1"/>
    </xf>
    <xf numFmtId="0" fontId="59" fillId="0" borderId="17" xfId="6" applyFont="1" applyFill="1" applyBorder="1" applyAlignment="1">
      <alignment horizontal="center" vertical="center" wrapText="1"/>
    </xf>
    <xf numFmtId="0" fontId="60" fillId="0" borderId="17" xfId="6" applyFont="1" applyFill="1" applyBorder="1" applyAlignment="1">
      <alignment horizontal="center" vertical="center" wrapText="1"/>
    </xf>
    <xf numFmtId="0" fontId="7" fillId="0" borderId="22" xfId="6" applyFont="1" applyFill="1" applyBorder="1" applyAlignment="1">
      <alignment horizontal="center" vertical="center" wrapText="1"/>
    </xf>
    <xf numFmtId="0" fontId="50" fillId="0" borderId="0" xfId="0" applyFont="1"/>
    <xf numFmtId="0" fontId="51" fillId="0" borderId="0" xfId="0" applyFont="1"/>
    <xf numFmtId="0" fontId="0" fillId="0" borderId="16" xfId="0" applyBorder="1" applyAlignment="1">
      <alignment vertical="center" wrapText="1"/>
    </xf>
    <xf numFmtId="0" fontId="1" fillId="0" borderId="16" xfId="0" applyFont="1" applyBorder="1" applyAlignment="1">
      <alignment vertical="center"/>
    </xf>
    <xf numFmtId="0" fontId="1" fillId="0" borderId="4" xfId="0" applyFont="1" applyBorder="1" applyAlignment="1">
      <alignment vertical="center"/>
    </xf>
    <xf numFmtId="0" fontId="7" fillId="0" borderId="80" xfId="0" applyFont="1" applyBorder="1" applyAlignment="1">
      <alignment horizontal="left" vertical="top" wrapText="1"/>
    </xf>
    <xf numFmtId="0" fontId="0" fillId="0" borderId="80" xfId="0" applyBorder="1" applyAlignment="1">
      <alignment vertical="top" wrapText="1"/>
    </xf>
    <xf numFmtId="0" fontId="0" fillId="0" borderId="8" xfId="0" applyBorder="1" applyAlignment="1">
      <alignment vertical="top" wrapText="1"/>
    </xf>
    <xf numFmtId="0" fontId="0" fillId="0" borderId="0" xfId="0" quotePrefix="1" applyAlignment="1">
      <alignment wrapText="1"/>
    </xf>
    <xf numFmtId="0" fontId="39" fillId="0" borderId="0" xfId="0" quotePrefix="1" applyFont="1" applyAlignment="1">
      <alignment horizontal="left" vertical="center" wrapText="1"/>
    </xf>
    <xf numFmtId="0" fontId="10" fillId="0" borderId="0" xfId="0" quotePrefix="1" applyFont="1" applyAlignment="1">
      <alignment horizontal="left" wrapText="1"/>
    </xf>
    <xf numFmtId="0" fontId="61" fillId="15" borderId="0" xfId="0" applyFont="1" applyFill="1"/>
    <xf numFmtId="0" fontId="52" fillId="16" borderId="17" xfId="0" applyFont="1" applyFill="1" applyBorder="1" applyAlignment="1">
      <alignment vertical="top"/>
    </xf>
    <xf numFmtId="0" fontId="52" fillId="16" borderId="17" xfId="0" applyFont="1" applyFill="1" applyBorder="1" applyAlignment="1">
      <alignment vertical="top" wrapText="1"/>
    </xf>
    <xf numFmtId="0" fontId="5" fillId="17" borderId="0" xfId="0" applyFont="1" applyFill="1"/>
    <xf numFmtId="0" fontId="0" fillId="17" borderId="0" xfId="0" applyFill="1"/>
    <xf numFmtId="0" fontId="1" fillId="17" borderId="0" xfId="0" applyFont="1" applyFill="1" applyAlignment="1">
      <alignment horizontal="left" vertical="center"/>
    </xf>
    <xf numFmtId="0" fontId="0" fillId="17" borderId="0" xfId="0" applyFill="1" applyAlignment="1">
      <alignment horizontal="left" vertical="center"/>
    </xf>
    <xf numFmtId="0" fontId="0" fillId="17" borderId="0" xfId="0" applyFill="1" applyAlignment="1">
      <alignment wrapText="1"/>
    </xf>
    <xf numFmtId="0" fontId="1" fillId="17" borderId="0" xfId="0" applyFont="1" applyFill="1"/>
    <xf numFmtId="0" fontId="52" fillId="16" borderId="17" xfId="0" applyFont="1" applyFill="1" applyBorder="1"/>
    <xf numFmtId="0" fontId="52" fillId="16" borderId="5" xfId="0" applyFont="1" applyFill="1" applyBorder="1" applyAlignment="1">
      <alignment horizontal="center" vertical="center" wrapText="1"/>
    </xf>
    <xf numFmtId="0" fontId="52" fillId="16" borderId="17" xfId="0" applyFont="1" applyFill="1" applyBorder="1" applyAlignment="1">
      <alignment horizontal="center" vertical="center" wrapText="1"/>
    </xf>
    <xf numFmtId="0" fontId="52" fillId="16" borderId="6" xfId="0" applyFont="1" applyFill="1" applyBorder="1" applyAlignment="1">
      <alignment horizontal="center" vertical="center" wrapText="1"/>
    </xf>
    <xf numFmtId="0" fontId="52" fillId="16" borderId="20" xfId="0" applyFont="1" applyFill="1" applyBorder="1" applyAlignment="1">
      <alignment horizontal="center" vertical="center" wrapText="1"/>
    </xf>
    <xf numFmtId="0" fontId="62" fillId="15" borderId="0" xfId="0" applyFont="1" applyFill="1"/>
    <xf numFmtId="0" fontId="1" fillId="0" borderId="0" xfId="0" applyFont="1" applyAlignment="1">
      <alignment vertical="center" textRotation="90" wrapText="1"/>
    </xf>
    <xf numFmtId="0" fontId="17" fillId="0" borderId="0" xfId="4" applyFont="1" applyFill="1" applyBorder="1" applyAlignment="1">
      <alignment vertical="center"/>
    </xf>
    <xf numFmtId="0" fontId="17" fillId="0" borderId="0" xfId="0" applyFont="1" applyAlignment="1">
      <alignment vertical="center"/>
    </xf>
    <xf numFmtId="0" fontId="0" fillId="14" borderId="17" xfId="0" applyFill="1" applyBorder="1" applyAlignment="1">
      <alignment horizontal="center" vertical="center"/>
    </xf>
    <xf numFmtId="2" fontId="13" fillId="2" borderId="17" xfId="0" applyNumberFormat="1" applyFont="1" applyFill="1" applyBorder="1" applyAlignment="1">
      <alignment horizontal="center" vertical="center" wrapText="1"/>
    </xf>
    <xf numFmtId="0" fontId="13" fillId="2" borderId="17" xfId="0" applyFont="1" applyFill="1" applyBorder="1" applyAlignment="1">
      <alignment horizontal="center" vertical="center" wrapText="1"/>
    </xf>
    <xf numFmtId="164" fontId="13" fillId="2" borderId="17" xfId="0" applyNumberFormat="1" applyFont="1" applyFill="1" applyBorder="1" applyAlignment="1">
      <alignment horizontal="center" vertical="center" wrapText="1"/>
    </xf>
    <xf numFmtId="0" fontId="0" fillId="2" borderId="22" xfId="0" applyFill="1" applyBorder="1"/>
    <xf numFmtId="2" fontId="0" fillId="2" borderId="17" xfId="0" applyNumberFormat="1" applyFill="1" applyBorder="1"/>
    <xf numFmtId="164" fontId="0" fillId="2" borderId="17" xfId="0" applyNumberFormat="1" applyFill="1" applyBorder="1"/>
    <xf numFmtId="1" fontId="0" fillId="2" borderId="17" xfId="0" applyNumberFormat="1" applyFill="1" applyBorder="1" applyAlignment="1">
      <alignment horizontal="right" vertical="center"/>
    </xf>
    <xf numFmtId="1" fontId="0" fillId="2" borderId="17" xfId="0" applyNumberFormat="1" applyFill="1" applyBorder="1"/>
    <xf numFmtId="2" fontId="0" fillId="2" borderId="17" xfId="0" applyNumberFormat="1" applyFill="1" applyBorder="1" applyAlignment="1">
      <alignment horizontal="right" vertical="center" wrapText="1"/>
    </xf>
    <xf numFmtId="1" fontId="0" fillId="2" borderId="17" xfId="0" applyNumberFormat="1" applyFill="1" applyBorder="1" applyAlignment="1">
      <alignment horizontal="right" vertical="center" wrapText="1"/>
    </xf>
    <xf numFmtId="164" fontId="0" fillId="2" borderId="17" xfId="0" applyNumberFormat="1" applyFill="1" applyBorder="1" applyAlignment="1">
      <alignment horizontal="right" vertical="center" wrapText="1"/>
    </xf>
    <xf numFmtId="165" fontId="0" fillId="2" borderId="17" xfId="0" applyNumberFormat="1" applyFill="1" applyBorder="1" applyAlignment="1">
      <alignment horizontal="right" vertical="center" wrapText="1"/>
    </xf>
    <xf numFmtId="164" fontId="0" fillId="2" borderId="5" xfId="0" applyNumberFormat="1" applyFill="1" applyBorder="1"/>
    <xf numFmtId="164" fontId="0" fillId="2" borderId="6" xfId="0" applyNumberFormat="1" applyFill="1" applyBorder="1"/>
    <xf numFmtId="164" fontId="1" fillId="2" borderId="21" xfId="0" applyNumberFormat="1" applyFont="1" applyFill="1" applyBorder="1" applyAlignment="1">
      <alignment horizontal="center"/>
    </xf>
    <xf numFmtId="0" fontId="1" fillId="2" borderId="5" xfId="0" applyFont="1" applyFill="1" applyBorder="1" applyAlignment="1">
      <alignment horizontal="right" vertical="top" wrapText="1"/>
    </xf>
    <xf numFmtId="1" fontId="1" fillId="2" borderId="17" xfId="0" applyNumberFormat="1" applyFont="1" applyFill="1" applyBorder="1" applyAlignment="1">
      <alignment horizontal="center" vertical="center"/>
    </xf>
    <xf numFmtId="164" fontId="1" fillId="2" borderId="20" xfId="0" applyNumberFormat="1" applyFont="1" applyFill="1" applyBorder="1" applyAlignment="1">
      <alignment horizontal="center" vertical="center"/>
    </xf>
    <xf numFmtId="0" fontId="0" fillId="2" borderId="5" xfId="0" applyFill="1" applyBorder="1" applyAlignment="1">
      <alignment horizontal="center" wrapText="1"/>
    </xf>
    <xf numFmtId="0" fontId="0" fillId="2" borderId="17" xfId="0" applyFill="1" applyBorder="1" applyAlignment="1">
      <alignment horizontal="center" vertical="center" wrapText="1"/>
    </xf>
    <xf numFmtId="164" fontId="0" fillId="2" borderId="20" xfId="0" applyNumberFormat="1" applyFill="1" applyBorder="1" applyAlignment="1">
      <alignment horizontal="center" vertical="center" wrapText="1"/>
    </xf>
    <xf numFmtId="0" fontId="1" fillId="0" borderId="5"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164" fontId="1" fillId="2" borderId="5" xfId="0" applyNumberFormat="1" applyFont="1" applyFill="1" applyBorder="1" applyAlignment="1">
      <alignment horizontal="center" vertical="center"/>
    </xf>
    <xf numFmtId="164" fontId="1" fillId="2" borderId="17" xfId="0" applyNumberFormat="1" applyFont="1" applyFill="1" applyBorder="1" applyAlignment="1">
      <alignment horizontal="center" vertical="center"/>
    </xf>
    <xf numFmtId="164" fontId="1" fillId="2" borderId="6" xfId="0" applyNumberFormat="1" applyFont="1" applyFill="1" applyBorder="1" applyAlignment="1">
      <alignment horizontal="center" vertical="center"/>
    </xf>
    <xf numFmtId="0" fontId="13" fillId="14" borderId="17" xfId="0" quotePrefix="1" applyFont="1" applyFill="1" applyBorder="1" applyAlignment="1">
      <alignment horizontal="center" vertical="center" wrapText="1"/>
    </xf>
    <xf numFmtId="49" fontId="7" fillId="0" borderId="0" xfId="0" applyNumberFormat="1" applyFont="1" applyAlignment="1" applyProtection="1">
      <alignment horizontal="center" vertical="center"/>
      <protection locked="0"/>
    </xf>
    <xf numFmtId="0" fontId="7" fillId="7" borderId="17" xfId="6" applyFont="1" applyBorder="1" applyAlignment="1" applyProtection="1">
      <alignment horizontal="center"/>
      <protection locked="0"/>
    </xf>
    <xf numFmtId="0" fontId="7" fillId="9" borderId="17" xfId="6" applyFont="1" applyFill="1" applyBorder="1" applyAlignment="1" applyProtection="1">
      <alignment horizontal="center" wrapText="1"/>
      <protection locked="0"/>
    </xf>
    <xf numFmtId="0" fontId="7" fillId="9" borderId="17" xfId="6" applyFont="1" applyFill="1" applyBorder="1" applyAlignment="1" applyProtection="1">
      <alignment horizontal="center"/>
      <protection locked="0"/>
    </xf>
    <xf numFmtId="0" fontId="7" fillId="9" borderId="17" xfId="6" applyFont="1" applyFill="1" applyBorder="1" applyAlignment="1" applyProtection="1">
      <alignment horizontal="center" vertical="center" wrapText="1"/>
      <protection locked="0"/>
    </xf>
    <xf numFmtId="0" fontId="7" fillId="9" borderId="17" xfId="6" applyFont="1" applyFill="1" applyBorder="1" applyAlignment="1" applyProtection="1">
      <alignment horizontal="center" vertical="center"/>
      <protection locked="0"/>
    </xf>
    <xf numFmtId="167" fontId="7" fillId="7" borderId="17" xfId="6" applyNumberFormat="1" applyFont="1" applyBorder="1" applyProtection="1">
      <protection locked="0"/>
    </xf>
    <xf numFmtId="2" fontId="7" fillId="7" borderId="17" xfId="6" applyNumberFormat="1" applyFont="1" applyBorder="1" applyProtection="1">
      <protection locked="0"/>
    </xf>
    <xf numFmtId="2" fontId="7" fillId="7" borderId="17" xfId="6" applyNumberFormat="1" applyFont="1" applyBorder="1" applyAlignment="1" applyProtection="1">
      <alignment wrapText="1"/>
      <protection locked="0"/>
    </xf>
    <xf numFmtId="1" fontId="7" fillId="7" borderId="17" xfId="6" applyNumberFormat="1" applyFont="1" applyBorder="1" applyProtection="1">
      <protection locked="0"/>
    </xf>
    <xf numFmtId="0" fontId="7" fillId="7" borderId="17" xfId="6" applyFont="1" applyBorder="1" applyProtection="1">
      <protection locked="0"/>
    </xf>
    <xf numFmtId="166" fontId="7" fillId="7" borderId="17" xfId="6" applyNumberFormat="1" applyFont="1" applyBorder="1" applyProtection="1">
      <protection locked="0"/>
    </xf>
    <xf numFmtId="2" fontId="7" fillId="7" borderId="17" xfId="6" applyNumberFormat="1" applyFont="1" applyBorder="1" applyAlignment="1" applyProtection="1">
      <alignment vertical="center" wrapText="1"/>
      <protection locked="0"/>
    </xf>
    <xf numFmtId="0" fontId="23" fillId="0" borderId="0" xfId="0" applyFont="1" applyProtection="1">
      <protection locked="0"/>
    </xf>
    <xf numFmtId="0" fontId="6" fillId="13" borderId="54" xfId="6" applyFont="1" applyFill="1" applyBorder="1" applyAlignment="1" applyProtection="1">
      <alignment horizontal="center" vertical="center"/>
      <protection locked="0"/>
    </xf>
    <xf numFmtId="0" fontId="6" fillId="13" borderId="51" xfId="6" applyFont="1" applyFill="1" applyBorder="1" applyAlignment="1" applyProtection="1">
      <alignment horizontal="center" vertical="center"/>
      <protection locked="0"/>
    </xf>
    <xf numFmtId="0" fontId="6" fillId="13" borderId="30" xfId="6" applyFont="1" applyFill="1" applyBorder="1" applyAlignment="1" applyProtection="1">
      <alignment horizontal="center" vertical="center"/>
      <protection locked="0"/>
    </xf>
    <xf numFmtId="0" fontId="6" fillId="13" borderId="55" xfId="6" applyFont="1" applyFill="1" applyBorder="1" applyAlignment="1" applyProtection="1">
      <alignment horizontal="center" vertical="center"/>
      <protection locked="0"/>
    </xf>
    <xf numFmtId="0" fontId="6" fillId="13" borderId="45" xfId="6" applyFont="1" applyFill="1" applyBorder="1" applyAlignment="1" applyProtection="1">
      <alignment horizontal="center" vertical="center"/>
      <protection locked="0"/>
    </xf>
    <xf numFmtId="0" fontId="6" fillId="13" borderId="41" xfId="6" applyFont="1" applyFill="1" applyBorder="1" applyAlignment="1" applyProtection="1">
      <alignment horizontal="center" vertical="center"/>
      <protection locked="0"/>
    </xf>
    <xf numFmtId="0" fontId="6" fillId="13" borderId="50" xfId="6" applyFont="1" applyFill="1" applyBorder="1" applyAlignment="1" applyProtection="1">
      <alignment horizontal="center" vertical="center"/>
      <protection locked="0"/>
    </xf>
    <xf numFmtId="0" fontId="6" fillId="13" borderId="46" xfId="6" applyFont="1" applyFill="1" applyBorder="1" applyAlignment="1" applyProtection="1">
      <alignment horizontal="center" vertical="center"/>
      <protection locked="0"/>
    </xf>
    <xf numFmtId="0" fontId="6" fillId="13" borderId="47" xfId="6" applyFont="1" applyFill="1" applyBorder="1" applyAlignment="1" applyProtection="1">
      <alignment horizontal="center" vertical="center"/>
      <protection locked="0"/>
    </xf>
    <xf numFmtId="0" fontId="6" fillId="13" borderId="48" xfId="6" applyFont="1" applyFill="1" applyBorder="1" applyAlignment="1" applyProtection="1">
      <alignment horizontal="center" vertical="center"/>
      <protection locked="0"/>
    </xf>
    <xf numFmtId="0" fontId="6" fillId="13" borderId="53" xfId="6" applyFont="1" applyFill="1" applyBorder="1" applyAlignment="1" applyProtection="1">
      <alignment horizontal="center" vertical="center"/>
      <protection locked="0"/>
    </xf>
    <xf numFmtId="0" fontId="6" fillId="13" borderId="49" xfId="6" applyFont="1" applyFill="1" applyBorder="1" applyAlignment="1" applyProtection="1">
      <alignment horizontal="center" vertical="center"/>
      <protection locked="0"/>
    </xf>
    <xf numFmtId="0" fontId="23" fillId="0" borderId="0" xfId="0" applyFont="1" applyAlignment="1" applyProtection="1">
      <alignment vertical="center"/>
      <protection locked="0"/>
    </xf>
    <xf numFmtId="0" fontId="7" fillId="3" borderId="6" xfId="2" applyFont="1" applyBorder="1" applyAlignment="1" applyProtection="1">
      <alignment horizontal="center" vertical="center"/>
      <protection locked="0"/>
    </xf>
    <xf numFmtId="0" fontId="7" fillId="3" borderId="6" xfId="2" applyFont="1" applyBorder="1" applyAlignment="1" applyProtection="1">
      <alignment horizontal="center" vertical="center" wrapText="1"/>
      <protection locked="0"/>
    </xf>
    <xf numFmtId="0" fontId="7" fillId="3" borderId="8" xfId="2" applyFont="1" applyBorder="1" applyAlignment="1" applyProtection="1">
      <alignment horizontal="center" vertical="center" wrapText="1"/>
      <protection locked="0"/>
    </xf>
    <xf numFmtId="0" fontId="7" fillId="3" borderId="80" xfId="2" applyFont="1" applyBorder="1" applyAlignment="1" applyProtection="1">
      <alignment horizontal="center" vertical="center"/>
      <protection locked="0"/>
    </xf>
    <xf numFmtId="0" fontId="7" fillId="12" borderId="17" xfId="0" applyFont="1" applyFill="1" applyBorder="1" applyAlignment="1" applyProtection="1">
      <alignment horizontal="center"/>
      <protection locked="0"/>
    </xf>
    <xf numFmtId="0" fontId="7" fillId="12" borderId="6" xfId="0" applyFont="1" applyFill="1" applyBorder="1" applyAlignment="1" applyProtection="1">
      <alignment horizontal="center"/>
      <protection locked="0"/>
    </xf>
    <xf numFmtId="0" fontId="27" fillId="13" borderId="17" xfId="0" applyFont="1" applyFill="1" applyBorder="1" applyAlignment="1" applyProtection="1">
      <alignment horizontal="center"/>
      <protection locked="0"/>
    </xf>
    <xf numFmtId="0" fontId="27" fillId="13" borderId="6" xfId="0" applyFont="1" applyFill="1" applyBorder="1" applyAlignment="1" applyProtection="1">
      <alignment horizontal="center"/>
      <protection locked="0"/>
    </xf>
    <xf numFmtId="0" fontId="0" fillId="11" borderId="17" xfId="0" applyFill="1" applyBorder="1" applyProtection="1">
      <protection locked="0"/>
    </xf>
    <xf numFmtId="0" fontId="55" fillId="15" borderId="0" xfId="0" applyFont="1" applyFill="1" applyAlignment="1">
      <alignment wrapText="1"/>
    </xf>
    <xf numFmtId="0" fontId="47" fillId="0" borderId="0" xfId="0" applyFont="1" applyAlignment="1">
      <alignment wrapText="1"/>
    </xf>
    <xf numFmtId="0" fontId="23" fillId="0" borderId="0" xfId="0" applyFont="1" applyAlignment="1" applyProtection="1">
      <alignment wrapText="1"/>
      <protection locked="0"/>
    </xf>
    <xf numFmtId="1" fontId="7" fillId="8" borderId="17" xfId="6" applyNumberFormat="1" applyFont="1" applyFill="1" applyBorder="1" applyProtection="1"/>
    <xf numFmtId="1" fontId="7" fillId="8" borderId="17" xfId="6" applyNumberFormat="1" applyFont="1" applyFill="1" applyBorder="1" applyAlignment="1" applyProtection="1">
      <alignment vertical="center"/>
    </xf>
    <xf numFmtId="2" fontId="6" fillId="8" borderId="17" xfId="6" applyNumberFormat="1" applyFont="1" applyFill="1" applyBorder="1" applyProtection="1">
      <protection locked="0"/>
    </xf>
    <xf numFmtId="2" fontId="6" fillId="8" borderId="17" xfId="6" applyNumberFormat="1" applyFont="1" applyFill="1" applyBorder="1" applyAlignment="1" applyProtection="1">
      <alignment vertical="center"/>
      <protection locked="0"/>
    </xf>
    <xf numFmtId="0" fontId="1" fillId="0" borderId="0" xfId="0" applyFont="1" applyAlignment="1">
      <alignment horizontal="right" textRotation="90" wrapText="1"/>
    </xf>
    <xf numFmtId="0" fontId="1" fillId="0" borderId="0" xfId="0" applyFont="1" applyAlignment="1">
      <alignment horizontal="right" vertical="center" textRotation="90"/>
    </xf>
    <xf numFmtId="0" fontId="1" fillId="0" borderId="0" xfId="0" applyFont="1" applyAlignment="1">
      <alignment horizontal="center" vertical="center" textRotation="90" wrapText="1"/>
    </xf>
    <xf numFmtId="0" fontId="1" fillId="0" borderId="0" xfId="0" applyFont="1" applyAlignment="1">
      <alignment horizontal="right" vertical="center" textRotation="90" wrapText="1"/>
    </xf>
    <xf numFmtId="0" fontId="46" fillId="0" borderId="23" xfId="0" applyFont="1" applyBorder="1" applyAlignment="1">
      <alignment horizontal="center" vertical="center"/>
    </xf>
    <xf numFmtId="0" fontId="46" fillId="0" borderId="22" xfId="0" applyFont="1" applyBorder="1" applyAlignment="1">
      <alignment horizontal="center" vertical="center"/>
    </xf>
    <xf numFmtId="0" fontId="63" fillId="0" borderId="52" xfId="0" applyFont="1" applyBorder="1" applyAlignment="1">
      <alignment horizontal="left" vertical="center" wrapText="1"/>
    </xf>
    <xf numFmtId="0" fontId="63" fillId="0" borderId="88" xfId="0" applyFont="1" applyBorder="1" applyAlignment="1">
      <alignment horizontal="left" vertical="center" wrapText="1"/>
    </xf>
    <xf numFmtId="0" fontId="7" fillId="0" borderId="53" xfId="0" applyFont="1" applyBorder="1" applyAlignment="1">
      <alignment horizontal="right" wrapText="1"/>
    </xf>
    <xf numFmtId="0" fontId="7" fillId="0" borderId="89" xfId="0" applyFont="1" applyBorder="1" applyAlignment="1">
      <alignment horizontal="right" wrapText="1"/>
    </xf>
    <xf numFmtId="0" fontId="6" fillId="8" borderId="52" xfId="0" applyFont="1" applyFill="1" applyBorder="1" applyAlignment="1">
      <alignment horizontal="left" vertical="center" wrapText="1"/>
    </xf>
    <xf numFmtId="0" fontId="6" fillId="8" borderId="88" xfId="0" applyFont="1" applyFill="1" applyBorder="1" applyAlignment="1">
      <alignment horizontal="left" vertical="center" wrapText="1"/>
    </xf>
    <xf numFmtId="0" fontId="6" fillId="8" borderId="50" xfId="0" applyFont="1" applyFill="1" applyBorder="1" applyAlignment="1">
      <alignment horizontal="left" vertical="center" wrapText="1"/>
    </xf>
    <xf numFmtId="0" fontId="6" fillId="8" borderId="36" xfId="0" applyFont="1" applyFill="1" applyBorder="1" applyAlignment="1">
      <alignment horizontal="left" vertical="center" wrapText="1"/>
    </xf>
    <xf numFmtId="0" fontId="4" fillId="0" borderId="99" xfId="1" applyFont="1" applyBorder="1" applyAlignment="1">
      <alignment horizontal="left" vertical="center" wrapText="1"/>
    </xf>
    <xf numFmtId="0" fontId="4" fillId="0" borderId="100" xfId="1" applyFont="1" applyBorder="1" applyAlignment="1">
      <alignment horizontal="left" vertical="center" wrapText="1"/>
    </xf>
    <xf numFmtId="0" fontId="52" fillId="16" borderId="1" xfId="0" applyFont="1" applyFill="1" applyBorder="1" applyAlignment="1">
      <alignment horizontal="center" vertical="center" wrapText="1"/>
    </xf>
    <xf numFmtId="0" fontId="52" fillId="16" borderId="72" xfId="0" applyFont="1" applyFill="1" applyBorder="1" applyAlignment="1">
      <alignment horizontal="center" vertical="center" wrapText="1"/>
    </xf>
    <xf numFmtId="0" fontId="52" fillId="16" borderId="2" xfId="0" applyFont="1" applyFill="1" applyBorder="1" applyAlignment="1">
      <alignment horizontal="center" vertical="center" wrapText="1"/>
    </xf>
    <xf numFmtId="0" fontId="10" fillId="0" borderId="98" xfId="0" applyFont="1" applyBorder="1" applyAlignment="1">
      <alignment horizontal="left" vertical="top" wrapText="1"/>
    </xf>
    <xf numFmtId="0" fontId="53" fillId="16" borderId="3" xfId="0" applyFont="1" applyFill="1" applyBorder="1" applyAlignment="1">
      <alignment horizontal="center" vertical="center" wrapText="1"/>
    </xf>
    <xf numFmtId="0" fontId="53" fillId="16" borderId="16" xfId="0" applyFont="1" applyFill="1" applyBorder="1" applyAlignment="1">
      <alignment horizontal="center" vertical="center" wrapText="1"/>
    </xf>
    <xf numFmtId="0" fontId="53" fillId="16" borderId="4" xfId="0" applyFont="1" applyFill="1" applyBorder="1" applyAlignment="1">
      <alignment horizontal="center" vertical="center" wrapText="1"/>
    </xf>
    <xf numFmtId="0" fontId="0" fillId="14" borderId="20" xfId="0" applyFill="1" applyBorder="1" applyAlignment="1">
      <alignment horizontal="left" wrapText="1"/>
    </xf>
    <xf numFmtId="0" fontId="0" fillId="14" borderId="18" xfId="0" applyFill="1" applyBorder="1" applyAlignment="1">
      <alignment horizontal="left" wrapText="1"/>
    </xf>
    <xf numFmtId="0" fontId="52" fillId="16" borderId="17" xfId="0" applyFont="1" applyFill="1" applyBorder="1" applyAlignment="1">
      <alignment horizontal="left" vertical="top" wrapText="1"/>
    </xf>
    <xf numFmtId="0" fontId="0" fillId="14" borderId="17" xfId="0" applyFill="1" applyBorder="1" applyAlignment="1">
      <alignment horizontal="left" vertical="center" wrapText="1"/>
    </xf>
    <xf numFmtId="0" fontId="0" fillId="0" borderId="101" xfId="0" applyBorder="1" applyAlignment="1">
      <alignment horizontal="center" vertical="center"/>
    </xf>
    <xf numFmtId="0" fontId="0" fillId="0" borderId="102" xfId="0" applyBorder="1" applyAlignment="1">
      <alignment horizontal="center" vertical="center"/>
    </xf>
    <xf numFmtId="0" fontId="0" fillId="0" borderId="68" xfId="0" applyBorder="1" applyAlignment="1">
      <alignment horizontal="center" vertical="center"/>
    </xf>
    <xf numFmtId="0" fontId="52" fillId="16" borderId="20" xfId="0" applyFont="1" applyFill="1" applyBorder="1" applyAlignment="1">
      <alignment horizontal="left"/>
    </xf>
    <xf numFmtId="0" fontId="52" fillId="16" borderId="18" xfId="0" applyFont="1" applyFill="1" applyBorder="1" applyAlignment="1">
      <alignment horizontal="left"/>
    </xf>
    <xf numFmtId="0" fontId="52" fillId="16" borderId="66" xfId="0" applyFont="1" applyFill="1" applyBorder="1" applyAlignment="1">
      <alignment horizontal="left"/>
    </xf>
    <xf numFmtId="0" fontId="52" fillId="16" borderId="20" xfId="0" applyFont="1" applyFill="1" applyBorder="1" applyAlignment="1">
      <alignment horizontal="left" vertical="top"/>
    </xf>
    <xf numFmtId="0" fontId="52" fillId="16" borderId="18" xfId="0" applyFont="1" applyFill="1" applyBorder="1" applyAlignment="1">
      <alignment horizontal="left" vertical="top"/>
    </xf>
    <xf numFmtId="0" fontId="13" fillId="14" borderId="20" xfId="0" applyFont="1" applyFill="1" applyBorder="1" applyAlignment="1">
      <alignment horizontal="left" vertical="center" wrapText="1"/>
    </xf>
    <xf numFmtId="0" fontId="13" fillId="14" borderId="18" xfId="0" applyFont="1" applyFill="1" applyBorder="1" applyAlignment="1">
      <alignment horizontal="left" vertical="center" wrapText="1"/>
    </xf>
    <xf numFmtId="0" fontId="0" fillId="0" borderId="17" xfId="0" applyBorder="1" applyAlignment="1">
      <alignment horizontal="left" wrapText="1"/>
    </xf>
    <xf numFmtId="0" fontId="0" fillId="0" borderId="22" xfId="0" applyBorder="1" applyAlignment="1">
      <alignment horizontal="left" wrapText="1"/>
    </xf>
    <xf numFmtId="0" fontId="52" fillId="16" borderId="20" xfId="0" applyFont="1" applyFill="1" applyBorder="1" applyAlignment="1">
      <alignment horizontal="left" vertical="center" wrapText="1"/>
    </xf>
    <xf numFmtId="0" fontId="52" fillId="16" borderId="66" xfId="0" applyFont="1" applyFill="1" applyBorder="1" applyAlignment="1">
      <alignment horizontal="left" vertical="center" wrapText="1"/>
    </xf>
    <xf numFmtId="0" fontId="52" fillId="16" borderId="18" xfId="0" applyFont="1" applyFill="1" applyBorder="1" applyAlignment="1">
      <alignment horizontal="left" vertical="center" wrapText="1"/>
    </xf>
    <xf numFmtId="0" fontId="15" fillId="0" borderId="65"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0" xfId="0" applyFont="1" applyAlignment="1">
      <alignment horizontal="left" vertical="center" wrapText="1"/>
    </xf>
    <xf numFmtId="0" fontId="64" fillId="0" borderId="0" xfId="0" applyFont="1"/>
    <xf numFmtId="0" fontId="64" fillId="10" borderId="0" xfId="0" applyFont="1" applyFill="1" applyAlignment="1">
      <alignment vertical="top" wrapText="1"/>
    </xf>
  </cellXfs>
  <cellStyles count="10">
    <cellStyle name="20% - Accent1" xfId="2" builtinId="30"/>
    <cellStyle name="20% - Accent2" xfId="3" builtinId="34"/>
    <cellStyle name="20% - Accent3" xfId="4" builtinId="38"/>
    <cellStyle name="20% - Accent5" xfId="5" builtinId="46"/>
    <cellStyle name="20% - Accent6" xfId="6" builtinId="50"/>
    <cellStyle name="Comma" xfId="8" builtinId="3"/>
    <cellStyle name="Hyperlink" xfId="7" xr:uid="{00000000-000B-0000-0000-000008000000}"/>
    <cellStyle name="Normal" xfId="0" builtinId="0"/>
    <cellStyle name="Normal 2" xfId="1" xr:uid="{5A151048-8A41-41F9-AA95-B341AA349AB7}"/>
    <cellStyle name="Percent" xfId="9"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3C064"/>
      <color rgb="FFF8F571"/>
      <color rgb="FFD9F2D0"/>
      <color rgb="FFEFF0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Trips and energy per hour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'Step 1.b - Trips frequency'!$C$19</c:f>
              <c:strCache>
                <c:ptCount val="1"/>
                <c:pt idx="0">
                  <c:v>[Trips/hour]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'Step 1.b - Trips frequency'!$D$18:$AA$18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'Step 1.b - Trips frequency'!$D$19:$AA$19</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1E2A-4088-B476-469D687926E7}"/>
            </c:ext>
          </c:extLst>
        </c:ser>
        <c:ser>
          <c:idx val="1"/>
          <c:order val="1"/>
          <c:tx>
            <c:strRef>
              <c:f>'Step 1.b - Trips frequency'!$C$20</c:f>
              <c:strCache>
                <c:ptCount val="1"/>
                <c:pt idx="0">
                  <c:v>[MWh]</c:v>
                </c:pt>
              </c:strCache>
            </c:strRef>
          </c:tx>
          <c:spPr>
            <a:solidFill>
              <a:schemeClr val="accent2"/>
            </a:solidFill>
            <a:ln>
              <a:noFill/>
            </a:ln>
            <a:effectLst/>
          </c:spPr>
          <c:invertIfNegative val="0"/>
          <c:cat>
            <c:numRef>
              <c:f>'Step 1.b - Trips frequency'!$D$18:$AA$18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'Step 1.b - Trips frequency'!$D$20:$AA$20</c:f>
              <c:numCache>
                <c:formatCode>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1E2A-4088-B476-469D687926E7}"/>
            </c:ext>
          </c:extLst>
        </c:ser>
        <c:dLbls>
          <c:showLegendKey val="0"/>
          <c:showVal val="0"/>
          <c:showCatName val="0"/>
          <c:showSerName val="0"/>
          <c:showPercent val="0"/>
          <c:showBubbleSize val="0"/>
        </c:dLbls>
        <c:gapWidth val="219"/>
        <c:overlap val="-27"/>
        <c:axId val="385168903"/>
        <c:axId val="385170951"/>
      </c:barChart>
      <c:catAx>
        <c:axId val="38516890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 number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70951"/>
        <c:crosses val="autoZero"/>
        <c:auto val="1"/>
        <c:lblAlgn val="ctr"/>
        <c:lblOffset val="100"/>
        <c:noMultiLvlLbl val="0"/>
      </c:catAx>
      <c:valAx>
        <c:axId val="385170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689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Grid power required for </a:t>
            </a:r>
            <a:r>
              <a:rPr lang="da-DK" u="sng"/>
              <a:t>direct charge of Aircrafts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1"/>
          <c:order val="1"/>
          <c:tx>
            <c:strRef>
              <c:f>'Step 3 - Electric demand'!$D$82:$D$83</c:f>
              <c:strCache>
                <c:ptCount val="2"/>
                <c:pt idx="0">
                  <c:v>On-board energy required</c:v>
                </c:pt>
                <c:pt idx="1">
                  <c:v>[MWh]</c:v>
                </c:pt>
              </c:strCache>
            </c:strRef>
          </c:tx>
          <c:spPr>
            <a:solidFill>
              <a:schemeClr val="bg2">
                <a:lumMod val="75000"/>
              </a:schemeClr>
            </a:solidFill>
            <a:ln>
              <a:noFill/>
            </a:ln>
            <a:effectLst/>
          </c:spPr>
          <c:invertIfNegative val="0"/>
          <c:val>
            <c:numRef>
              <c:f>'Step 3 - Electric demand'!$D$84:$D$108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BD41-401C-BBCF-A031CBEB74E5}"/>
            </c:ext>
          </c:extLst>
        </c:ser>
        <c:dLbls>
          <c:showLegendKey val="0"/>
          <c:showVal val="0"/>
          <c:showCatName val="0"/>
          <c:showSerName val="0"/>
          <c:showPercent val="0"/>
          <c:showBubbleSize val="0"/>
        </c:dLbls>
        <c:gapWidth val="219"/>
        <c:overlap val="-27"/>
        <c:axId val="957209520"/>
        <c:axId val="957202320"/>
        <c:extLst>
          <c:ext xmlns:c15="http://schemas.microsoft.com/office/drawing/2012/chart" uri="{02D57815-91ED-43cb-92C2-25804820EDAC}">
            <c15:filteredBarSeries>
              <c15:ser>
                <c:idx val="0"/>
                <c:order val="0"/>
                <c:tx>
                  <c:strRef>
                    <c:extLst>
                      <c:ext uri="{02D57815-91ED-43cb-92C2-25804820EDAC}">
                        <c15:formulaRef>
                          <c15:sqref>'Step 3 - Electric demand'!$C$82:$C$83</c15:sqref>
                        </c15:formulaRef>
                      </c:ext>
                    </c:extLst>
                    <c:strCache>
                      <c:ptCount val="2"/>
                      <c:pt idx="0">
                        <c:v>Number of trips</c:v>
                      </c:pt>
                      <c:pt idx="1">
                        <c:v>[Trips/hour]</c:v>
                      </c:pt>
                    </c:strCache>
                  </c:strRef>
                </c:tx>
                <c:spPr>
                  <a:solidFill>
                    <a:schemeClr val="accent1"/>
                  </a:solidFill>
                  <a:ln>
                    <a:noFill/>
                  </a:ln>
                  <a:effectLst/>
                </c:spPr>
                <c:invertIfNegative val="0"/>
                <c:val>
                  <c:numRef>
                    <c:extLst>
                      <c:ext uri="{02D57815-91ED-43cb-92C2-25804820EDAC}">
                        <c15:formulaRef>
                          <c15:sqref>'Step 3 - Electric demand'!$C$84:$C$108</c15:sqref>
                        </c15:formulaRef>
                      </c:ext>
                    </c:extLst>
                    <c:numCache>
                      <c:formatCode>General</c:formatCode>
                      <c:ptCount val="25"/>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BD41-401C-BBCF-A031CBEB74E5}"/>
                  </c:ext>
                </c:extLst>
              </c15:ser>
            </c15:filteredBarSeries>
          </c:ext>
        </c:extLst>
      </c:barChart>
      <c:lineChart>
        <c:grouping val="standard"/>
        <c:varyColors val="0"/>
        <c:ser>
          <c:idx val="2"/>
          <c:order val="2"/>
          <c:tx>
            <c:strRef>
              <c:f>'Step 3 - Electric demand'!$E$82:$E$83</c:f>
              <c:strCache>
                <c:ptCount val="2"/>
                <c:pt idx="0">
                  <c:v>Optimal charging within the hour</c:v>
                </c:pt>
                <c:pt idx="1">
                  <c:v>[MW]</c:v>
                </c:pt>
              </c:strCache>
            </c:strRef>
          </c:tx>
          <c:spPr>
            <a:ln w="28575" cap="rnd">
              <a:solidFill>
                <a:schemeClr val="accent6"/>
              </a:solidFill>
              <a:round/>
            </a:ln>
            <a:effectLst/>
          </c:spPr>
          <c:marker>
            <c:symbol val="none"/>
          </c:marker>
          <c:val>
            <c:numRef>
              <c:f>'Step 3 - Electric demand'!$E$84:$E$108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2-BD41-401C-BBCF-A031CBEB74E5}"/>
            </c:ext>
          </c:extLst>
        </c:ser>
        <c:ser>
          <c:idx val="3"/>
          <c:order val="3"/>
          <c:tx>
            <c:strRef>
              <c:f>'Step 3 - Electric demand'!$F$82:$F$83</c:f>
              <c:strCache>
                <c:ptCount val="2"/>
                <c:pt idx="0">
                  <c:v>Worst case </c:v>
                </c:pt>
                <c:pt idx="1">
                  <c:v>[MW]</c:v>
                </c:pt>
              </c:strCache>
            </c:strRef>
          </c:tx>
          <c:spPr>
            <a:ln w="28575" cap="rnd">
              <a:solidFill>
                <a:schemeClr val="accent1"/>
              </a:solidFill>
              <a:round/>
            </a:ln>
            <a:effectLst/>
          </c:spPr>
          <c:marker>
            <c:symbol val="none"/>
          </c:marker>
          <c:val>
            <c:numRef>
              <c:f>'Step 3 - Electric demand'!$F$84:$F$108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3-BD41-401C-BBCF-A031CBEB74E5}"/>
            </c:ext>
          </c:extLst>
        </c:ser>
        <c:dLbls>
          <c:showLegendKey val="0"/>
          <c:showVal val="0"/>
          <c:showCatName val="0"/>
          <c:showSerName val="0"/>
          <c:showPercent val="0"/>
          <c:showBubbleSize val="0"/>
        </c:dLbls>
        <c:marker val="1"/>
        <c:smooth val="0"/>
        <c:axId val="957209520"/>
        <c:axId val="957202320"/>
      </c:lineChart>
      <c:catAx>
        <c:axId val="9572095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Hour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7202320"/>
        <c:crosses val="autoZero"/>
        <c:auto val="1"/>
        <c:lblAlgn val="ctr"/>
        <c:lblOffset val="100"/>
        <c:noMultiLvlLbl val="0"/>
      </c:catAx>
      <c:valAx>
        <c:axId val="95720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720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Grid power required for </a:t>
            </a:r>
            <a:r>
              <a:rPr lang="da-DK" u="sng"/>
              <a:t>battery buffer to aircraft charging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1"/>
          <c:order val="1"/>
          <c:tx>
            <c:strRef>
              <c:f>'Step 3 - Electric demand'!$D$82:$D$83</c:f>
              <c:strCache>
                <c:ptCount val="2"/>
                <c:pt idx="0">
                  <c:v>On-board energy required</c:v>
                </c:pt>
                <c:pt idx="1">
                  <c:v>[MWh]</c:v>
                </c:pt>
              </c:strCache>
            </c:strRef>
          </c:tx>
          <c:spPr>
            <a:solidFill>
              <a:schemeClr val="bg2">
                <a:lumMod val="75000"/>
              </a:schemeClr>
            </a:solidFill>
            <a:ln>
              <a:noFill/>
            </a:ln>
            <a:effectLst/>
          </c:spPr>
          <c:invertIfNegative val="0"/>
          <c:val>
            <c:numRef>
              <c:f>'Step 3 - Electric demand'!$D$84:$D$108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7173-4376-9C6E-C55EB78AFFDD}"/>
            </c:ext>
          </c:extLst>
        </c:ser>
        <c:dLbls>
          <c:showLegendKey val="0"/>
          <c:showVal val="0"/>
          <c:showCatName val="0"/>
          <c:showSerName val="0"/>
          <c:showPercent val="0"/>
          <c:showBubbleSize val="0"/>
        </c:dLbls>
        <c:gapWidth val="219"/>
        <c:overlap val="-27"/>
        <c:axId val="957209520"/>
        <c:axId val="957202320"/>
        <c:extLst>
          <c:ext xmlns:c15="http://schemas.microsoft.com/office/drawing/2012/chart" uri="{02D57815-91ED-43cb-92C2-25804820EDAC}">
            <c15:filteredBarSeries>
              <c15:ser>
                <c:idx val="0"/>
                <c:order val="0"/>
                <c:tx>
                  <c:strRef>
                    <c:extLst>
                      <c:ext uri="{02D57815-91ED-43cb-92C2-25804820EDAC}">
                        <c15:formulaRef>
                          <c15:sqref>'Step 3 - Electric demand'!$C$82:$C$83</c15:sqref>
                        </c15:formulaRef>
                      </c:ext>
                    </c:extLst>
                    <c:strCache>
                      <c:ptCount val="2"/>
                      <c:pt idx="0">
                        <c:v>Number of trips</c:v>
                      </c:pt>
                      <c:pt idx="1">
                        <c:v>[Trips/hour]</c:v>
                      </c:pt>
                    </c:strCache>
                  </c:strRef>
                </c:tx>
                <c:spPr>
                  <a:solidFill>
                    <a:schemeClr val="accent1"/>
                  </a:solidFill>
                  <a:ln>
                    <a:noFill/>
                  </a:ln>
                  <a:effectLst/>
                </c:spPr>
                <c:invertIfNegative val="0"/>
                <c:val>
                  <c:numRef>
                    <c:extLst>
                      <c:ext uri="{02D57815-91ED-43cb-92C2-25804820EDAC}">
                        <c15:formulaRef>
                          <c15:sqref>'Step 3 - Electric demand'!$C$84:$C$108</c15:sqref>
                        </c15:formulaRef>
                      </c:ext>
                    </c:extLst>
                    <c:numCache>
                      <c:formatCode>General</c:formatCode>
                      <c:ptCount val="25"/>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7173-4376-9C6E-C55EB78AFFDD}"/>
                  </c:ext>
                </c:extLst>
              </c15:ser>
            </c15:filteredBarSeries>
          </c:ext>
        </c:extLst>
      </c:barChart>
      <c:lineChart>
        <c:grouping val="standard"/>
        <c:varyColors val="0"/>
        <c:ser>
          <c:idx val="5"/>
          <c:order val="5"/>
          <c:tx>
            <c:strRef>
              <c:f>'Step 3 - Electric demand'!$H$82:$H$83</c:f>
              <c:strCache>
                <c:ptCount val="2"/>
                <c:pt idx="0">
                  <c:v>Worst case</c:v>
                </c:pt>
                <c:pt idx="1">
                  <c:v>[MW]</c:v>
                </c:pt>
              </c:strCache>
            </c:strRef>
          </c:tx>
          <c:spPr>
            <a:ln w="28575" cap="rnd">
              <a:solidFill>
                <a:schemeClr val="tx2">
                  <a:lumMod val="50000"/>
                  <a:lumOff val="50000"/>
                </a:schemeClr>
              </a:solidFill>
              <a:round/>
            </a:ln>
            <a:effectLst/>
          </c:spPr>
          <c:marker>
            <c:symbol val="none"/>
          </c:marker>
          <c:val>
            <c:numRef>
              <c:f>'Step 3 - Electric demand'!$H$84:$H$108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5-7173-4376-9C6E-C55EB78AFFDD}"/>
            </c:ext>
          </c:extLst>
        </c:ser>
        <c:ser>
          <c:idx val="4"/>
          <c:order val="4"/>
          <c:tx>
            <c:strRef>
              <c:f>'Step 3 - Electric demand'!$G$82:$G$83</c:f>
              <c:strCache>
                <c:ptCount val="2"/>
                <c:pt idx="0">
                  <c:v>Optimal charging within the hour</c:v>
                </c:pt>
                <c:pt idx="1">
                  <c:v>[MW]</c:v>
                </c:pt>
              </c:strCache>
            </c:strRef>
          </c:tx>
          <c:spPr>
            <a:ln w="28575" cap="rnd">
              <a:solidFill>
                <a:schemeClr val="accent6">
                  <a:lumMod val="60000"/>
                  <a:lumOff val="40000"/>
                </a:schemeClr>
              </a:solidFill>
              <a:round/>
            </a:ln>
            <a:effectLst/>
          </c:spPr>
          <c:marker>
            <c:symbol val="none"/>
          </c:marker>
          <c:val>
            <c:numRef>
              <c:f>'Step 3 - Electric demand'!$G$84:$G$108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4-7173-4376-9C6E-C55EB78AFFDD}"/>
            </c:ext>
          </c:extLst>
        </c:ser>
        <c:dLbls>
          <c:showLegendKey val="0"/>
          <c:showVal val="0"/>
          <c:showCatName val="0"/>
          <c:showSerName val="0"/>
          <c:showPercent val="0"/>
          <c:showBubbleSize val="0"/>
        </c:dLbls>
        <c:marker val="1"/>
        <c:smooth val="0"/>
        <c:axId val="957209520"/>
        <c:axId val="957202320"/>
        <c:extLst>
          <c:ext xmlns:c15="http://schemas.microsoft.com/office/drawing/2012/chart" uri="{02D57815-91ED-43cb-92C2-25804820EDAC}">
            <c15:filteredLineSeries>
              <c15:ser>
                <c:idx val="2"/>
                <c:order val="2"/>
                <c:tx>
                  <c:strRef>
                    <c:extLst>
                      <c:ext uri="{02D57815-91ED-43cb-92C2-25804820EDAC}">
                        <c15:formulaRef>
                          <c15:sqref>'Step 3 - Electric demand'!$E$82:$E$83</c15:sqref>
                        </c15:formulaRef>
                      </c:ext>
                    </c:extLst>
                    <c:strCache>
                      <c:ptCount val="2"/>
                      <c:pt idx="0">
                        <c:v>Optimal charging within the hour</c:v>
                      </c:pt>
                      <c:pt idx="1">
                        <c:v>[MW]</c:v>
                      </c:pt>
                    </c:strCache>
                  </c:strRef>
                </c:tx>
                <c:spPr>
                  <a:ln w="28575" cap="rnd">
                    <a:solidFill>
                      <a:schemeClr val="accent6"/>
                    </a:solidFill>
                    <a:round/>
                  </a:ln>
                  <a:effectLst/>
                </c:spPr>
                <c:marker>
                  <c:symbol val="none"/>
                </c:marker>
                <c:val>
                  <c:numRef>
                    <c:extLst>
                      <c:ext uri="{02D57815-91ED-43cb-92C2-25804820EDAC}">
                        <c15:formulaRef>
                          <c15:sqref>'Step 3 - Electric demand'!$E$84:$E$108</c15:sqref>
                        </c15:formulaRef>
                      </c:ext>
                    </c:extLst>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7173-4376-9C6E-C55EB78AFFD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'Step 3 - Electric demand'!$F$82:$F$83</c15:sqref>
                        </c15:formulaRef>
                      </c:ext>
                    </c:extLst>
                    <c:strCache>
                      <c:ptCount val="2"/>
                      <c:pt idx="0">
                        <c:v>Worst case </c:v>
                      </c:pt>
                      <c:pt idx="1">
                        <c:v>[MW]</c:v>
                      </c:pt>
                    </c:strCache>
                  </c:strRef>
                </c:tx>
                <c:spPr>
                  <a:ln w="28575" cap="rnd">
                    <a:solidFill>
                      <a:schemeClr val="accent1"/>
                    </a:solidFill>
                    <a:round/>
                  </a:ln>
                  <a:effectLst/>
                </c:spPr>
                <c:marker>
                  <c:symbol val="none"/>
                </c:marker>
                <c:val>
                  <c:numRef>
                    <c:extLst xmlns:c15="http://schemas.microsoft.com/office/drawing/2012/chart">
                      <c:ext xmlns:c15="http://schemas.microsoft.com/office/drawing/2012/chart" uri="{02D57815-91ED-43cb-92C2-25804820EDAC}">
                        <c15:formulaRef>
                          <c15:sqref>'Step 3 - Electric demand'!$F$84:$F$108</c15:sqref>
                        </c15:formulaRef>
                      </c:ext>
                    </c:extLst>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xmlns:c15="http://schemas.microsoft.com/office/drawing/2012/chart">
                  <c:ext xmlns:c16="http://schemas.microsoft.com/office/drawing/2014/chart" uri="{C3380CC4-5D6E-409C-BE32-E72D297353CC}">
                    <c16:uniqueId val="{00000002-7173-4376-9C6E-C55EB78AFFDD}"/>
                  </c:ext>
                </c:extLst>
              </c15:ser>
            </c15:filteredLineSeries>
          </c:ext>
        </c:extLst>
      </c:lineChart>
      <c:catAx>
        <c:axId val="9572095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Hour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7202320"/>
        <c:crosses val="autoZero"/>
        <c:auto val="1"/>
        <c:lblAlgn val="ctr"/>
        <c:lblOffset val="100"/>
        <c:noMultiLvlLbl val="0"/>
      </c:catAx>
      <c:valAx>
        <c:axId val="95720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5720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25</xdr:row>
      <xdr:rowOff>19050</xdr:rowOff>
    </xdr:from>
    <xdr:to>
      <xdr:col>8</xdr:col>
      <xdr:colOff>228600</xdr:colOff>
      <xdr:row>31</xdr:row>
      <xdr:rowOff>66675</xdr:rowOff>
    </xdr:to>
    <xdr:sp macro="" textlink="">
      <xdr:nvSpPr>
        <xdr:cNvPr id="2" name="TextBox 1">
          <a:extLst>
            <a:ext uri="{FF2B5EF4-FFF2-40B4-BE49-F238E27FC236}">
              <a16:creationId xmlns:a16="http://schemas.microsoft.com/office/drawing/2014/main" id="{0E6B4CE6-1BF9-49AD-AB36-0290B53F454D}"/>
            </a:ext>
          </a:extLst>
        </xdr:cNvPr>
        <xdr:cNvSpPr txBox="1"/>
      </xdr:nvSpPr>
      <xdr:spPr>
        <a:xfrm>
          <a:off x="609600" y="4229100"/>
          <a:ext cx="6781800" cy="1190625"/>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effectLst/>
              <a:latin typeface="Calibri" panose="020F0502020204030204" pitchFamily="34" charset="0"/>
              <a:ea typeface="Calibri" panose="020F0502020204030204" pitchFamily="34" charset="0"/>
              <a:cs typeface="Calibri" panose="020F0502020204030204" pitchFamily="34" charset="0"/>
            </a:rPr>
            <a:t>Step</a:t>
          </a:r>
          <a:r>
            <a:rPr lang="da-DK" sz="1100" b="1" baseline="0">
              <a:effectLst/>
              <a:latin typeface="Calibri" panose="020F0502020204030204" pitchFamily="34" charset="0"/>
              <a:ea typeface="Calibri" panose="020F0502020204030204" pitchFamily="34" charset="0"/>
              <a:cs typeface="Calibri" panose="020F0502020204030204" pitchFamily="34" charset="0"/>
            </a:rPr>
            <a:t> 0 - Fuel Estimation (grey sheet)</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This sheet present a method for estimating fuel consumption, as those</a:t>
          </a:r>
          <a:r>
            <a:rPr lang="da-DK" sz="1100" b="0" i="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data are a prerequisite for this tool to estimate electric demand. The presented method</a:t>
          </a:r>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 is based on two Eurocontrol tools that help determine the relevant fuel consumption for landing and take-off (LTO) and cruise phases for existing aircraft types.</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 sheet outlines the steps required to retrieve this data from the two Eurocontrol tools. Other methods to find</a:t>
          </a:r>
          <a:r>
            <a:rPr lang="da-DK" sz="1100" b="0" i="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fuel consumption can be used to fill data into this tool. </a:t>
          </a:r>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endParaRPr lang="da-DK" sz="1100" kern="120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0</xdr:col>
      <xdr:colOff>609599</xdr:colOff>
      <xdr:row>0</xdr:row>
      <xdr:rowOff>0</xdr:rowOff>
    </xdr:from>
    <xdr:to>
      <xdr:col>8</xdr:col>
      <xdr:colOff>238124</xdr:colOff>
      <xdr:row>13</xdr:row>
      <xdr:rowOff>180975</xdr:rowOff>
    </xdr:to>
    <xdr:sp macro="" textlink="">
      <xdr:nvSpPr>
        <xdr:cNvPr id="3" name="TextBox 2">
          <a:extLst>
            <a:ext uri="{FF2B5EF4-FFF2-40B4-BE49-F238E27FC236}">
              <a16:creationId xmlns:a16="http://schemas.microsoft.com/office/drawing/2014/main" id="{2EEA94E8-BFC7-4D0C-A2C8-41E26E53353E}"/>
            </a:ext>
          </a:extLst>
        </xdr:cNvPr>
        <xdr:cNvSpPr txBox="1"/>
      </xdr:nvSpPr>
      <xdr:spPr>
        <a:xfrm>
          <a:off x="609599" y="0"/>
          <a:ext cx="6791325" cy="26574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This tool can be used to estimate the onboard electrical energy required for specific trips and aircraft, as well as the overall electrical energy demand needed to meet the requirements on the most critical day. The definition of the most critical day is left to the user, but it is often the busiest day.</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This tool provides estimated electrical energy and power requirements, based on flight phase information, fuel consumption data per aircraft type, and a given frequency of departures per hour throughout a day. </a:t>
          </a:r>
        </a:p>
        <a:p>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This sheet provides an overview of the different worksheets in this tool, outlining the purpose of each sheet and instructions on how to complete them.</a:t>
          </a:r>
        </a:p>
        <a:p>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 </a:t>
          </a:r>
          <a:r>
            <a:rPr lang="da-DK" sz="1100" b="1" i="0">
              <a:solidFill>
                <a:schemeClr val="dk1"/>
              </a:solidFill>
              <a:effectLst/>
              <a:latin typeface="Calibri" panose="020F0502020204030204" pitchFamily="34" charset="0"/>
              <a:ea typeface="Calibri" panose="020F0502020204030204" pitchFamily="34" charset="0"/>
              <a:cs typeface="Calibri" panose="020F0502020204030204" pitchFamily="34" charset="0"/>
            </a:rPr>
            <a:t>grey</a:t>
          </a:r>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 sheet is an assisting sheet.</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 </a:t>
          </a:r>
          <a:r>
            <a:rPr lang="da-DK" sz="1100" b="1" i="0">
              <a:solidFill>
                <a:schemeClr val="dk1"/>
              </a:solidFill>
              <a:effectLst/>
              <a:latin typeface="Calibri" panose="020F0502020204030204" pitchFamily="34" charset="0"/>
              <a:ea typeface="Calibri" panose="020F0502020204030204" pitchFamily="34" charset="0"/>
              <a:cs typeface="Calibri" panose="020F0502020204030204" pitchFamily="34" charset="0"/>
            </a:rPr>
            <a:t>green</a:t>
          </a:r>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 sheets are input sheets.</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 </a:t>
          </a:r>
          <a:r>
            <a:rPr lang="da-DK" sz="1100" b="1" i="0">
              <a:solidFill>
                <a:schemeClr val="dk1"/>
              </a:solidFill>
              <a:effectLst/>
              <a:latin typeface="Calibri" panose="020F0502020204030204" pitchFamily="34" charset="0"/>
              <a:ea typeface="Calibri" panose="020F0502020204030204" pitchFamily="34" charset="0"/>
              <a:cs typeface="Calibri" panose="020F0502020204030204" pitchFamily="34" charset="0"/>
            </a:rPr>
            <a:t>blue</a:t>
          </a:r>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 sheet contains default values used for calculations. These values can be overwritten if alternative data is available.</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 </a:t>
          </a:r>
          <a:r>
            <a:rPr lang="da-DK" sz="1100" b="1" i="0">
              <a:solidFill>
                <a:schemeClr val="dk1"/>
              </a:solidFill>
              <a:effectLst/>
              <a:latin typeface="Calibri" panose="020F0502020204030204" pitchFamily="34" charset="0"/>
              <a:ea typeface="Calibri" panose="020F0502020204030204" pitchFamily="34" charset="0"/>
              <a:cs typeface="Calibri" panose="020F0502020204030204" pitchFamily="34" charset="0"/>
            </a:rPr>
            <a:t>pink</a:t>
          </a:r>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 sheet is the output sheet, presenting the results of the analysis.</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 </a:t>
          </a:r>
          <a:r>
            <a:rPr lang="da-DK" sz="1100" b="1" i="0">
              <a:solidFill>
                <a:schemeClr val="dk1"/>
              </a:solidFill>
              <a:effectLst/>
              <a:latin typeface="Calibri" panose="020F0502020204030204" pitchFamily="34" charset="0"/>
              <a:ea typeface="Calibri" panose="020F0502020204030204" pitchFamily="34" charset="0"/>
              <a:cs typeface="Calibri" panose="020F0502020204030204" pitchFamily="34" charset="0"/>
            </a:rPr>
            <a:t>uncoloured</a:t>
          </a:r>
          <a:r>
            <a:rPr lang="da-DK" sz="1100" b="0" i="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sheet is an addtional sheet. </a:t>
          </a:r>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1</xdr:col>
      <xdr:colOff>0</xdr:colOff>
      <xdr:row>31</xdr:row>
      <xdr:rowOff>66674</xdr:rowOff>
    </xdr:from>
    <xdr:to>
      <xdr:col>8</xdr:col>
      <xdr:colOff>228600</xdr:colOff>
      <xdr:row>44</xdr:row>
      <xdr:rowOff>133350</xdr:rowOff>
    </xdr:to>
    <xdr:sp macro="" textlink="">
      <xdr:nvSpPr>
        <xdr:cNvPr id="4" name="TextBox 3">
          <a:extLst>
            <a:ext uri="{FF2B5EF4-FFF2-40B4-BE49-F238E27FC236}">
              <a16:creationId xmlns:a16="http://schemas.microsoft.com/office/drawing/2014/main" id="{58E59883-5280-4862-97C2-25C73F38ABEC}"/>
            </a:ext>
          </a:extLst>
        </xdr:cNvPr>
        <xdr:cNvSpPr txBox="1"/>
      </xdr:nvSpPr>
      <xdr:spPr>
        <a:xfrm>
          <a:off x="609600" y="5419724"/>
          <a:ext cx="6781800" cy="2543176"/>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effectLst/>
              <a:latin typeface="Calibri" panose="020F0502020204030204" pitchFamily="34" charset="0"/>
              <a:ea typeface="Calibri" panose="020F0502020204030204" pitchFamily="34" charset="0"/>
              <a:cs typeface="Calibri" panose="020F0502020204030204" pitchFamily="34" charset="0"/>
            </a:rPr>
            <a:t>Step 1.a</a:t>
          </a:r>
          <a:r>
            <a:rPr lang="da-DK" sz="1100" b="1" baseline="0">
              <a:effectLst/>
              <a:latin typeface="Calibri" panose="020F0502020204030204" pitchFamily="34" charset="0"/>
              <a:ea typeface="Calibri" panose="020F0502020204030204" pitchFamily="34" charset="0"/>
              <a:cs typeface="Calibri" panose="020F0502020204030204" pitchFamily="34" charset="0"/>
            </a:rPr>
            <a:t> - Trip fuel (green sheet)</a:t>
          </a:r>
        </a:p>
        <a:p>
          <a:r>
            <a:rPr lang="da-DK" sz="1100" baseline="0">
              <a:effectLst/>
              <a:latin typeface="Calibri" panose="020F0502020204030204" pitchFamily="34" charset="0"/>
              <a:ea typeface="Calibri" panose="020F0502020204030204" pitchFamily="34" charset="0"/>
              <a:cs typeface="Calibri" panose="020F0502020204030204" pitchFamily="34" charset="0"/>
            </a:rPr>
            <a:t>Relevant trips for the analysis must be included in the sheet. </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 user should fill out the following:</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1. Assign each entry with a short description (column B).</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2. Columns C–F are optional and not used for calculations. These fields can be filled out if desired.</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3. Enter fuel consumption for each phase—taxiing, descent/approach/landing, climb, and take-off—from Step 0 in the assigned fields (columns G–J).</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4. Select the average efficiency dataset from the drop-down list. If a custom dataset is to be used, the relevant information must be entered in the sheet “Step 2 – Energy Efficiency Data” in row 56.</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5. Enter the average taxi time (column M).</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6. Enter the cruise distance for the route analyzed (column N). </a:t>
          </a:r>
          <a:r>
            <a:rPr lang="en-GB" sz="1100">
              <a:solidFill>
                <a:schemeClr val="dk1"/>
              </a:solidFill>
              <a:effectLst/>
              <a:latin typeface="+mn-lt"/>
              <a:ea typeface="+mn-ea"/>
              <a:cs typeface="+mn-cs"/>
            </a:rPr>
            <a:t>Distance can be found using online tools e.g. on </a:t>
          </a:r>
          <a:r>
            <a:rPr lang="en-GB" sz="1100" u="sng">
              <a:solidFill>
                <a:schemeClr val="dk1"/>
              </a:solidFill>
              <a:effectLst/>
              <a:latin typeface="+mn-lt"/>
              <a:ea typeface="+mn-ea"/>
              <a:cs typeface="+mn-cs"/>
              <a:hlinkClick xmlns:r="http://schemas.openxmlformats.org/officeDocument/2006/relationships" r:id=""/>
            </a:rPr>
            <a:t>www.greatcirclemapper.net</a:t>
          </a:r>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7. Three parameters are calculated for each entry: typical fuel consumption, rotational shaft energy, and required electrical energy for the trip. These parameters are used in Step 3.</a:t>
          </a:r>
        </a:p>
        <a:p>
          <a:endParaRPr lang="da-DK" sz="1100">
            <a:effectLst/>
            <a:latin typeface="Calibri" panose="020F0502020204030204" pitchFamily="34" charset="0"/>
            <a:ea typeface="Calibri" panose="020F0502020204030204" pitchFamily="34" charset="0"/>
            <a:cs typeface="Calibri" panose="020F0502020204030204" pitchFamily="34" charset="0"/>
          </a:endParaRPr>
        </a:p>
        <a:p>
          <a:endParaRPr lang="da-DK" sz="1100" kern="120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0</xdr:col>
      <xdr:colOff>609599</xdr:colOff>
      <xdr:row>44</xdr:row>
      <xdr:rowOff>133350</xdr:rowOff>
    </xdr:from>
    <xdr:to>
      <xdr:col>8</xdr:col>
      <xdr:colOff>228600</xdr:colOff>
      <xdr:row>54</xdr:row>
      <xdr:rowOff>38099</xdr:rowOff>
    </xdr:to>
    <xdr:sp macro="" textlink="">
      <xdr:nvSpPr>
        <xdr:cNvPr id="5" name="TextBox 4">
          <a:extLst>
            <a:ext uri="{FF2B5EF4-FFF2-40B4-BE49-F238E27FC236}">
              <a16:creationId xmlns:a16="http://schemas.microsoft.com/office/drawing/2014/main" id="{9C439ECE-EC9C-45FE-BFB7-A6B4D5BAAFDE}"/>
            </a:ext>
          </a:extLst>
        </xdr:cNvPr>
        <xdr:cNvSpPr txBox="1"/>
      </xdr:nvSpPr>
      <xdr:spPr>
        <a:xfrm>
          <a:off x="609599" y="7962900"/>
          <a:ext cx="6781801" cy="1809749"/>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solidFill>
                <a:schemeClr val="dk1"/>
              </a:solidFill>
              <a:effectLst/>
              <a:latin typeface="Calibri" panose="020F0502020204030204" pitchFamily="34" charset="0"/>
              <a:ea typeface="Calibri" panose="020F0502020204030204" pitchFamily="34" charset="0"/>
              <a:cs typeface="Calibri" panose="020F0502020204030204" pitchFamily="34" charset="0"/>
            </a:rPr>
            <a:t>Step 1.b</a:t>
          </a:r>
          <a:r>
            <a:rPr lang="da-DK" sz="1100" b="1"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 Trip frequency (green sheet)</a:t>
          </a:r>
          <a:endParaRPr lang="da-DK" sz="1100">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In this sheet, all departures for each entry, in every hour of the worst-case day, should be recorded in the table. Each field must indicate the number of departures for the specific aircraft and route (as specified in Step 1.a).</a:t>
          </a:r>
        </a:p>
        <a:p>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 sheet calculates four parameters:</a:t>
          </a:r>
        </a:p>
        <a:p>
          <a:r>
            <a:rPr lang="da-DK" sz="1100" b="1" i="0">
              <a:solidFill>
                <a:schemeClr val="dk1"/>
              </a:solidFill>
              <a:effectLst/>
              <a:latin typeface="Calibri" panose="020F0502020204030204" pitchFamily="34" charset="0"/>
              <a:ea typeface="Calibri" panose="020F0502020204030204" pitchFamily="34" charset="0"/>
              <a:cs typeface="Calibri" panose="020F0502020204030204" pitchFamily="34" charset="0"/>
            </a:rPr>
            <a:t>   - Maximum hourly departures</a:t>
          </a:r>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1" i="0">
              <a:solidFill>
                <a:schemeClr val="dk1"/>
              </a:solidFill>
              <a:effectLst/>
              <a:latin typeface="Calibri" panose="020F0502020204030204" pitchFamily="34" charset="0"/>
              <a:ea typeface="Calibri" panose="020F0502020204030204" pitchFamily="34" charset="0"/>
              <a:cs typeface="Calibri" panose="020F0502020204030204" pitchFamily="34" charset="0"/>
            </a:rPr>
            <a:t>   - Maximum required hourly energy</a:t>
          </a:r>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1" i="0">
              <a:solidFill>
                <a:schemeClr val="dk1"/>
              </a:solidFill>
              <a:effectLst/>
              <a:latin typeface="Calibri" panose="020F0502020204030204" pitchFamily="34" charset="0"/>
              <a:ea typeface="Calibri" panose="020F0502020204030204" pitchFamily="34" charset="0"/>
              <a:cs typeface="Calibri" panose="020F0502020204030204" pitchFamily="34" charset="0"/>
            </a:rPr>
            <a:t>   - Number of trips per day</a:t>
          </a:r>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1" i="0">
              <a:solidFill>
                <a:schemeClr val="dk1"/>
              </a:solidFill>
              <a:effectLst/>
              <a:latin typeface="Calibri" panose="020F0502020204030204" pitchFamily="34" charset="0"/>
              <a:ea typeface="Calibri" panose="020F0502020204030204" pitchFamily="34" charset="0"/>
              <a:cs typeface="Calibri" panose="020F0502020204030204" pitchFamily="34" charset="0"/>
            </a:rPr>
            <a:t>   - Electric energy demand per day</a:t>
          </a:r>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These parameters are used in Step 3.</a:t>
          </a:r>
        </a:p>
      </xdr:txBody>
    </xdr:sp>
    <xdr:clientData/>
  </xdr:twoCellAnchor>
  <xdr:twoCellAnchor>
    <xdr:from>
      <xdr:col>1</xdr:col>
      <xdr:colOff>0</xdr:colOff>
      <xdr:row>54</xdr:row>
      <xdr:rowOff>47625</xdr:rowOff>
    </xdr:from>
    <xdr:to>
      <xdr:col>8</xdr:col>
      <xdr:colOff>228600</xdr:colOff>
      <xdr:row>59</xdr:row>
      <xdr:rowOff>66675</xdr:rowOff>
    </xdr:to>
    <xdr:sp macro="" textlink="">
      <xdr:nvSpPr>
        <xdr:cNvPr id="6" name="TextBox 5">
          <a:extLst>
            <a:ext uri="{FF2B5EF4-FFF2-40B4-BE49-F238E27FC236}">
              <a16:creationId xmlns:a16="http://schemas.microsoft.com/office/drawing/2014/main" id="{2B267641-B8B7-496A-B515-CA0E22469E63}"/>
            </a:ext>
          </a:extLst>
        </xdr:cNvPr>
        <xdr:cNvSpPr txBox="1"/>
      </xdr:nvSpPr>
      <xdr:spPr>
        <a:xfrm>
          <a:off x="609600" y="9782175"/>
          <a:ext cx="6781800" cy="971550"/>
        </a:xfrm>
        <a:prstGeom prst="rect">
          <a:avLst/>
        </a:prstGeom>
        <a:solidFill>
          <a:schemeClr val="tx2">
            <a:lumMod val="25000"/>
            <a:lumOff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solidFill>
                <a:schemeClr val="dk1"/>
              </a:solidFill>
              <a:effectLst/>
              <a:latin typeface="Calibri" panose="020F0502020204030204" pitchFamily="34" charset="0"/>
              <a:ea typeface="Calibri" panose="020F0502020204030204" pitchFamily="34" charset="0"/>
              <a:cs typeface="Calibri" panose="020F0502020204030204" pitchFamily="34" charset="0"/>
            </a:rPr>
            <a:t>Step 2</a:t>
          </a:r>
          <a:r>
            <a:rPr lang="da-DK" sz="1100" b="1"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 Energy efficiency (blue sheet)</a:t>
          </a:r>
          <a:endParaRPr lang="da-DK" sz="1100">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This sheet contains assumed energy conversion efficiency data used in the tool’s calculations. More details on how these values are determined can be found in the infrastructure study on the ALIGHT website.</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If "Custom" is selected when choosing efficiency in Step 1.a, the required data must be entered in row 56 (green-marked fields).</a:t>
          </a:r>
        </a:p>
      </xdr:txBody>
    </xdr:sp>
    <xdr:clientData/>
  </xdr:twoCellAnchor>
  <xdr:twoCellAnchor>
    <xdr:from>
      <xdr:col>1</xdr:col>
      <xdr:colOff>0</xdr:colOff>
      <xdr:row>59</xdr:row>
      <xdr:rowOff>66675</xdr:rowOff>
    </xdr:from>
    <xdr:to>
      <xdr:col>8</xdr:col>
      <xdr:colOff>228600</xdr:colOff>
      <xdr:row>66</xdr:row>
      <xdr:rowOff>177362</xdr:rowOff>
    </xdr:to>
    <xdr:sp macro="" textlink="">
      <xdr:nvSpPr>
        <xdr:cNvPr id="8" name="TextBox 7">
          <a:extLst>
            <a:ext uri="{FF2B5EF4-FFF2-40B4-BE49-F238E27FC236}">
              <a16:creationId xmlns:a16="http://schemas.microsoft.com/office/drawing/2014/main" id="{47E84D6E-885F-4FEE-81EC-A698A18153CF}"/>
            </a:ext>
          </a:extLst>
        </xdr:cNvPr>
        <xdr:cNvSpPr txBox="1"/>
      </xdr:nvSpPr>
      <xdr:spPr>
        <a:xfrm>
          <a:off x="610914" y="11319313"/>
          <a:ext cx="6790996" cy="144418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solidFill>
                <a:schemeClr val="dk1"/>
              </a:solidFill>
              <a:effectLst/>
              <a:latin typeface="Calibri" panose="020F0502020204030204" pitchFamily="34" charset="0"/>
              <a:ea typeface="Calibri" panose="020F0502020204030204" pitchFamily="34" charset="0"/>
              <a:cs typeface="Calibri" panose="020F0502020204030204" pitchFamily="34" charset="0"/>
            </a:rPr>
            <a:t>Step 3 </a:t>
          </a:r>
          <a:r>
            <a:rPr lang="da-DK" sz="1100" b="1"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Electric demand (pink sheet)</a:t>
          </a:r>
          <a:endParaRPr lang="da-DK" sz="1100">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mn-lt"/>
              <a:ea typeface="+mn-ea"/>
              <a:cs typeface="+mn-cs"/>
            </a:rPr>
            <a:t>This sheet</a:t>
          </a:r>
          <a:r>
            <a:rPr lang="da-DK" sz="1100" b="0" i="0" baseline="0">
              <a:solidFill>
                <a:schemeClr val="dk1"/>
              </a:solidFill>
              <a:effectLst/>
              <a:latin typeface="+mn-lt"/>
              <a:ea typeface="+mn-ea"/>
              <a:cs typeface="+mn-cs"/>
            </a:rPr>
            <a:t> presents the estimated electric power demand based on the data given in input sheets "Step 1.a", "Step 1.b" and "Step 2".</a:t>
          </a:r>
          <a:endParaRPr lang="da-DK" sz="1100">
            <a:effectLst/>
            <a:latin typeface="Calibri" panose="020F0502020204030204" pitchFamily="34" charset="0"/>
            <a:ea typeface="Calibri" panose="020F0502020204030204" pitchFamily="34" charset="0"/>
            <a:cs typeface="Calibri" panose="020F0502020204030204" pitchFamily="34" charset="0"/>
          </a:endParaRPr>
        </a:p>
        <a:p>
          <a:endParaRPr lang="da-DK" sz="1100" kern="1200">
            <a:latin typeface="Calibri" panose="020F0502020204030204" pitchFamily="34" charset="0"/>
            <a:ea typeface="Calibri" panose="020F0502020204030204" pitchFamily="34" charset="0"/>
            <a:cs typeface="Calibri" panose="020F0502020204030204" pitchFamily="34" charset="0"/>
          </a:endParaRPr>
        </a:p>
        <a:p>
          <a:r>
            <a:rPr lang="da-DK" sz="1100" kern="1200">
              <a:latin typeface="Calibri" panose="020F0502020204030204" pitchFamily="34" charset="0"/>
              <a:ea typeface="Calibri" panose="020F0502020204030204" pitchFamily="34" charset="0"/>
              <a:cs typeface="Calibri" panose="020F0502020204030204" pitchFamily="34" charset="0"/>
            </a:rPr>
            <a:t>The needed power demand are</a:t>
          </a:r>
          <a:r>
            <a:rPr lang="da-DK" sz="1100" kern="1200" baseline="0">
              <a:latin typeface="Calibri" panose="020F0502020204030204" pitchFamily="34" charset="0"/>
              <a:ea typeface="Calibri" panose="020F0502020204030204" pitchFamily="34" charset="0"/>
              <a:cs typeface="Calibri" panose="020F0502020204030204" pitchFamily="34" charset="0"/>
            </a:rPr>
            <a:t> presented for the two scenarios:</a:t>
          </a:r>
        </a:p>
        <a:p>
          <a:r>
            <a:rPr lang="da-DK" sz="1100" kern="1200" baseline="0">
              <a:latin typeface="Calibri" panose="020F0502020204030204" pitchFamily="34" charset="0"/>
              <a:ea typeface="Calibri" panose="020F0502020204030204" pitchFamily="34" charset="0"/>
              <a:cs typeface="Calibri" panose="020F0502020204030204" pitchFamily="34" charset="0"/>
            </a:rPr>
            <a:t>a) direct charging via grid</a:t>
          </a:r>
        </a:p>
        <a:p>
          <a:r>
            <a:rPr lang="da-DK" sz="1100" kern="1200" baseline="0">
              <a:latin typeface="Calibri" panose="020F0502020204030204" pitchFamily="34" charset="0"/>
              <a:ea typeface="Calibri" panose="020F0502020204030204" pitchFamily="34" charset="0"/>
              <a:cs typeface="Calibri" panose="020F0502020204030204" pitchFamily="34" charset="0"/>
            </a:rPr>
            <a:t>b) indirect charging via a buffer battery capacity. </a:t>
          </a:r>
        </a:p>
      </xdr:txBody>
    </xdr:sp>
    <xdr:clientData/>
  </xdr:twoCellAnchor>
  <xdr:twoCellAnchor>
    <xdr:from>
      <xdr:col>0</xdr:col>
      <xdr:colOff>604345</xdr:colOff>
      <xdr:row>66</xdr:row>
      <xdr:rowOff>178019</xdr:rowOff>
    </xdr:from>
    <xdr:to>
      <xdr:col>8</xdr:col>
      <xdr:colOff>222031</xdr:colOff>
      <xdr:row>71</xdr:row>
      <xdr:rowOff>149444</xdr:rowOff>
    </xdr:to>
    <xdr:sp macro="" textlink="">
      <xdr:nvSpPr>
        <xdr:cNvPr id="7" name="TextBox 6">
          <a:extLst>
            <a:ext uri="{FF2B5EF4-FFF2-40B4-BE49-F238E27FC236}">
              <a16:creationId xmlns:a16="http://schemas.microsoft.com/office/drawing/2014/main" id="{BCE5043B-8EC9-45EB-A2C2-861EFD4709D2}"/>
            </a:ext>
          </a:extLst>
        </xdr:cNvPr>
        <xdr:cNvSpPr txBox="1"/>
      </xdr:nvSpPr>
      <xdr:spPr>
        <a:xfrm>
          <a:off x="604345" y="12764157"/>
          <a:ext cx="6790996" cy="9239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solidFill>
                <a:schemeClr val="dk1"/>
              </a:solidFill>
              <a:effectLst/>
              <a:latin typeface="Calibri" panose="020F0502020204030204" pitchFamily="34" charset="0"/>
              <a:ea typeface="Calibri" panose="020F0502020204030204" pitchFamily="34" charset="0"/>
              <a:cs typeface="Calibri" panose="020F0502020204030204" pitchFamily="34" charset="0"/>
            </a:rPr>
            <a:t>LTO</a:t>
          </a:r>
          <a:r>
            <a:rPr lang="da-DK" sz="1100" b="1"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Times (no colour)</a:t>
          </a:r>
        </a:p>
        <a:p>
          <a:r>
            <a:rPr lang="da-DK" sz="1100">
              <a:effectLst/>
              <a:latin typeface="Calibri" panose="020F0502020204030204" pitchFamily="34" charset="0"/>
              <a:ea typeface="Calibri" panose="020F0502020204030204" pitchFamily="34" charset="0"/>
              <a:cs typeface="Calibri" panose="020F0502020204030204" pitchFamily="34" charset="0"/>
            </a:rPr>
            <a:t>ICAO standard times</a:t>
          </a:r>
          <a:r>
            <a:rPr lang="da-DK" sz="1100" baseline="0">
              <a:effectLst/>
              <a:latin typeface="Calibri" panose="020F0502020204030204" pitchFamily="34" charset="0"/>
              <a:ea typeface="Calibri" panose="020F0502020204030204" pitchFamily="34" charset="0"/>
              <a:cs typeface="Calibri" panose="020F0502020204030204" pitchFamily="34" charset="0"/>
            </a:rPr>
            <a:t> and engine loads - only for information. </a:t>
          </a:r>
          <a:endParaRPr lang="da-DK" sz="1100">
            <a:effectLst/>
            <a:latin typeface="Calibri" panose="020F0502020204030204" pitchFamily="34" charset="0"/>
            <a:ea typeface="Calibri" panose="020F0502020204030204" pitchFamily="34" charset="0"/>
            <a:cs typeface="Calibri" panose="020F0502020204030204" pitchFamily="34" charset="0"/>
          </a:endParaRPr>
        </a:p>
        <a:p>
          <a:endParaRPr lang="da-DK" sz="1100">
            <a:effectLst/>
            <a:latin typeface="Calibri" panose="020F0502020204030204" pitchFamily="34" charset="0"/>
            <a:ea typeface="Calibri" panose="020F0502020204030204" pitchFamily="34" charset="0"/>
            <a:cs typeface="Calibri" panose="020F0502020204030204" pitchFamily="34" charset="0"/>
          </a:endParaRPr>
        </a:p>
        <a:p>
          <a:endParaRPr lang="da-DK" sz="1100" kern="120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0</xdr:col>
      <xdr:colOff>608124</xdr:colOff>
      <xdr:row>22</xdr:row>
      <xdr:rowOff>92568</xdr:rowOff>
    </xdr:from>
    <xdr:to>
      <xdr:col>8</xdr:col>
      <xdr:colOff>228063</xdr:colOff>
      <xdr:row>25</xdr:row>
      <xdr:rowOff>16368</xdr:rowOff>
    </xdr:to>
    <xdr:sp macro="" textlink="">
      <xdr:nvSpPr>
        <xdr:cNvPr id="9" name="TextBox 8">
          <a:extLst>
            <a:ext uri="{FF2B5EF4-FFF2-40B4-BE49-F238E27FC236}">
              <a16:creationId xmlns:a16="http://schemas.microsoft.com/office/drawing/2014/main" id="{EDFB9111-A6A3-4EE1-9D6B-B1181CA05F80}"/>
            </a:ext>
          </a:extLst>
        </xdr:cNvPr>
        <xdr:cNvSpPr txBox="1"/>
      </xdr:nvSpPr>
      <xdr:spPr>
        <a:xfrm>
          <a:off x="608124" y="4305033"/>
          <a:ext cx="6778446" cy="495300"/>
        </a:xfrm>
        <a:prstGeom prst="rect">
          <a:avLst/>
        </a:prstGeom>
        <a:solidFill>
          <a:schemeClr val="accent4">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solidFill>
                <a:schemeClr val="bg1"/>
              </a:solidFill>
              <a:effectLst/>
              <a:latin typeface="Calibri" panose="020F0502020204030204" pitchFamily="34" charset="0"/>
              <a:ea typeface="Calibri" panose="020F0502020204030204" pitchFamily="34" charset="0"/>
              <a:cs typeface="Calibri" panose="020F0502020204030204" pitchFamily="34" charset="0"/>
            </a:rPr>
            <a:t>About (current</a:t>
          </a:r>
          <a:r>
            <a:rPr lang="da-DK" sz="1100" b="1" baseline="0">
              <a:solidFill>
                <a:schemeClr val="bg1"/>
              </a:solidFill>
              <a:effectLst/>
              <a:latin typeface="Calibri" panose="020F0502020204030204" pitchFamily="34" charset="0"/>
              <a:ea typeface="Calibri" panose="020F0502020204030204" pitchFamily="34" charset="0"/>
              <a:cs typeface="Calibri" panose="020F0502020204030204" pitchFamily="34" charset="0"/>
            </a:rPr>
            <a:t> sheet)</a:t>
          </a:r>
        </a:p>
        <a:p>
          <a:r>
            <a:rPr lang="da-DK" sz="1100" b="0" i="0">
              <a:solidFill>
                <a:schemeClr val="bg1"/>
              </a:solidFill>
              <a:effectLst/>
              <a:latin typeface="Calibri" panose="020F0502020204030204" pitchFamily="34" charset="0"/>
              <a:ea typeface="Calibri" panose="020F0502020204030204" pitchFamily="34" charset="0"/>
              <a:cs typeface="Calibri" panose="020F0502020204030204" pitchFamily="34" charset="0"/>
            </a:rPr>
            <a:t>This sheet introduces this</a:t>
          </a:r>
          <a:r>
            <a:rPr lang="da-DK" sz="1100" b="0" i="0" baseline="0">
              <a:solidFill>
                <a:schemeClr val="bg1"/>
              </a:solidFill>
              <a:effectLst/>
              <a:latin typeface="Calibri" panose="020F0502020204030204" pitchFamily="34" charset="0"/>
              <a:ea typeface="Calibri" panose="020F0502020204030204" pitchFamily="34" charset="0"/>
              <a:cs typeface="Calibri" panose="020F0502020204030204" pitchFamily="34" charset="0"/>
            </a:rPr>
            <a:t> tool for estimating electric demand of aircrafts. </a:t>
          </a:r>
          <a:endParaRPr lang="da-DK" sz="1100" b="0" i="0">
            <a:solidFill>
              <a:schemeClr val="bg1"/>
            </a:solidFill>
            <a:effectLst/>
            <a:latin typeface="Calibri" panose="020F0502020204030204" pitchFamily="34" charset="0"/>
            <a:ea typeface="Calibri" panose="020F0502020204030204" pitchFamily="34" charset="0"/>
            <a:cs typeface="Calibri" panose="020F0502020204030204" pitchFamily="34" charset="0"/>
          </a:endParaRPr>
        </a:p>
        <a:p>
          <a:endParaRPr lang="da-DK" sz="1100" kern="120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15</xdr:row>
      <xdr:rowOff>142875</xdr:rowOff>
    </xdr:from>
    <xdr:to>
      <xdr:col>3</xdr:col>
      <xdr:colOff>2219325</xdr:colOff>
      <xdr:row>44</xdr:row>
      <xdr:rowOff>57150</xdr:rowOff>
    </xdr:to>
    <xdr:pic>
      <xdr:nvPicPr>
        <xdr:cNvPr id="2" name="Billede 1">
          <a:extLst>
            <a:ext uri="{FF2B5EF4-FFF2-40B4-BE49-F238E27FC236}">
              <a16:creationId xmlns:a16="http://schemas.microsoft.com/office/drawing/2014/main" id="{9E15A0CF-DB7F-58C6-A8B6-BC2DB7204243}"/>
            </a:ext>
          </a:extLst>
        </xdr:cNvPr>
        <xdr:cNvPicPr>
          <a:picLocks noChangeAspect="1"/>
        </xdr:cNvPicPr>
      </xdr:nvPicPr>
      <xdr:blipFill>
        <a:blip xmlns:r="http://schemas.openxmlformats.org/officeDocument/2006/relationships" r:embed="rId1"/>
        <a:stretch>
          <a:fillRect/>
        </a:stretch>
      </xdr:blipFill>
      <xdr:spPr>
        <a:xfrm>
          <a:off x="638175" y="2981325"/>
          <a:ext cx="9705975" cy="5438775"/>
        </a:xfrm>
        <a:prstGeom prst="rect">
          <a:avLst/>
        </a:prstGeom>
      </xdr:spPr>
    </xdr:pic>
    <xdr:clientData/>
  </xdr:twoCellAnchor>
  <xdr:twoCellAnchor editAs="oneCell">
    <xdr:from>
      <xdr:col>1</xdr:col>
      <xdr:colOff>6210300</xdr:colOff>
      <xdr:row>25</xdr:row>
      <xdr:rowOff>161925</xdr:rowOff>
    </xdr:from>
    <xdr:to>
      <xdr:col>11</xdr:col>
      <xdr:colOff>276225</xdr:colOff>
      <xdr:row>31</xdr:row>
      <xdr:rowOff>114300</xdr:rowOff>
    </xdr:to>
    <xdr:pic>
      <xdr:nvPicPr>
        <xdr:cNvPr id="3" name="Billede 2">
          <a:extLst>
            <a:ext uri="{FF2B5EF4-FFF2-40B4-BE49-F238E27FC236}">
              <a16:creationId xmlns:a16="http://schemas.microsoft.com/office/drawing/2014/main" id="{7B402B26-DBB1-AE0B-BECE-144B78A3BC26}"/>
            </a:ext>
            <a:ext uri="{147F2762-F138-4A5C-976F-8EAC2B608ADB}">
              <a16:predDERef xmlns:a16="http://schemas.microsoft.com/office/drawing/2014/main" pred="{9E15A0CF-DB7F-58C6-A8B6-BC2DB7204243}"/>
            </a:ext>
          </a:extLst>
        </xdr:cNvPr>
        <xdr:cNvPicPr>
          <a:picLocks noChangeAspect="1"/>
        </xdr:cNvPicPr>
      </xdr:nvPicPr>
      <xdr:blipFill>
        <a:blip xmlns:r="http://schemas.openxmlformats.org/officeDocument/2006/relationships" r:embed="rId2"/>
        <a:stretch>
          <a:fillRect/>
        </a:stretch>
      </xdr:blipFill>
      <xdr:spPr>
        <a:xfrm>
          <a:off x="6819900" y="4905375"/>
          <a:ext cx="8953500" cy="1095375"/>
        </a:xfrm>
        <a:prstGeom prst="rect">
          <a:avLst/>
        </a:prstGeom>
        <a:ln w="28575">
          <a:solidFill>
            <a:srgbClr val="FF0000"/>
          </a:solidFill>
        </a:ln>
      </xdr:spPr>
    </xdr:pic>
    <xdr:clientData/>
  </xdr:twoCellAnchor>
  <xdr:twoCellAnchor>
    <xdr:from>
      <xdr:col>1</xdr:col>
      <xdr:colOff>6438900</xdr:colOff>
      <xdr:row>24</xdr:row>
      <xdr:rowOff>47625</xdr:rowOff>
    </xdr:from>
    <xdr:to>
      <xdr:col>3</xdr:col>
      <xdr:colOff>409575</xdr:colOff>
      <xdr:row>25</xdr:row>
      <xdr:rowOff>57150</xdr:rowOff>
    </xdr:to>
    <xdr:sp macro="" textlink="">
      <xdr:nvSpPr>
        <xdr:cNvPr id="4" name="Højre pil 3">
          <a:extLst>
            <a:ext uri="{FF2B5EF4-FFF2-40B4-BE49-F238E27FC236}">
              <a16:creationId xmlns:a16="http://schemas.microsoft.com/office/drawing/2014/main" id="{3FB94C94-C875-696D-9FD0-F466F05A9B31}"/>
            </a:ext>
            <a:ext uri="{147F2762-F138-4A5C-976F-8EAC2B608ADB}">
              <a16:predDERef xmlns:a16="http://schemas.microsoft.com/office/drawing/2014/main" pred="{7B402B26-DBB1-AE0B-BECE-144B78A3BC26}"/>
            </a:ext>
          </a:extLst>
        </xdr:cNvPr>
        <xdr:cNvSpPr/>
      </xdr:nvSpPr>
      <xdr:spPr>
        <a:xfrm rot="2629852">
          <a:off x="7048500" y="4600575"/>
          <a:ext cx="1485900" cy="200025"/>
        </a:xfrm>
        <a:prstGeom prst="rightArrow">
          <a:avLst/>
        </a:prstGeom>
        <a:solidFill>
          <a:srgbClr val="FF0000"/>
        </a:solidFill>
        <a:ln>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twoCellAnchor editAs="oneCell">
    <xdr:from>
      <xdr:col>1</xdr:col>
      <xdr:colOff>0</xdr:colOff>
      <xdr:row>48</xdr:row>
      <xdr:rowOff>47625</xdr:rowOff>
    </xdr:from>
    <xdr:to>
      <xdr:col>3</xdr:col>
      <xdr:colOff>2381250</xdr:colOff>
      <xdr:row>74</xdr:row>
      <xdr:rowOff>180975</xdr:rowOff>
    </xdr:to>
    <xdr:pic>
      <xdr:nvPicPr>
        <xdr:cNvPr id="5" name="Billede 4">
          <a:extLst>
            <a:ext uri="{FF2B5EF4-FFF2-40B4-BE49-F238E27FC236}">
              <a16:creationId xmlns:a16="http://schemas.microsoft.com/office/drawing/2014/main" id="{AA3607BA-0CC5-C582-8660-951296311945}"/>
            </a:ext>
            <a:ext uri="{147F2762-F138-4A5C-976F-8EAC2B608ADB}">
              <a16:predDERef xmlns:a16="http://schemas.microsoft.com/office/drawing/2014/main" pred="{3FB94C94-C875-696D-9FD0-F466F05A9B31}"/>
            </a:ext>
          </a:extLst>
        </xdr:cNvPr>
        <xdr:cNvPicPr>
          <a:picLocks noChangeAspect="1"/>
        </xdr:cNvPicPr>
      </xdr:nvPicPr>
      <xdr:blipFill>
        <a:blip xmlns:r="http://schemas.openxmlformats.org/officeDocument/2006/relationships" r:embed="rId3"/>
        <a:stretch>
          <a:fillRect/>
        </a:stretch>
      </xdr:blipFill>
      <xdr:spPr>
        <a:xfrm>
          <a:off x="609600" y="10163175"/>
          <a:ext cx="9896475" cy="5086350"/>
        </a:xfrm>
        <a:prstGeom prst="rect">
          <a:avLst/>
        </a:prstGeom>
      </xdr:spPr>
    </xdr:pic>
    <xdr:clientData/>
  </xdr:twoCellAnchor>
  <xdr:twoCellAnchor editAs="oneCell">
    <xdr:from>
      <xdr:col>1</xdr:col>
      <xdr:colOff>781050</xdr:colOff>
      <xdr:row>66</xdr:row>
      <xdr:rowOff>133350</xdr:rowOff>
    </xdr:from>
    <xdr:to>
      <xdr:col>1</xdr:col>
      <xdr:colOff>4543425</xdr:colOff>
      <xdr:row>81</xdr:row>
      <xdr:rowOff>114300</xdr:rowOff>
    </xdr:to>
    <xdr:pic>
      <xdr:nvPicPr>
        <xdr:cNvPr id="6" name="Billede 5">
          <a:extLst>
            <a:ext uri="{FF2B5EF4-FFF2-40B4-BE49-F238E27FC236}">
              <a16:creationId xmlns:a16="http://schemas.microsoft.com/office/drawing/2014/main" id="{8DE575E5-0D34-71E2-6A29-B43F55084C34}"/>
            </a:ext>
            <a:ext uri="{147F2762-F138-4A5C-976F-8EAC2B608ADB}">
              <a16:predDERef xmlns:a16="http://schemas.microsoft.com/office/drawing/2014/main" pred="{AA3607BA-0CC5-C582-8660-951296311945}"/>
            </a:ext>
          </a:extLst>
        </xdr:cNvPr>
        <xdr:cNvPicPr>
          <a:picLocks noChangeAspect="1"/>
        </xdr:cNvPicPr>
      </xdr:nvPicPr>
      <xdr:blipFill>
        <a:blip xmlns:r="http://schemas.openxmlformats.org/officeDocument/2006/relationships" r:embed="rId4"/>
        <a:stretch>
          <a:fillRect/>
        </a:stretch>
      </xdr:blipFill>
      <xdr:spPr>
        <a:xfrm>
          <a:off x="1390650" y="12887325"/>
          <a:ext cx="3762375" cy="2838450"/>
        </a:xfrm>
        <a:prstGeom prst="rect">
          <a:avLst/>
        </a:prstGeom>
        <a:ln w="38100">
          <a:solidFill>
            <a:srgbClr val="FF0000"/>
          </a:solidFill>
        </a:ln>
      </xdr:spPr>
    </xdr:pic>
    <xdr:clientData/>
  </xdr:twoCellAnchor>
  <xdr:twoCellAnchor>
    <xdr:from>
      <xdr:col>1</xdr:col>
      <xdr:colOff>1184801</xdr:colOff>
      <xdr:row>55</xdr:row>
      <xdr:rowOff>45107</xdr:rowOff>
    </xdr:from>
    <xdr:to>
      <xdr:col>1</xdr:col>
      <xdr:colOff>1373057</xdr:colOff>
      <xdr:row>68</xdr:row>
      <xdr:rowOff>129610</xdr:rowOff>
    </xdr:to>
    <xdr:sp macro="" textlink="">
      <xdr:nvSpPr>
        <xdr:cNvPr id="7" name="Højre pil 3">
          <a:extLst>
            <a:ext uri="{FF2B5EF4-FFF2-40B4-BE49-F238E27FC236}">
              <a16:creationId xmlns:a16="http://schemas.microsoft.com/office/drawing/2014/main" id="{4C91C0D6-9E36-48BB-81D1-C9C0B755288B}"/>
            </a:ext>
            <a:ext uri="{147F2762-F138-4A5C-976F-8EAC2B608ADB}">
              <a16:predDERef xmlns:a16="http://schemas.microsoft.com/office/drawing/2014/main" pred="{7B402B26-DBB1-AE0B-BECE-144B78A3BC26}"/>
            </a:ext>
          </a:extLst>
        </xdr:cNvPr>
        <xdr:cNvSpPr/>
      </xdr:nvSpPr>
      <xdr:spPr>
        <a:xfrm rot="3913463">
          <a:off x="608027" y="13490156"/>
          <a:ext cx="2561003" cy="188256"/>
        </a:xfrm>
        <a:prstGeom prst="rightArrow">
          <a:avLst/>
        </a:prstGeom>
        <a:solidFill>
          <a:srgbClr val="FF0000"/>
        </a:solidFill>
        <a:ln>
          <a:solidFill>
            <a:schemeClr val="accent2">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1</xdr:row>
      <xdr:rowOff>57150</xdr:rowOff>
    </xdr:from>
    <xdr:to>
      <xdr:col>3</xdr:col>
      <xdr:colOff>514350</xdr:colOff>
      <xdr:row>5</xdr:row>
      <xdr:rowOff>85725</xdr:rowOff>
    </xdr:to>
    <xdr:sp macro="" textlink="">
      <xdr:nvSpPr>
        <xdr:cNvPr id="2" name="TextBox 1">
          <a:extLst>
            <a:ext uri="{FF2B5EF4-FFF2-40B4-BE49-F238E27FC236}">
              <a16:creationId xmlns:a16="http://schemas.microsoft.com/office/drawing/2014/main" id="{3388111E-1BCC-2933-EC68-C162354E4DE7}"/>
            </a:ext>
          </a:extLst>
        </xdr:cNvPr>
        <xdr:cNvSpPr txBox="1"/>
      </xdr:nvSpPr>
      <xdr:spPr>
        <a:xfrm>
          <a:off x="628650" y="295275"/>
          <a:ext cx="403860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Calibri" panose="020F0502020204030204" pitchFamily="34" charset="0"/>
              <a:ea typeface="Calibri" panose="020F0502020204030204" pitchFamily="34" charset="0"/>
              <a:cs typeface="Calibri" panose="020F0502020204030204" pitchFamily="34" charset="0"/>
            </a:rPr>
            <a:t>Choose relevant trips/aircrafts to include in the calculations. </a:t>
          </a:r>
        </a:p>
        <a:p>
          <a:r>
            <a:rPr lang="da-DK" sz="1100" b="1">
              <a:latin typeface="Calibri" panose="020F0502020204030204" pitchFamily="34" charset="0"/>
              <a:ea typeface="Calibri" panose="020F0502020204030204" pitchFamily="34" charset="0"/>
              <a:cs typeface="Calibri" panose="020F0502020204030204" pitchFamily="34" charset="0"/>
            </a:rPr>
            <a:t>Relavant trips/aircrafts</a:t>
          </a:r>
          <a:r>
            <a:rPr lang="da-DK" sz="1100">
              <a:latin typeface="Calibri" panose="020F0502020204030204" pitchFamily="34" charset="0"/>
              <a:ea typeface="Calibri" panose="020F0502020204030204" pitchFamily="34" charset="0"/>
              <a:cs typeface="Calibri" panose="020F0502020204030204" pitchFamily="34" charset="0"/>
            </a:rPr>
            <a:t>: Likely to be replaced with electric aircrafts. </a:t>
          </a:r>
        </a:p>
        <a:p>
          <a:endParaRPr lang="da-DK" sz="1100">
            <a:latin typeface="Calibri" panose="020F0502020204030204" pitchFamily="34" charset="0"/>
            <a:ea typeface="Calibri" panose="020F0502020204030204" pitchFamily="34" charset="0"/>
            <a:cs typeface="Calibri" panose="020F0502020204030204" pitchFamily="34" charset="0"/>
          </a:endParaRPr>
        </a:p>
        <a:p>
          <a:r>
            <a:rPr lang="da-DK" sz="1100">
              <a:latin typeface="Calibri" panose="020F0502020204030204" pitchFamily="34" charset="0"/>
              <a:ea typeface="Calibri" panose="020F0502020204030204" pitchFamily="34" charset="0"/>
              <a:cs typeface="Calibri" panose="020F0502020204030204" pitchFamily="34" charset="0"/>
            </a:rPr>
            <a:t>(The frequency of the trips to be entered on the next sheet)</a:t>
          </a:r>
        </a:p>
      </xdr:txBody>
    </xdr:sp>
    <xdr:clientData/>
  </xdr:twoCellAnchor>
  <xdr:twoCellAnchor>
    <xdr:from>
      <xdr:col>9</xdr:col>
      <xdr:colOff>247649</xdr:colOff>
      <xdr:row>5</xdr:row>
      <xdr:rowOff>0</xdr:rowOff>
    </xdr:from>
    <xdr:to>
      <xdr:col>16</xdr:col>
      <xdr:colOff>771525</xdr:colOff>
      <xdr:row>13</xdr:row>
      <xdr:rowOff>85725</xdr:rowOff>
    </xdr:to>
    <xdr:sp macro="" textlink="">
      <xdr:nvSpPr>
        <xdr:cNvPr id="3" name="TextBox 4">
          <a:extLst>
            <a:ext uri="{FF2B5EF4-FFF2-40B4-BE49-F238E27FC236}">
              <a16:creationId xmlns:a16="http://schemas.microsoft.com/office/drawing/2014/main" id="{D4646432-922D-4909-94E8-809FC3B0B674}"/>
            </a:ext>
          </a:extLst>
        </xdr:cNvPr>
        <xdr:cNvSpPr txBox="1"/>
      </xdr:nvSpPr>
      <xdr:spPr>
        <a:xfrm>
          <a:off x="9010649" y="1000125"/>
          <a:ext cx="6372226" cy="15525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latin typeface="Calibri" panose="020F0502020204030204" pitchFamily="34" charset="0"/>
              <a:ea typeface="Calibri" panose="020F0502020204030204" pitchFamily="34" charset="0"/>
              <a:cs typeface="Calibri" panose="020F0502020204030204" pitchFamily="34" charset="0"/>
            </a:rPr>
            <a:t>Attention</a:t>
          </a:r>
          <a:r>
            <a:rPr lang="da-DK" sz="1100" b="1" baseline="0">
              <a:latin typeface="Calibri" panose="020F0502020204030204" pitchFamily="34" charset="0"/>
              <a:ea typeface="Calibri" panose="020F0502020204030204" pitchFamily="34" charset="0"/>
              <a:cs typeface="Calibri" panose="020F0502020204030204" pitchFamily="34" charset="0"/>
            </a:rPr>
            <a:t> points</a:t>
          </a:r>
          <a:r>
            <a:rPr lang="da-DK" sz="1100">
              <a:latin typeface="Calibri" panose="020F0502020204030204" pitchFamily="34" charset="0"/>
              <a:ea typeface="Calibri" panose="020F0502020204030204" pitchFamily="34" charset="0"/>
              <a:cs typeface="Calibri" panose="020F0502020204030204" pitchFamily="34" charset="0"/>
            </a:rPr>
            <a:t>: </a:t>
          </a:r>
          <a:br>
            <a:rPr lang="da-DK" sz="1100">
              <a:latin typeface="Calibri" panose="020F0502020204030204" pitchFamily="34" charset="0"/>
              <a:ea typeface="Calibri" panose="020F0502020204030204" pitchFamily="34" charset="0"/>
              <a:cs typeface="Calibri" panose="020F0502020204030204" pitchFamily="34" charset="0"/>
            </a:rPr>
          </a:br>
          <a:r>
            <a:rPr lang="da-DK" sz="1100">
              <a:latin typeface="Calibri" panose="020F0502020204030204" pitchFamily="34" charset="0"/>
              <a:ea typeface="Calibri" panose="020F0502020204030204" pitchFamily="34" charset="0"/>
              <a:cs typeface="Calibri" panose="020F0502020204030204" pitchFamily="34" charset="0"/>
            </a:rPr>
            <a:t>If a</a:t>
          </a:r>
          <a:r>
            <a:rPr lang="da-DK" sz="1100" baseline="0">
              <a:latin typeface="Calibri" panose="020F0502020204030204" pitchFamily="34" charset="0"/>
              <a:ea typeface="Calibri" panose="020F0502020204030204" pitchFamily="34" charset="0"/>
              <a:cs typeface="Calibri" panose="020F0502020204030204" pitchFamily="34" charset="0"/>
            </a:rPr>
            <a:t>n already electric aircraft is entered into the sheet, the data for the respective row in coloumn Q can be overwritten with data from the aircraft datasheet or similar. </a:t>
          </a:r>
        </a:p>
        <a:p>
          <a:endParaRPr lang="da-DK" sz="1100" b="1" baseline="0">
            <a:effectLst/>
            <a:latin typeface="Calibri" panose="020F0502020204030204" pitchFamily="34" charset="0"/>
            <a:ea typeface="Calibri" panose="020F0502020204030204" pitchFamily="34" charset="0"/>
            <a:cs typeface="Calibri" panose="020F0502020204030204" pitchFamily="34" charset="0"/>
          </a:endParaRPr>
        </a:p>
        <a:p>
          <a:r>
            <a:rPr lang="da-DK" sz="1100" b="0" baseline="0">
              <a:effectLst/>
              <a:latin typeface="Calibri" panose="020F0502020204030204" pitchFamily="34" charset="0"/>
              <a:ea typeface="Calibri" panose="020F0502020204030204" pitchFamily="34" charset="0"/>
              <a:cs typeface="Calibri" panose="020F0502020204030204" pitchFamily="34" charset="0"/>
            </a:rPr>
            <a:t>If only interested in electric demand for selected phases of the flight, the fuel consumption for the remaining phases can be set to 0 kg/sec. E.g., if looking at LTO-phase electrified, the "Typical cruise fuel consumtion" (coloumn K) can be set to 0 or the "Electric powered cruise distance" (coloumn N) can be set to 0. </a:t>
          </a:r>
        </a:p>
        <a:p>
          <a:r>
            <a:rPr lang="da-DK" sz="1100" b="0" baseline="0">
              <a:effectLst/>
              <a:latin typeface="Calibri" panose="020F0502020204030204" pitchFamily="34" charset="0"/>
              <a:ea typeface="Calibri" panose="020F0502020204030204" pitchFamily="34" charset="0"/>
              <a:cs typeface="Calibri" panose="020F0502020204030204" pitchFamily="34" charset="0"/>
            </a:rPr>
            <a:t>See example marked with orange to the right. </a:t>
          </a:r>
          <a:endParaRPr lang="da-DK" b="0">
            <a:effectLst/>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47625</xdr:colOff>
      <xdr:row>20</xdr:row>
      <xdr:rowOff>161925</xdr:rowOff>
    </xdr:from>
    <xdr:to>
      <xdr:col>53</xdr:col>
      <xdr:colOff>171450</xdr:colOff>
      <xdr:row>37</xdr:row>
      <xdr:rowOff>190500</xdr:rowOff>
    </xdr:to>
    <xdr:graphicFrame macro="">
      <xdr:nvGraphicFramePr>
        <xdr:cNvPr id="2" name="Diagram 1">
          <a:extLst>
            <a:ext uri="{FF2B5EF4-FFF2-40B4-BE49-F238E27FC236}">
              <a16:creationId xmlns:a16="http://schemas.microsoft.com/office/drawing/2014/main" id="{8241ACF5-A691-9AE5-801B-9B55B1D7BA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xdr:row>
      <xdr:rowOff>47626</xdr:rowOff>
    </xdr:from>
    <xdr:to>
      <xdr:col>14</xdr:col>
      <xdr:colOff>228600</xdr:colOff>
      <xdr:row>8</xdr:row>
      <xdr:rowOff>57150</xdr:rowOff>
    </xdr:to>
    <xdr:sp macro="" textlink="">
      <xdr:nvSpPr>
        <xdr:cNvPr id="3" name="TextBox 2">
          <a:extLst>
            <a:ext uri="{FF2B5EF4-FFF2-40B4-BE49-F238E27FC236}">
              <a16:creationId xmlns:a16="http://schemas.microsoft.com/office/drawing/2014/main" id="{3624AFA0-E406-B8C9-4782-BF707EFC32E8}"/>
            </a:ext>
          </a:extLst>
        </xdr:cNvPr>
        <xdr:cNvSpPr txBox="1"/>
      </xdr:nvSpPr>
      <xdr:spPr>
        <a:xfrm>
          <a:off x="457200" y="276226"/>
          <a:ext cx="8172450" cy="14954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Specify the trip frequency for each aircraft type on a case day to identify the hour with the highest demand for electric charging of onboard batteries.</a:t>
          </a:r>
        </a:p>
        <a:p>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1" i="0">
              <a:solidFill>
                <a:schemeClr val="dk1"/>
              </a:solidFill>
              <a:effectLst/>
              <a:latin typeface="Calibri" panose="020F0502020204030204" pitchFamily="34" charset="0"/>
              <a:ea typeface="Calibri" panose="020F0502020204030204" pitchFamily="34" charset="0"/>
              <a:cs typeface="Calibri" panose="020F0502020204030204" pitchFamily="34" charset="0"/>
            </a:rPr>
            <a:t>Case day:</a:t>
          </a:r>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 The worst case for grid supply occurs when the maximum charging power is required due to multiple aircraft charging in parallel at the same time. This peak power demand may result from either the highest number of departures within a single hour or from several large aircraft departing within the same hour.</a:t>
          </a:r>
        </a:p>
        <a:p>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 airport’s electrical infrastructure should be designed to fully support the hourly distribution of trips on a worst case day.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142875</xdr:colOff>
      <xdr:row>37</xdr:row>
      <xdr:rowOff>9524</xdr:rowOff>
    </xdr:from>
    <xdr:to>
      <xdr:col>5</xdr:col>
      <xdr:colOff>0</xdr:colOff>
      <xdr:row>42</xdr:row>
      <xdr:rowOff>9524</xdr:rowOff>
    </xdr:to>
    <xdr:sp macro="" textlink="">
      <xdr:nvSpPr>
        <xdr:cNvPr id="2" name="TextBox 1">
          <a:extLst>
            <a:ext uri="{FF2B5EF4-FFF2-40B4-BE49-F238E27FC236}">
              <a16:creationId xmlns:a16="http://schemas.microsoft.com/office/drawing/2014/main" id="{D5F41D2C-DC2B-785D-A498-CDE5023BF0C3}"/>
            </a:ext>
          </a:extLst>
        </xdr:cNvPr>
        <xdr:cNvSpPr txBox="1"/>
      </xdr:nvSpPr>
      <xdr:spPr>
        <a:xfrm>
          <a:off x="4933950" y="9286874"/>
          <a:ext cx="240982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latin typeface="Calibri" panose="020F0502020204030204" pitchFamily="34" charset="0"/>
              <a:ea typeface="Calibri" panose="020F0502020204030204" pitchFamily="34" charset="0"/>
              <a:cs typeface="Calibri" panose="020F0502020204030204" pitchFamily="34" charset="0"/>
            </a:rPr>
            <a:t>Note</a:t>
          </a:r>
          <a:r>
            <a:rPr lang="da-DK" sz="1100">
              <a:latin typeface="Calibri" panose="020F0502020204030204" pitchFamily="34" charset="0"/>
              <a:ea typeface="Calibri" panose="020F0502020204030204" pitchFamily="34" charset="0"/>
              <a:cs typeface="Calibri" panose="020F0502020204030204" pitchFamily="34" charset="0"/>
            </a:rPr>
            <a:t>: </a:t>
          </a:r>
        </a:p>
        <a:p>
          <a:r>
            <a:rPr lang="da-DK" sz="1100">
              <a:latin typeface="Calibri" panose="020F0502020204030204" pitchFamily="34" charset="0"/>
              <a:ea typeface="Calibri" panose="020F0502020204030204" pitchFamily="34" charset="0"/>
              <a:cs typeface="Calibri" panose="020F0502020204030204" pitchFamily="34" charset="0"/>
            </a:rPr>
            <a:t>A battery driveline does not loose weight under flight as a fuel flight does when the fuel is used.  This disadvantage of battery drivelines is accounted for using the following adjustment factors.</a:t>
          </a:r>
        </a:p>
      </xdr:txBody>
    </xdr:sp>
    <xdr:clientData/>
  </xdr:twoCellAnchor>
  <xdr:twoCellAnchor>
    <xdr:from>
      <xdr:col>7</xdr:col>
      <xdr:colOff>123825</xdr:colOff>
      <xdr:row>51</xdr:row>
      <xdr:rowOff>19051</xdr:rowOff>
    </xdr:from>
    <xdr:to>
      <xdr:col>8</xdr:col>
      <xdr:colOff>895350</xdr:colOff>
      <xdr:row>52</xdr:row>
      <xdr:rowOff>1</xdr:rowOff>
    </xdr:to>
    <xdr:sp macro="" textlink="">
      <xdr:nvSpPr>
        <xdr:cNvPr id="3" name="TextBox 2">
          <a:extLst>
            <a:ext uri="{FF2B5EF4-FFF2-40B4-BE49-F238E27FC236}">
              <a16:creationId xmlns:a16="http://schemas.microsoft.com/office/drawing/2014/main" id="{799E8902-25FC-4E15-82CC-90BE7FF135D8}"/>
            </a:ext>
          </a:extLst>
        </xdr:cNvPr>
        <xdr:cNvSpPr txBox="1"/>
      </xdr:nvSpPr>
      <xdr:spPr>
        <a:xfrm>
          <a:off x="10048875" y="12887326"/>
          <a:ext cx="211455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latin typeface="Calibri" panose="020F0502020204030204" pitchFamily="34" charset="0"/>
              <a:ea typeface="Calibri" panose="020F0502020204030204" pitchFamily="34" charset="0"/>
              <a:cs typeface="Calibri" panose="020F0502020204030204" pitchFamily="34" charset="0"/>
            </a:rPr>
            <a:t>Note</a:t>
          </a:r>
          <a:r>
            <a:rPr lang="da-DK" sz="1100">
              <a:latin typeface="Calibri" panose="020F0502020204030204" pitchFamily="34" charset="0"/>
              <a:ea typeface="Calibri" panose="020F0502020204030204" pitchFamily="34" charset="0"/>
              <a:cs typeface="Calibri" panose="020F0502020204030204" pitchFamily="34" charset="0"/>
            </a:rPr>
            <a:t>: </a:t>
          </a:r>
        </a:p>
        <a:p>
          <a:r>
            <a:rPr lang="da-DK" sz="1100">
              <a:latin typeface="Calibri" panose="020F0502020204030204" pitchFamily="34" charset="0"/>
              <a:ea typeface="Calibri" panose="020F0502020204030204" pitchFamily="34" charset="0"/>
              <a:cs typeface="Calibri" panose="020F0502020204030204" pitchFamily="34" charset="0"/>
            </a:rPr>
            <a:t>Different efficiency factors are applied for cruise and for each LTO (Landing and Take-Off) phase to assess the usable fuel-powered rotational shaft energy that an electric motor must provide.</a:t>
          </a:r>
        </a:p>
      </xdr:txBody>
    </xdr:sp>
    <xdr:clientData/>
  </xdr:twoCellAnchor>
  <xdr:twoCellAnchor>
    <xdr:from>
      <xdr:col>0</xdr:col>
      <xdr:colOff>200025</xdr:colOff>
      <xdr:row>60</xdr:row>
      <xdr:rowOff>76198</xdr:rowOff>
    </xdr:from>
    <xdr:to>
      <xdr:col>5</xdr:col>
      <xdr:colOff>904875</xdr:colOff>
      <xdr:row>87</xdr:row>
      <xdr:rowOff>133349</xdr:rowOff>
    </xdr:to>
    <xdr:sp macro="" textlink="">
      <xdr:nvSpPr>
        <xdr:cNvPr id="4" name="TextBox 3">
          <a:extLst>
            <a:ext uri="{FF2B5EF4-FFF2-40B4-BE49-F238E27FC236}">
              <a16:creationId xmlns:a16="http://schemas.microsoft.com/office/drawing/2014/main" id="{5D4F8928-F7DF-3BD7-0E21-0744D1F5CB3B}"/>
            </a:ext>
          </a:extLst>
        </xdr:cNvPr>
        <xdr:cNvSpPr txBox="1"/>
      </xdr:nvSpPr>
      <xdr:spPr>
        <a:xfrm>
          <a:off x="200025" y="18526123"/>
          <a:ext cx="7943850" cy="5200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latin typeface="Calibri" panose="020F0502020204030204" pitchFamily="34" charset="0"/>
              <a:ea typeface="Calibri" panose="020F0502020204030204" pitchFamily="34" charset="0"/>
              <a:cs typeface="Calibri" panose="020F0502020204030204" pitchFamily="34" charset="0"/>
            </a:rPr>
            <a:t>A generalised, qualitative mapping of the thermodynamic efficiency trend for airliner turbofan engines under various loads is provided below. </a:t>
          </a:r>
        </a:p>
        <a:p>
          <a:r>
            <a:rPr lang="da-DK" sz="1100" b="0" i="1">
              <a:latin typeface="Calibri" panose="020F0502020204030204" pitchFamily="34" charset="0"/>
              <a:ea typeface="Calibri" panose="020F0502020204030204" pitchFamily="34" charset="0"/>
              <a:cs typeface="Calibri" panose="020F0502020204030204" pitchFamily="34" charset="0"/>
            </a:rPr>
            <a:t>Please note that actual efficiency values may vary depending on specific engine designs and operating conditions. Optimal efficiency is only achieved under stable load and steady operating conditions.</a:t>
          </a:r>
        </a:p>
        <a:p>
          <a:endParaRPr lang="da-DK" sz="1100">
            <a:latin typeface="Calibri" panose="020F0502020204030204" pitchFamily="34" charset="0"/>
            <a:ea typeface="Calibri" panose="020F0502020204030204" pitchFamily="34" charset="0"/>
            <a:cs typeface="Calibri" panose="020F0502020204030204" pitchFamily="34" charset="0"/>
          </a:endParaRPr>
        </a:p>
        <a:p>
          <a:r>
            <a:rPr lang="da-DK" sz="1100">
              <a:latin typeface="Calibri" panose="020F0502020204030204" pitchFamily="34" charset="0"/>
              <a:ea typeface="Calibri" panose="020F0502020204030204" pitchFamily="34" charset="0"/>
              <a:cs typeface="Calibri" panose="020F0502020204030204" pitchFamily="34" charset="0"/>
            </a:rPr>
            <a:t>A qualitative mapping of trending efficiency for airliner turbofans:</a:t>
          </a:r>
        </a:p>
        <a:p>
          <a:r>
            <a:rPr lang="da-DK" sz="1100" b="1">
              <a:latin typeface="Calibri" panose="020F0502020204030204" pitchFamily="34" charset="0"/>
              <a:ea typeface="Calibri" panose="020F0502020204030204" pitchFamily="34" charset="0"/>
              <a:cs typeface="Calibri" panose="020F0502020204030204" pitchFamily="34" charset="0"/>
            </a:rPr>
            <a:t>1. Low Load (e.g., Taxi): </a:t>
          </a:r>
        </a:p>
        <a:p>
          <a:r>
            <a:rPr lang="da-DK" sz="1100">
              <a:latin typeface="Calibri" panose="020F0502020204030204" pitchFamily="34" charset="0"/>
              <a:ea typeface="Calibri" panose="020F0502020204030204" pitchFamily="34" charset="0"/>
              <a:cs typeface="Calibri" panose="020F0502020204030204" pitchFamily="34" charset="0"/>
            </a:rPr>
            <a:t>EngineThermodynamic Efficiency: Around 10-25%</a:t>
          </a:r>
        </a:p>
        <a:p>
          <a:r>
            <a:rPr lang="da-DK" sz="1100">
              <a:latin typeface="Calibri" panose="020F0502020204030204" pitchFamily="34" charset="0"/>
              <a:ea typeface="Calibri" panose="020F0502020204030204" pitchFamily="34" charset="0"/>
              <a:cs typeface="Calibri" panose="020F0502020204030204" pitchFamily="34" charset="0"/>
            </a:rPr>
            <a:t>At low engine loads, such as during taxiing, the thermodynamic efficiency may be relatively low. The engine is not operating at its optimal or constant conditions, leading to lower efficiency. Additionally, when the aircraft is stationary and only producing ancillary power, efficiency can be even lower.</a:t>
          </a:r>
        </a:p>
        <a:p>
          <a:endParaRPr lang="da-DK" sz="1100" b="1">
            <a:latin typeface="Calibri" panose="020F0502020204030204" pitchFamily="34" charset="0"/>
            <a:ea typeface="Calibri" panose="020F0502020204030204" pitchFamily="34" charset="0"/>
            <a:cs typeface="Calibri" panose="020F0502020204030204" pitchFamily="34" charset="0"/>
          </a:endParaRPr>
        </a:p>
        <a:p>
          <a:r>
            <a:rPr lang="da-DK" sz="1100" b="1">
              <a:latin typeface="Calibri" panose="020F0502020204030204" pitchFamily="34" charset="0"/>
              <a:ea typeface="Calibri" panose="020F0502020204030204" pitchFamily="34" charset="0"/>
              <a:cs typeface="Calibri" panose="020F0502020204030204" pitchFamily="34" charset="0"/>
            </a:rPr>
            <a:t>2. High Load (e.g., Takeoff/Climb): </a:t>
          </a:r>
        </a:p>
        <a:p>
          <a:r>
            <a:rPr lang="da-DK" sz="1100">
              <a:latin typeface="Calibri" panose="020F0502020204030204" pitchFamily="34" charset="0"/>
              <a:ea typeface="Calibri" panose="020F0502020204030204" pitchFamily="34" charset="0"/>
              <a:cs typeface="Calibri" panose="020F0502020204030204" pitchFamily="34" charset="0"/>
            </a:rPr>
            <a:t>Engine Thermodynamic Efficiency: Around 25-35%</a:t>
          </a:r>
        </a:p>
        <a:p>
          <a:r>
            <a:rPr lang="da-DK" sz="1100">
              <a:latin typeface="Calibri" panose="020F0502020204030204" pitchFamily="34" charset="0"/>
              <a:ea typeface="Calibri" panose="020F0502020204030204" pitchFamily="34" charset="0"/>
              <a:cs typeface="Calibri" panose="020F0502020204030204" pitchFamily="34" charset="0"/>
            </a:rPr>
            <a:t>As the engine load decreases and stabilises after takeoff and into the climb-out, the engine's thermodynamic efficiency typically improves to around 25% to 35%. However, operating at high or maximum thrust slightly compromises peak efficiency conditions</a:t>
          </a:r>
        </a:p>
        <a:p>
          <a:endParaRPr lang="da-DK" sz="1100" b="1">
            <a:latin typeface="Calibri" panose="020F0502020204030204" pitchFamily="34" charset="0"/>
            <a:ea typeface="Calibri" panose="020F0502020204030204" pitchFamily="34" charset="0"/>
            <a:cs typeface="Calibri" panose="020F0502020204030204" pitchFamily="34" charset="0"/>
          </a:endParaRPr>
        </a:p>
        <a:p>
          <a:r>
            <a:rPr lang="da-DK" sz="1100" b="1">
              <a:latin typeface="Calibri" panose="020F0502020204030204" pitchFamily="34" charset="0"/>
              <a:ea typeface="Calibri" panose="020F0502020204030204" pitchFamily="34" charset="0"/>
              <a:cs typeface="Calibri" panose="020F0502020204030204" pitchFamily="34" charset="0"/>
            </a:rPr>
            <a:t>3. Medium Load (e.g., Cruise): </a:t>
          </a:r>
        </a:p>
        <a:p>
          <a:r>
            <a:rPr lang="da-DK" sz="1100">
              <a:latin typeface="Calibri" panose="020F0502020204030204" pitchFamily="34" charset="0"/>
              <a:ea typeface="Calibri" panose="020F0502020204030204" pitchFamily="34" charset="0"/>
              <a:cs typeface="Calibri" panose="020F0502020204030204" pitchFamily="34" charset="0"/>
            </a:rPr>
            <a:t>Engine Thermodynamic Efficiency: Around 30-45%</a:t>
          </a:r>
        </a:p>
        <a:p>
          <a:r>
            <a:rPr lang="da-DK" sz="1100">
              <a:latin typeface="Calibri" panose="020F0502020204030204" pitchFamily="34" charset="0"/>
              <a:ea typeface="Calibri" panose="020F0502020204030204" pitchFamily="34" charset="0"/>
              <a:cs typeface="Calibri" panose="020F0502020204030204" pitchFamily="34" charset="0"/>
            </a:rPr>
            <a:t>During cruise, when the engine is operating at a medium load and relatively constant power setting, the engine's thermodynamic efficiency is usually highest. The engine is optimized for fuel efficiency at cruising conditions, leading to the highest efficiency. Very long haul airliners may have even higher efficiency during cruise.</a:t>
          </a:r>
        </a:p>
        <a:p>
          <a:endParaRPr lang="da-DK" sz="1100" b="1">
            <a:latin typeface="Calibri" panose="020F0502020204030204" pitchFamily="34" charset="0"/>
            <a:ea typeface="Calibri" panose="020F0502020204030204" pitchFamily="34" charset="0"/>
            <a:cs typeface="Calibri" panose="020F0502020204030204" pitchFamily="34" charset="0"/>
          </a:endParaRPr>
        </a:p>
        <a:p>
          <a:r>
            <a:rPr lang="da-DK" sz="1100" b="1">
              <a:latin typeface="Calibri" panose="020F0502020204030204" pitchFamily="34" charset="0"/>
              <a:ea typeface="Calibri" panose="020F0502020204030204" pitchFamily="34" charset="0"/>
              <a:cs typeface="Calibri" panose="020F0502020204030204" pitchFamily="34" charset="0"/>
            </a:rPr>
            <a:t>4. Variable Load (e.g., Descent/Approach/Landing): </a:t>
          </a:r>
        </a:p>
        <a:p>
          <a:r>
            <a:rPr lang="da-DK" sz="1100">
              <a:latin typeface="Calibri" panose="020F0502020204030204" pitchFamily="34" charset="0"/>
              <a:ea typeface="Calibri" panose="020F0502020204030204" pitchFamily="34" charset="0"/>
              <a:cs typeface="Calibri" panose="020F0502020204030204" pitchFamily="34" charset="0"/>
            </a:rPr>
            <a:t>Engine Thermodynamic Efficiency: Variable around 25-40%</a:t>
          </a:r>
        </a:p>
        <a:p>
          <a:r>
            <a:rPr lang="da-DK" sz="1100">
              <a:latin typeface="Calibri" panose="020F0502020204030204" pitchFamily="34" charset="0"/>
              <a:ea typeface="Calibri" panose="020F0502020204030204" pitchFamily="34" charset="0"/>
              <a:cs typeface="Calibri" panose="020F0502020204030204" pitchFamily="34" charset="0"/>
            </a:rPr>
            <a:t>In phases like descent, approach, and landing where the engine load is relative low and fluctuating, the motor thermodynamic efficiency may vary between 25% and 40%. Efficiency drops due to the varying operating conditions.</a:t>
          </a:r>
        </a:p>
        <a:p>
          <a:endParaRPr lang="da-DK" sz="1100">
            <a:latin typeface="Calibri" panose="020F0502020204030204" pitchFamily="34" charset="0"/>
            <a:ea typeface="Calibri" panose="020F0502020204030204" pitchFamily="34" charset="0"/>
            <a:cs typeface="Calibri" panose="020F0502020204030204" pitchFamily="34" charset="0"/>
          </a:endParaRPr>
        </a:p>
        <a:p>
          <a:r>
            <a:rPr lang="da-DK" sz="1100">
              <a:latin typeface="Calibri" panose="020F0502020204030204" pitchFamily="34" charset="0"/>
              <a:ea typeface="Calibri" panose="020F0502020204030204" pitchFamily="34" charset="0"/>
              <a:cs typeface="Calibri" panose="020F0502020204030204" pitchFamily="34" charset="0"/>
            </a:rPr>
            <a:t>For analysis of energy needed for a trip it is important to assess a realistic average efficiency in each of the mojor phases of the aircraft trip</a:t>
          </a:r>
        </a:p>
        <a:p>
          <a:endParaRPr lang="da-DK" sz="1100">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85723</xdr:colOff>
      <xdr:row>2</xdr:row>
      <xdr:rowOff>38099</xdr:rowOff>
    </xdr:from>
    <xdr:to>
      <xdr:col>15</xdr:col>
      <xdr:colOff>495299</xdr:colOff>
      <xdr:row>9</xdr:row>
      <xdr:rowOff>896938</xdr:rowOff>
    </xdr:to>
    <xdr:sp macro="" textlink="">
      <xdr:nvSpPr>
        <xdr:cNvPr id="4" name="TextBox 3">
          <a:extLst>
            <a:ext uri="{FF2B5EF4-FFF2-40B4-BE49-F238E27FC236}">
              <a16:creationId xmlns:a16="http://schemas.microsoft.com/office/drawing/2014/main" id="{1543AC84-4904-4050-9B24-6BF613D4F318}"/>
            </a:ext>
          </a:extLst>
        </xdr:cNvPr>
        <xdr:cNvSpPr txBox="1"/>
      </xdr:nvSpPr>
      <xdr:spPr>
        <a:xfrm>
          <a:off x="85723" y="458787"/>
          <a:ext cx="11720514" cy="25971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This sheet</a:t>
          </a:r>
          <a:r>
            <a:rPr lang="da-DK" sz="1100" b="0" i="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presents the estimated electric power demand based on the data given in input sheets "Step 1.a", "Step 1.b" and "Step 2". </a:t>
          </a:r>
        </a:p>
        <a:p>
          <a:endParaRPr lang="da-DK" sz="1100">
            <a:solidFill>
              <a:schemeClr val="dk1"/>
            </a:solidFill>
            <a:effectLst/>
            <a:latin typeface="+mn-lt"/>
            <a:ea typeface="+mn-ea"/>
            <a:cs typeface="+mn-cs"/>
          </a:endParaRPr>
        </a:p>
        <a:p>
          <a:r>
            <a:rPr lang="da-DK" sz="1100">
              <a:solidFill>
                <a:schemeClr val="dk1"/>
              </a:solidFill>
              <a:effectLst/>
              <a:latin typeface="+mn-lt"/>
              <a:ea typeface="+mn-ea"/>
              <a:cs typeface="+mn-cs"/>
            </a:rPr>
            <a:t>The needed power demand are</a:t>
          </a:r>
          <a:r>
            <a:rPr lang="da-DK" sz="1100" baseline="0">
              <a:solidFill>
                <a:schemeClr val="dk1"/>
              </a:solidFill>
              <a:effectLst/>
              <a:latin typeface="+mn-lt"/>
              <a:ea typeface="+mn-ea"/>
              <a:cs typeface="+mn-cs"/>
            </a:rPr>
            <a:t> presented for the two scenarios:</a:t>
          </a:r>
          <a:endParaRPr lang="da-DK">
            <a:effectLst/>
          </a:endParaRPr>
        </a:p>
        <a:p>
          <a:r>
            <a:rPr lang="da-DK" sz="1100" baseline="0">
              <a:solidFill>
                <a:schemeClr val="dk1"/>
              </a:solidFill>
              <a:effectLst/>
              <a:latin typeface="+mn-lt"/>
              <a:ea typeface="+mn-ea"/>
              <a:cs typeface="+mn-cs"/>
            </a:rPr>
            <a:t>a) direct charging via grid</a:t>
          </a:r>
          <a:endParaRPr lang="da-DK">
            <a:effectLst/>
          </a:endParaRPr>
        </a:p>
        <a:p>
          <a:r>
            <a:rPr lang="da-DK" sz="1100" baseline="0">
              <a:solidFill>
                <a:schemeClr val="dk1"/>
              </a:solidFill>
              <a:effectLst/>
              <a:latin typeface="+mn-lt"/>
              <a:ea typeface="+mn-ea"/>
              <a:cs typeface="+mn-cs"/>
            </a:rPr>
            <a:t>b) indirect charging via a buffer battery capacity. </a:t>
          </a:r>
          <a:endParaRPr lang="da-DK">
            <a:effectLst/>
          </a:endParaRPr>
        </a:p>
        <a:p>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The conclusions presented in this sheet are based on rough assumptions and estimations, and only to a limited extent consider scenarios with concurrent charging of aircraft. If more detailed results are required, further studies must be conducted on the actual stand, including analysis of charging patterns, infrastructure considerations, and other relevant factors.</a:t>
          </a:r>
        </a:p>
        <a:p>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An aircraft seldom needs a full charge to 100% capacity. It is also typical that an aircraft cannot sustain charging at 100% maximum power throughout the entire charging cycle.</a:t>
          </a:r>
        </a:p>
        <a:p>
          <a:endPar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Assumptions for the rough assessments and results presented in this sheet:</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   - Aircraft have sufficient maximum charge-power capability to achieve the required charging. No limitations on the aircraft</a:t>
          </a:r>
          <a:r>
            <a:rPr lang="da-DK" sz="1100" b="0" i="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charging capabilities</a:t>
          </a:r>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 are incooperated in the calculations.</a:t>
          </a:r>
        </a:p>
        <a:p>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   - The flight schedule allows for an optimal distribution of aircraft within the specified hourly time slots.</a:t>
          </a:r>
        </a:p>
      </xdr:txBody>
    </xdr:sp>
    <xdr:clientData/>
  </xdr:twoCellAnchor>
  <xdr:twoCellAnchor>
    <xdr:from>
      <xdr:col>5</xdr:col>
      <xdr:colOff>117793</xdr:colOff>
      <xdr:row>43</xdr:row>
      <xdr:rowOff>182562</xdr:rowOff>
    </xdr:from>
    <xdr:to>
      <xdr:col>17</xdr:col>
      <xdr:colOff>468313</xdr:colOff>
      <xdr:row>49</xdr:row>
      <xdr:rowOff>124778</xdr:rowOff>
    </xdr:to>
    <xdr:sp macro="" textlink="">
      <xdr:nvSpPr>
        <xdr:cNvPr id="3" name="TextBox 4">
          <a:extLst>
            <a:ext uri="{FF2B5EF4-FFF2-40B4-BE49-F238E27FC236}">
              <a16:creationId xmlns:a16="http://schemas.microsoft.com/office/drawing/2014/main" id="{1B8967BA-9172-4D12-AAE2-1D64527FD875}"/>
            </a:ext>
          </a:extLst>
        </xdr:cNvPr>
        <xdr:cNvSpPr txBox="1"/>
      </xdr:nvSpPr>
      <xdr:spPr>
        <a:xfrm>
          <a:off x="5245418" y="9405937"/>
          <a:ext cx="7756208" cy="168846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latin typeface="Calibri" panose="020F0502020204030204" pitchFamily="34" charset="0"/>
              <a:ea typeface="Calibri" panose="020F0502020204030204" pitchFamily="34" charset="0"/>
              <a:cs typeface="Calibri" panose="020F0502020204030204" pitchFamily="34" charset="0"/>
            </a:rPr>
            <a:t>Attention</a:t>
          </a:r>
          <a:r>
            <a:rPr lang="da-DK" sz="1100" b="1" baseline="0">
              <a:latin typeface="Calibri" panose="020F0502020204030204" pitchFamily="34" charset="0"/>
              <a:ea typeface="Calibri" panose="020F0502020204030204" pitchFamily="34" charset="0"/>
              <a:cs typeface="Calibri" panose="020F0502020204030204" pitchFamily="34" charset="0"/>
            </a:rPr>
            <a:t> points</a:t>
          </a:r>
          <a:r>
            <a:rPr lang="da-DK" sz="1100">
              <a:latin typeface="Calibri" panose="020F0502020204030204" pitchFamily="34" charset="0"/>
              <a:ea typeface="Calibri" panose="020F0502020204030204" pitchFamily="34" charset="0"/>
              <a:cs typeface="Calibri" panose="020F0502020204030204" pitchFamily="34" charset="0"/>
            </a:rPr>
            <a:t>: </a:t>
          </a:r>
          <a:br>
            <a:rPr lang="da-DK" sz="1100">
              <a:latin typeface="Calibri" panose="020F0502020204030204" pitchFamily="34" charset="0"/>
              <a:ea typeface="Calibri" panose="020F0502020204030204" pitchFamily="34" charset="0"/>
              <a:cs typeface="Calibri" panose="020F0502020204030204" pitchFamily="34" charset="0"/>
            </a:rPr>
          </a:br>
          <a:r>
            <a:rPr lang="da-DK" sz="1100">
              <a:latin typeface="Calibri" panose="020F0502020204030204" pitchFamily="34" charset="0"/>
              <a:ea typeface="Calibri" panose="020F0502020204030204" pitchFamily="34" charset="0"/>
              <a:cs typeface="Calibri" panose="020F0502020204030204" pitchFamily="34" charset="0"/>
            </a:rPr>
            <a:t>Be</a:t>
          </a:r>
          <a:r>
            <a:rPr lang="da-DK" sz="1100" baseline="0">
              <a:latin typeface="Calibri" panose="020F0502020204030204" pitchFamily="34" charset="0"/>
              <a:ea typeface="Calibri" panose="020F0502020204030204" pitchFamily="34" charset="0"/>
              <a:cs typeface="Calibri" panose="020F0502020204030204" pitchFamily="34" charset="0"/>
            </a:rPr>
            <a:t> aware that the limit of MCS charging technology is currently (2025) </a:t>
          </a:r>
          <a:r>
            <a:rPr lang="da-DK" sz="1100" baseline="0">
              <a:solidFill>
                <a:srgbClr val="FF0000"/>
              </a:solidFill>
              <a:latin typeface="Calibri" panose="020F0502020204030204" pitchFamily="34" charset="0"/>
              <a:ea typeface="Calibri" panose="020F0502020204030204" pitchFamily="34" charset="0"/>
              <a:cs typeface="Calibri" panose="020F0502020204030204" pitchFamily="34" charset="0"/>
            </a:rPr>
            <a:t>3.75 MW</a:t>
          </a:r>
          <a:r>
            <a:rPr lang="da-DK" sz="11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r>
            <a:rPr lang="da-DK" sz="1100" baseline="0">
              <a:solidFill>
                <a:srgbClr val="FF0000"/>
              </a:solidFill>
              <a:latin typeface="Calibri" panose="020F0502020204030204" pitchFamily="34" charset="0"/>
              <a:ea typeface="Calibri" panose="020F0502020204030204" pitchFamily="34" charset="0"/>
              <a:cs typeface="Calibri" panose="020F0502020204030204" pitchFamily="34" charset="0"/>
            </a:rPr>
            <a:t> </a:t>
          </a:r>
          <a:r>
            <a:rPr lang="da-DK" sz="11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To reduce the charging power, the "Effective time for charging aircraft at stand" (cell D34) can be increased.</a:t>
          </a:r>
          <a:endParaRPr lang="da-DK" sz="1100">
            <a:solidFill>
              <a:sysClr val="windowText" lastClr="000000"/>
            </a:solidFill>
            <a:latin typeface="Calibri" panose="020F0502020204030204" pitchFamily="34" charset="0"/>
            <a:ea typeface="Calibri" panose="020F0502020204030204" pitchFamily="34" charset="0"/>
            <a:cs typeface="Calibri" panose="020F0502020204030204" pitchFamily="34" charset="0"/>
          </a:endParaRPr>
        </a:p>
        <a:p>
          <a:endParaRPr lang="da-DK" sz="1100" b="0"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a:p>
          <a:r>
            <a:rPr lang="da-DK" sz="1100" b="0"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Optimal distribution of charging within the hour is not realistic and it is not realistic either that all aircrafts will charge within the same minutes of the hour. Hence, the probable required grid power is a value between the two extremes. 33% of the difference over the lowest value is a reasonable compromise assuming a smart charge management is used.</a:t>
          </a:r>
          <a:r>
            <a:rPr lang="da-DK">
              <a:latin typeface="Calibri" panose="020F0502020204030204" pitchFamily="34" charset="0"/>
              <a:ea typeface="Calibri" panose="020F0502020204030204" pitchFamily="34" charset="0"/>
              <a:cs typeface="Calibri" panose="020F0502020204030204" pitchFamily="34" charset="0"/>
            </a:rPr>
            <a:t> </a:t>
          </a:r>
          <a:endParaRPr lang="da-DK" b="1">
            <a:effectLst/>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0</xdr:col>
      <xdr:colOff>142874</xdr:colOff>
      <xdr:row>36</xdr:row>
      <xdr:rowOff>76199</xdr:rowOff>
    </xdr:from>
    <xdr:to>
      <xdr:col>7</xdr:col>
      <xdr:colOff>285749</xdr:colOff>
      <xdr:row>40</xdr:row>
      <xdr:rowOff>0</xdr:rowOff>
    </xdr:to>
    <xdr:sp macro="" textlink="">
      <xdr:nvSpPr>
        <xdr:cNvPr id="6" name="TextBox 5">
          <a:extLst>
            <a:ext uri="{FF2B5EF4-FFF2-40B4-BE49-F238E27FC236}">
              <a16:creationId xmlns:a16="http://schemas.microsoft.com/office/drawing/2014/main" id="{FED37DD3-3FE2-4C38-93B1-9750E5AF19C4}"/>
            </a:ext>
          </a:extLst>
        </xdr:cNvPr>
        <xdr:cNvSpPr txBox="1"/>
      </xdr:nvSpPr>
      <xdr:spPr>
        <a:xfrm>
          <a:off x="142874" y="7277099"/>
          <a:ext cx="5924550" cy="6858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latin typeface="Calibri" panose="020F0502020204030204" pitchFamily="34" charset="0"/>
              <a:ea typeface="Calibri" panose="020F0502020204030204" pitchFamily="34" charset="0"/>
              <a:cs typeface="Calibri" panose="020F0502020204030204" pitchFamily="34" charset="0"/>
            </a:rPr>
            <a:t>Assumptions</a:t>
          </a:r>
          <a:r>
            <a:rPr lang="da-DK" sz="1100">
              <a:latin typeface="Calibri" panose="020F0502020204030204" pitchFamily="34" charset="0"/>
              <a:ea typeface="Calibri" panose="020F0502020204030204" pitchFamily="34" charset="0"/>
              <a:cs typeface="Calibri" panose="020F0502020204030204" pitchFamily="34" charset="0"/>
            </a:rPr>
            <a:t>: </a:t>
          </a:r>
          <a:br>
            <a:rPr lang="da-DK" sz="1100">
              <a:latin typeface="Calibri" panose="020F0502020204030204" pitchFamily="34" charset="0"/>
              <a:ea typeface="Calibri" panose="020F0502020204030204" pitchFamily="34" charset="0"/>
              <a:cs typeface="Calibri" panose="020F0502020204030204" pitchFamily="34" charset="0"/>
            </a:rPr>
          </a:br>
          <a:r>
            <a:rPr lang="da-DK" sz="1100" b="1" baseline="0">
              <a:latin typeface="Calibri" panose="020F0502020204030204" pitchFamily="34" charset="0"/>
              <a:ea typeface="Calibri" panose="020F0502020204030204" pitchFamily="34" charset="0"/>
              <a:cs typeface="Calibri" panose="020F0502020204030204" pitchFamily="34" charset="0"/>
            </a:rPr>
            <a:t>- </a:t>
          </a:r>
          <a:r>
            <a:rPr lang="da-DK" sz="1100">
              <a:latin typeface="Calibri" panose="020F0502020204030204" pitchFamily="34" charset="0"/>
              <a:ea typeface="Calibri" panose="020F0502020204030204" pitchFamily="34" charset="0"/>
              <a:cs typeface="Calibri" panose="020F0502020204030204" pitchFamily="34" charset="0"/>
            </a:rPr>
            <a:t>For </a:t>
          </a:r>
          <a:r>
            <a:rPr lang="da-DK" sz="1100" i="1">
              <a:latin typeface="Calibri" panose="020F0502020204030204" pitchFamily="34" charset="0"/>
              <a:ea typeface="Calibri" panose="020F0502020204030204" pitchFamily="34" charset="0"/>
              <a:cs typeface="Calibri" panose="020F0502020204030204" pitchFamily="34" charset="0"/>
            </a:rPr>
            <a:t>'The daily electric</a:t>
          </a:r>
          <a:r>
            <a:rPr lang="da-DK" sz="1100" i="1" baseline="0">
              <a:latin typeface="Calibri" panose="020F0502020204030204" pitchFamily="34" charset="0"/>
              <a:ea typeface="Calibri" panose="020F0502020204030204" pitchFamily="34" charset="0"/>
              <a:cs typeface="Calibri" panose="020F0502020204030204" pitchFamily="34" charset="0"/>
            </a:rPr>
            <a:t> energy required from grid</a:t>
          </a:r>
          <a:r>
            <a:rPr lang="da-DK" sz="1100" baseline="0">
              <a:latin typeface="Calibri" panose="020F0502020204030204" pitchFamily="34" charset="0"/>
              <a:ea typeface="Calibri" panose="020F0502020204030204" pitchFamily="34" charset="0"/>
              <a:cs typeface="Calibri" panose="020F0502020204030204" pitchFamily="34" charset="0"/>
            </a:rPr>
            <a:t>' parameter it is assumed that the grid can supply the required power. The value is the a</a:t>
          </a:r>
          <a:r>
            <a:rPr lang="da-DK" sz="1100" b="0" i="0">
              <a:solidFill>
                <a:schemeClr val="dk1"/>
              </a:solidFill>
              <a:effectLst/>
              <a:latin typeface="Calibri" panose="020F0502020204030204" pitchFamily="34" charset="0"/>
              <a:ea typeface="Calibri" panose="020F0502020204030204" pitchFamily="34" charset="0"/>
              <a:cs typeface="Calibri" panose="020F0502020204030204" pitchFamily="34" charset="0"/>
            </a:rPr>
            <a:t>ccumulated energy supply for 24 hour in the day.</a:t>
          </a:r>
        </a:p>
      </xdr:txBody>
    </xdr:sp>
    <xdr:clientData/>
  </xdr:twoCellAnchor>
  <xdr:twoCellAnchor>
    <xdr:from>
      <xdr:col>0</xdr:col>
      <xdr:colOff>295276</xdr:colOff>
      <xdr:row>51</xdr:row>
      <xdr:rowOff>9526</xdr:rowOff>
    </xdr:from>
    <xdr:to>
      <xdr:col>7</xdr:col>
      <xdr:colOff>285751</xdr:colOff>
      <xdr:row>57</xdr:row>
      <xdr:rowOff>9526</xdr:rowOff>
    </xdr:to>
    <xdr:sp macro="" textlink="">
      <xdr:nvSpPr>
        <xdr:cNvPr id="7" name="TextBox 6">
          <a:extLst>
            <a:ext uri="{FF2B5EF4-FFF2-40B4-BE49-F238E27FC236}">
              <a16:creationId xmlns:a16="http://schemas.microsoft.com/office/drawing/2014/main" id="{3F66C706-F593-4418-800B-F520C979941A}"/>
            </a:ext>
          </a:extLst>
        </xdr:cNvPr>
        <xdr:cNvSpPr txBox="1"/>
      </xdr:nvSpPr>
      <xdr:spPr>
        <a:xfrm>
          <a:off x="295276" y="10763251"/>
          <a:ext cx="5943600" cy="14859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latin typeface="Calibri" panose="020F0502020204030204" pitchFamily="34" charset="0"/>
              <a:ea typeface="Calibri" panose="020F0502020204030204" pitchFamily="34" charset="0"/>
              <a:cs typeface="Calibri" panose="020F0502020204030204" pitchFamily="34" charset="0"/>
            </a:rPr>
            <a:t>Assumptions</a:t>
          </a:r>
          <a:r>
            <a:rPr lang="da-DK" sz="1100">
              <a:latin typeface="Calibri" panose="020F0502020204030204" pitchFamily="34" charset="0"/>
              <a:ea typeface="Calibri" panose="020F0502020204030204" pitchFamily="34" charset="0"/>
              <a:cs typeface="Calibri" panose="020F0502020204030204" pitchFamily="34" charset="0"/>
            </a:rPr>
            <a:t>: </a:t>
          </a:r>
          <a:br>
            <a:rPr lang="da-DK" sz="1100">
              <a:latin typeface="Calibri" panose="020F0502020204030204" pitchFamily="34" charset="0"/>
              <a:ea typeface="Calibri" panose="020F0502020204030204" pitchFamily="34" charset="0"/>
              <a:cs typeface="Calibri" panose="020F0502020204030204" pitchFamily="34" charset="0"/>
            </a:rPr>
          </a:br>
          <a:r>
            <a:rPr lang="da-DK" sz="1100" b="1" baseline="0">
              <a:latin typeface="Calibri" panose="020F0502020204030204" pitchFamily="34" charset="0"/>
              <a:ea typeface="Calibri" panose="020F0502020204030204" pitchFamily="34" charset="0"/>
              <a:cs typeface="Calibri" panose="020F0502020204030204" pitchFamily="34" charset="0"/>
            </a:rPr>
            <a:t>- </a:t>
          </a:r>
          <a:r>
            <a:rPr lang="da-DK" sz="1100" b="1" i="1" baseline="0">
              <a:latin typeface="Calibri" panose="020F0502020204030204" pitchFamily="34" charset="0"/>
              <a:ea typeface="Calibri" panose="020F0502020204030204" pitchFamily="34" charset="0"/>
              <a:cs typeface="Calibri" panose="020F0502020204030204" pitchFamily="34" charset="0"/>
            </a:rPr>
            <a:t>'</a:t>
          </a:r>
          <a:r>
            <a:rPr lang="da-DK" sz="1100" b="0" i="1"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The maximum energy required for one trip'</a:t>
          </a:r>
          <a:r>
            <a:rPr lang="da-DK" sz="1100" b="0" i="1" u="none" strike="noStrike"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r>
            <a:rPr lang="da-DK" sz="1100" b="0"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can be used  to dimension the minimum capacity of a buffer battery for a mobile aircraft charger </a:t>
          </a:r>
          <a:r>
            <a:rPr lang="da-DK">
              <a:latin typeface="Calibri" panose="020F0502020204030204" pitchFamily="34" charset="0"/>
              <a:ea typeface="Calibri" panose="020F0502020204030204" pitchFamily="34" charset="0"/>
              <a:cs typeface="Calibri" panose="020F0502020204030204" pitchFamily="34" charset="0"/>
            </a:rPr>
            <a:t> </a:t>
          </a:r>
          <a:br>
            <a:rPr lang="da-DK">
              <a:latin typeface="Calibri" panose="020F0502020204030204" pitchFamily="34" charset="0"/>
              <a:ea typeface="Calibri" panose="020F0502020204030204" pitchFamily="34" charset="0"/>
              <a:cs typeface="Calibri" panose="020F0502020204030204" pitchFamily="34" charset="0"/>
            </a:rPr>
          </a:br>
          <a:r>
            <a:rPr lang="da-DK">
              <a:latin typeface="Calibri" panose="020F0502020204030204" pitchFamily="34" charset="0"/>
              <a:ea typeface="Calibri" panose="020F0502020204030204" pitchFamily="34" charset="0"/>
              <a:cs typeface="Calibri" panose="020F0502020204030204" pitchFamily="34" charset="0"/>
            </a:rPr>
            <a:t>- </a:t>
          </a:r>
          <a:r>
            <a:rPr lang="da-DK" i="1">
              <a:latin typeface="Calibri" panose="020F0502020204030204" pitchFamily="34" charset="0"/>
              <a:ea typeface="Calibri" panose="020F0502020204030204" pitchFamily="34" charset="0"/>
              <a:cs typeface="Calibri" panose="020F0502020204030204" pitchFamily="34" charset="0"/>
            </a:rPr>
            <a:t>'Minimum electric</a:t>
          </a:r>
          <a:r>
            <a:rPr lang="da-DK" i="1" baseline="0">
              <a:latin typeface="Calibri" panose="020F0502020204030204" pitchFamily="34" charset="0"/>
              <a:ea typeface="Calibri" panose="020F0502020204030204" pitchFamily="34" charset="0"/>
              <a:cs typeface="Calibri" panose="020F0502020204030204" pitchFamily="34" charset="0"/>
            </a:rPr>
            <a:t> power required' </a:t>
          </a:r>
          <a:r>
            <a:rPr lang="da-DK" baseline="0">
              <a:latin typeface="Calibri" panose="020F0502020204030204" pitchFamily="34" charset="0"/>
              <a:ea typeface="Calibri" panose="020F0502020204030204" pitchFamily="34" charset="0"/>
              <a:cs typeface="Calibri" panose="020F0502020204030204" pitchFamily="34" charset="0"/>
            </a:rPr>
            <a:t>is assumed to be the power needed t</a:t>
          </a:r>
          <a:r>
            <a:rPr lang="da-DK" sz="1100" b="0"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o deliver the required energy within the limited effective time for aircraft charging,</a:t>
          </a:r>
          <a:r>
            <a:rPr lang="da-DK" sz="1100" b="0" i="0" u="none" strike="noStrike"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hence t</a:t>
          </a:r>
          <a:r>
            <a:rPr lang="da-DK" sz="1100" b="0"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he minimum power capability of both buffer battery output and rated output power of inverter for aircraft charger.</a:t>
          </a:r>
        </a:p>
        <a:p>
          <a:r>
            <a:rPr lang="da-DK" sz="1100" b="0"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r>
            <a:rPr lang="da-DK" sz="1100" b="0" i="1"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a:t>
          </a:r>
          <a:r>
            <a:rPr lang="da-DK" sz="1100" b="0" i="1">
              <a:solidFill>
                <a:schemeClr val="dk1"/>
              </a:solidFill>
              <a:effectLst/>
              <a:latin typeface="Calibri" panose="020F0502020204030204" pitchFamily="34" charset="0"/>
              <a:ea typeface="Calibri" panose="020F0502020204030204" pitchFamily="34" charset="0"/>
              <a:cs typeface="Calibri" panose="020F0502020204030204" pitchFamily="34" charset="0"/>
            </a:rPr>
            <a:t>Daily electric energy'</a:t>
          </a:r>
          <a:r>
            <a:rPr lang="da-DK" sz="1100" b="0">
              <a:solidFill>
                <a:schemeClr val="dk1"/>
              </a:solidFill>
              <a:effectLst/>
              <a:latin typeface="Calibri" panose="020F0502020204030204" pitchFamily="34" charset="0"/>
              <a:ea typeface="Calibri" panose="020F0502020204030204" pitchFamily="34" charset="0"/>
              <a:cs typeface="Calibri" panose="020F0502020204030204" pitchFamily="34" charset="0"/>
            </a:rPr>
            <a:t> is the accumulated energy supply for 24 hour in the day, assuming that enough buffer batteries are always connected to the grid. </a:t>
          </a:r>
          <a:endParaRPr lang="da-DK" b="1">
            <a:solidFill>
              <a:schemeClr val="accent5"/>
            </a:solidFill>
            <a:effectLst/>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0</xdr:col>
      <xdr:colOff>304800</xdr:colOff>
      <xdr:row>66</xdr:row>
      <xdr:rowOff>38101</xdr:rowOff>
    </xdr:from>
    <xdr:to>
      <xdr:col>10</xdr:col>
      <xdr:colOff>361950</xdr:colOff>
      <xdr:row>69</xdr:row>
      <xdr:rowOff>114300</xdr:rowOff>
    </xdr:to>
    <xdr:sp macro="" textlink="">
      <xdr:nvSpPr>
        <xdr:cNvPr id="8" name="TextBox 7">
          <a:extLst>
            <a:ext uri="{FF2B5EF4-FFF2-40B4-BE49-F238E27FC236}">
              <a16:creationId xmlns:a16="http://schemas.microsoft.com/office/drawing/2014/main" id="{2E909EBA-9D82-4772-9BB8-1857B5EC375C}"/>
            </a:ext>
          </a:extLst>
        </xdr:cNvPr>
        <xdr:cNvSpPr txBox="1"/>
      </xdr:nvSpPr>
      <xdr:spPr>
        <a:xfrm>
          <a:off x="304800" y="14563726"/>
          <a:ext cx="7839075" cy="64769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0">
              <a:latin typeface="Calibri" panose="020F0502020204030204" pitchFamily="34" charset="0"/>
              <a:ea typeface="Calibri" panose="020F0502020204030204" pitchFamily="34" charset="0"/>
              <a:cs typeface="Calibri" panose="020F0502020204030204" pitchFamily="34" charset="0"/>
            </a:rPr>
            <a:t>The energy needed from grid is higher than for grid direct charging because of efficiency loss in inverter and battery.</a:t>
          </a:r>
          <a:r>
            <a:rPr lang="da-DK" sz="1100" b="0" baseline="0">
              <a:latin typeface="Calibri" panose="020F0502020204030204" pitchFamily="34" charset="0"/>
              <a:ea typeface="Calibri" panose="020F0502020204030204" pitchFamily="34" charset="0"/>
              <a:cs typeface="Calibri" panose="020F0502020204030204" pitchFamily="34" charset="0"/>
            </a:rPr>
            <a:t> </a:t>
          </a:r>
          <a:r>
            <a:rPr lang="da-DK" sz="1100" b="0">
              <a:latin typeface="Calibri" panose="020F0502020204030204" pitchFamily="34" charset="0"/>
              <a:ea typeface="Calibri" panose="020F0502020204030204" pitchFamily="34" charset="0"/>
              <a:cs typeface="Calibri" panose="020F0502020204030204" pitchFamily="34" charset="0"/>
            </a:rPr>
            <a:t>The grid power required if only the day's energy could be delivered at a constant power around the clock - assuming batteries always charging this power from grid. </a:t>
          </a:r>
          <a:r>
            <a:rPr lang="da-DK" sz="1100" b="1">
              <a:latin typeface="Calibri" panose="020F0502020204030204" pitchFamily="34" charset="0"/>
              <a:ea typeface="Calibri" panose="020F0502020204030204" pitchFamily="34" charset="0"/>
              <a:cs typeface="Calibri" panose="020F0502020204030204" pitchFamily="34" charset="0"/>
            </a:rPr>
            <a:t>This number is relevant for grid supply dimensioning with buffer batteries. </a:t>
          </a:r>
          <a:endParaRPr lang="da-DK" b="1">
            <a:solidFill>
              <a:schemeClr val="accent5"/>
            </a:solidFill>
            <a:effectLst/>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0</xdr:col>
      <xdr:colOff>238125</xdr:colOff>
      <xdr:row>72</xdr:row>
      <xdr:rowOff>76201</xdr:rowOff>
    </xdr:from>
    <xdr:to>
      <xdr:col>10</xdr:col>
      <xdr:colOff>295275</xdr:colOff>
      <xdr:row>75</xdr:row>
      <xdr:rowOff>152400</xdr:rowOff>
    </xdr:to>
    <xdr:sp macro="" textlink="">
      <xdr:nvSpPr>
        <xdr:cNvPr id="13" name="TextBox 1">
          <a:extLst>
            <a:ext uri="{FF2B5EF4-FFF2-40B4-BE49-F238E27FC236}">
              <a16:creationId xmlns:a16="http://schemas.microsoft.com/office/drawing/2014/main" id="{22DA0532-4985-4CE4-8F4F-7C3ECF530763}"/>
            </a:ext>
          </a:extLst>
        </xdr:cNvPr>
        <xdr:cNvSpPr txBox="1"/>
      </xdr:nvSpPr>
      <xdr:spPr>
        <a:xfrm>
          <a:off x="238125" y="15782926"/>
          <a:ext cx="7839075" cy="64769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b="1">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Note:</a:t>
          </a:r>
          <a:r>
            <a:rPr lang="da-DK" b="1"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a:t>
          </a:r>
        </a:p>
        <a:p>
          <a:r>
            <a:rPr lang="da-DK" sz="1100" b="1" i="0" u="none" strike="noStrike" baseline="0">
              <a:solidFill>
                <a:schemeClr val="accent5"/>
              </a:solidFill>
              <a:effectLst/>
              <a:latin typeface="Calibri" panose="020F0502020204030204" pitchFamily="34" charset="0"/>
              <a:ea typeface="Calibri" panose="020F0502020204030204" pitchFamily="34" charset="0"/>
              <a:cs typeface="Calibri" panose="020F0502020204030204" pitchFamily="34" charset="0"/>
            </a:rPr>
            <a:t>- </a:t>
          </a:r>
          <a:r>
            <a:rPr lang="da-DK" sz="1100" b="1"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Optimal charge:</a:t>
          </a:r>
          <a:r>
            <a:rPr lang="da-DK" sz="1100" b="0"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 optimal distibution of charging within the hour </a:t>
          </a:r>
          <a:r>
            <a:rPr lang="da-DK">
              <a:latin typeface="Calibri" panose="020F0502020204030204" pitchFamily="34" charset="0"/>
              <a:ea typeface="Calibri" panose="020F0502020204030204" pitchFamily="34" charset="0"/>
              <a:cs typeface="Calibri" panose="020F0502020204030204" pitchFamily="34" charset="0"/>
            </a:rPr>
            <a:t> </a:t>
          </a:r>
        </a:p>
        <a:p>
          <a:r>
            <a:rPr lang="da-DK" sz="1100" b="0"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r>
            <a:rPr lang="da-DK" sz="1100" b="1"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Worst case:</a:t>
          </a:r>
          <a:r>
            <a:rPr lang="da-DK" sz="1100" b="0"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rPr>
            <a:t> All aircrafts charging within the same minutes </a:t>
          </a:r>
          <a:r>
            <a:rPr lang="da-DK">
              <a:latin typeface="Calibri" panose="020F0502020204030204" pitchFamily="34" charset="0"/>
              <a:ea typeface="Calibri" panose="020F0502020204030204" pitchFamily="34" charset="0"/>
              <a:cs typeface="Calibri" panose="020F0502020204030204" pitchFamily="34" charset="0"/>
            </a:rPr>
            <a:t> </a:t>
          </a:r>
          <a:endParaRPr lang="da-DK" b="1">
            <a:solidFill>
              <a:schemeClr val="accent5"/>
            </a:solidFill>
            <a:effectLst/>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8</xdr:col>
      <xdr:colOff>276223</xdr:colOff>
      <xdr:row>80</xdr:row>
      <xdr:rowOff>866775</xdr:rowOff>
    </xdr:from>
    <xdr:to>
      <xdr:col>19</xdr:col>
      <xdr:colOff>50623</xdr:colOff>
      <xdr:row>93</xdr:row>
      <xdr:rowOff>98700</xdr:rowOff>
    </xdr:to>
    <xdr:graphicFrame macro="">
      <xdr:nvGraphicFramePr>
        <xdr:cNvPr id="9" name="Chart 8">
          <a:extLst>
            <a:ext uri="{FF2B5EF4-FFF2-40B4-BE49-F238E27FC236}">
              <a16:creationId xmlns:a16="http://schemas.microsoft.com/office/drawing/2014/main" id="{C59519C3-5EF9-CBEE-AE0A-D95C29D7C3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266698</xdr:colOff>
      <xdr:row>93</xdr:row>
      <xdr:rowOff>171450</xdr:rowOff>
    </xdr:from>
    <xdr:to>
      <xdr:col>19</xdr:col>
      <xdr:colOff>41098</xdr:colOff>
      <xdr:row>109</xdr:row>
      <xdr:rowOff>3450</xdr:rowOff>
    </xdr:to>
    <xdr:graphicFrame macro="">
      <xdr:nvGraphicFramePr>
        <xdr:cNvPr id="11" name="Chart 10">
          <a:extLst>
            <a:ext uri="{FF2B5EF4-FFF2-40B4-BE49-F238E27FC236}">
              <a16:creationId xmlns:a16="http://schemas.microsoft.com/office/drawing/2014/main" id="{7F66A24E-C8E3-4439-9AC9-F95B6612E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63500</xdr:colOff>
      <xdr:row>59</xdr:row>
      <xdr:rowOff>126999</xdr:rowOff>
    </xdr:from>
    <xdr:to>
      <xdr:col>17</xdr:col>
      <xdr:colOff>414020</xdr:colOff>
      <xdr:row>64</xdr:row>
      <xdr:rowOff>127000</xdr:rowOff>
    </xdr:to>
    <xdr:sp macro="" textlink="">
      <xdr:nvSpPr>
        <xdr:cNvPr id="2" name="TextBox 4">
          <a:extLst>
            <a:ext uri="{FF2B5EF4-FFF2-40B4-BE49-F238E27FC236}">
              <a16:creationId xmlns:a16="http://schemas.microsoft.com/office/drawing/2014/main" id="{759267B0-C568-4FC1-A494-DC0C7BB870B8}"/>
            </a:ext>
          </a:extLst>
        </xdr:cNvPr>
        <xdr:cNvSpPr txBox="1"/>
      </xdr:nvSpPr>
      <xdr:spPr>
        <a:xfrm>
          <a:off x="5191125" y="13604874"/>
          <a:ext cx="7756208" cy="95250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a-DK" sz="1100" b="1">
              <a:latin typeface="Calibri" panose="020F0502020204030204" pitchFamily="34" charset="0"/>
              <a:ea typeface="Calibri" panose="020F0502020204030204" pitchFamily="34" charset="0"/>
              <a:cs typeface="Calibri" panose="020F0502020204030204" pitchFamily="34" charset="0"/>
            </a:rPr>
            <a:t>Attention</a:t>
          </a:r>
          <a:r>
            <a:rPr lang="da-DK" sz="1100" b="1" baseline="0">
              <a:latin typeface="Calibri" panose="020F0502020204030204" pitchFamily="34" charset="0"/>
              <a:ea typeface="Calibri" panose="020F0502020204030204" pitchFamily="34" charset="0"/>
              <a:cs typeface="Calibri" panose="020F0502020204030204" pitchFamily="34" charset="0"/>
            </a:rPr>
            <a:t> points</a:t>
          </a:r>
          <a:r>
            <a:rPr lang="da-DK" sz="1100">
              <a:latin typeface="Calibri" panose="020F0502020204030204" pitchFamily="34" charset="0"/>
              <a:ea typeface="Calibri" panose="020F0502020204030204" pitchFamily="34" charset="0"/>
              <a:cs typeface="Calibri" panose="020F0502020204030204" pitchFamily="34" charset="0"/>
            </a:rPr>
            <a:t>: </a:t>
          </a:r>
          <a:br>
            <a:rPr lang="da-DK" sz="1100">
              <a:latin typeface="Calibri" panose="020F0502020204030204" pitchFamily="34" charset="0"/>
              <a:ea typeface="Calibri" panose="020F0502020204030204" pitchFamily="34" charset="0"/>
              <a:cs typeface="Calibri" panose="020F0502020204030204" pitchFamily="34" charset="0"/>
            </a:rPr>
          </a:br>
          <a:r>
            <a:rPr lang="da-DK" sz="1100">
              <a:latin typeface="Calibri" panose="020F0502020204030204" pitchFamily="34" charset="0"/>
              <a:ea typeface="Calibri" panose="020F0502020204030204" pitchFamily="34" charset="0"/>
              <a:cs typeface="Calibri" panose="020F0502020204030204" pitchFamily="34" charset="0"/>
            </a:rPr>
            <a:t>Be</a:t>
          </a:r>
          <a:r>
            <a:rPr lang="da-DK" sz="1100" baseline="0">
              <a:latin typeface="Calibri" panose="020F0502020204030204" pitchFamily="34" charset="0"/>
              <a:ea typeface="Calibri" panose="020F0502020204030204" pitchFamily="34" charset="0"/>
              <a:cs typeface="Calibri" panose="020F0502020204030204" pitchFamily="34" charset="0"/>
            </a:rPr>
            <a:t> aware that the limit of MCS charging technology is currently (2025) </a:t>
          </a:r>
          <a:r>
            <a:rPr lang="da-DK" sz="1100" baseline="0">
              <a:solidFill>
                <a:srgbClr val="FF0000"/>
              </a:solidFill>
              <a:latin typeface="Calibri" panose="020F0502020204030204" pitchFamily="34" charset="0"/>
              <a:ea typeface="Calibri" panose="020F0502020204030204" pitchFamily="34" charset="0"/>
              <a:cs typeface="Calibri" panose="020F0502020204030204" pitchFamily="34" charset="0"/>
            </a:rPr>
            <a:t>3.75 MW</a:t>
          </a:r>
          <a:r>
            <a:rPr lang="da-DK" sz="1100" baseline="0">
              <a:solidFill>
                <a:sysClr val="windowText" lastClr="000000"/>
              </a:solidFill>
              <a:latin typeface="Calibri" panose="020F0502020204030204" pitchFamily="34" charset="0"/>
              <a:ea typeface="Calibri" panose="020F0502020204030204" pitchFamily="34" charset="0"/>
              <a:cs typeface="Calibri" panose="020F0502020204030204" pitchFamily="34" charset="0"/>
            </a:rPr>
            <a:t>.</a:t>
          </a:r>
          <a:r>
            <a:rPr lang="da-DK" sz="1100" baseline="0">
              <a:solidFill>
                <a:srgbClr val="FF0000"/>
              </a:solidFill>
              <a:latin typeface="Calibri" panose="020F0502020204030204" pitchFamily="34" charset="0"/>
              <a:ea typeface="Calibri" panose="020F0502020204030204" pitchFamily="34" charset="0"/>
              <a:cs typeface="Calibri" panose="020F0502020204030204" pitchFamily="34" charset="0"/>
            </a:rPr>
            <a:t> </a:t>
          </a:r>
          <a:r>
            <a:rPr lang="da-DK" sz="1100" baseline="0">
              <a:solidFill>
                <a:schemeClr val="dk1"/>
              </a:solidFill>
              <a:effectLst/>
              <a:latin typeface="+mn-lt"/>
              <a:ea typeface="+mn-ea"/>
              <a:cs typeface="+mn-cs"/>
            </a:rPr>
            <a:t>To reduce the charging power, the "Effective time for charging aircraft at stand" (cell D34) can be increased.</a:t>
          </a:r>
          <a:endParaRPr lang="da-DK">
            <a:effectLst/>
          </a:endParaRPr>
        </a:p>
        <a:p>
          <a:endParaRPr lang="da-DK" sz="1100">
            <a:solidFill>
              <a:srgbClr val="FF0000"/>
            </a:solidFill>
            <a:latin typeface="Calibri" panose="020F0502020204030204" pitchFamily="34" charset="0"/>
            <a:ea typeface="Calibri" panose="020F0502020204030204" pitchFamily="34" charset="0"/>
            <a:cs typeface="Calibri" panose="020F0502020204030204" pitchFamily="34" charset="0"/>
          </a:endParaRPr>
        </a:p>
        <a:p>
          <a:endParaRPr lang="da-DK" sz="1100" b="0" i="0" u="none" strike="noStrike">
            <a:solidFill>
              <a:schemeClr val="dk1"/>
            </a:solidFill>
            <a:effectLst/>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00424-E6E9-44F1-AF85-C534A7AECC5F}">
  <sheetPr>
    <tabColor theme="4" tint="-0.499984740745262"/>
  </sheetPr>
  <dimension ref="A16:C72"/>
  <sheetViews>
    <sheetView showGridLines="0" topLeftCell="A24" zoomScaleNormal="100" workbookViewId="0">
      <selection activeCell="C75" sqref="C75"/>
    </sheetView>
  </sheetViews>
  <sheetFormatPr defaultRowHeight="15" x14ac:dyDescent="0.3"/>
  <cols>
    <col min="2" max="2" width="26.5703125" customWidth="1"/>
    <col min="3" max="3" width="26" customWidth="1"/>
  </cols>
  <sheetData>
    <row r="16" spans="2:2" ht="15.75" thickBot="1" x14ac:dyDescent="0.35">
      <c r="B16" t="s">
        <v>273</v>
      </c>
    </row>
    <row r="17" spans="1:3" x14ac:dyDescent="0.3">
      <c r="B17" s="198" t="s">
        <v>0</v>
      </c>
      <c r="C17" s="199" t="s">
        <v>1</v>
      </c>
    </row>
    <row r="18" spans="1:3" x14ac:dyDescent="0.3">
      <c r="B18" s="200" t="s">
        <v>2</v>
      </c>
      <c r="C18" s="201" t="s">
        <v>3</v>
      </c>
    </row>
    <row r="19" spans="1:3" x14ac:dyDescent="0.3">
      <c r="B19" s="202" t="s">
        <v>4</v>
      </c>
      <c r="C19" s="203" t="s">
        <v>5</v>
      </c>
    </row>
    <row r="20" spans="1:3" x14ac:dyDescent="0.3">
      <c r="B20" s="204" t="s">
        <v>6</v>
      </c>
      <c r="C20" s="205" t="s">
        <v>5</v>
      </c>
    </row>
    <row r="21" spans="1:3" x14ac:dyDescent="0.3">
      <c r="B21" s="116" t="s">
        <v>7</v>
      </c>
      <c r="C21" s="206" t="s">
        <v>8</v>
      </c>
    </row>
    <row r="22" spans="1:3" ht="15.75" thickBot="1" x14ac:dyDescent="0.35">
      <c r="B22" s="117" t="s">
        <v>9</v>
      </c>
      <c r="C22" s="207" t="s">
        <v>5</v>
      </c>
    </row>
    <row r="23" spans="1:3" x14ac:dyDescent="0.3">
      <c r="A23" s="446" t="s">
        <v>274</v>
      </c>
      <c r="B23" s="372"/>
      <c r="C23" s="373"/>
    </row>
    <row r="24" spans="1:3" ht="15" customHeight="1" x14ac:dyDescent="0.3">
      <c r="A24" s="446"/>
      <c r="B24" s="372"/>
      <c r="C24" s="373"/>
    </row>
    <row r="25" spans="1:3" x14ac:dyDescent="0.3">
      <c r="A25" s="446"/>
    </row>
    <row r="26" spans="1:3" x14ac:dyDescent="0.3">
      <c r="A26" s="447" t="s">
        <v>274</v>
      </c>
    </row>
    <row r="27" spans="1:3" x14ac:dyDescent="0.3">
      <c r="A27" s="447"/>
    </row>
    <row r="28" spans="1:3" x14ac:dyDescent="0.3">
      <c r="A28" s="447"/>
    </row>
    <row r="29" spans="1:3" x14ac:dyDescent="0.3">
      <c r="A29" s="447"/>
    </row>
    <row r="30" spans="1:3" x14ac:dyDescent="0.3">
      <c r="A30" s="447"/>
    </row>
    <row r="31" spans="1:3" x14ac:dyDescent="0.3">
      <c r="A31" s="447"/>
    </row>
    <row r="33" spans="1:1" x14ac:dyDescent="0.3">
      <c r="A33" s="447" t="s">
        <v>275</v>
      </c>
    </row>
    <row r="34" spans="1:1" x14ac:dyDescent="0.3">
      <c r="A34" s="447"/>
    </row>
    <row r="35" spans="1:1" x14ac:dyDescent="0.3">
      <c r="A35" s="447"/>
    </row>
    <row r="36" spans="1:1" x14ac:dyDescent="0.3">
      <c r="A36" s="447"/>
    </row>
    <row r="37" spans="1:1" x14ac:dyDescent="0.3">
      <c r="A37" s="447"/>
    </row>
    <row r="38" spans="1:1" x14ac:dyDescent="0.3">
      <c r="A38" s="447"/>
    </row>
    <row r="39" spans="1:1" x14ac:dyDescent="0.3">
      <c r="A39" s="447"/>
    </row>
    <row r="40" spans="1:1" x14ac:dyDescent="0.3">
      <c r="A40" s="447"/>
    </row>
    <row r="41" spans="1:1" x14ac:dyDescent="0.3">
      <c r="A41" s="447"/>
    </row>
    <row r="42" spans="1:1" x14ac:dyDescent="0.3">
      <c r="A42" s="447"/>
    </row>
    <row r="43" spans="1:1" x14ac:dyDescent="0.3">
      <c r="A43" s="447"/>
    </row>
    <row r="44" spans="1:1" x14ac:dyDescent="0.3">
      <c r="A44" s="447"/>
    </row>
    <row r="46" spans="1:1" ht="15" customHeight="1" x14ac:dyDescent="0.3">
      <c r="A46" s="447" t="s">
        <v>275</v>
      </c>
    </row>
    <row r="47" spans="1:1" x14ac:dyDescent="0.3">
      <c r="A47" s="447"/>
    </row>
    <row r="48" spans="1:1" x14ac:dyDescent="0.3">
      <c r="A48" s="447"/>
    </row>
    <row r="49" spans="1:1" x14ac:dyDescent="0.3">
      <c r="A49" s="447"/>
    </row>
    <row r="50" spans="1:1" x14ac:dyDescent="0.3">
      <c r="A50" s="447"/>
    </row>
    <row r="51" spans="1:1" x14ac:dyDescent="0.3">
      <c r="A51" s="447"/>
    </row>
    <row r="52" spans="1:1" x14ac:dyDescent="0.3">
      <c r="A52" s="447"/>
    </row>
    <row r="53" spans="1:1" x14ac:dyDescent="0.3">
      <c r="A53" s="447"/>
    </row>
    <row r="54" spans="1:1" x14ac:dyDescent="0.3">
      <c r="A54" s="447"/>
    </row>
    <row r="55" spans="1:1" ht="15" customHeight="1" x14ac:dyDescent="0.3"/>
    <row r="56" spans="1:1" ht="42.75" customHeight="1" x14ac:dyDescent="0.3">
      <c r="A56" s="449" t="s">
        <v>0</v>
      </c>
    </row>
    <row r="57" spans="1:1" x14ac:dyDescent="0.3">
      <c r="A57" s="449"/>
    </row>
    <row r="58" spans="1:1" x14ac:dyDescent="0.3">
      <c r="A58" s="449"/>
    </row>
    <row r="59" spans="1:1" x14ac:dyDescent="0.3">
      <c r="A59" s="449"/>
    </row>
    <row r="60" spans="1:1" x14ac:dyDescent="0.3">
      <c r="A60" s="371"/>
    </row>
    <row r="61" spans="1:1" ht="15" customHeight="1" x14ac:dyDescent="0.3">
      <c r="A61" s="447" t="s">
        <v>281</v>
      </c>
    </row>
    <row r="62" spans="1:1" x14ac:dyDescent="0.3">
      <c r="A62" s="447"/>
    </row>
    <row r="63" spans="1:1" x14ac:dyDescent="0.3">
      <c r="A63" s="447"/>
    </row>
    <row r="64" spans="1:1" x14ac:dyDescent="0.3">
      <c r="A64" s="447"/>
    </row>
    <row r="65" spans="1:1" x14ac:dyDescent="0.3">
      <c r="A65" s="447"/>
    </row>
    <row r="66" spans="1:1" x14ac:dyDescent="0.3">
      <c r="A66" s="447"/>
    </row>
    <row r="67" spans="1:1" x14ac:dyDescent="0.3">
      <c r="A67" s="447"/>
    </row>
    <row r="68" spans="1:1" x14ac:dyDescent="0.3">
      <c r="A68" s="448" t="s">
        <v>276</v>
      </c>
    </row>
    <row r="69" spans="1:1" x14ac:dyDescent="0.3">
      <c r="A69" s="448"/>
    </row>
    <row r="70" spans="1:1" x14ac:dyDescent="0.3">
      <c r="A70" s="448"/>
    </row>
    <row r="71" spans="1:1" x14ac:dyDescent="0.3">
      <c r="A71" s="448"/>
    </row>
    <row r="72" spans="1:1" x14ac:dyDescent="0.3">
      <c r="A72" s="448"/>
    </row>
  </sheetData>
  <mergeCells count="7">
    <mergeCell ref="A23:A25"/>
    <mergeCell ref="A26:A31"/>
    <mergeCell ref="A33:A44"/>
    <mergeCell ref="A46:A54"/>
    <mergeCell ref="A68:A72"/>
    <mergeCell ref="A61:A67"/>
    <mergeCell ref="A56:A5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BA17-D584-466F-990C-1D3D9DA4ECAA}">
  <sheetPr>
    <tabColor theme="2" tint="-9.9978637043366805E-2"/>
  </sheetPr>
  <dimension ref="A1:R57"/>
  <sheetViews>
    <sheetView showGridLines="0" tabSelected="1" workbookViewId="0">
      <selection activeCell="F10" sqref="F10"/>
    </sheetView>
  </sheetViews>
  <sheetFormatPr defaultRowHeight="15" x14ac:dyDescent="0.3"/>
  <cols>
    <col min="2" max="2" width="106.42578125" style="1" customWidth="1"/>
    <col min="3" max="3" width="6.28515625" customWidth="1"/>
    <col min="4" max="4" width="36.28515625" customWidth="1"/>
    <col min="6" max="6" width="12" customWidth="1"/>
    <col min="7" max="7" width="9.7109375" customWidth="1"/>
    <col min="8" max="8" width="12.5703125" bestFit="1" customWidth="1"/>
    <col min="9" max="9" width="10.7109375" customWidth="1"/>
    <col min="10" max="10" width="11" customWidth="1"/>
  </cols>
  <sheetData>
    <row r="1" spans="1:18" s="305" customFormat="1" ht="21" customHeight="1" x14ac:dyDescent="0.35">
      <c r="A1" s="356" t="s">
        <v>264</v>
      </c>
      <c r="B1" s="304"/>
      <c r="C1" s="304"/>
      <c r="D1" s="304"/>
      <c r="E1" s="304"/>
      <c r="F1" s="304"/>
      <c r="G1" s="304"/>
      <c r="H1" s="304"/>
      <c r="I1" s="304"/>
      <c r="J1" s="304"/>
      <c r="K1" s="304"/>
      <c r="L1" s="304"/>
      <c r="M1" s="304"/>
      <c r="N1" s="304"/>
      <c r="O1" s="304"/>
      <c r="P1" s="304"/>
      <c r="Q1" s="304"/>
      <c r="R1" s="304"/>
    </row>
    <row r="3" spans="1:18" x14ac:dyDescent="0.3">
      <c r="A3" s="109" t="s">
        <v>10</v>
      </c>
    </row>
    <row r="4" spans="1:18" x14ac:dyDescent="0.3">
      <c r="B4" s="1" t="s">
        <v>11</v>
      </c>
      <c r="F4" s="27"/>
      <c r="G4" s="27"/>
    </row>
    <row r="5" spans="1:18" ht="30" x14ac:dyDescent="0.3">
      <c r="B5" s="1" t="s">
        <v>12</v>
      </c>
      <c r="D5" s="27"/>
      <c r="E5" s="1"/>
      <c r="F5" s="1"/>
      <c r="G5" s="1"/>
      <c r="I5" s="27"/>
      <c r="J5" s="27"/>
    </row>
    <row r="6" spans="1:18" x14ac:dyDescent="0.3">
      <c r="B6" s="353" t="s">
        <v>258</v>
      </c>
      <c r="G6" s="186"/>
      <c r="H6" s="186"/>
      <c r="I6" s="27"/>
      <c r="J6" s="186"/>
    </row>
    <row r="7" spans="1:18" x14ac:dyDescent="0.3">
      <c r="A7" s="28"/>
      <c r="B7" s="353" t="s">
        <v>259</v>
      </c>
      <c r="C7" s="28"/>
      <c r="D7" s="28"/>
      <c r="E7" s="28"/>
      <c r="F7" s="28"/>
      <c r="G7" s="28"/>
      <c r="H7" s="28"/>
      <c r="I7" s="28"/>
      <c r="J7" s="28"/>
    </row>
    <row r="8" spans="1:18" ht="65.25" customHeight="1" x14ac:dyDescent="0.3">
      <c r="B8" s="193" t="s">
        <v>13</v>
      </c>
      <c r="C8" s="28"/>
      <c r="D8" s="28"/>
      <c r="E8" s="28"/>
      <c r="F8" s="28"/>
      <c r="G8" s="25"/>
      <c r="H8" s="187"/>
      <c r="I8" s="26"/>
      <c r="J8" s="188"/>
    </row>
    <row r="9" spans="1:18" ht="30" x14ac:dyDescent="0.3">
      <c r="A9" s="28"/>
      <c r="B9" s="185" t="s">
        <v>260</v>
      </c>
      <c r="C9" s="28"/>
      <c r="D9" s="28"/>
      <c r="E9" s="28"/>
      <c r="F9" s="28"/>
      <c r="G9" s="25"/>
      <c r="H9" s="187"/>
      <c r="I9" s="26"/>
      <c r="J9" s="188"/>
    </row>
    <row r="10" spans="1:18" x14ac:dyDescent="0.3">
      <c r="A10" s="28"/>
      <c r="B10" s="354" t="s">
        <v>261</v>
      </c>
      <c r="C10" s="28"/>
      <c r="D10" s="28"/>
      <c r="E10" s="28"/>
      <c r="F10" s="28"/>
      <c r="G10" s="25"/>
      <c r="H10" s="187"/>
      <c r="I10" s="26"/>
      <c r="J10" s="188"/>
    </row>
    <row r="11" spans="1:18" ht="30" x14ac:dyDescent="0.3">
      <c r="A11" s="28"/>
      <c r="B11" s="354" t="s">
        <v>262</v>
      </c>
      <c r="C11" s="28"/>
      <c r="D11" s="28"/>
      <c r="E11" s="28"/>
      <c r="F11" s="28"/>
      <c r="G11" s="25"/>
      <c r="H11" s="187"/>
      <c r="I11" s="26"/>
      <c r="J11" s="188"/>
    </row>
    <row r="12" spans="1:18" x14ac:dyDescent="0.3">
      <c r="B12" s="355" t="s">
        <v>263</v>
      </c>
      <c r="D12" s="27"/>
      <c r="E12" s="1"/>
      <c r="F12" s="1"/>
      <c r="G12" s="1"/>
      <c r="I12" s="27"/>
      <c r="J12" s="27"/>
    </row>
    <row r="13" spans="1:18" s="1" customFormat="1" x14ac:dyDescent="0.3">
      <c r="G13" s="27"/>
      <c r="H13" s="27"/>
      <c r="I13" s="27"/>
      <c r="J13" s="27"/>
    </row>
    <row r="14" spans="1:18" x14ac:dyDescent="0.3">
      <c r="A14" s="28"/>
      <c r="B14" s="28"/>
      <c r="C14" s="28"/>
      <c r="D14" s="28"/>
      <c r="E14" s="28"/>
      <c r="F14" s="28"/>
      <c r="G14" s="190"/>
      <c r="H14" s="190"/>
      <c r="I14" s="26"/>
      <c r="J14" s="26"/>
    </row>
    <row r="15" spans="1:18" ht="45" x14ac:dyDescent="0.3">
      <c r="A15" s="28"/>
      <c r="B15" s="189" t="s">
        <v>265</v>
      </c>
      <c r="C15" s="28"/>
      <c r="D15" s="28"/>
      <c r="E15" s="28"/>
      <c r="F15" s="28"/>
      <c r="G15" s="25"/>
      <c r="H15" s="187"/>
      <c r="I15" s="26"/>
      <c r="J15" s="26"/>
    </row>
    <row r="16" spans="1:18" x14ac:dyDescent="0.3">
      <c r="A16" s="28"/>
      <c r="C16" s="28"/>
      <c r="D16" s="28"/>
      <c r="E16" s="28"/>
      <c r="F16" s="28"/>
      <c r="G16" s="25"/>
      <c r="H16" s="187"/>
      <c r="I16" s="26"/>
      <c r="J16" s="26"/>
    </row>
    <row r="17" spans="1:10" x14ac:dyDescent="0.3">
      <c r="A17" s="28"/>
      <c r="B17" s="28"/>
      <c r="C17" s="28"/>
      <c r="D17" s="28"/>
      <c r="E17" s="28"/>
      <c r="F17" s="28"/>
      <c r="G17" s="25"/>
      <c r="H17" s="187"/>
      <c r="I17" s="26"/>
      <c r="J17" s="26"/>
    </row>
    <row r="18" spans="1:10" x14ac:dyDescent="0.3">
      <c r="A18" s="28"/>
      <c r="B18" s="28"/>
      <c r="C18" s="28"/>
      <c r="D18" s="28"/>
      <c r="E18" s="28"/>
      <c r="F18" s="28"/>
      <c r="G18" s="25"/>
      <c r="H18" s="187"/>
      <c r="I18" s="26"/>
      <c r="J18" s="26"/>
    </row>
    <row r="19" spans="1:10" x14ac:dyDescent="0.3">
      <c r="A19" s="28"/>
      <c r="B19" s="28"/>
      <c r="C19" s="28"/>
      <c r="D19" s="28"/>
      <c r="E19" s="28"/>
      <c r="F19" s="28"/>
      <c r="G19" s="25"/>
      <c r="H19" s="187"/>
      <c r="I19" s="26"/>
      <c r="J19" s="26"/>
    </row>
    <row r="20" spans="1:10" x14ac:dyDescent="0.3">
      <c r="A20" s="28"/>
      <c r="B20" s="28"/>
      <c r="C20" s="28"/>
      <c r="D20" s="28"/>
      <c r="E20" s="28"/>
      <c r="F20" s="28"/>
      <c r="G20" s="25"/>
      <c r="H20" s="187"/>
      <c r="I20" s="26"/>
      <c r="J20" s="26"/>
    </row>
    <row r="21" spans="1:10" x14ac:dyDescent="0.3">
      <c r="A21" s="28"/>
      <c r="B21" s="28"/>
      <c r="C21" s="28"/>
      <c r="D21" s="28"/>
      <c r="E21" s="28"/>
      <c r="F21" s="28"/>
      <c r="G21" s="25"/>
      <c r="H21" s="187"/>
      <c r="I21" s="26"/>
      <c r="J21" s="26"/>
    </row>
    <row r="22" spans="1:10" x14ac:dyDescent="0.3">
      <c r="A22" s="28"/>
      <c r="B22" s="28"/>
      <c r="C22" s="28"/>
      <c r="D22" s="28"/>
      <c r="E22" s="28"/>
      <c r="F22" s="28"/>
      <c r="G22" s="25"/>
      <c r="H22" s="187"/>
      <c r="I22" s="26"/>
      <c r="J22" s="26"/>
    </row>
    <row r="23" spans="1:10" x14ac:dyDescent="0.3">
      <c r="A23" s="28"/>
      <c r="B23" s="28"/>
      <c r="C23" s="28"/>
      <c r="D23" s="28"/>
      <c r="E23" s="28"/>
      <c r="F23" s="28"/>
      <c r="G23" s="25"/>
      <c r="H23" s="187"/>
      <c r="I23" s="26"/>
      <c r="J23" s="26"/>
    </row>
    <row r="24" spans="1:10" x14ac:dyDescent="0.3">
      <c r="A24" s="28"/>
      <c r="B24" s="28"/>
      <c r="C24" s="28"/>
      <c r="D24" s="28"/>
      <c r="E24" s="28"/>
      <c r="F24" s="28"/>
      <c r="G24" s="25"/>
      <c r="H24" s="187"/>
      <c r="I24" s="26"/>
      <c r="J24" s="26"/>
    </row>
    <row r="25" spans="1:10" x14ac:dyDescent="0.3">
      <c r="A25" s="28"/>
      <c r="B25" s="28"/>
      <c r="C25" s="28"/>
      <c r="D25" s="28"/>
      <c r="E25" s="28"/>
      <c r="F25" s="28"/>
      <c r="G25" s="25"/>
      <c r="H25" s="187"/>
      <c r="I25" s="26"/>
      <c r="J25" s="26"/>
    </row>
    <row r="26" spans="1:10" x14ac:dyDescent="0.3">
      <c r="A26" s="28"/>
      <c r="B26" s="28"/>
      <c r="C26" s="28"/>
      <c r="D26" s="28"/>
      <c r="E26" s="28"/>
      <c r="F26" s="28"/>
      <c r="G26" s="25"/>
      <c r="H26" s="187"/>
      <c r="I26" s="26"/>
      <c r="J26" s="26"/>
    </row>
    <row r="27" spans="1:10" x14ac:dyDescent="0.3">
      <c r="A27" s="28"/>
      <c r="B27" s="28"/>
      <c r="C27" s="28"/>
      <c r="D27" s="28"/>
      <c r="E27" s="28"/>
      <c r="F27" s="28"/>
      <c r="G27" s="25"/>
      <c r="H27" s="187"/>
      <c r="I27" s="26"/>
      <c r="J27" s="26"/>
    </row>
    <row r="28" spans="1:10" x14ac:dyDescent="0.3">
      <c r="A28" s="28"/>
      <c r="B28" s="28"/>
      <c r="C28" s="28"/>
      <c r="D28" s="28"/>
      <c r="E28" s="28"/>
      <c r="F28" s="28"/>
      <c r="G28" s="25"/>
      <c r="H28" s="187"/>
      <c r="I28" s="26"/>
      <c r="J28" s="26"/>
    </row>
    <row r="29" spans="1:10" x14ac:dyDescent="0.3">
      <c r="A29" s="28"/>
      <c r="B29" s="28"/>
      <c r="C29" s="28"/>
      <c r="D29" s="28"/>
      <c r="E29" s="28"/>
      <c r="F29" s="28"/>
      <c r="G29" s="25"/>
      <c r="H29" s="187"/>
      <c r="I29" s="26"/>
      <c r="J29" s="26"/>
    </row>
    <row r="30" spans="1:10" x14ac:dyDescent="0.3">
      <c r="A30" s="28"/>
      <c r="B30" s="28"/>
      <c r="C30" s="28"/>
      <c r="D30" s="28"/>
      <c r="E30" s="28"/>
      <c r="F30" s="28"/>
      <c r="G30" s="25"/>
      <c r="H30" s="187"/>
      <c r="I30" s="26"/>
      <c r="J30" s="26"/>
    </row>
    <row r="31" spans="1:10" x14ac:dyDescent="0.3">
      <c r="A31" s="28"/>
      <c r="B31" s="28"/>
      <c r="C31" s="28"/>
      <c r="D31" s="28"/>
      <c r="E31" s="28"/>
      <c r="F31" s="28"/>
      <c r="G31" s="25"/>
      <c r="H31" s="187"/>
      <c r="I31" s="26"/>
      <c r="J31" s="26"/>
    </row>
    <row r="32" spans="1:10" x14ac:dyDescent="0.3">
      <c r="A32" s="28"/>
      <c r="B32" s="28"/>
      <c r="C32" s="28"/>
      <c r="D32" s="28"/>
      <c r="E32" s="28"/>
      <c r="F32" s="28"/>
      <c r="G32" s="25"/>
      <c r="H32" s="187"/>
      <c r="I32" s="26"/>
      <c r="J32" s="26"/>
    </row>
    <row r="33" spans="1:10" x14ac:dyDescent="0.3">
      <c r="A33" s="28"/>
      <c r="B33" s="28"/>
      <c r="C33" s="28"/>
      <c r="D33" s="28"/>
      <c r="E33" s="28"/>
      <c r="F33" s="28"/>
      <c r="G33" s="25"/>
      <c r="H33" s="187"/>
      <c r="I33" s="26"/>
      <c r="J33" s="26"/>
    </row>
    <row r="34" spans="1:10" x14ac:dyDescent="0.3">
      <c r="A34" s="28"/>
      <c r="B34" s="28"/>
      <c r="C34" s="28"/>
      <c r="D34" s="28"/>
      <c r="E34" s="28"/>
      <c r="F34" s="28"/>
      <c r="G34" s="25"/>
      <c r="H34" s="187"/>
      <c r="I34" s="26"/>
      <c r="J34" s="26"/>
    </row>
    <row r="35" spans="1:10" x14ac:dyDescent="0.3">
      <c r="A35" s="28"/>
      <c r="B35" s="28"/>
      <c r="C35" s="28"/>
      <c r="D35" s="28"/>
      <c r="E35" s="28"/>
      <c r="F35" s="28"/>
      <c r="G35" s="25"/>
      <c r="H35" s="191"/>
      <c r="I35" s="26"/>
      <c r="J35" s="26"/>
    </row>
    <row r="36" spans="1:10" x14ac:dyDescent="0.3">
      <c r="A36" s="28"/>
      <c r="B36" s="28"/>
      <c r="C36" s="28"/>
      <c r="D36" s="28"/>
      <c r="E36" s="28"/>
      <c r="F36" s="28"/>
      <c r="G36" s="25"/>
      <c r="H36" s="187"/>
      <c r="I36" s="26"/>
      <c r="J36" s="26"/>
    </row>
    <row r="37" spans="1:10" x14ac:dyDescent="0.3">
      <c r="A37" s="28"/>
      <c r="B37" s="28"/>
      <c r="C37" s="28"/>
      <c r="D37" s="28"/>
      <c r="E37" s="28"/>
      <c r="F37" s="28"/>
      <c r="G37" s="25"/>
      <c r="H37" s="187"/>
      <c r="I37" s="26"/>
      <c r="J37" s="26"/>
    </row>
    <row r="38" spans="1:10" x14ac:dyDescent="0.3">
      <c r="A38" s="28"/>
      <c r="B38" s="28"/>
      <c r="C38" s="28"/>
      <c r="D38" s="28"/>
      <c r="E38" s="28"/>
      <c r="F38" s="28"/>
      <c r="G38" s="25"/>
      <c r="H38" s="187"/>
      <c r="I38" s="26"/>
      <c r="J38" s="26"/>
    </row>
    <row r="39" spans="1:10" x14ac:dyDescent="0.3">
      <c r="A39" s="28"/>
      <c r="B39" s="28"/>
      <c r="C39" s="28"/>
      <c r="D39" s="28"/>
      <c r="E39" s="28"/>
      <c r="F39" s="28"/>
      <c r="G39" s="25"/>
      <c r="H39" s="187"/>
      <c r="I39" s="26"/>
      <c r="J39" s="26"/>
    </row>
    <row r="40" spans="1:10" x14ac:dyDescent="0.3">
      <c r="A40" s="28"/>
      <c r="B40" s="28"/>
      <c r="C40" s="28"/>
      <c r="D40" s="28"/>
      <c r="E40" s="28"/>
      <c r="F40" s="28"/>
      <c r="G40" s="25"/>
      <c r="H40" s="187"/>
      <c r="I40" s="26"/>
      <c r="J40" s="26"/>
    </row>
    <row r="41" spans="1:10" x14ac:dyDescent="0.3">
      <c r="A41" s="28"/>
      <c r="B41" s="28"/>
      <c r="C41" s="28"/>
      <c r="D41" s="28"/>
      <c r="E41" s="28"/>
      <c r="F41" s="28"/>
      <c r="G41" s="25"/>
      <c r="H41" s="187"/>
      <c r="I41" s="26"/>
      <c r="J41" s="26"/>
    </row>
    <row r="42" spans="1:10" x14ac:dyDescent="0.3">
      <c r="A42" s="28"/>
      <c r="B42" s="28"/>
      <c r="C42" s="28"/>
      <c r="D42" s="28"/>
      <c r="E42" s="28"/>
      <c r="F42" s="28"/>
      <c r="G42" s="25"/>
      <c r="H42" s="187"/>
      <c r="I42" s="26"/>
      <c r="J42" s="26"/>
    </row>
    <row r="43" spans="1:10" x14ac:dyDescent="0.3">
      <c r="A43" s="28"/>
      <c r="B43" s="28"/>
      <c r="C43" s="28"/>
      <c r="D43" s="28"/>
      <c r="E43" s="28"/>
      <c r="F43" s="28"/>
      <c r="G43" s="25"/>
      <c r="H43" s="187"/>
      <c r="I43" s="26"/>
      <c r="J43" s="26"/>
    </row>
    <row r="44" spans="1:10" x14ac:dyDescent="0.3">
      <c r="A44" s="28"/>
      <c r="B44" s="28"/>
      <c r="C44" s="28"/>
      <c r="D44" s="28"/>
      <c r="E44" s="28"/>
      <c r="F44" s="28"/>
      <c r="G44" s="25"/>
      <c r="H44" s="187"/>
      <c r="I44" s="26"/>
      <c r="J44" s="26"/>
    </row>
    <row r="45" spans="1:10" x14ac:dyDescent="0.3">
      <c r="A45" s="28"/>
      <c r="B45" s="28"/>
      <c r="C45" s="28"/>
      <c r="D45" s="28"/>
      <c r="E45" s="28"/>
      <c r="F45" s="28"/>
      <c r="G45" s="25"/>
      <c r="H45" s="187"/>
      <c r="I45" s="26"/>
      <c r="J45" s="26"/>
    </row>
    <row r="46" spans="1:10" x14ac:dyDescent="0.3">
      <c r="A46" s="28"/>
      <c r="C46" s="28"/>
      <c r="D46" s="28"/>
      <c r="E46" s="28"/>
      <c r="F46" s="28"/>
      <c r="G46" s="25"/>
      <c r="H46" s="187"/>
      <c r="I46" s="26"/>
      <c r="J46" s="26"/>
    </row>
    <row r="47" spans="1:10" x14ac:dyDescent="0.3">
      <c r="A47" s="28"/>
      <c r="B47" s="28"/>
      <c r="C47" s="28"/>
      <c r="D47" s="28"/>
      <c r="E47" s="28"/>
      <c r="F47" s="28"/>
      <c r="G47" s="25"/>
      <c r="H47" s="187"/>
      <c r="I47" s="26"/>
      <c r="J47" s="26"/>
    </row>
    <row r="48" spans="1:10" ht="60" x14ac:dyDescent="0.3">
      <c r="A48" s="28"/>
      <c r="B48" s="194" t="s">
        <v>266</v>
      </c>
      <c r="C48" s="28"/>
      <c r="D48" s="28"/>
      <c r="E48" s="28"/>
      <c r="F48" s="28"/>
      <c r="G48" s="25"/>
      <c r="H48" s="187"/>
      <c r="I48" s="26"/>
      <c r="J48" s="26"/>
    </row>
    <row r="49" spans="1:10" x14ac:dyDescent="0.3">
      <c r="A49" s="28"/>
      <c r="B49" s="28"/>
      <c r="C49" s="28"/>
      <c r="D49" s="28"/>
      <c r="E49" s="28"/>
      <c r="F49" s="28"/>
      <c r="G49" s="25"/>
      <c r="H49" s="187"/>
      <c r="I49" s="26"/>
      <c r="J49" s="26"/>
    </row>
    <row r="50" spans="1:10" x14ac:dyDescent="0.3">
      <c r="A50" s="28"/>
      <c r="B50" s="28"/>
      <c r="C50" s="28"/>
      <c r="D50" s="28"/>
      <c r="E50" s="28"/>
      <c r="F50" s="28"/>
      <c r="G50" s="25"/>
      <c r="H50" s="187"/>
      <c r="I50" s="26"/>
      <c r="J50" s="26"/>
    </row>
    <row r="51" spans="1:10" x14ac:dyDescent="0.3">
      <c r="A51" s="28"/>
      <c r="B51" s="28"/>
      <c r="C51" s="28"/>
      <c r="D51" s="28"/>
      <c r="E51" s="28"/>
      <c r="F51" s="28"/>
      <c r="G51" s="25"/>
      <c r="H51" s="187"/>
      <c r="I51" s="26"/>
      <c r="J51" s="26"/>
    </row>
    <row r="52" spans="1:10" x14ac:dyDescent="0.3">
      <c r="A52" s="28"/>
      <c r="B52" s="28"/>
      <c r="C52" s="28"/>
      <c r="D52" s="28"/>
      <c r="E52" s="28"/>
      <c r="F52" s="28"/>
      <c r="G52" s="25"/>
      <c r="H52" s="187"/>
      <c r="I52" s="26"/>
      <c r="J52" s="26"/>
    </row>
    <row r="53" spans="1:10" x14ac:dyDescent="0.3">
      <c r="A53" s="28"/>
      <c r="B53" s="28"/>
      <c r="C53" s="28"/>
      <c r="D53" s="28"/>
      <c r="E53" s="28"/>
      <c r="F53" s="28"/>
      <c r="G53" s="25"/>
      <c r="H53" s="187"/>
      <c r="I53" s="26"/>
      <c r="J53" s="26"/>
    </row>
    <row r="54" spans="1:10" x14ac:dyDescent="0.3">
      <c r="A54" s="28"/>
      <c r="B54" s="28"/>
      <c r="C54" s="28"/>
      <c r="D54" s="28"/>
      <c r="E54" s="28"/>
      <c r="F54" s="28"/>
      <c r="G54" s="25"/>
      <c r="H54" s="187"/>
      <c r="I54" s="26"/>
      <c r="J54" s="26"/>
    </row>
    <row r="55" spans="1:10" x14ac:dyDescent="0.3">
      <c r="A55" s="28"/>
      <c r="B55" s="28"/>
      <c r="C55" s="28"/>
      <c r="D55" s="28"/>
      <c r="E55" s="28"/>
      <c r="F55" s="28"/>
      <c r="G55" s="25"/>
      <c r="H55" s="187"/>
      <c r="I55" s="26"/>
      <c r="J55" s="26"/>
    </row>
    <row r="56" spans="1:10" x14ac:dyDescent="0.3">
      <c r="A56" s="28"/>
      <c r="B56" s="39"/>
      <c r="C56" s="195"/>
      <c r="D56" s="39"/>
      <c r="E56" s="39"/>
      <c r="F56" s="39"/>
      <c r="G56" s="196"/>
      <c r="H56" s="197"/>
      <c r="I56" s="26"/>
      <c r="J56" s="188"/>
    </row>
    <row r="57" spans="1:10" x14ac:dyDescent="0.3">
      <c r="D57" s="24"/>
      <c r="G57" s="192"/>
      <c r="H57" s="115"/>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EB330-57D8-4717-9DA0-772867195E75}">
  <sheetPr>
    <tabColor theme="9" tint="0.79998168889431442"/>
  </sheetPr>
  <dimension ref="A1:AT410"/>
  <sheetViews>
    <sheetView showGridLines="0" zoomScaleNormal="100" workbookViewId="0">
      <selection activeCell="U10" sqref="U10"/>
    </sheetView>
  </sheetViews>
  <sheetFormatPr defaultRowHeight="12.75" x14ac:dyDescent="0.2"/>
  <cols>
    <col min="1" max="1" width="9.140625" style="305"/>
    <col min="2" max="2" width="27.7109375" style="305" customWidth="1"/>
    <col min="3" max="3" width="25.42578125" style="305" customWidth="1"/>
    <col min="4" max="4" width="9.7109375" style="305" customWidth="1"/>
    <col min="5" max="5" width="15.42578125" style="305" customWidth="1"/>
    <col min="6" max="6" width="11.42578125" style="305" customWidth="1"/>
    <col min="7" max="10" width="10.85546875" style="305" customWidth="1"/>
    <col min="11" max="11" width="12.5703125" style="305" customWidth="1"/>
    <col min="12" max="12" width="23.28515625" style="315" customWidth="1"/>
    <col min="13" max="13" width="10.85546875" style="305" customWidth="1"/>
    <col min="14" max="14" width="9.5703125" style="305" customWidth="1"/>
    <col min="15" max="16" width="10.28515625" style="305" customWidth="1"/>
    <col min="17" max="17" width="12.5703125" style="305" customWidth="1"/>
    <col min="18" max="18" width="9.140625" style="305"/>
    <col min="19" max="19" width="7.42578125" style="305" customWidth="1"/>
    <col min="20" max="20" width="18.28515625" style="305" customWidth="1"/>
    <col min="21" max="21" width="28.140625" style="305" customWidth="1"/>
    <col min="22" max="22" width="11.85546875" style="305" customWidth="1"/>
    <col min="23" max="23" width="17" style="305" customWidth="1"/>
    <col min="24" max="24" width="7.85546875" style="305" customWidth="1"/>
    <col min="25" max="29" width="6.5703125" style="305" customWidth="1"/>
    <col min="30" max="30" width="19.140625" style="305" customWidth="1"/>
    <col min="31" max="34" width="7.42578125" style="305" customWidth="1"/>
    <col min="35" max="35" width="13.5703125" style="305" customWidth="1"/>
    <col min="36" max="38" width="6.5703125" style="305" customWidth="1"/>
    <col min="39" max="16384" width="9.140625" style="305"/>
  </cols>
  <sheetData>
    <row r="1" spans="1:38" ht="18.75" x14ac:dyDescent="0.3">
      <c r="A1" s="370" t="s">
        <v>14</v>
      </c>
      <c r="B1" s="304"/>
      <c r="C1" s="304"/>
      <c r="D1" s="304"/>
      <c r="E1" s="304"/>
      <c r="F1" s="304"/>
      <c r="G1" s="304"/>
      <c r="H1" s="304"/>
      <c r="I1" s="304"/>
      <c r="J1" s="304"/>
      <c r="K1" s="304"/>
      <c r="L1" s="439"/>
      <c r="M1" s="304"/>
      <c r="N1" s="304"/>
      <c r="O1" s="304"/>
      <c r="P1" s="304"/>
      <c r="Q1" s="304"/>
      <c r="R1" s="304"/>
    </row>
    <row r="2" spans="1:38" ht="15" x14ac:dyDescent="0.2">
      <c r="B2" s="306"/>
      <c r="C2" s="307"/>
    </row>
    <row r="3" spans="1:38" ht="15" x14ac:dyDescent="0.2">
      <c r="B3" s="306"/>
      <c r="C3" s="307"/>
    </row>
    <row r="4" spans="1:38" ht="15" x14ac:dyDescent="0.2">
      <c r="B4" s="306"/>
      <c r="C4" s="307"/>
    </row>
    <row r="5" spans="1:38" ht="15" x14ac:dyDescent="0.25">
      <c r="C5" s="308"/>
    </row>
    <row r="7" spans="1:38" ht="15" x14ac:dyDescent="0.2">
      <c r="B7" s="309" t="s">
        <v>0</v>
      </c>
      <c r="C7" s="310" t="s">
        <v>1</v>
      </c>
    </row>
    <row r="8" spans="1:38" ht="15" x14ac:dyDescent="0.2">
      <c r="B8" s="311" t="s">
        <v>2</v>
      </c>
      <c r="C8" s="121" t="s">
        <v>3</v>
      </c>
    </row>
    <row r="9" spans="1:38" ht="15" x14ac:dyDescent="0.2">
      <c r="B9" s="151" t="s">
        <v>4</v>
      </c>
      <c r="C9" s="312" t="s">
        <v>5</v>
      </c>
    </row>
    <row r="10" spans="1:38" ht="15" x14ac:dyDescent="0.2">
      <c r="B10" s="313" t="s">
        <v>6</v>
      </c>
      <c r="C10" s="314" t="s">
        <v>5</v>
      </c>
      <c r="D10" s="315"/>
      <c r="L10" s="440"/>
      <c r="T10" s="316"/>
    </row>
    <row r="11" spans="1:38" ht="15" x14ac:dyDescent="0.2">
      <c r="B11" s="317" t="s">
        <v>7</v>
      </c>
      <c r="C11" s="121" t="s">
        <v>8</v>
      </c>
    </row>
    <row r="12" spans="1:38" ht="15" x14ac:dyDescent="0.2">
      <c r="B12" s="318" t="s">
        <v>9</v>
      </c>
      <c r="C12" s="319" t="s">
        <v>5</v>
      </c>
    </row>
    <row r="13" spans="1:38" x14ac:dyDescent="0.2">
      <c r="A13" s="119"/>
      <c r="B13" s="119"/>
      <c r="C13" s="119"/>
    </row>
    <row r="14" spans="1:38" ht="22.5" customHeight="1" x14ac:dyDescent="0.35">
      <c r="B14" s="320"/>
      <c r="C14" s="321"/>
      <c r="D14" s="322"/>
      <c r="E14" s="322"/>
      <c r="F14" s="322"/>
      <c r="G14" s="322"/>
      <c r="H14" s="322"/>
      <c r="I14" s="322"/>
      <c r="J14" s="322"/>
      <c r="K14" s="322"/>
      <c r="L14" s="327"/>
      <c r="M14" s="322"/>
      <c r="N14" s="322"/>
      <c r="O14" s="322"/>
      <c r="P14" s="322"/>
      <c r="Q14" s="322"/>
      <c r="R14" s="322"/>
      <c r="S14" s="322"/>
      <c r="T14" s="491"/>
    </row>
    <row r="15" spans="1:38" s="323" customFormat="1" ht="87" customHeight="1" x14ac:dyDescent="0.25">
      <c r="A15" s="341" t="s">
        <v>15</v>
      </c>
      <c r="B15" s="339" t="s">
        <v>16</v>
      </c>
      <c r="C15" s="339" t="s">
        <v>17</v>
      </c>
      <c r="D15" s="339" t="s">
        <v>18</v>
      </c>
      <c r="E15" s="339" t="s">
        <v>19</v>
      </c>
      <c r="F15" s="339" t="s">
        <v>20</v>
      </c>
      <c r="G15" s="122" t="s">
        <v>21</v>
      </c>
      <c r="H15" s="122" t="s">
        <v>22</v>
      </c>
      <c r="I15" s="122" t="s">
        <v>23</v>
      </c>
      <c r="J15" s="122" t="s">
        <v>24</v>
      </c>
      <c r="K15" s="339" t="s">
        <v>25</v>
      </c>
      <c r="L15" s="338" t="s">
        <v>26</v>
      </c>
      <c r="M15" s="339" t="s">
        <v>27</v>
      </c>
      <c r="N15" s="339" t="s">
        <v>268</v>
      </c>
      <c r="O15" s="339" t="s">
        <v>269</v>
      </c>
      <c r="P15" s="339" t="s">
        <v>30</v>
      </c>
      <c r="Q15" s="340" t="s">
        <v>31</v>
      </c>
      <c r="T15" s="492" t="s">
        <v>6</v>
      </c>
      <c r="U15" s="324" t="s">
        <v>32</v>
      </c>
      <c r="V15" s="324" t="s">
        <v>290</v>
      </c>
      <c r="W15" s="324" t="s">
        <v>19</v>
      </c>
      <c r="X15" s="324" t="s">
        <v>20</v>
      </c>
      <c r="Y15" s="324" t="s">
        <v>21</v>
      </c>
      <c r="Z15" s="324" t="s">
        <v>22</v>
      </c>
      <c r="AA15" s="324" t="s">
        <v>23</v>
      </c>
      <c r="AB15" s="324" t="s">
        <v>24</v>
      </c>
      <c r="AC15" s="324" t="s">
        <v>25</v>
      </c>
      <c r="AD15" s="326" t="s">
        <v>26</v>
      </c>
      <c r="AE15" s="324" t="s">
        <v>27</v>
      </c>
      <c r="AF15" s="324" t="s">
        <v>28</v>
      </c>
      <c r="AG15" s="324" t="s">
        <v>29</v>
      </c>
      <c r="AH15" s="324" t="s">
        <v>30</v>
      </c>
      <c r="AI15" s="324" t="s">
        <v>31</v>
      </c>
      <c r="AJ15" s="327"/>
      <c r="AK15" s="327"/>
      <c r="AL15" s="327"/>
    </row>
    <row r="16" spans="1:38" s="323" customFormat="1" ht="18" customHeight="1" x14ac:dyDescent="0.25">
      <c r="A16" s="341"/>
      <c r="B16" s="342"/>
      <c r="C16" s="343" t="s">
        <v>7</v>
      </c>
      <c r="D16" s="343" t="s">
        <v>7</v>
      </c>
      <c r="E16" s="343" t="s">
        <v>7</v>
      </c>
      <c r="F16" s="343" t="s">
        <v>7</v>
      </c>
      <c r="G16" s="344" t="s">
        <v>272</v>
      </c>
      <c r="H16" s="344" t="s">
        <v>272</v>
      </c>
      <c r="I16" s="344" t="s">
        <v>272</v>
      </c>
      <c r="J16" s="344" t="s">
        <v>272</v>
      </c>
      <c r="K16" s="344" t="s">
        <v>271</v>
      </c>
      <c r="L16" s="339"/>
      <c r="M16" s="339" t="s">
        <v>270</v>
      </c>
      <c r="N16" s="339" t="s">
        <v>36</v>
      </c>
      <c r="O16" s="339" t="s">
        <v>37</v>
      </c>
      <c r="P16" s="339" t="s">
        <v>38</v>
      </c>
      <c r="Q16" s="339" t="s">
        <v>39</v>
      </c>
      <c r="T16" s="325"/>
      <c r="U16" s="324"/>
      <c r="V16" s="325"/>
      <c r="W16" s="324"/>
      <c r="X16" s="325"/>
      <c r="Y16" s="325" t="s">
        <v>33</v>
      </c>
      <c r="Z16" s="325" t="s">
        <v>33</v>
      </c>
      <c r="AA16" s="325" t="s">
        <v>33</v>
      </c>
      <c r="AB16" s="325" t="s">
        <v>33</v>
      </c>
      <c r="AC16" s="325" t="s">
        <v>34</v>
      </c>
      <c r="AD16" s="325"/>
      <c r="AE16" s="325" t="s">
        <v>35</v>
      </c>
      <c r="AF16" s="325" t="s">
        <v>36</v>
      </c>
      <c r="AG16" s="325" t="s">
        <v>37</v>
      </c>
      <c r="AH16" s="325" t="s">
        <v>38</v>
      </c>
      <c r="AI16" s="325" t="s">
        <v>39</v>
      </c>
      <c r="AJ16" s="322"/>
      <c r="AK16" s="322"/>
      <c r="AL16" s="322"/>
    </row>
    <row r="17" spans="1:40" ht="39" x14ac:dyDescent="0.25">
      <c r="A17" s="403" t="s">
        <v>40</v>
      </c>
      <c r="B17" s="404"/>
      <c r="C17" s="405"/>
      <c r="D17" s="406"/>
      <c r="E17" s="407"/>
      <c r="F17" s="408"/>
      <c r="G17" s="409"/>
      <c r="H17" s="409"/>
      <c r="I17" s="409"/>
      <c r="J17" s="409"/>
      <c r="K17" s="410"/>
      <c r="L17" s="411" t="s">
        <v>65</v>
      </c>
      <c r="M17" s="412">
        <v>0</v>
      </c>
      <c r="N17" s="413">
        <v>0</v>
      </c>
      <c r="O17" s="442">
        <f>(G17*M17)+(H17*'LTO times'!$D$5)+('Step 1.a - Trips fuel'!I17*'LTO times'!$D$6)+('Step 1.a - Trips fuel'!J17*'LTO times'!$D$7)+(K17*N17)</f>
        <v>0</v>
      </c>
      <c r="P17" s="442" cm="1">
        <f t="array" ref="P17">IF(L17="Choose from list",0,((G17*M17*'Step 2 - Energy efficiency data'!$C$39*INDEX('Step 2 - Energy efficiency data'!$B$53:$G$56,VALUE(LEFT($L17,1)),2))+(H17*'Step 2 - Energy efficiency data'!$C$42*'LTO times'!$D$5*INDEX('Step 2 - Energy efficiency data'!$B$53:$G$56,VALUE(LEFT($L17,1)),3))+('Step 1.a - Trips fuel'!I17*'Step 2 - Energy efficiency data'!$C$40*'LTO times'!$D$6*INDEX('Step 2 - Energy efficiency data'!$B$53:$G$56,VALUE(LEFT($L17,1)),4))+('Step 1.a - Trips fuel'!J17*'Step 2 - Energy efficiency data'!$C$40*'LTO times'!$D$7*INDEX('Step 2 - Energy efficiency data'!$B$53:$G$56,VALUE(LEFT($L17,1)),5))+(K17*N17*'Step 2 - Energy efficiency data'!$C$41*INDEX('Step 2 - Energy efficiency data'!$B$53:$G$56,VALUE(LEFT($L17,1)),6)))*'Step 2 - Energy efficiency data'!$C$47)</f>
        <v>0</v>
      </c>
      <c r="Q17" s="444">
        <f>P17/'Step 2 - Energy efficiency data'!$C$16/1000</f>
        <v>0</v>
      </c>
      <c r="T17" s="328" t="s">
        <v>41</v>
      </c>
      <c r="U17" s="114" t="s">
        <v>42</v>
      </c>
      <c r="V17" s="328" t="s">
        <v>43</v>
      </c>
      <c r="W17" s="114" t="s">
        <v>44</v>
      </c>
      <c r="X17" s="329" t="s">
        <v>45</v>
      </c>
      <c r="Y17" s="328">
        <v>0.20799999999999999</v>
      </c>
      <c r="Z17" s="328">
        <v>0.624</v>
      </c>
      <c r="AA17" s="328">
        <v>1.87</v>
      </c>
      <c r="AB17" s="328">
        <v>2.2639999999999998</v>
      </c>
      <c r="AC17" s="330">
        <v>6.9590999999999994</v>
      </c>
      <c r="AD17" s="114" t="s">
        <v>47</v>
      </c>
      <c r="AE17" s="328">
        <v>1248</v>
      </c>
      <c r="AF17" s="328">
        <v>0</v>
      </c>
      <c r="AG17" s="331">
        <v>751.27199999999993</v>
      </c>
      <c r="AH17" s="328">
        <v>2393.7037507200002</v>
      </c>
      <c r="AI17" s="330">
        <v>2.7619713051742627</v>
      </c>
      <c r="AJ17" s="322"/>
      <c r="AK17" s="322"/>
      <c r="AL17" s="332"/>
    </row>
    <row r="18" spans="1:40" ht="39" x14ac:dyDescent="0.25">
      <c r="A18" s="403" t="s">
        <v>48</v>
      </c>
      <c r="B18" s="404"/>
      <c r="C18" s="405"/>
      <c r="D18" s="406"/>
      <c r="E18" s="407"/>
      <c r="F18" s="408"/>
      <c r="G18" s="409"/>
      <c r="H18" s="409"/>
      <c r="I18" s="409"/>
      <c r="J18" s="409"/>
      <c r="K18" s="410"/>
      <c r="L18" s="411" t="s">
        <v>65</v>
      </c>
      <c r="M18" s="412"/>
      <c r="N18" s="413"/>
      <c r="O18" s="442">
        <f>(G18*M18)+(H18*'LTO times'!$D$5)+('Step 1.a - Trips fuel'!I18*'LTO times'!$D$6)+('Step 1.a - Trips fuel'!J18*'LTO times'!$D$7)+(K18*N18)</f>
        <v>0</v>
      </c>
      <c r="P18" s="442" cm="1">
        <f t="array" ref="P18">IF(L18="Choose from list",0,((G18*M18*'Step 2 - Energy efficiency data'!$C$39*INDEX('Step 2 - Energy efficiency data'!$B$53:$G$56,VALUE(LEFT($L18,1)),2))+(H18*'Step 2 - Energy efficiency data'!$C$42*'LTO times'!$D$5*INDEX('Step 2 - Energy efficiency data'!$B$53:$G$56,VALUE(LEFT($L18,1)),3))+('Step 1.a - Trips fuel'!I18*'Step 2 - Energy efficiency data'!$C$40*'LTO times'!$D$6*INDEX('Step 2 - Energy efficiency data'!$B$53:$G$56,VALUE(LEFT($L18,1)),4))+('Step 1.a - Trips fuel'!J18*'Step 2 - Energy efficiency data'!$C$40*'LTO times'!$D$7*INDEX('Step 2 - Energy efficiency data'!$B$53:$G$56,VALUE(LEFT($L18,1)),5))+(K18*N18*'Step 2 - Energy efficiency data'!$C$41*INDEX('Step 2 - Energy efficiency data'!$B$53:$G$56,VALUE(LEFT($L18,1)),6)))*'Step 2 - Energy efficiency data'!$C$47)</f>
        <v>0</v>
      </c>
      <c r="Q18" s="444">
        <f>P18/'Step 2 - Energy efficiency data'!$C$16/1000</f>
        <v>0</v>
      </c>
      <c r="T18" s="328" t="s">
        <v>49</v>
      </c>
      <c r="U18" s="114" t="s">
        <v>50</v>
      </c>
      <c r="V18" s="328" t="s">
        <v>51</v>
      </c>
      <c r="W18" s="114" t="s">
        <v>44</v>
      </c>
      <c r="X18" s="329" t="s">
        <v>45</v>
      </c>
      <c r="Y18" s="328">
        <v>0.20799999999999999</v>
      </c>
      <c r="Z18" s="328">
        <v>0.624</v>
      </c>
      <c r="AA18" s="328">
        <v>1.87</v>
      </c>
      <c r="AB18" s="328">
        <v>2.2639999999999998</v>
      </c>
      <c r="AC18" s="330">
        <v>6.6835000000000004</v>
      </c>
      <c r="AD18" s="114" t="s">
        <v>47</v>
      </c>
      <c r="AE18" s="328">
        <v>1248</v>
      </c>
      <c r="AF18" s="328">
        <v>0</v>
      </c>
      <c r="AG18" s="331">
        <v>751.27199999999993</v>
      </c>
      <c r="AH18" s="328">
        <v>2393.7037507200002</v>
      </c>
      <c r="AI18" s="330">
        <v>2.7619713051742627</v>
      </c>
      <c r="AJ18" s="322"/>
      <c r="AK18" s="322"/>
      <c r="AL18" s="332"/>
    </row>
    <row r="19" spans="1:40" ht="39" x14ac:dyDescent="0.25">
      <c r="A19" s="403" t="s">
        <v>52</v>
      </c>
      <c r="B19" s="404"/>
      <c r="C19" s="405"/>
      <c r="D19" s="406"/>
      <c r="E19" s="407"/>
      <c r="F19" s="408"/>
      <c r="G19" s="414"/>
      <c r="H19" s="414"/>
      <c r="I19" s="414"/>
      <c r="J19" s="414"/>
      <c r="K19" s="410"/>
      <c r="L19" s="411" t="s">
        <v>65</v>
      </c>
      <c r="M19" s="412"/>
      <c r="N19" s="413"/>
      <c r="O19" s="442">
        <f>(G19*M19)+(H19*'LTO times'!$D$5)+('Step 1.a - Trips fuel'!I19*'LTO times'!$D$6)+('Step 1.a - Trips fuel'!J19*'LTO times'!$D$7)+(K19*N19)</f>
        <v>0</v>
      </c>
      <c r="P19" s="442" cm="1">
        <f t="array" ref="P19">IF(L19="Choose from list",0,((G19*M19*'Step 2 - Energy efficiency data'!$C$39*INDEX('Step 2 - Energy efficiency data'!$B$53:$G$56,VALUE(LEFT($L19,1)),2))+(H19*'Step 2 - Energy efficiency data'!$C$42*'LTO times'!$D$5*INDEX('Step 2 - Energy efficiency data'!$B$53:$G$56,VALUE(LEFT($L19,1)),3))+('Step 1.a - Trips fuel'!I19*'Step 2 - Energy efficiency data'!$C$40*'LTO times'!$D$6*INDEX('Step 2 - Energy efficiency data'!$B$53:$G$56,VALUE(LEFT($L19,1)),4))+('Step 1.a - Trips fuel'!J19*'Step 2 - Energy efficiency data'!$C$40*'LTO times'!$D$7*INDEX('Step 2 - Energy efficiency data'!$B$53:$G$56,VALUE(LEFT($L19,1)),5))+(K19*N19*'Step 2 - Energy efficiency data'!$C$41*INDEX('Step 2 - Energy efficiency data'!$B$53:$G$56,VALUE(LEFT($L19,1)),6)))*'Step 2 - Energy efficiency data'!$C$47)</f>
        <v>0</v>
      </c>
      <c r="Q19" s="444">
        <f>P19/'Step 2 - Energy efficiency data'!$C$16/1000</f>
        <v>0</v>
      </c>
      <c r="T19" s="328" t="s">
        <v>53</v>
      </c>
      <c r="U19" s="114" t="s">
        <v>54</v>
      </c>
      <c r="V19" s="328" t="s">
        <v>55</v>
      </c>
      <c r="W19" s="114" t="s">
        <v>44</v>
      </c>
      <c r="X19" s="329" t="s">
        <v>45</v>
      </c>
      <c r="Y19" s="328">
        <v>0.122</v>
      </c>
      <c r="Z19" s="328">
        <v>0.36599999999999999</v>
      </c>
      <c r="AA19" s="328">
        <v>1.095</v>
      </c>
      <c r="AB19" s="328">
        <v>1.3260000000000001</v>
      </c>
      <c r="AC19" s="330">
        <v>4.4074</v>
      </c>
      <c r="AD19" s="114" t="s">
        <v>57</v>
      </c>
      <c r="AE19" s="328">
        <v>1248</v>
      </c>
      <c r="AF19" s="328">
        <v>0</v>
      </c>
      <c r="AG19" s="331">
        <v>440.32799999999997</v>
      </c>
      <c r="AH19" s="328">
        <v>997.64226240000005</v>
      </c>
      <c r="AI19" s="330">
        <v>1.1511279542212023</v>
      </c>
      <c r="AJ19" s="322"/>
      <c r="AK19" s="322"/>
      <c r="AL19" s="332"/>
    </row>
    <row r="20" spans="1:40" ht="39" x14ac:dyDescent="0.25">
      <c r="A20" s="403" t="s">
        <v>58</v>
      </c>
      <c r="B20" s="404"/>
      <c r="C20" s="405"/>
      <c r="D20" s="406"/>
      <c r="E20" s="407"/>
      <c r="F20" s="408"/>
      <c r="G20" s="414"/>
      <c r="H20" s="414"/>
      <c r="I20" s="414"/>
      <c r="J20" s="414"/>
      <c r="K20" s="410"/>
      <c r="L20" s="411" t="s">
        <v>65</v>
      </c>
      <c r="M20" s="412"/>
      <c r="N20" s="413"/>
      <c r="O20" s="442">
        <f>(G20*M20)+(H20*'LTO times'!$D$5)+('Step 1.a - Trips fuel'!I20*'LTO times'!$D$6)+('Step 1.a - Trips fuel'!J20*'LTO times'!$D$7)+(K20*N20)</f>
        <v>0</v>
      </c>
      <c r="P20" s="442" cm="1">
        <f t="array" ref="P20">IF(L20="Choose from list",0,((G20*M20*'Step 2 - Energy efficiency data'!$C$39*INDEX('Step 2 - Energy efficiency data'!$B$53:$G$56,VALUE(LEFT($L20,1)),2))+(H20*'Step 2 - Energy efficiency data'!$C$42*'LTO times'!$D$5*INDEX('Step 2 - Energy efficiency data'!$B$53:$G$56,VALUE(LEFT($L20,1)),3))+('Step 1.a - Trips fuel'!I20*'Step 2 - Energy efficiency data'!$C$40*'LTO times'!$D$6*INDEX('Step 2 - Energy efficiency data'!$B$53:$G$56,VALUE(LEFT($L20,1)),4))+('Step 1.a - Trips fuel'!J20*'Step 2 - Energy efficiency data'!$C$40*'LTO times'!$D$7*INDEX('Step 2 - Energy efficiency data'!$B$53:$G$56,VALUE(LEFT($L20,1)),5))+(K20*N20*'Step 2 - Energy efficiency data'!$C$41*INDEX('Step 2 - Energy efficiency data'!$B$53:$G$56,VALUE(LEFT($L20,1)),6)))*'Step 2 - Energy efficiency data'!$C$47)</f>
        <v>0</v>
      </c>
      <c r="Q20" s="444">
        <f>P20/'Step 2 - Energy efficiency data'!$C$16/1000</f>
        <v>0</v>
      </c>
      <c r="T20" s="328" t="s">
        <v>59</v>
      </c>
      <c r="U20" s="114" t="s">
        <v>60</v>
      </c>
      <c r="V20" s="328" t="s">
        <v>61</v>
      </c>
      <c r="W20" s="114" t="s">
        <v>62</v>
      </c>
      <c r="X20" s="329" t="s">
        <v>45</v>
      </c>
      <c r="Y20" s="328">
        <v>4.5999999999999999E-2</v>
      </c>
      <c r="Z20" s="328">
        <v>0.13900000000000001</v>
      </c>
      <c r="AA20" s="328">
        <v>0.41599999999999998</v>
      </c>
      <c r="AB20" s="328">
        <v>0.503</v>
      </c>
      <c r="AC20" s="330">
        <v>2.7233499999999999</v>
      </c>
      <c r="AD20" s="114" t="s">
        <v>57</v>
      </c>
      <c r="AE20" s="328">
        <v>1248</v>
      </c>
      <c r="AF20" s="328">
        <v>175</v>
      </c>
      <c r="AG20" s="331">
        <v>643.39224999999999</v>
      </c>
      <c r="AH20" s="328">
        <v>2151.5753473600003</v>
      </c>
      <c r="AI20" s="330">
        <v>2.4825918280577541</v>
      </c>
      <c r="AJ20" s="322"/>
      <c r="AK20" s="322"/>
      <c r="AL20" s="332"/>
    </row>
    <row r="21" spans="1:40" ht="39" x14ac:dyDescent="0.25">
      <c r="A21" s="403" t="s">
        <v>63</v>
      </c>
      <c r="B21" s="404"/>
      <c r="C21" s="405"/>
      <c r="D21" s="406"/>
      <c r="E21" s="407"/>
      <c r="F21" s="408"/>
      <c r="G21" s="414"/>
      <c r="H21" s="414"/>
      <c r="I21" s="414"/>
      <c r="J21" s="414"/>
      <c r="K21" s="410"/>
      <c r="L21" s="411" t="s">
        <v>65</v>
      </c>
      <c r="M21" s="412"/>
      <c r="N21" s="413"/>
      <c r="O21" s="442">
        <f>(G21*M21)+(H21*'LTO times'!$D$5)+('Step 1.a - Trips fuel'!I21*'LTO times'!$D$6)+('Step 1.a - Trips fuel'!J21*'LTO times'!$D$7)+(K21*N21)</f>
        <v>0</v>
      </c>
      <c r="P21" s="442" cm="1">
        <f t="array" ref="P21">IF(L21="Choose from list",0,((G21*M21*'Step 2 - Energy efficiency data'!$C$39*INDEX('Step 2 - Energy efficiency data'!$B$53:$G$56,VALUE(LEFT($L21,1)),2))+(H21*'Step 2 - Energy efficiency data'!$C$42*'LTO times'!$D$5*INDEX('Step 2 - Energy efficiency data'!$B$53:$G$56,VALUE(LEFT($L21,1)),3))+('Step 1.a - Trips fuel'!I21*'Step 2 - Energy efficiency data'!$C$40*'LTO times'!$D$6*INDEX('Step 2 - Energy efficiency data'!$B$53:$G$56,VALUE(LEFT($L21,1)),4))+('Step 1.a - Trips fuel'!J21*'Step 2 - Energy efficiency data'!$C$40*'LTO times'!$D$7*INDEX('Step 2 - Energy efficiency data'!$B$53:$G$56,VALUE(LEFT($L21,1)),5))+(K21*N21*'Step 2 - Energy efficiency data'!$C$41*INDEX('Step 2 - Energy efficiency data'!$B$53:$G$56,VALUE(LEFT($L21,1)),6)))*'Step 2 - Energy efficiency data'!$C$47)</f>
        <v>0</v>
      </c>
      <c r="Q21" s="444">
        <f>P21/'Step 2 - Energy efficiency data'!$C$16/1000</f>
        <v>0</v>
      </c>
      <c r="R21" s="333"/>
      <c r="T21" s="328" t="s">
        <v>291</v>
      </c>
      <c r="U21" s="114" t="s">
        <v>60</v>
      </c>
      <c r="V21" s="328" t="s">
        <v>292</v>
      </c>
      <c r="W21" s="114" t="s">
        <v>62</v>
      </c>
      <c r="X21" s="329" t="s">
        <v>45</v>
      </c>
      <c r="Y21" s="328">
        <v>4.5999999999999999E-2</v>
      </c>
      <c r="Z21" s="328">
        <v>0.13900000000000001</v>
      </c>
      <c r="AA21" s="328">
        <v>0.41599999999999998</v>
      </c>
      <c r="AB21" s="328">
        <v>0.503</v>
      </c>
      <c r="AC21" s="330">
        <v>2.7233499999999999</v>
      </c>
      <c r="AD21" s="114" t="s">
        <v>293</v>
      </c>
      <c r="AE21" s="328">
        <v>1248</v>
      </c>
      <c r="AF21" s="328">
        <v>175</v>
      </c>
      <c r="AG21" s="331">
        <v>643.39224999999999</v>
      </c>
      <c r="AH21" s="328">
        <v>2151.5753473600003</v>
      </c>
      <c r="AI21" s="330">
        <v>2.4825918280577541</v>
      </c>
    </row>
    <row r="22" spans="1:40" ht="15" customHeight="1" x14ac:dyDescent="0.25">
      <c r="A22" s="403" t="s">
        <v>64</v>
      </c>
      <c r="B22" s="404"/>
      <c r="C22" s="405"/>
      <c r="D22" s="406"/>
      <c r="E22" s="407"/>
      <c r="F22" s="408"/>
      <c r="G22" s="413"/>
      <c r="H22" s="413"/>
      <c r="I22" s="413"/>
      <c r="J22" s="413"/>
      <c r="K22" s="413"/>
      <c r="L22" s="411" t="s">
        <v>65</v>
      </c>
      <c r="M22" s="413"/>
      <c r="N22" s="413"/>
      <c r="O22" s="443">
        <f>(G22*M22)+(H22*'LTO times'!$D$5)+('Step 1.a - Trips fuel'!I22*'LTO times'!$D$6)+('Step 1.a - Trips fuel'!J22*'LTO times'!$D$7)+(K22*N22)</f>
        <v>0</v>
      </c>
      <c r="P22" s="443" cm="1">
        <f t="array" ref="P22">IF(L22="Choose from list",0,((G22*M22*'Step 2 - Energy efficiency data'!$C$39*INDEX('Step 2 - Energy efficiency data'!$B$53:$G$56,VALUE(LEFT($L22,1)),2))+(H22*'Step 2 - Energy efficiency data'!$C$42*'LTO times'!$D$5*INDEX('Step 2 - Energy efficiency data'!$B$53:$G$56,VALUE(LEFT($L22,1)),3))+('Step 1.a - Trips fuel'!I22*'Step 2 - Energy efficiency data'!$C$40*'LTO times'!$D$6*INDEX('Step 2 - Energy efficiency data'!$B$53:$G$56,VALUE(LEFT($L22,1)),4))+('Step 1.a - Trips fuel'!J22*'Step 2 - Energy efficiency data'!$C$40*'LTO times'!$D$7*INDEX('Step 2 - Energy efficiency data'!$B$53:$G$56,VALUE(LEFT($L22,1)),5))+(K22*N22*'Step 2 - Energy efficiency data'!$C$41*INDEX('Step 2 - Energy efficiency data'!$B$53:$G$56,VALUE(LEFT($L22,1)),6)))*'Step 2 - Energy efficiency data'!$C$47)</f>
        <v>0</v>
      </c>
      <c r="Q22" s="444">
        <f>P22/'Step 2 - Energy efficiency data'!$C$16/1000</f>
        <v>0</v>
      </c>
    </row>
    <row r="23" spans="1:40" ht="15" customHeight="1" x14ac:dyDescent="0.25">
      <c r="A23" s="403" t="s">
        <v>66</v>
      </c>
      <c r="B23" s="404"/>
      <c r="C23" s="405"/>
      <c r="D23" s="406"/>
      <c r="E23" s="407"/>
      <c r="F23" s="408"/>
      <c r="G23" s="413"/>
      <c r="H23" s="413"/>
      <c r="I23" s="413"/>
      <c r="J23" s="413"/>
      <c r="K23" s="413"/>
      <c r="L23" s="411" t="s">
        <v>65</v>
      </c>
      <c r="M23" s="413"/>
      <c r="N23" s="413"/>
      <c r="O23" s="443">
        <f>(G23*M23)+(H23*'LTO times'!$D$5)+('Step 1.a - Trips fuel'!I23*'LTO times'!$D$6)+('Step 1.a - Trips fuel'!J23*'LTO times'!$D$7)+(K23*N23)</f>
        <v>0</v>
      </c>
      <c r="P23" s="443" cm="1">
        <f t="array" ref="P23">IF(L23="Choose from list",0,((G23*M23*'Step 2 - Energy efficiency data'!$C$39*INDEX('Step 2 - Energy efficiency data'!$B$53:$G$56,VALUE(LEFT($L23,1)),2))+(H23*'Step 2 - Energy efficiency data'!$C$42*'LTO times'!$D$5*INDEX('Step 2 - Energy efficiency data'!$B$53:$G$56,VALUE(LEFT($L23,1)),3))+('Step 1.a - Trips fuel'!I23*'Step 2 - Energy efficiency data'!$C$40*'LTO times'!$D$6*INDEX('Step 2 - Energy efficiency data'!$B$53:$G$56,VALUE(LEFT($L23,1)),4))+('Step 1.a - Trips fuel'!J23*'Step 2 - Energy efficiency data'!$C$40*'LTO times'!$D$7*INDEX('Step 2 - Energy efficiency data'!$B$53:$G$56,VALUE(LEFT($L23,1)),5))+(K23*N23*'Step 2 - Energy efficiency data'!$C$41*INDEX('Step 2 - Energy efficiency data'!$B$53:$G$56,VALUE(LEFT($L23,1)),6)))*'Step 2 - Energy efficiency data'!$C$47)</f>
        <v>0</v>
      </c>
      <c r="Q23" s="445">
        <f>P23/'Step 2 - Energy efficiency data'!$C$16/1000</f>
        <v>0</v>
      </c>
    </row>
    <row r="24" spans="1:40" ht="15" customHeight="1" x14ac:dyDescent="0.25">
      <c r="A24" s="403" t="s">
        <v>67</v>
      </c>
      <c r="B24" s="404"/>
      <c r="C24" s="405"/>
      <c r="D24" s="406"/>
      <c r="E24" s="407"/>
      <c r="F24" s="408"/>
      <c r="G24" s="413"/>
      <c r="H24" s="413"/>
      <c r="I24" s="413"/>
      <c r="J24" s="413"/>
      <c r="K24" s="413"/>
      <c r="L24" s="411" t="s">
        <v>65</v>
      </c>
      <c r="M24" s="413"/>
      <c r="N24" s="413"/>
      <c r="O24" s="443">
        <f>(G24*M24)+(H24*'LTO times'!$D$5)+('Step 1.a - Trips fuel'!I24*'LTO times'!$D$6)+('Step 1.a - Trips fuel'!J24*'LTO times'!$D$7)+(K24*N24)</f>
        <v>0</v>
      </c>
      <c r="P24" s="443" cm="1">
        <f t="array" ref="P24">IF(L24="Choose from list",0,((G24*M24*'Step 2 - Energy efficiency data'!$C$39*INDEX('Step 2 - Energy efficiency data'!$B$53:$G$56,VALUE(LEFT($L24,1)),2))+(H24*'Step 2 - Energy efficiency data'!$C$42*'LTO times'!$D$5*INDEX('Step 2 - Energy efficiency data'!$B$53:$G$56,VALUE(LEFT($L24,1)),3))+('Step 1.a - Trips fuel'!I24*'Step 2 - Energy efficiency data'!$C$40*'LTO times'!$D$6*INDEX('Step 2 - Energy efficiency data'!$B$53:$G$56,VALUE(LEFT($L24,1)),4))+('Step 1.a - Trips fuel'!J24*'Step 2 - Energy efficiency data'!$C$40*'LTO times'!$D$7*INDEX('Step 2 - Energy efficiency data'!$B$53:$G$56,VALUE(LEFT($L24,1)),5))+(K24*N24*'Step 2 - Energy efficiency data'!$C$41*INDEX('Step 2 - Energy efficiency data'!$B$53:$G$56,VALUE(LEFT($L24,1)),6)))*'Step 2 - Energy efficiency data'!$C$47)</f>
        <v>0</v>
      </c>
      <c r="Q24" s="445">
        <f>P24/'Step 2 - Energy efficiency data'!$C$16/1000</f>
        <v>0</v>
      </c>
    </row>
    <row r="25" spans="1:40" ht="15" customHeight="1" x14ac:dyDescent="0.25">
      <c r="A25" s="403" t="s">
        <v>68</v>
      </c>
      <c r="B25" s="404"/>
      <c r="C25" s="405"/>
      <c r="D25" s="406"/>
      <c r="E25" s="407"/>
      <c r="F25" s="408"/>
      <c r="G25" s="413"/>
      <c r="H25" s="413"/>
      <c r="I25" s="413"/>
      <c r="J25" s="413"/>
      <c r="K25" s="413"/>
      <c r="L25" s="411" t="s">
        <v>65</v>
      </c>
      <c r="M25" s="413"/>
      <c r="N25" s="413"/>
      <c r="O25" s="443">
        <f>(G25*M25)+(H25*'LTO times'!$D$5)+('Step 1.a - Trips fuel'!I25*'LTO times'!$D$6)+('Step 1.a - Trips fuel'!J25*'LTO times'!$D$7)+(K25*N25)</f>
        <v>0</v>
      </c>
      <c r="P25" s="443" cm="1">
        <f t="array" ref="P25">IF(L25="Choose from list",0,((G25*M25*'Step 2 - Energy efficiency data'!$C$39*INDEX('Step 2 - Energy efficiency data'!$B$53:$G$56,VALUE(LEFT($L25,1)),2))+(H25*'Step 2 - Energy efficiency data'!$C$42*'LTO times'!$D$5*INDEX('Step 2 - Energy efficiency data'!$B$53:$G$56,VALUE(LEFT($L25,1)),3))+('Step 1.a - Trips fuel'!I25*'Step 2 - Energy efficiency data'!$C$40*'LTO times'!$D$6*INDEX('Step 2 - Energy efficiency data'!$B$53:$G$56,VALUE(LEFT($L25,1)),4))+('Step 1.a - Trips fuel'!J25*'Step 2 - Energy efficiency data'!$C$40*'LTO times'!$D$7*INDEX('Step 2 - Energy efficiency data'!$B$53:$G$56,VALUE(LEFT($L25,1)),5))+(K25*N25*'Step 2 - Energy efficiency data'!$C$41*INDEX('Step 2 - Energy efficiency data'!$B$53:$G$56,VALUE(LEFT($L25,1)),6)))*'Step 2 - Energy efficiency data'!$C$47)</f>
        <v>0</v>
      </c>
      <c r="Q25" s="445">
        <f>P25/'Step 2 - Energy efficiency data'!$C$16/1000</f>
        <v>0</v>
      </c>
    </row>
    <row r="26" spans="1:40" ht="15" customHeight="1" x14ac:dyDescent="0.25">
      <c r="A26" s="403" t="s">
        <v>69</v>
      </c>
      <c r="B26" s="404"/>
      <c r="C26" s="405"/>
      <c r="D26" s="406"/>
      <c r="E26" s="407"/>
      <c r="F26" s="408"/>
      <c r="G26" s="413"/>
      <c r="H26" s="413"/>
      <c r="I26" s="413"/>
      <c r="J26" s="413"/>
      <c r="K26" s="413"/>
      <c r="L26" s="411" t="s">
        <v>65</v>
      </c>
      <c r="M26" s="413"/>
      <c r="N26" s="413"/>
      <c r="O26" s="443">
        <f>(G26*M26)+(H26*'LTO times'!$D$5)+('Step 1.a - Trips fuel'!I26*'LTO times'!$D$6)+('Step 1.a - Trips fuel'!J26*'LTO times'!$D$7)+(K26*N26)</f>
        <v>0</v>
      </c>
      <c r="P26" s="443" cm="1">
        <f t="array" ref="P26">IF(L26="Choose from list",0,((G26*M26*'Step 2 - Energy efficiency data'!$C$39*INDEX('Step 2 - Energy efficiency data'!$B$53:$G$56,VALUE(LEFT($L26,1)),2))+(H26*'Step 2 - Energy efficiency data'!$C$42*'LTO times'!$D$5*INDEX('Step 2 - Energy efficiency data'!$B$53:$G$56,VALUE(LEFT($L26,1)),3))+('Step 1.a - Trips fuel'!I26*'Step 2 - Energy efficiency data'!$C$40*'LTO times'!$D$6*INDEX('Step 2 - Energy efficiency data'!$B$53:$G$56,VALUE(LEFT($L26,1)),4))+('Step 1.a - Trips fuel'!J26*'Step 2 - Energy efficiency data'!$C$40*'LTO times'!$D$7*INDEX('Step 2 - Energy efficiency data'!$B$53:$G$56,VALUE(LEFT($L26,1)),5))+(K26*N26*'Step 2 - Energy efficiency data'!$C$41*INDEX('Step 2 - Energy efficiency data'!$B$53:$G$56,VALUE(LEFT($L26,1)),6)))*'Step 2 - Energy efficiency data'!$C$47)</f>
        <v>0</v>
      </c>
      <c r="Q26" s="445">
        <f>P26/'Step 2 - Energy efficiency data'!$C$16/1000</f>
        <v>0</v>
      </c>
    </row>
    <row r="27" spans="1:40" ht="15" customHeight="1" x14ac:dyDescent="0.25">
      <c r="A27" s="403" t="s">
        <v>70</v>
      </c>
      <c r="B27" s="404"/>
      <c r="C27" s="405"/>
      <c r="D27" s="406"/>
      <c r="E27" s="407"/>
      <c r="F27" s="408"/>
      <c r="G27" s="413"/>
      <c r="H27" s="413"/>
      <c r="I27" s="413"/>
      <c r="J27" s="413"/>
      <c r="K27" s="413"/>
      <c r="L27" s="411" t="s">
        <v>65</v>
      </c>
      <c r="M27" s="413"/>
      <c r="N27" s="413"/>
      <c r="O27" s="443">
        <f>(G27*M27)+(H27*'LTO times'!$D$5)+('Step 1.a - Trips fuel'!I27*'LTO times'!$D$6)+('Step 1.a - Trips fuel'!J27*'LTO times'!$D$7)+(K27*N27)</f>
        <v>0</v>
      </c>
      <c r="P27" s="443" cm="1">
        <f t="array" ref="P27">IF(L27="Choose from list",0,((G27*M27*'Step 2 - Energy efficiency data'!$C$39*INDEX('Step 2 - Energy efficiency data'!$B$53:$G$56,VALUE(LEFT($L27,1)),2))+(H27*'Step 2 - Energy efficiency data'!$C$42*'LTO times'!$D$5*INDEX('Step 2 - Energy efficiency data'!$B$53:$G$56,VALUE(LEFT($L27,1)),3))+('Step 1.a - Trips fuel'!I27*'Step 2 - Energy efficiency data'!$C$40*'LTO times'!$D$6*INDEX('Step 2 - Energy efficiency data'!$B$53:$G$56,VALUE(LEFT($L27,1)),4))+('Step 1.a - Trips fuel'!J27*'Step 2 - Energy efficiency data'!$C$40*'LTO times'!$D$7*INDEX('Step 2 - Energy efficiency data'!$B$53:$G$56,VALUE(LEFT($L27,1)),5))+(K27*N27*'Step 2 - Energy efficiency data'!$C$41*INDEX('Step 2 - Energy efficiency data'!$B$53:$G$56,VALUE(LEFT($L27,1)),6)))*'Step 2 - Energy efficiency data'!$C$47)</f>
        <v>0</v>
      </c>
      <c r="Q27" s="445">
        <f>P27/'Step 2 - Energy efficiency data'!$C$16/1000</f>
        <v>0</v>
      </c>
      <c r="AM27" s="327"/>
      <c r="AN27" s="327"/>
    </row>
    <row r="28" spans="1:40" ht="15" customHeight="1" x14ac:dyDescent="0.25">
      <c r="A28" s="403" t="s">
        <v>71</v>
      </c>
      <c r="B28" s="404"/>
      <c r="C28" s="405"/>
      <c r="D28" s="406"/>
      <c r="E28" s="407"/>
      <c r="F28" s="408"/>
      <c r="G28" s="413"/>
      <c r="H28" s="413"/>
      <c r="I28" s="413"/>
      <c r="J28" s="413"/>
      <c r="K28" s="413"/>
      <c r="L28" s="411" t="s">
        <v>65</v>
      </c>
      <c r="M28" s="413"/>
      <c r="N28" s="413"/>
      <c r="O28" s="443">
        <f>(G28*M28)+(H28*'LTO times'!$D$5)+('Step 1.a - Trips fuel'!I28*'LTO times'!$D$6)+('Step 1.a - Trips fuel'!J28*'LTO times'!$D$7)+(K28*N28)</f>
        <v>0</v>
      </c>
      <c r="P28" s="443" cm="1">
        <f t="array" ref="P28">IF(L28="Choose from list",0,((G28*M28*'Step 2 - Energy efficiency data'!$C$39*INDEX('Step 2 - Energy efficiency data'!$B$53:$G$56,VALUE(LEFT($L28,1)),2))+(H28*'Step 2 - Energy efficiency data'!$C$42*'LTO times'!$D$5*INDEX('Step 2 - Energy efficiency data'!$B$53:$G$56,VALUE(LEFT($L28,1)),3))+('Step 1.a - Trips fuel'!I28*'Step 2 - Energy efficiency data'!$C$40*'LTO times'!$D$6*INDEX('Step 2 - Energy efficiency data'!$B$53:$G$56,VALUE(LEFT($L28,1)),4))+('Step 1.a - Trips fuel'!J28*'Step 2 - Energy efficiency data'!$C$40*'LTO times'!$D$7*INDEX('Step 2 - Energy efficiency data'!$B$53:$G$56,VALUE(LEFT($L28,1)),5))+(K28*N28*'Step 2 - Energy efficiency data'!$C$41*INDEX('Step 2 - Energy efficiency data'!$B$53:$G$56,VALUE(LEFT($L28,1)),6)))*'Step 2 - Energy efficiency data'!$C$47)</f>
        <v>0</v>
      </c>
      <c r="Q28" s="445">
        <f>P28/'Step 2 - Energy efficiency data'!$C$16/1000</f>
        <v>0</v>
      </c>
    </row>
    <row r="29" spans="1:40" ht="15" customHeight="1" x14ac:dyDescent="0.25">
      <c r="A29" s="403" t="s">
        <v>72</v>
      </c>
      <c r="B29" s="404"/>
      <c r="C29" s="405"/>
      <c r="D29" s="406"/>
      <c r="E29" s="407"/>
      <c r="F29" s="408"/>
      <c r="G29" s="413"/>
      <c r="H29" s="413"/>
      <c r="I29" s="413"/>
      <c r="J29" s="413"/>
      <c r="K29" s="413"/>
      <c r="L29" s="411" t="s">
        <v>65</v>
      </c>
      <c r="M29" s="413"/>
      <c r="N29" s="413"/>
      <c r="O29" s="443">
        <f>(G29*M29)+(H29*'LTO times'!$D$5)+('Step 1.a - Trips fuel'!I29*'LTO times'!$D$6)+('Step 1.a - Trips fuel'!J29*'LTO times'!$D$7)+(K29*N29)</f>
        <v>0</v>
      </c>
      <c r="P29" s="443" cm="1">
        <f t="array" ref="P29">IF(L29="Choose from list",0,((G29*M29*'Step 2 - Energy efficiency data'!$C$39*INDEX('Step 2 - Energy efficiency data'!$B$53:$G$56,VALUE(LEFT($L29,1)),2))+(H29*'Step 2 - Energy efficiency data'!$C$42*'LTO times'!$D$5*INDEX('Step 2 - Energy efficiency data'!$B$53:$G$56,VALUE(LEFT($L29,1)),3))+('Step 1.a - Trips fuel'!I29*'Step 2 - Energy efficiency data'!$C$40*'LTO times'!$D$6*INDEX('Step 2 - Energy efficiency data'!$B$53:$G$56,VALUE(LEFT($L29,1)),4))+('Step 1.a - Trips fuel'!J29*'Step 2 - Energy efficiency data'!$C$40*'LTO times'!$D$7*INDEX('Step 2 - Energy efficiency data'!$B$53:$G$56,VALUE(LEFT($L29,1)),5))+(K29*N29*'Step 2 - Energy efficiency data'!$C$41*INDEX('Step 2 - Energy efficiency data'!$B$53:$G$56,VALUE(LEFT($L29,1)),6)))*'Step 2 - Energy efficiency data'!$C$47)</f>
        <v>0</v>
      </c>
      <c r="Q29" s="445">
        <f>P29/'Step 2 - Energy efficiency data'!$C$16/1000</f>
        <v>0</v>
      </c>
    </row>
    <row r="30" spans="1:40" ht="15" customHeight="1" x14ac:dyDescent="0.25">
      <c r="A30" s="403" t="s">
        <v>73</v>
      </c>
      <c r="B30" s="404"/>
      <c r="C30" s="405"/>
      <c r="D30" s="406"/>
      <c r="E30" s="407"/>
      <c r="F30" s="408"/>
      <c r="G30" s="413"/>
      <c r="H30" s="413"/>
      <c r="I30" s="413"/>
      <c r="J30" s="413"/>
      <c r="K30" s="413"/>
      <c r="L30" s="411" t="s">
        <v>65</v>
      </c>
      <c r="M30" s="413"/>
      <c r="N30" s="413"/>
      <c r="O30" s="443">
        <f>(G30*M30)+(H30*'LTO times'!$D$5)+('Step 1.a - Trips fuel'!I30*'LTO times'!$D$6)+('Step 1.a - Trips fuel'!J30*'LTO times'!$D$7)+(K30*N30)</f>
        <v>0</v>
      </c>
      <c r="P30" s="443" cm="1">
        <f t="array" ref="P30">IF(L30="Choose from list",0,((G30*M30*'Step 2 - Energy efficiency data'!$C$39*INDEX('Step 2 - Energy efficiency data'!$B$53:$G$56,VALUE(LEFT($L30,1)),2))+(H30*'Step 2 - Energy efficiency data'!$C$42*'LTO times'!$D$5*INDEX('Step 2 - Energy efficiency data'!$B$53:$G$56,VALUE(LEFT($L30,1)),3))+('Step 1.a - Trips fuel'!I30*'Step 2 - Energy efficiency data'!$C$40*'LTO times'!$D$6*INDEX('Step 2 - Energy efficiency data'!$B$53:$G$56,VALUE(LEFT($L30,1)),4))+('Step 1.a - Trips fuel'!J30*'Step 2 - Energy efficiency data'!$C$40*'LTO times'!$D$7*INDEX('Step 2 - Energy efficiency data'!$B$53:$G$56,VALUE(LEFT($L30,1)),5))+(K30*N30*'Step 2 - Energy efficiency data'!$C$41*INDEX('Step 2 - Energy efficiency data'!$B$53:$G$56,VALUE(LEFT($L30,1)),6)))*'Step 2 - Energy efficiency data'!$C$47)</f>
        <v>0</v>
      </c>
      <c r="Q30" s="445">
        <f>P30/'Step 2 - Energy efficiency data'!$C$16/1000</f>
        <v>0</v>
      </c>
    </row>
    <row r="31" spans="1:40" ht="15" customHeight="1" x14ac:dyDescent="0.25">
      <c r="A31" s="403" t="s">
        <v>74</v>
      </c>
      <c r="B31" s="404"/>
      <c r="C31" s="405"/>
      <c r="D31" s="406"/>
      <c r="E31" s="407"/>
      <c r="F31" s="408"/>
      <c r="G31" s="413"/>
      <c r="H31" s="413"/>
      <c r="I31" s="413"/>
      <c r="J31" s="413"/>
      <c r="K31" s="413"/>
      <c r="L31" s="411" t="s">
        <v>65</v>
      </c>
      <c r="M31" s="413"/>
      <c r="N31" s="413"/>
      <c r="O31" s="443">
        <f>(G31*M31)+(H31*'LTO times'!$D$5)+('Step 1.a - Trips fuel'!I31*'LTO times'!$D$6)+('Step 1.a - Trips fuel'!J31*'LTO times'!$D$7)+(K31*N31)</f>
        <v>0</v>
      </c>
      <c r="P31" s="443" cm="1">
        <f t="array" ref="P31">IF(L31="Choose from list",0,((G31*M31*'Step 2 - Energy efficiency data'!$C$39*INDEX('Step 2 - Energy efficiency data'!$B$53:$G$56,VALUE(LEFT($L31,1)),2))+(H31*'Step 2 - Energy efficiency data'!$C$42*'LTO times'!$D$5*INDEX('Step 2 - Energy efficiency data'!$B$53:$G$56,VALUE(LEFT($L31,1)),3))+('Step 1.a - Trips fuel'!I31*'Step 2 - Energy efficiency data'!$C$40*'LTO times'!$D$6*INDEX('Step 2 - Energy efficiency data'!$B$53:$G$56,VALUE(LEFT($L31,1)),4))+('Step 1.a - Trips fuel'!J31*'Step 2 - Energy efficiency data'!$C$40*'LTO times'!$D$7*INDEX('Step 2 - Energy efficiency data'!$B$53:$G$56,VALUE(LEFT($L31,1)),5))+(K31*N31*'Step 2 - Energy efficiency data'!$C$41*INDEX('Step 2 - Energy efficiency data'!$B$53:$G$56,VALUE(LEFT($L31,1)),6)))*'Step 2 - Energy efficiency data'!$C$47)</f>
        <v>0</v>
      </c>
      <c r="Q31" s="445">
        <f>P31/'Step 2 - Energy efficiency data'!$C$16/1000</f>
        <v>0</v>
      </c>
    </row>
    <row r="32" spans="1:40" ht="15" customHeight="1" x14ac:dyDescent="0.25">
      <c r="A32" s="403" t="s">
        <v>75</v>
      </c>
      <c r="B32" s="404"/>
      <c r="C32" s="405"/>
      <c r="D32" s="406"/>
      <c r="E32" s="407"/>
      <c r="F32" s="408"/>
      <c r="G32" s="413"/>
      <c r="H32" s="413"/>
      <c r="I32" s="413"/>
      <c r="J32" s="413"/>
      <c r="K32" s="413"/>
      <c r="L32" s="411" t="s">
        <v>65</v>
      </c>
      <c r="M32" s="413"/>
      <c r="N32" s="413"/>
      <c r="O32" s="443">
        <f>(G32*M32)+(H32*'LTO times'!$D$5)+('Step 1.a - Trips fuel'!I32*'LTO times'!$D$6)+('Step 1.a - Trips fuel'!J32*'LTO times'!$D$7)+(K32*N32)</f>
        <v>0</v>
      </c>
      <c r="P32" s="443" cm="1">
        <f t="array" ref="P32">IF(L32="Choose from list",0,((G32*M32*'Step 2 - Energy efficiency data'!$C$39*INDEX('Step 2 - Energy efficiency data'!$B$53:$G$56,VALUE(LEFT($L32,1)),2))+(H32*'Step 2 - Energy efficiency data'!$C$42*'LTO times'!$D$5*INDEX('Step 2 - Energy efficiency data'!$B$53:$G$56,VALUE(LEFT($L32,1)),3))+('Step 1.a - Trips fuel'!I32*'Step 2 - Energy efficiency data'!$C$40*'LTO times'!$D$6*INDEX('Step 2 - Energy efficiency data'!$B$53:$G$56,VALUE(LEFT($L32,1)),4))+('Step 1.a - Trips fuel'!J32*'Step 2 - Energy efficiency data'!$C$40*'LTO times'!$D$7*INDEX('Step 2 - Energy efficiency data'!$B$53:$G$56,VALUE(LEFT($L32,1)),5))+(K32*N32*'Step 2 - Energy efficiency data'!$C$41*INDEX('Step 2 - Energy efficiency data'!$B$53:$G$56,VALUE(LEFT($L32,1)),6)))*'Step 2 - Energy efficiency data'!$C$47)</f>
        <v>0</v>
      </c>
      <c r="Q32" s="445">
        <f>P32/'Step 2 - Energy efficiency data'!$C$16/1000</f>
        <v>0</v>
      </c>
    </row>
    <row r="33" spans="1:46" ht="15" customHeight="1" x14ac:dyDescent="0.25">
      <c r="A33" s="403" t="s">
        <v>76</v>
      </c>
      <c r="B33" s="404"/>
      <c r="C33" s="405"/>
      <c r="D33" s="406"/>
      <c r="E33" s="407"/>
      <c r="F33" s="408"/>
      <c r="G33" s="413"/>
      <c r="H33" s="413"/>
      <c r="I33" s="413"/>
      <c r="J33" s="413"/>
      <c r="K33" s="413"/>
      <c r="L33" s="411" t="s">
        <v>65</v>
      </c>
      <c r="M33" s="413"/>
      <c r="N33" s="413"/>
      <c r="O33" s="443">
        <f>(G33*M33)+(H33*'LTO times'!$D$5)+('Step 1.a - Trips fuel'!I33*'LTO times'!$D$6)+('Step 1.a - Trips fuel'!J33*'LTO times'!$D$7)+(K33*N33)</f>
        <v>0</v>
      </c>
      <c r="P33" s="443" cm="1">
        <f t="array" ref="P33">IF(L33="Choose from list",0,((G33*M33*'Step 2 - Energy efficiency data'!$C$39*INDEX('Step 2 - Energy efficiency data'!$B$53:$G$56,VALUE(LEFT($L33,1)),2))+(H33*'Step 2 - Energy efficiency data'!$C$42*'LTO times'!$D$5*INDEX('Step 2 - Energy efficiency data'!$B$53:$G$56,VALUE(LEFT($L33,1)),3))+('Step 1.a - Trips fuel'!I33*'Step 2 - Energy efficiency data'!$C$40*'LTO times'!$D$6*INDEX('Step 2 - Energy efficiency data'!$B$53:$G$56,VALUE(LEFT($L33,1)),4))+('Step 1.a - Trips fuel'!J33*'Step 2 - Energy efficiency data'!$C$40*'LTO times'!$D$7*INDEX('Step 2 - Energy efficiency data'!$B$53:$G$56,VALUE(LEFT($L33,1)),5))+(K33*N33*'Step 2 - Energy efficiency data'!$C$41*INDEX('Step 2 - Energy efficiency data'!$B$53:$G$56,VALUE(LEFT($L33,1)),6)))*'Step 2 - Energy efficiency data'!$C$47)</f>
        <v>0</v>
      </c>
      <c r="Q33" s="445">
        <f>P33/'Step 2 - Energy efficiency data'!$C$16/1000</f>
        <v>0</v>
      </c>
    </row>
    <row r="34" spans="1:46" ht="15" customHeight="1" x14ac:dyDescent="0.35">
      <c r="A34" s="403" t="s">
        <v>77</v>
      </c>
      <c r="B34" s="404"/>
      <c r="C34" s="405"/>
      <c r="D34" s="406"/>
      <c r="E34" s="407"/>
      <c r="F34" s="408"/>
      <c r="G34" s="413"/>
      <c r="H34" s="413"/>
      <c r="I34" s="413"/>
      <c r="J34" s="413"/>
      <c r="K34" s="413"/>
      <c r="L34" s="415" t="s">
        <v>65</v>
      </c>
      <c r="M34" s="413"/>
      <c r="N34" s="413"/>
      <c r="O34" s="443">
        <f>(G34*M34)+(H34*'LTO times'!$D$5)+('Step 1.a - Trips fuel'!I34*'LTO times'!$D$6)+('Step 1.a - Trips fuel'!J34*'LTO times'!$D$7)+(K34*N34)</f>
        <v>0</v>
      </c>
      <c r="P34" s="443" cm="1">
        <f t="array" ref="P34">IF(L34="Choose from list",0,((G34*M34*'Step 2 - Energy efficiency data'!$C$39*INDEX('Step 2 - Energy efficiency data'!$B$53:$G$56,VALUE(LEFT($L34,1)),2))+(H34*'Step 2 - Energy efficiency data'!$C$42*'LTO times'!$D$5*INDEX('Step 2 - Energy efficiency data'!$B$53:$G$56,VALUE(LEFT($L34,1)),3))+('Step 1.a - Trips fuel'!I34*'Step 2 - Energy efficiency data'!$C$40*'LTO times'!$D$6*INDEX('Step 2 - Energy efficiency data'!$B$53:$G$56,VALUE(LEFT($L34,1)),4))+('Step 1.a - Trips fuel'!J34*'Step 2 - Energy efficiency data'!$C$40*'LTO times'!$D$7*INDEX('Step 2 - Energy efficiency data'!$B$53:$G$56,VALUE(LEFT($L34,1)),5))+(K34*N34*'Step 2 - Energy efficiency data'!$C$41*INDEX('Step 2 - Energy efficiency data'!$B$53:$G$56,VALUE(LEFT($L34,1)),6)))*'Step 2 - Energy efficiency data'!$C$47)</f>
        <v>0</v>
      </c>
      <c r="Q34" s="445">
        <f>P34/'Step 2 - Energy efficiency data'!$C$16/1000</f>
        <v>0</v>
      </c>
      <c r="AN34" s="334"/>
    </row>
    <row r="35" spans="1:46" ht="15" customHeight="1" x14ac:dyDescent="0.25">
      <c r="A35" s="403" t="s">
        <v>78</v>
      </c>
      <c r="B35" s="404"/>
      <c r="C35" s="405"/>
      <c r="D35" s="406"/>
      <c r="E35" s="407"/>
      <c r="F35" s="408"/>
      <c r="G35" s="413"/>
      <c r="H35" s="413"/>
      <c r="I35" s="413"/>
      <c r="J35" s="413"/>
      <c r="K35" s="413"/>
      <c r="L35" s="411" t="s">
        <v>65</v>
      </c>
      <c r="M35" s="413"/>
      <c r="N35" s="413"/>
      <c r="O35" s="443">
        <f>(G35*M35)+(H35*'LTO times'!$D$5)+('Step 1.a - Trips fuel'!I35*'LTO times'!$D$6)+('Step 1.a - Trips fuel'!J35*'LTO times'!$D$7)+(K35*N35)</f>
        <v>0</v>
      </c>
      <c r="P35" s="443" cm="1">
        <f t="array" ref="P35">IF(L35="Choose from list",0,((G35*M35*'Step 2 - Energy efficiency data'!$C$39*INDEX('Step 2 - Energy efficiency data'!$B$53:$G$56,VALUE(LEFT($L35,1)),2))+(H35*'Step 2 - Energy efficiency data'!$C$42*'LTO times'!$D$5*INDEX('Step 2 - Energy efficiency data'!$B$53:$G$56,VALUE(LEFT($L35,1)),3))+('Step 1.a - Trips fuel'!I35*'Step 2 - Energy efficiency data'!$C$40*'LTO times'!$D$6*INDEX('Step 2 - Energy efficiency data'!$B$53:$G$56,VALUE(LEFT($L35,1)),4))+('Step 1.a - Trips fuel'!J35*'Step 2 - Energy efficiency data'!$C$40*'LTO times'!$D$7*INDEX('Step 2 - Energy efficiency data'!$B$53:$G$56,VALUE(LEFT($L35,1)),5))+(K35*N35*'Step 2 - Energy efficiency data'!$C$41*INDEX('Step 2 - Energy efficiency data'!$B$53:$G$56,VALUE(LEFT($L35,1)),6)))*'Step 2 - Energy efficiency data'!$C$47)</f>
        <v>0</v>
      </c>
      <c r="Q35" s="445">
        <f>P35/'Step 2 - Energy efficiency data'!$C$16/1000</f>
        <v>0</v>
      </c>
    </row>
    <row r="36" spans="1:46" ht="15" customHeight="1" x14ac:dyDescent="0.25">
      <c r="A36" s="403" t="s">
        <v>79</v>
      </c>
      <c r="B36" s="404"/>
      <c r="C36" s="405"/>
      <c r="D36" s="406"/>
      <c r="E36" s="407"/>
      <c r="F36" s="408"/>
      <c r="G36" s="413"/>
      <c r="H36" s="413"/>
      <c r="I36" s="413"/>
      <c r="J36" s="413"/>
      <c r="K36" s="413"/>
      <c r="L36" s="411" t="s">
        <v>65</v>
      </c>
      <c r="M36" s="413"/>
      <c r="N36" s="413"/>
      <c r="O36" s="443">
        <f>(G36*M36)+(H36*'LTO times'!$D$5)+('Step 1.a - Trips fuel'!I36*'LTO times'!$D$6)+('Step 1.a - Trips fuel'!J36*'LTO times'!$D$7)+(K36*N36)</f>
        <v>0</v>
      </c>
      <c r="P36" s="443" cm="1">
        <f t="array" ref="P36">IF(L36="Choose from list",0,((G36*M36*'Step 2 - Energy efficiency data'!$C$39*INDEX('Step 2 - Energy efficiency data'!$B$53:$G$56,VALUE(LEFT($L36,1)),2))+(H36*'Step 2 - Energy efficiency data'!$C$42*'LTO times'!$D$5*INDEX('Step 2 - Energy efficiency data'!$B$53:$G$56,VALUE(LEFT($L36,1)),3))+('Step 1.a - Trips fuel'!I36*'Step 2 - Energy efficiency data'!$C$40*'LTO times'!$D$6*INDEX('Step 2 - Energy efficiency data'!$B$53:$G$56,VALUE(LEFT($L36,1)),4))+('Step 1.a - Trips fuel'!J36*'Step 2 - Energy efficiency data'!$C$40*'LTO times'!$D$7*INDEX('Step 2 - Energy efficiency data'!$B$53:$G$56,VALUE(LEFT($L36,1)),5))+(K36*N36*'Step 2 - Energy efficiency data'!$C$41*INDEX('Step 2 - Energy efficiency data'!$B$53:$G$56,VALUE(LEFT($L36,1)),6)))*'Step 2 - Energy efficiency data'!$C$47)</f>
        <v>0</v>
      </c>
      <c r="Q36" s="445">
        <f>P36/'Step 2 - Energy efficiency data'!$C$16/1000</f>
        <v>0</v>
      </c>
      <c r="AN36" s="335"/>
    </row>
    <row r="37" spans="1:46" ht="15" customHeight="1" x14ac:dyDescent="0.25">
      <c r="A37" s="403" t="s">
        <v>80</v>
      </c>
      <c r="B37" s="404"/>
      <c r="C37" s="405"/>
      <c r="D37" s="406"/>
      <c r="E37" s="407"/>
      <c r="F37" s="408"/>
      <c r="G37" s="413"/>
      <c r="H37" s="413"/>
      <c r="I37" s="413"/>
      <c r="J37" s="413"/>
      <c r="K37" s="413"/>
      <c r="L37" s="411" t="s">
        <v>65</v>
      </c>
      <c r="M37" s="413"/>
      <c r="N37" s="413"/>
      <c r="O37" s="443">
        <f>(G37*M37)+(H37*'LTO times'!$D$5)+('Step 1.a - Trips fuel'!I37*'LTO times'!$D$6)+('Step 1.a - Trips fuel'!J37*'LTO times'!$D$7)+(K37*N37)</f>
        <v>0</v>
      </c>
      <c r="P37" s="443" cm="1">
        <f t="array" ref="P37">IF(L37="Choose from list",0,((G37*M37*'Step 2 - Energy efficiency data'!$C$39*INDEX('Step 2 - Energy efficiency data'!$B$53:$G$56,VALUE(LEFT($L37,1)),2))+(H37*'Step 2 - Energy efficiency data'!$C$42*'LTO times'!$D$5*INDEX('Step 2 - Energy efficiency data'!$B$53:$G$56,VALUE(LEFT($L37,1)),3))+('Step 1.a - Trips fuel'!I37*'Step 2 - Energy efficiency data'!$C$40*'LTO times'!$D$6*INDEX('Step 2 - Energy efficiency data'!$B$53:$G$56,VALUE(LEFT($L37,1)),4))+('Step 1.a - Trips fuel'!J37*'Step 2 - Energy efficiency data'!$C$40*'LTO times'!$D$7*INDEX('Step 2 - Energy efficiency data'!$B$53:$G$56,VALUE(LEFT($L37,1)),5))+(K37*N37*'Step 2 - Energy efficiency data'!$C$41*INDEX('Step 2 - Energy efficiency data'!$B$53:$G$56,VALUE(LEFT($L37,1)),6)))*'Step 2 - Energy efficiency data'!$C$47)</f>
        <v>0</v>
      </c>
      <c r="Q37" s="445">
        <f>P37/'Step 2 - Energy efficiency data'!$C$16/1000</f>
        <v>0</v>
      </c>
      <c r="AN37" s="335"/>
    </row>
    <row r="38" spans="1:46" ht="15" customHeight="1" x14ac:dyDescent="0.25">
      <c r="A38" s="403" t="s">
        <v>81</v>
      </c>
      <c r="B38" s="404"/>
      <c r="C38" s="405"/>
      <c r="D38" s="406"/>
      <c r="E38" s="407"/>
      <c r="F38" s="408"/>
      <c r="G38" s="413"/>
      <c r="H38" s="413"/>
      <c r="I38" s="413"/>
      <c r="J38" s="413"/>
      <c r="K38" s="413"/>
      <c r="L38" s="411" t="s">
        <v>65</v>
      </c>
      <c r="M38" s="413"/>
      <c r="N38" s="413"/>
      <c r="O38" s="443">
        <f>(G38*M38)+(H38*'LTO times'!$D$5)+('Step 1.a - Trips fuel'!I38*'LTO times'!$D$6)+('Step 1.a - Trips fuel'!J38*'LTO times'!$D$7)+(K38*N38)</f>
        <v>0</v>
      </c>
      <c r="P38" s="443" cm="1">
        <f t="array" ref="P38">IF(L38="Choose from list",0,((G38*M38*'Step 2 - Energy efficiency data'!$C$39*INDEX('Step 2 - Energy efficiency data'!$B$53:$G$56,VALUE(LEFT($L38,1)),2))+(H38*'Step 2 - Energy efficiency data'!$C$42*'LTO times'!$D$5*INDEX('Step 2 - Energy efficiency data'!$B$53:$G$56,VALUE(LEFT($L38,1)),3))+('Step 1.a - Trips fuel'!I38*'Step 2 - Energy efficiency data'!$C$40*'LTO times'!$D$6*INDEX('Step 2 - Energy efficiency data'!$B$53:$G$56,VALUE(LEFT($L38,1)),4))+('Step 1.a - Trips fuel'!J38*'Step 2 - Energy efficiency data'!$C$40*'LTO times'!$D$7*INDEX('Step 2 - Energy efficiency data'!$B$53:$G$56,VALUE(LEFT($L38,1)),5))+(K38*N38*'Step 2 - Energy efficiency data'!$C$41*INDEX('Step 2 - Energy efficiency data'!$B$53:$G$56,VALUE(LEFT($L38,1)),6)))*'Step 2 - Energy efficiency data'!$C$47)</f>
        <v>0</v>
      </c>
      <c r="Q38" s="445">
        <f>P38/'Step 2 - Energy efficiency data'!$C$16/1000</f>
        <v>0</v>
      </c>
      <c r="AN38" s="336"/>
      <c r="AO38" s="336"/>
      <c r="AP38" s="336"/>
      <c r="AQ38" s="336"/>
      <c r="AR38" s="336"/>
      <c r="AS38" s="336"/>
      <c r="AT38" s="336"/>
    </row>
    <row r="39" spans="1:46" ht="15" customHeight="1" x14ac:dyDescent="0.25">
      <c r="A39" s="403" t="s">
        <v>82</v>
      </c>
      <c r="B39" s="404"/>
      <c r="C39" s="405"/>
      <c r="D39" s="406"/>
      <c r="E39" s="407"/>
      <c r="F39" s="408"/>
      <c r="G39" s="413"/>
      <c r="H39" s="413"/>
      <c r="I39" s="413"/>
      <c r="J39" s="413"/>
      <c r="K39" s="413"/>
      <c r="L39" s="411" t="s">
        <v>65</v>
      </c>
      <c r="M39" s="413"/>
      <c r="N39" s="413"/>
      <c r="O39" s="443">
        <f>(G39*M39)+(H39*'LTO times'!$D$5)+('Step 1.a - Trips fuel'!I39*'LTO times'!$D$6)+('Step 1.a - Trips fuel'!J39*'LTO times'!$D$7)+(K39*N39)</f>
        <v>0</v>
      </c>
      <c r="P39" s="443" cm="1">
        <f t="array" ref="P39">IF(L39="Choose from list",0,((G39*M39*'Step 2 - Energy efficiency data'!$C$39*INDEX('Step 2 - Energy efficiency data'!$B$53:$G$56,VALUE(LEFT($L39,1)),2))+(H39*'Step 2 - Energy efficiency data'!$C$42*'LTO times'!$D$5*INDEX('Step 2 - Energy efficiency data'!$B$53:$G$56,VALUE(LEFT($L39,1)),3))+('Step 1.a - Trips fuel'!I39*'Step 2 - Energy efficiency data'!$C$40*'LTO times'!$D$6*INDEX('Step 2 - Energy efficiency data'!$B$53:$G$56,VALUE(LEFT($L39,1)),4))+('Step 1.a - Trips fuel'!J39*'Step 2 - Energy efficiency data'!$C$40*'LTO times'!$D$7*INDEX('Step 2 - Energy efficiency data'!$B$53:$G$56,VALUE(LEFT($L39,1)),5))+(K39*N39*'Step 2 - Energy efficiency data'!$C$41*INDEX('Step 2 - Energy efficiency data'!$B$53:$G$56,VALUE(LEFT($L39,1)),6)))*'Step 2 - Energy efficiency data'!$C$47)</f>
        <v>0</v>
      </c>
      <c r="Q39" s="445">
        <f>P39/'Step 2 - Energy efficiency data'!$C$16/1000</f>
        <v>0</v>
      </c>
      <c r="AN39" s="336"/>
      <c r="AO39" s="336"/>
      <c r="AP39" s="336"/>
      <c r="AQ39" s="336"/>
      <c r="AR39" s="336"/>
      <c r="AS39" s="336"/>
      <c r="AT39" s="336"/>
    </row>
    <row r="40" spans="1:46" ht="15" customHeight="1" x14ac:dyDescent="0.25">
      <c r="A40" s="403" t="s">
        <v>83</v>
      </c>
      <c r="B40" s="404"/>
      <c r="C40" s="405"/>
      <c r="D40" s="406"/>
      <c r="E40" s="407"/>
      <c r="F40" s="408"/>
      <c r="G40" s="413"/>
      <c r="H40" s="413"/>
      <c r="I40" s="413"/>
      <c r="J40" s="413"/>
      <c r="K40" s="413"/>
      <c r="L40" s="411" t="s">
        <v>65</v>
      </c>
      <c r="M40" s="413"/>
      <c r="N40" s="413"/>
      <c r="O40" s="443">
        <f>(G40*M40)+(H40*'LTO times'!$D$5)+('Step 1.a - Trips fuel'!I40*'LTO times'!$D$6)+('Step 1.a - Trips fuel'!J40*'LTO times'!$D$7)+(K40*N40)</f>
        <v>0</v>
      </c>
      <c r="P40" s="443" cm="1">
        <f t="array" ref="P40">IF(L40="Choose from list",0,((G40*M40*'Step 2 - Energy efficiency data'!$C$39*INDEX('Step 2 - Energy efficiency data'!$B$53:$G$56,VALUE(LEFT($L40,1)),2))+(H40*'Step 2 - Energy efficiency data'!$C$42*'LTO times'!$D$5*INDEX('Step 2 - Energy efficiency data'!$B$53:$G$56,VALUE(LEFT($L40,1)),3))+('Step 1.a - Trips fuel'!I40*'Step 2 - Energy efficiency data'!$C$40*'LTO times'!$D$6*INDEX('Step 2 - Energy efficiency data'!$B$53:$G$56,VALUE(LEFT($L40,1)),4))+('Step 1.a - Trips fuel'!J40*'Step 2 - Energy efficiency data'!$C$40*'LTO times'!$D$7*INDEX('Step 2 - Energy efficiency data'!$B$53:$G$56,VALUE(LEFT($L40,1)),5))+(K40*N40*'Step 2 - Energy efficiency data'!$C$41*INDEX('Step 2 - Energy efficiency data'!$B$53:$G$56,VALUE(LEFT($L40,1)),6)))*'Step 2 - Energy efficiency data'!$C$47)</f>
        <v>0</v>
      </c>
      <c r="Q40" s="445">
        <f>P40/'Step 2 - Energy efficiency data'!$C$16/1000</f>
        <v>0</v>
      </c>
      <c r="AN40" s="337"/>
      <c r="AO40" s="337"/>
      <c r="AP40" s="337"/>
      <c r="AQ40" s="337"/>
      <c r="AR40" s="337"/>
      <c r="AS40" s="337"/>
      <c r="AT40" s="337"/>
    </row>
    <row r="41" spans="1:46" ht="15" customHeight="1" x14ac:dyDescent="0.25">
      <c r="A41" s="403" t="s">
        <v>84</v>
      </c>
      <c r="B41" s="404"/>
      <c r="C41" s="405"/>
      <c r="D41" s="406"/>
      <c r="E41" s="407"/>
      <c r="F41" s="408"/>
      <c r="G41" s="413"/>
      <c r="H41" s="413"/>
      <c r="I41" s="413"/>
      <c r="J41" s="413"/>
      <c r="K41" s="413"/>
      <c r="L41" s="411" t="s">
        <v>65</v>
      </c>
      <c r="M41" s="413"/>
      <c r="N41" s="413"/>
      <c r="O41" s="443">
        <f>(G41*M41)+(H41*'LTO times'!$D$5)+('Step 1.a - Trips fuel'!I41*'LTO times'!$D$6)+('Step 1.a - Trips fuel'!J41*'LTO times'!$D$7)+(K41*N41)</f>
        <v>0</v>
      </c>
      <c r="P41" s="443" cm="1">
        <f t="array" ref="P41">IF(L41="Choose from list",0,((G41*M41*'Step 2 - Energy efficiency data'!$C$39*INDEX('Step 2 - Energy efficiency data'!$B$53:$G$56,VALUE(LEFT($L41,1)),2))+(H41*'Step 2 - Energy efficiency data'!$C$42*'LTO times'!$D$5*INDEX('Step 2 - Energy efficiency data'!$B$53:$G$56,VALUE(LEFT($L41,1)),3))+('Step 1.a - Trips fuel'!I41*'Step 2 - Energy efficiency data'!$C$40*'LTO times'!$D$6*INDEX('Step 2 - Energy efficiency data'!$B$53:$G$56,VALUE(LEFT($L41,1)),4))+('Step 1.a - Trips fuel'!J41*'Step 2 - Energy efficiency data'!$C$40*'LTO times'!$D$7*INDEX('Step 2 - Energy efficiency data'!$B$53:$G$56,VALUE(LEFT($L41,1)),5))+(K41*N41*'Step 2 - Energy efficiency data'!$C$41*INDEX('Step 2 - Energy efficiency data'!$B$53:$G$56,VALUE(LEFT($L41,1)),6)))*'Step 2 - Energy efficiency data'!$C$47)</f>
        <v>0</v>
      </c>
      <c r="Q41" s="445">
        <f>P41/'Step 2 - Energy efficiency data'!$C$16/1000</f>
        <v>0</v>
      </c>
      <c r="AN41" s="337"/>
      <c r="AO41" s="337"/>
      <c r="AP41" s="337"/>
      <c r="AQ41" s="337"/>
      <c r="AR41" s="337"/>
      <c r="AS41" s="337"/>
      <c r="AT41" s="337"/>
    </row>
    <row r="42" spans="1:46" ht="15" customHeight="1" x14ac:dyDescent="0.25">
      <c r="A42" s="403" t="s">
        <v>85</v>
      </c>
      <c r="B42" s="404"/>
      <c r="C42" s="405"/>
      <c r="D42" s="406"/>
      <c r="E42" s="407"/>
      <c r="F42" s="408"/>
      <c r="G42" s="413"/>
      <c r="H42" s="413"/>
      <c r="I42" s="413"/>
      <c r="J42" s="413"/>
      <c r="K42" s="413"/>
      <c r="L42" s="411" t="s">
        <v>65</v>
      </c>
      <c r="M42" s="413"/>
      <c r="N42" s="413"/>
      <c r="O42" s="443">
        <f>(G42*M42)+(H42*'LTO times'!$D$5)+('Step 1.a - Trips fuel'!I42*'LTO times'!$D$6)+('Step 1.a - Trips fuel'!J42*'LTO times'!$D$7)+(K42*N42)</f>
        <v>0</v>
      </c>
      <c r="P42" s="443" cm="1">
        <f t="array" ref="P42">IF(L42="Choose from list",0,((G42*M42*'Step 2 - Energy efficiency data'!$C$39*INDEX('Step 2 - Energy efficiency data'!$B$53:$G$56,VALUE(LEFT($L42,1)),2))+(H42*'Step 2 - Energy efficiency data'!$C$42*'LTO times'!$D$5*INDEX('Step 2 - Energy efficiency data'!$B$53:$G$56,VALUE(LEFT($L42,1)),3))+('Step 1.a - Trips fuel'!I42*'Step 2 - Energy efficiency data'!$C$40*'LTO times'!$D$6*INDEX('Step 2 - Energy efficiency data'!$B$53:$G$56,VALUE(LEFT($L42,1)),4))+('Step 1.a - Trips fuel'!J42*'Step 2 - Energy efficiency data'!$C$40*'LTO times'!$D$7*INDEX('Step 2 - Energy efficiency data'!$B$53:$G$56,VALUE(LEFT($L42,1)),5))+(K42*N42*'Step 2 - Energy efficiency data'!$C$41*INDEX('Step 2 - Energy efficiency data'!$B$53:$G$56,VALUE(LEFT($L42,1)),6)))*'Step 2 - Energy efficiency data'!$C$47)</f>
        <v>0</v>
      </c>
      <c r="Q42" s="445">
        <f>P42/'Step 2 - Energy efficiency data'!$C$16/1000</f>
        <v>0</v>
      </c>
      <c r="AN42" s="337"/>
      <c r="AO42" s="337"/>
      <c r="AP42" s="337"/>
      <c r="AQ42" s="337"/>
      <c r="AR42" s="337"/>
      <c r="AS42" s="337"/>
      <c r="AT42" s="337"/>
    </row>
    <row r="43" spans="1:46" ht="15" customHeight="1" x14ac:dyDescent="0.25">
      <c r="A43" s="403" t="s">
        <v>86</v>
      </c>
      <c r="B43" s="404"/>
      <c r="C43" s="405"/>
      <c r="D43" s="406"/>
      <c r="E43" s="407"/>
      <c r="F43" s="408"/>
      <c r="G43" s="413"/>
      <c r="H43" s="413"/>
      <c r="I43" s="413"/>
      <c r="J43" s="413"/>
      <c r="K43" s="413"/>
      <c r="L43" s="411" t="s">
        <v>65</v>
      </c>
      <c r="M43" s="413"/>
      <c r="N43" s="413"/>
      <c r="O43" s="443">
        <f>(G43*M43)+(H43*'LTO times'!$D$5)+('Step 1.a - Trips fuel'!I43*'LTO times'!$D$6)+('Step 1.a - Trips fuel'!J43*'LTO times'!$D$7)+(K43*N43)</f>
        <v>0</v>
      </c>
      <c r="P43" s="443" cm="1">
        <f t="array" ref="P43">IF(L43="Choose from list",0,((G43*M43*'Step 2 - Energy efficiency data'!$C$39*INDEX('Step 2 - Energy efficiency data'!$B$53:$G$56,VALUE(LEFT($L43,1)),2))+(H43*'Step 2 - Energy efficiency data'!$C$42*'LTO times'!$D$5*INDEX('Step 2 - Energy efficiency data'!$B$53:$G$56,VALUE(LEFT($L43,1)),3))+('Step 1.a - Trips fuel'!I43*'Step 2 - Energy efficiency data'!$C$40*'LTO times'!$D$6*INDEX('Step 2 - Energy efficiency data'!$B$53:$G$56,VALUE(LEFT($L43,1)),4))+('Step 1.a - Trips fuel'!J43*'Step 2 - Energy efficiency data'!$C$40*'LTO times'!$D$7*INDEX('Step 2 - Energy efficiency data'!$B$53:$G$56,VALUE(LEFT($L43,1)),5))+(K43*N43*'Step 2 - Energy efficiency data'!$C$41*INDEX('Step 2 - Energy efficiency data'!$B$53:$G$56,VALUE(LEFT($L43,1)),6)))*'Step 2 - Energy efficiency data'!$C$47)</f>
        <v>0</v>
      </c>
      <c r="Q43" s="445">
        <f>P43/'Step 2 - Energy efficiency data'!$C$16/1000</f>
        <v>0</v>
      </c>
      <c r="AN43" s="337"/>
      <c r="AO43" s="337"/>
      <c r="AP43" s="337"/>
      <c r="AQ43" s="337"/>
      <c r="AR43" s="337"/>
      <c r="AS43" s="337"/>
      <c r="AT43" s="337"/>
    </row>
    <row r="44" spans="1:46" ht="15" customHeight="1" x14ac:dyDescent="0.25">
      <c r="A44" s="403" t="s">
        <v>87</v>
      </c>
      <c r="B44" s="404"/>
      <c r="C44" s="405"/>
      <c r="D44" s="406"/>
      <c r="E44" s="407"/>
      <c r="F44" s="408"/>
      <c r="G44" s="413"/>
      <c r="H44" s="413"/>
      <c r="I44" s="413"/>
      <c r="J44" s="413"/>
      <c r="K44" s="413"/>
      <c r="L44" s="411" t="s">
        <v>65</v>
      </c>
      <c r="M44" s="413"/>
      <c r="N44" s="413"/>
      <c r="O44" s="443">
        <f>(G44*M44)+(H44*'LTO times'!$D$5)+('Step 1.a - Trips fuel'!I44*'LTO times'!$D$6)+('Step 1.a - Trips fuel'!J44*'LTO times'!$D$7)+(K44*N44)</f>
        <v>0</v>
      </c>
      <c r="P44" s="443" cm="1">
        <f t="array" ref="P44">IF(L44="Choose from list",0,((G44*M44*'Step 2 - Energy efficiency data'!$C$39*INDEX('Step 2 - Energy efficiency data'!$B$53:$G$56,VALUE(LEFT($L44,1)),2))+(H44*'Step 2 - Energy efficiency data'!$C$42*'LTO times'!$D$5*INDEX('Step 2 - Energy efficiency data'!$B$53:$G$56,VALUE(LEFT($L44,1)),3))+('Step 1.a - Trips fuel'!I44*'Step 2 - Energy efficiency data'!$C$40*'LTO times'!$D$6*INDEX('Step 2 - Energy efficiency data'!$B$53:$G$56,VALUE(LEFT($L44,1)),4))+('Step 1.a - Trips fuel'!J44*'Step 2 - Energy efficiency data'!$C$40*'LTO times'!$D$7*INDEX('Step 2 - Energy efficiency data'!$B$53:$G$56,VALUE(LEFT($L44,1)),5))+(K44*N44*'Step 2 - Energy efficiency data'!$C$41*INDEX('Step 2 - Energy efficiency data'!$B$53:$G$56,VALUE(LEFT($L44,1)),6)))*'Step 2 - Energy efficiency data'!$C$47)</f>
        <v>0</v>
      </c>
      <c r="Q44" s="445">
        <f>P44/'Step 2 - Energy efficiency data'!$C$16/1000</f>
        <v>0</v>
      </c>
      <c r="AN44" s="337"/>
      <c r="AO44" s="337"/>
      <c r="AP44" s="337"/>
      <c r="AQ44" s="337"/>
      <c r="AR44" s="337"/>
      <c r="AS44" s="337"/>
      <c r="AT44" s="337"/>
    </row>
    <row r="45" spans="1:46" ht="15" customHeight="1" x14ac:dyDescent="0.25">
      <c r="A45" s="403" t="s">
        <v>88</v>
      </c>
      <c r="B45" s="404"/>
      <c r="C45" s="405"/>
      <c r="D45" s="406"/>
      <c r="E45" s="407"/>
      <c r="F45" s="408"/>
      <c r="G45" s="413"/>
      <c r="H45" s="413"/>
      <c r="I45" s="413"/>
      <c r="J45" s="413"/>
      <c r="K45" s="413"/>
      <c r="L45" s="411" t="s">
        <v>65</v>
      </c>
      <c r="M45" s="413"/>
      <c r="N45" s="413"/>
      <c r="O45" s="443">
        <f>(G45*M45)+(H45*'LTO times'!$D$5)+('Step 1.a - Trips fuel'!I45*'LTO times'!$D$6)+('Step 1.a - Trips fuel'!J45*'LTO times'!$D$7)+(K45*N45)</f>
        <v>0</v>
      </c>
      <c r="P45" s="443" cm="1">
        <f t="array" ref="P45">IF(L45="Choose from list",0,((G45*M45*'Step 2 - Energy efficiency data'!$C$39*INDEX('Step 2 - Energy efficiency data'!$B$53:$G$56,VALUE(LEFT($L45,1)),2))+(H45*'Step 2 - Energy efficiency data'!$C$42*'LTO times'!$D$5*INDEX('Step 2 - Energy efficiency data'!$B$53:$G$56,VALUE(LEFT($L45,1)),3))+('Step 1.a - Trips fuel'!I45*'Step 2 - Energy efficiency data'!$C$40*'LTO times'!$D$6*INDEX('Step 2 - Energy efficiency data'!$B$53:$G$56,VALUE(LEFT($L45,1)),4))+('Step 1.a - Trips fuel'!J45*'Step 2 - Energy efficiency data'!$C$40*'LTO times'!$D$7*INDEX('Step 2 - Energy efficiency data'!$B$53:$G$56,VALUE(LEFT($L45,1)),5))+(K45*N45*'Step 2 - Energy efficiency data'!$C$41*INDEX('Step 2 - Energy efficiency data'!$B$53:$G$56,VALUE(LEFT($L45,1)),6)))*'Step 2 - Energy efficiency data'!$C$47)</f>
        <v>0</v>
      </c>
      <c r="Q45" s="445">
        <f>P45/'Step 2 - Energy efficiency data'!$C$16/1000</f>
        <v>0</v>
      </c>
      <c r="AN45" s="337"/>
      <c r="AO45" s="337"/>
      <c r="AP45" s="337"/>
      <c r="AQ45" s="337"/>
      <c r="AR45" s="337"/>
      <c r="AS45" s="337"/>
      <c r="AT45" s="337"/>
    </row>
    <row r="46" spans="1:46" ht="15" customHeight="1" x14ac:dyDescent="0.25">
      <c r="A46" s="403" t="s">
        <v>89</v>
      </c>
      <c r="B46" s="404"/>
      <c r="C46" s="405"/>
      <c r="D46" s="406"/>
      <c r="E46" s="407"/>
      <c r="F46" s="408"/>
      <c r="G46" s="413"/>
      <c r="H46" s="413"/>
      <c r="I46" s="413"/>
      <c r="J46" s="413"/>
      <c r="K46" s="413"/>
      <c r="L46" s="411" t="s">
        <v>65</v>
      </c>
      <c r="M46" s="413"/>
      <c r="N46" s="413"/>
      <c r="O46" s="443">
        <f>(G46*M46)+(H46*'LTO times'!$D$5)+('Step 1.a - Trips fuel'!I46*'LTO times'!$D$6)+('Step 1.a - Trips fuel'!J46*'LTO times'!$D$7)+(K46*N46)</f>
        <v>0</v>
      </c>
      <c r="P46" s="443" cm="1">
        <f t="array" ref="P46">IF(L46="Choose from list",0,((G46*M46*'Step 2 - Energy efficiency data'!$C$39*INDEX('Step 2 - Energy efficiency data'!$B$53:$G$56,VALUE(LEFT($L46,1)),2))+(H46*'Step 2 - Energy efficiency data'!$C$42*'LTO times'!$D$5*INDEX('Step 2 - Energy efficiency data'!$B$53:$G$56,VALUE(LEFT($L46,1)),3))+('Step 1.a - Trips fuel'!I46*'Step 2 - Energy efficiency data'!$C$40*'LTO times'!$D$6*INDEX('Step 2 - Energy efficiency data'!$B$53:$G$56,VALUE(LEFT($L46,1)),4))+('Step 1.a - Trips fuel'!J46*'Step 2 - Energy efficiency data'!$C$40*'LTO times'!$D$7*INDEX('Step 2 - Energy efficiency data'!$B$53:$G$56,VALUE(LEFT($L46,1)),5))+(K46*N46*'Step 2 - Energy efficiency data'!$C$41*INDEX('Step 2 - Energy efficiency data'!$B$53:$G$56,VALUE(LEFT($L46,1)),6)))*'Step 2 - Energy efficiency data'!$C$47)</f>
        <v>0</v>
      </c>
      <c r="Q46" s="445">
        <f>P46/'Step 2 - Energy efficiency data'!$C$16/1000</f>
        <v>0</v>
      </c>
      <c r="AN46" s="337"/>
      <c r="AO46" s="337"/>
      <c r="AP46" s="337"/>
      <c r="AQ46" s="337"/>
      <c r="AR46" s="337"/>
      <c r="AS46" s="337"/>
      <c r="AT46" s="337"/>
    </row>
    <row r="47" spans="1:46" ht="15" customHeight="1" x14ac:dyDescent="0.25">
      <c r="A47" s="403" t="s">
        <v>90</v>
      </c>
      <c r="B47" s="404"/>
      <c r="C47" s="405"/>
      <c r="D47" s="406"/>
      <c r="E47" s="407"/>
      <c r="F47" s="408"/>
      <c r="G47" s="413"/>
      <c r="H47" s="413"/>
      <c r="I47" s="413"/>
      <c r="J47" s="413"/>
      <c r="K47" s="413"/>
      <c r="L47" s="411" t="s">
        <v>65</v>
      </c>
      <c r="M47" s="413"/>
      <c r="N47" s="413"/>
      <c r="O47" s="443">
        <f>(G47*M47)+(H47*'LTO times'!$D$5)+('Step 1.a - Trips fuel'!I47*'LTO times'!$D$6)+('Step 1.a - Trips fuel'!J47*'LTO times'!$D$7)+(K47*N47)</f>
        <v>0</v>
      </c>
      <c r="P47" s="443" cm="1">
        <f t="array" ref="P47">IF(L47="Choose from list",0,((G47*M47*'Step 2 - Energy efficiency data'!$C$39*INDEX('Step 2 - Energy efficiency data'!$B$53:$G$56,VALUE(LEFT($L47,1)),2))+(H47*'Step 2 - Energy efficiency data'!$C$42*'LTO times'!$D$5*INDEX('Step 2 - Energy efficiency data'!$B$53:$G$56,VALUE(LEFT($L47,1)),3))+('Step 1.a - Trips fuel'!I47*'Step 2 - Energy efficiency data'!$C$40*'LTO times'!$D$6*INDEX('Step 2 - Energy efficiency data'!$B$53:$G$56,VALUE(LEFT($L47,1)),4))+('Step 1.a - Trips fuel'!J47*'Step 2 - Energy efficiency data'!$C$40*'LTO times'!$D$7*INDEX('Step 2 - Energy efficiency data'!$B$53:$G$56,VALUE(LEFT($L47,1)),5))+(K47*N47*'Step 2 - Energy efficiency data'!$C$41*INDEX('Step 2 - Energy efficiency data'!$B$53:$G$56,VALUE(LEFT($L47,1)),6)))*'Step 2 - Energy efficiency data'!$C$47)</f>
        <v>0</v>
      </c>
      <c r="Q47" s="445">
        <f>P47/'Step 2 - Energy efficiency data'!$C$16/1000</f>
        <v>0</v>
      </c>
      <c r="AN47" s="337"/>
      <c r="AO47" s="337"/>
      <c r="AP47" s="337"/>
      <c r="AQ47" s="337"/>
      <c r="AR47" s="337"/>
      <c r="AS47" s="337"/>
      <c r="AT47" s="337"/>
    </row>
    <row r="48" spans="1:46" ht="15" customHeight="1" x14ac:dyDescent="0.25">
      <c r="A48" s="403" t="s">
        <v>91</v>
      </c>
      <c r="B48" s="404"/>
      <c r="C48" s="405"/>
      <c r="D48" s="406"/>
      <c r="E48" s="407"/>
      <c r="F48" s="408"/>
      <c r="G48" s="413"/>
      <c r="H48" s="413"/>
      <c r="I48" s="413"/>
      <c r="J48" s="413"/>
      <c r="K48" s="413"/>
      <c r="L48" s="411" t="s">
        <v>65</v>
      </c>
      <c r="M48" s="413"/>
      <c r="N48" s="413"/>
      <c r="O48" s="443">
        <f>(G48*M48)+(H48*'LTO times'!$D$5)+('Step 1.a - Trips fuel'!I48*'LTO times'!$D$6)+('Step 1.a - Trips fuel'!J48*'LTO times'!$D$7)+(K48*N48)</f>
        <v>0</v>
      </c>
      <c r="P48" s="443" cm="1">
        <f t="array" ref="P48">IF(L48="Choose from list",0,((G48*M48*'Step 2 - Energy efficiency data'!$C$39*INDEX('Step 2 - Energy efficiency data'!$B$53:$G$56,VALUE(LEFT($L48,1)),2))+(H48*'Step 2 - Energy efficiency data'!$C$42*'LTO times'!$D$5*INDEX('Step 2 - Energy efficiency data'!$B$53:$G$56,VALUE(LEFT($L48,1)),3))+('Step 1.a - Trips fuel'!I48*'Step 2 - Energy efficiency data'!$C$40*'LTO times'!$D$6*INDEX('Step 2 - Energy efficiency data'!$B$53:$G$56,VALUE(LEFT($L48,1)),4))+('Step 1.a - Trips fuel'!J48*'Step 2 - Energy efficiency data'!$C$40*'LTO times'!$D$7*INDEX('Step 2 - Energy efficiency data'!$B$53:$G$56,VALUE(LEFT($L48,1)),5))+(K48*N48*'Step 2 - Energy efficiency data'!$C$41*INDEX('Step 2 - Energy efficiency data'!$B$53:$G$56,VALUE(LEFT($L48,1)),6)))*'Step 2 - Energy efficiency data'!$C$47)</f>
        <v>0</v>
      </c>
      <c r="Q48" s="445">
        <f>P48/'Step 2 - Energy efficiency data'!$C$16/1000</f>
        <v>0</v>
      </c>
    </row>
    <row r="49" spans="1:17" ht="15" customHeight="1" x14ac:dyDescent="0.25">
      <c r="A49" s="403" t="s">
        <v>92</v>
      </c>
      <c r="B49" s="404"/>
      <c r="C49" s="405"/>
      <c r="D49" s="406"/>
      <c r="E49" s="407"/>
      <c r="F49" s="408"/>
      <c r="G49" s="413"/>
      <c r="H49" s="413"/>
      <c r="I49" s="413"/>
      <c r="J49" s="413"/>
      <c r="K49" s="413"/>
      <c r="L49" s="411" t="s">
        <v>65</v>
      </c>
      <c r="M49" s="413"/>
      <c r="N49" s="413"/>
      <c r="O49" s="443">
        <f>(G49*M49)+(H49*'LTO times'!$D$5)+('Step 1.a - Trips fuel'!I49*'LTO times'!$D$6)+('Step 1.a - Trips fuel'!J49*'LTO times'!$D$7)+(K49*N49)</f>
        <v>0</v>
      </c>
      <c r="P49" s="443" cm="1">
        <f t="array" ref="P49">IF(L49="Choose from list",0,((G49*M49*'Step 2 - Energy efficiency data'!$C$39*INDEX('Step 2 - Energy efficiency data'!$B$53:$G$56,VALUE(LEFT($L49,1)),2))+(H49*'Step 2 - Energy efficiency data'!$C$42*'LTO times'!$D$5*INDEX('Step 2 - Energy efficiency data'!$B$53:$G$56,VALUE(LEFT($L49,1)),3))+('Step 1.a - Trips fuel'!I49*'Step 2 - Energy efficiency data'!$C$40*'LTO times'!$D$6*INDEX('Step 2 - Energy efficiency data'!$B$53:$G$56,VALUE(LEFT($L49,1)),4))+('Step 1.a - Trips fuel'!J49*'Step 2 - Energy efficiency data'!$C$40*'LTO times'!$D$7*INDEX('Step 2 - Energy efficiency data'!$B$53:$G$56,VALUE(LEFT($L49,1)),5))+(K49*N49*'Step 2 - Energy efficiency data'!$C$41*INDEX('Step 2 - Energy efficiency data'!$B$53:$G$56,VALUE(LEFT($L49,1)),6)))*'Step 2 - Energy efficiency data'!$C$47)</f>
        <v>0</v>
      </c>
      <c r="Q49" s="445">
        <f>P49/'Step 2 - Energy efficiency data'!$C$16/1000</f>
        <v>0</v>
      </c>
    </row>
    <row r="50" spans="1:17" ht="15" customHeight="1" x14ac:dyDescent="0.25">
      <c r="A50" s="403" t="s">
        <v>93</v>
      </c>
      <c r="B50" s="404"/>
      <c r="C50" s="405"/>
      <c r="D50" s="406"/>
      <c r="E50" s="407"/>
      <c r="F50" s="408"/>
      <c r="G50" s="413"/>
      <c r="H50" s="413"/>
      <c r="I50" s="413"/>
      <c r="J50" s="413"/>
      <c r="K50" s="413"/>
      <c r="L50" s="411" t="s">
        <v>65</v>
      </c>
      <c r="M50" s="413"/>
      <c r="N50" s="413"/>
      <c r="O50" s="443">
        <f>(G50*M50)+(H50*'LTO times'!$D$5)+('Step 1.a - Trips fuel'!I50*'LTO times'!$D$6)+('Step 1.a - Trips fuel'!J50*'LTO times'!$D$7)+(K50*N50)</f>
        <v>0</v>
      </c>
      <c r="P50" s="443" cm="1">
        <f t="array" ref="P50">IF(L50="Choose from list",0,((G50*M50*'Step 2 - Energy efficiency data'!$C$39*INDEX('Step 2 - Energy efficiency data'!$B$53:$G$56,VALUE(LEFT($L50,1)),2))+(H50*'Step 2 - Energy efficiency data'!$C$42*'LTO times'!$D$5*INDEX('Step 2 - Energy efficiency data'!$B$53:$G$56,VALUE(LEFT($L50,1)),3))+('Step 1.a - Trips fuel'!I50*'Step 2 - Energy efficiency data'!$C$40*'LTO times'!$D$6*INDEX('Step 2 - Energy efficiency data'!$B$53:$G$56,VALUE(LEFT($L50,1)),4))+('Step 1.a - Trips fuel'!J50*'Step 2 - Energy efficiency data'!$C$40*'LTO times'!$D$7*INDEX('Step 2 - Energy efficiency data'!$B$53:$G$56,VALUE(LEFT($L50,1)),5))+(K50*N50*'Step 2 - Energy efficiency data'!$C$41*INDEX('Step 2 - Energy efficiency data'!$B$53:$G$56,VALUE(LEFT($L50,1)),6)))*'Step 2 - Energy efficiency data'!$C$47)</f>
        <v>0</v>
      </c>
      <c r="Q50" s="445">
        <f>P50/'Step 2 - Energy efficiency data'!$C$16/1000</f>
        <v>0</v>
      </c>
    </row>
    <row r="51" spans="1:17" ht="15" customHeight="1" x14ac:dyDescent="0.25">
      <c r="A51" s="403" t="s">
        <v>94</v>
      </c>
      <c r="B51" s="404"/>
      <c r="C51" s="405"/>
      <c r="D51" s="406"/>
      <c r="E51" s="407"/>
      <c r="F51" s="408"/>
      <c r="G51" s="413"/>
      <c r="H51" s="413"/>
      <c r="I51" s="413"/>
      <c r="J51" s="413"/>
      <c r="K51" s="413"/>
      <c r="L51" s="411" t="s">
        <v>65</v>
      </c>
      <c r="M51" s="413"/>
      <c r="N51" s="413"/>
      <c r="O51" s="443">
        <f>(G51*M51)+(H51*'LTO times'!$D$5)+('Step 1.a - Trips fuel'!I51*'LTO times'!$D$6)+('Step 1.a - Trips fuel'!J51*'LTO times'!$D$7)+(K51*N51)</f>
        <v>0</v>
      </c>
      <c r="P51" s="443" cm="1">
        <f t="array" ref="P51">IF(L51="Choose from list",0,((G51*M51*'Step 2 - Energy efficiency data'!$C$39*INDEX('Step 2 - Energy efficiency data'!$B$53:$G$56,VALUE(LEFT($L51,1)),2))+(H51*'Step 2 - Energy efficiency data'!$C$42*'LTO times'!$D$5*INDEX('Step 2 - Energy efficiency data'!$B$53:$G$56,VALUE(LEFT($L51,1)),3))+('Step 1.a - Trips fuel'!I51*'Step 2 - Energy efficiency data'!$C$40*'LTO times'!$D$6*INDEX('Step 2 - Energy efficiency data'!$B$53:$G$56,VALUE(LEFT($L51,1)),4))+('Step 1.a - Trips fuel'!J51*'Step 2 - Energy efficiency data'!$C$40*'LTO times'!$D$7*INDEX('Step 2 - Energy efficiency data'!$B$53:$G$56,VALUE(LEFT($L51,1)),5))+(K51*N51*'Step 2 - Energy efficiency data'!$C$41*INDEX('Step 2 - Energy efficiency data'!$B$53:$G$56,VALUE(LEFT($L51,1)),6)))*'Step 2 - Energy efficiency data'!$C$47)</f>
        <v>0</v>
      </c>
      <c r="Q51" s="445">
        <f>P51/'Step 2 - Energy efficiency data'!$C$16/1000</f>
        <v>0</v>
      </c>
    </row>
    <row r="52" spans="1:17" ht="15" customHeight="1" x14ac:dyDescent="0.25">
      <c r="A52" s="403" t="s">
        <v>95</v>
      </c>
      <c r="B52" s="404"/>
      <c r="C52" s="405"/>
      <c r="D52" s="406"/>
      <c r="E52" s="407"/>
      <c r="F52" s="408"/>
      <c r="G52" s="413"/>
      <c r="H52" s="413"/>
      <c r="I52" s="413"/>
      <c r="J52" s="413"/>
      <c r="K52" s="413"/>
      <c r="L52" s="411" t="s">
        <v>65</v>
      </c>
      <c r="M52" s="413"/>
      <c r="N52" s="413"/>
      <c r="O52" s="443">
        <f>(G52*M52)+(H52*'LTO times'!$D$5)+('Step 1.a - Trips fuel'!I52*'LTO times'!$D$6)+('Step 1.a - Trips fuel'!J52*'LTO times'!$D$7)+(K52*N52)</f>
        <v>0</v>
      </c>
      <c r="P52" s="443" cm="1">
        <f t="array" ref="P52">IF(L52="Choose from list",0,((G52*M52*'Step 2 - Energy efficiency data'!$C$39*INDEX('Step 2 - Energy efficiency data'!$B$53:$G$56,VALUE(LEFT($L52,1)),2))+(H52*'Step 2 - Energy efficiency data'!$C$42*'LTO times'!$D$5*INDEX('Step 2 - Energy efficiency data'!$B$53:$G$56,VALUE(LEFT($L52,1)),3))+('Step 1.a - Trips fuel'!I52*'Step 2 - Energy efficiency data'!$C$40*'LTO times'!$D$6*INDEX('Step 2 - Energy efficiency data'!$B$53:$G$56,VALUE(LEFT($L52,1)),4))+('Step 1.a - Trips fuel'!J52*'Step 2 - Energy efficiency data'!$C$40*'LTO times'!$D$7*INDEX('Step 2 - Energy efficiency data'!$B$53:$G$56,VALUE(LEFT($L52,1)),5))+(K52*N52*'Step 2 - Energy efficiency data'!$C$41*INDEX('Step 2 - Energy efficiency data'!$B$53:$G$56,VALUE(LEFT($L52,1)),6)))*'Step 2 - Energy efficiency data'!$C$47)</f>
        <v>0</v>
      </c>
      <c r="Q52" s="445">
        <f>P52/'Step 2 - Energy efficiency data'!$C$16/1000</f>
        <v>0</v>
      </c>
    </row>
    <row r="53" spans="1:17" ht="15" customHeight="1" x14ac:dyDescent="0.25">
      <c r="A53" s="403" t="s">
        <v>96</v>
      </c>
      <c r="B53" s="404"/>
      <c r="C53" s="405"/>
      <c r="D53" s="406"/>
      <c r="E53" s="407"/>
      <c r="F53" s="408"/>
      <c r="G53" s="413"/>
      <c r="H53" s="413"/>
      <c r="I53" s="413"/>
      <c r="J53" s="413"/>
      <c r="K53" s="413"/>
      <c r="L53" s="411" t="s">
        <v>65</v>
      </c>
      <c r="M53" s="413"/>
      <c r="N53" s="413"/>
      <c r="O53" s="443">
        <f>(G53*M53)+(H53*'LTO times'!$D$5)+('Step 1.a - Trips fuel'!I53*'LTO times'!$D$6)+('Step 1.a - Trips fuel'!J53*'LTO times'!$D$7)+(K53*N53)</f>
        <v>0</v>
      </c>
      <c r="P53" s="443" cm="1">
        <f t="array" ref="P53">IF(L53="Choose from list",0,((G53*M53*'Step 2 - Energy efficiency data'!$C$39*INDEX('Step 2 - Energy efficiency data'!$B$53:$G$56,VALUE(LEFT($L53,1)),2))+(H53*'Step 2 - Energy efficiency data'!$C$42*'LTO times'!$D$5*INDEX('Step 2 - Energy efficiency data'!$B$53:$G$56,VALUE(LEFT($L53,1)),3))+('Step 1.a - Trips fuel'!I53*'Step 2 - Energy efficiency data'!$C$40*'LTO times'!$D$6*INDEX('Step 2 - Energy efficiency data'!$B$53:$G$56,VALUE(LEFT($L53,1)),4))+('Step 1.a - Trips fuel'!J53*'Step 2 - Energy efficiency data'!$C$40*'LTO times'!$D$7*INDEX('Step 2 - Energy efficiency data'!$B$53:$G$56,VALUE(LEFT($L53,1)),5))+(K53*N53*'Step 2 - Energy efficiency data'!$C$41*INDEX('Step 2 - Energy efficiency data'!$B$53:$G$56,VALUE(LEFT($L53,1)),6)))*'Step 2 - Energy efficiency data'!$C$47)</f>
        <v>0</v>
      </c>
      <c r="Q53" s="445">
        <f>P53/'Step 2 - Energy efficiency data'!$C$16/1000</f>
        <v>0</v>
      </c>
    </row>
    <row r="54" spans="1:17" ht="15" customHeight="1" x14ac:dyDescent="0.25">
      <c r="A54" s="403" t="s">
        <v>97</v>
      </c>
      <c r="B54" s="404"/>
      <c r="C54" s="405"/>
      <c r="D54" s="406"/>
      <c r="E54" s="407"/>
      <c r="F54" s="408"/>
      <c r="G54" s="413"/>
      <c r="H54" s="413"/>
      <c r="I54" s="413"/>
      <c r="J54" s="413"/>
      <c r="K54" s="413"/>
      <c r="L54" s="411" t="s">
        <v>65</v>
      </c>
      <c r="M54" s="413"/>
      <c r="N54" s="413"/>
      <c r="O54" s="443">
        <f>(G54*M54)+(H54*'LTO times'!$D$5)+('Step 1.a - Trips fuel'!I54*'LTO times'!$D$6)+('Step 1.a - Trips fuel'!J54*'LTO times'!$D$7)+(K54*N54)</f>
        <v>0</v>
      </c>
      <c r="P54" s="443" cm="1">
        <f t="array" ref="P54">IF(L54="Choose from list",0,((G54*M54*'Step 2 - Energy efficiency data'!$C$39*INDEX('Step 2 - Energy efficiency data'!$B$53:$G$56,VALUE(LEFT($L54,1)),2))+(H54*'Step 2 - Energy efficiency data'!$C$42*'LTO times'!$D$5*INDEX('Step 2 - Energy efficiency data'!$B$53:$G$56,VALUE(LEFT($L54,1)),3))+('Step 1.a - Trips fuel'!I54*'Step 2 - Energy efficiency data'!$C$40*'LTO times'!$D$6*INDEX('Step 2 - Energy efficiency data'!$B$53:$G$56,VALUE(LEFT($L54,1)),4))+('Step 1.a - Trips fuel'!J54*'Step 2 - Energy efficiency data'!$C$40*'LTO times'!$D$7*INDEX('Step 2 - Energy efficiency data'!$B$53:$G$56,VALUE(LEFT($L54,1)),5))+(K54*N54*'Step 2 - Energy efficiency data'!$C$41*INDEX('Step 2 - Energy efficiency data'!$B$53:$G$56,VALUE(LEFT($L54,1)),6)))*'Step 2 - Energy efficiency data'!$C$47)</f>
        <v>0</v>
      </c>
      <c r="Q54" s="445">
        <f>P54/'Step 2 - Energy efficiency data'!$C$16/1000</f>
        <v>0</v>
      </c>
    </row>
    <row r="55" spans="1:17" ht="15" customHeight="1" x14ac:dyDescent="0.25">
      <c r="A55" s="403" t="s">
        <v>98</v>
      </c>
      <c r="B55" s="404"/>
      <c r="C55" s="405"/>
      <c r="D55" s="406"/>
      <c r="E55" s="407"/>
      <c r="F55" s="408"/>
      <c r="G55" s="413"/>
      <c r="H55" s="413"/>
      <c r="I55" s="413"/>
      <c r="J55" s="413"/>
      <c r="K55" s="413"/>
      <c r="L55" s="411" t="s">
        <v>65</v>
      </c>
      <c r="M55" s="413"/>
      <c r="N55" s="413"/>
      <c r="O55" s="443">
        <f>(G55*M55)+(H55*'LTO times'!$D$5)+('Step 1.a - Trips fuel'!I55*'LTO times'!$D$6)+('Step 1.a - Trips fuel'!J55*'LTO times'!$D$7)+(K55*N55)</f>
        <v>0</v>
      </c>
      <c r="P55" s="443" cm="1">
        <f t="array" ref="P55">IF(L55="Choose from list",0,((G55*M55*'Step 2 - Energy efficiency data'!$C$39*INDEX('Step 2 - Energy efficiency data'!$B$53:$G$56,VALUE(LEFT($L55,1)),2))+(H55*'Step 2 - Energy efficiency data'!$C$42*'LTO times'!$D$5*INDEX('Step 2 - Energy efficiency data'!$B$53:$G$56,VALUE(LEFT($L55,1)),3))+('Step 1.a - Trips fuel'!I55*'Step 2 - Energy efficiency data'!$C$40*'LTO times'!$D$6*INDEX('Step 2 - Energy efficiency data'!$B$53:$G$56,VALUE(LEFT($L55,1)),4))+('Step 1.a - Trips fuel'!J55*'Step 2 - Energy efficiency data'!$C$40*'LTO times'!$D$7*INDEX('Step 2 - Energy efficiency data'!$B$53:$G$56,VALUE(LEFT($L55,1)),5))+(K55*N55*'Step 2 - Energy efficiency data'!$C$41*INDEX('Step 2 - Energy efficiency data'!$B$53:$G$56,VALUE(LEFT($L55,1)),6)))*'Step 2 - Energy efficiency data'!$C$47)</f>
        <v>0</v>
      </c>
      <c r="Q55" s="445">
        <f>P55/'Step 2 - Energy efficiency data'!$C$16/1000</f>
        <v>0</v>
      </c>
    </row>
    <row r="56" spans="1:17" ht="15" customHeight="1" x14ac:dyDescent="0.25">
      <c r="A56" s="403" t="s">
        <v>99</v>
      </c>
      <c r="B56" s="404"/>
      <c r="C56" s="405"/>
      <c r="D56" s="406"/>
      <c r="E56" s="407"/>
      <c r="F56" s="408"/>
      <c r="G56" s="413"/>
      <c r="H56" s="413"/>
      <c r="I56" s="413"/>
      <c r="J56" s="413"/>
      <c r="K56" s="413"/>
      <c r="L56" s="411" t="s">
        <v>65</v>
      </c>
      <c r="M56" s="413"/>
      <c r="N56" s="413"/>
      <c r="O56" s="443">
        <f>(G56*M56)+(H56*'LTO times'!$D$5)+('Step 1.a - Trips fuel'!I56*'LTO times'!$D$6)+('Step 1.a - Trips fuel'!J56*'LTO times'!$D$7)+(K56*N56)</f>
        <v>0</v>
      </c>
      <c r="P56" s="443" cm="1">
        <f t="array" ref="P56">IF(L56="Choose from list",0,((G56*M56*'Step 2 - Energy efficiency data'!$C$39*INDEX('Step 2 - Energy efficiency data'!$B$53:$G$56,VALUE(LEFT($L56,1)),2))+(H56*'Step 2 - Energy efficiency data'!$C$42*'LTO times'!$D$5*INDEX('Step 2 - Energy efficiency data'!$B$53:$G$56,VALUE(LEFT($L56,1)),3))+('Step 1.a - Trips fuel'!I56*'Step 2 - Energy efficiency data'!$C$40*'LTO times'!$D$6*INDEX('Step 2 - Energy efficiency data'!$B$53:$G$56,VALUE(LEFT($L56,1)),4))+('Step 1.a - Trips fuel'!J56*'Step 2 - Energy efficiency data'!$C$40*'LTO times'!$D$7*INDEX('Step 2 - Energy efficiency data'!$B$53:$G$56,VALUE(LEFT($L56,1)),5))+(K56*N56*'Step 2 - Energy efficiency data'!$C$41*INDEX('Step 2 - Energy efficiency data'!$B$53:$G$56,VALUE(LEFT($L56,1)),6)))*'Step 2 - Energy efficiency data'!$C$47)</f>
        <v>0</v>
      </c>
      <c r="Q56" s="445">
        <f>P56/'Step 2 - Energy efficiency data'!$C$16/1000</f>
        <v>0</v>
      </c>
    </row>
    <row r="57" spans="1:17" ht="15" customHeight="1" x14ac:dyDescent="0.25">
      <c r="A57" s="403" t="s">
        <v>100</v>
      </c>
      <c r="B57" s="404"/>
      <c r="C57" s="405"/>
      <c r="D57" s="406"/>
      <c r="E57" s="407"/>
      <c r="F57" s="408"/>
      <c r="G57" s="413"/>
      <c r="H57" s="413"/>
      <c r="I57" s="413"/>
      <c r="J57" s="413"/>
      <c r="K57" s="413"/>
      <c r="L57" s="411" t="s">
        <v>65</v>
      </c>
      <c r="M57" s="413"/>
      <c r="N57" s="413"/>
      <c r="O57" s="443">
        <f>(G57*M57)+(H57*'LTO times'!$D$5)+('Step 1.a - Trips fuel'!I57*'LTO times'!$D$6)+('Step 1.a - Trips fuel'!J57*'LTO times'!$D$7)+(K57*N57)</f>
        <v>0</v>
      </c>
      <c r="P57" s="443" cm="1">
        <f t="array" ref="P57">IF(L57="Choose from list",0,((G57*M57*'Step 2 - Energy efficiency data'!$C$39*INDEX('Step 2 - Energy efficiency data'!$B$53:$G$56,VALUE(LEFT($L57,1)),2))+(H57*'Step 2 - Energy efficiency data'!$C$42*'LTO times'!$D$5*INDEX('Step 2 - Energy efficiency data'!$B$53:$G$56,VALUE(LEFT($L57,1)),3))+('Step 1.a - Trips fuel'!I57*'Step 2 - Energy efficiency data'!$C$40*'LTO times'!$D$6*INDEX('Step 2 - Energy efficiency data'!$B$53:$G$56,VALUE(LEFT($L57,1)),4))+('Step 1.a - Trips fuel'!J57*'Step 2 - Energy efficiency data'!$C$40*'LTO times'!$D$7*INDEX('Step 2 - Energy efficiency data'!$B$53:$G$56,VALUE(LEFT($L57,1)),5))+(K57*N57*'Step 2 - Energy efficiency data'!$C$41*INDEX('Step 2 - Energy efficiency data'!$B$53:$G$56,VALUE(LEFT($L57,1)),6)))*'Step 2 - Energy efficiency data'!$C$47)</f>
        <v>0</v>
      </c>
      <c r="Q57" s="445">
        <f>P57/'Step 2 - Energy efficiency data'!$C$16/1000</f>
        <v>0</v>
      </c>
    </row>
    <row r="58" spans="1:17" ht="15" customHeight="1" x14ac:dyDescent="0.25">
      <c r="A58" s="403" t="s">
        <v>101</v>
      </c>
      <c r="B58" s="404"/>
      <c r="C58" s="405"/>
      <c r="D58" s="406"/>
      <c r="E58" s="407"/>
      <c r="F58" s="408"/>
      <c r="G58" s="413"/>
      <c r="H58" s="413"/>
      <c r="I58" s="413"/>
      <c r="J58" s="413"/>
      <c r="K58" s="413"/>
      <c r="L58" s="411" t="s">
        <v>65</v>
      </c>
      <c r="M58" s="413"/>
      <c r="N58" s="413"/>
      <c r="O58" s="443">
        <f>(G58*M58)+(H58*'LTO times'!$D$5)+('Step 1.a - Trips fuel'!I58*'LTO times'!$D$6)+('Step 1.a - Trips fuel'!J58*'LTO times'!$D$7)+(K58*N58)</f>
        <v>0</v>
      </c>
      <c r="P58" s="443" cm="1">
        <f t="array" ref="P58">IF(L58="Choose from list",0,((G58*M58*'Step 2 - Energy efficiency data'!$C$39*INDEX('Step 2 - Energy efficiency data'!$B$53:$G$56,VALUE(LEFT($L58,1)),2))+(H58*'Step 2 - Energy efficiency data'!$C$42*'LTO times'!$D$5*INDEX('Step 2 - Energy efficiency data'!$B$53:$G$56,VALUE(LEFT($L58,1)),3))+('Step 1.a - Trips fuel'!I58*'Step 2 - Energy efficiency data'!$C$40*'LTO times'!$D$6*INDEX('Step 2 - Energy efficiency data'!$B$53:$G$56,VALUE(LEFT($L58,1)),4))+('Step 1.a - Trips fuel'!J58*'Step 2 - Energy efficiency data'!$C$40*'LTO times'!$D$7*INDEX('Step 2 - Energy efficiency data'!$B$53:$G$56,VALUE(LEFT($L58,1)),5))+(K58*N58*'Step 2 - Energy efficiency data'!$C$41*INDEX('Step 2 - Energy efficiency data'!$B$53:$G$56,VALUE(LEFT($L58,1)),6)))*'Step 2 - Energy efficiency data'!$C$47)</f>
        <v>0</v>
      </c>
      <c r="Q58" s="445">
        <f>P58/'Step 2 - Energy efficiency data'!$C$16/1000</f>
        <v>0</v>
      </c>
    </row>
    <row r="59" spans="1:17" ht="15" customHeight="1" x14ac:dyDescent="0.25">
      <c r="A59" s="403" t="s">
        <v>102</v>
      </c>
      <c r="B59" s="404"/>
      <c r="C59" s="405"/>
      <c r="D59" s="406"/>
      <c r="E59" s="407"/>
      <c r="F59" s="408"/>
      <c r="G59" s="413"/>
      <c r="H59" s="413"/>
      <c r="I59" s="413"/>
      <c r="J59" s="413"/>
      <c r="K59" s="413"/>
      <c r="L59" s="411" t="s">
        <v>65</v>
      </c>
      <c r="M59" s="413"/>
      <c r="N59" s="413"/>
      <c r="O59" s="443">
        <f>(G59*M59)+(H59*'LTO times'!$D$5)+('Step 1.a - Trips fuel'!I59*'LTO times'!$D$6)+('Step 1.a - Trips fuel'!J59*'LTO times'!$D$7)+(K59*N59)</f>
        <v>0</v>
      </c>
      <c r="P59" s="443" cm="1">
        <f t="array" ref="P59">IF(L59="Choose from list",0,((G59*M59*'Step 2 - Energy efficiency data'!$C$39*INDEX('Step 2 - Energy efficiency data'!$B$53:$G$56,VALUE(LEFT($L59,1)),2))+(H59*'Step 2 - Energy efficiency data'!$C$42*'LTO times'!$D$5*INDEX('Step 2 - Energy efficiency data'!$B$53:$G$56,VALUE(LEFT($L59,1)),3))+('Step 1.a - Trips fuel'!I59*'Step 2 - Energy efficiency data'!$C$40*'LTO times'!$D$6*INDEX('Step 2 - Energy efficiency data'!$B$53:$G$56,VALUE(LEFT($L59,1)),4))+('Step 1.a - Trips fuel'!J59*'Step 2 - Energy efficiency data'!$C$40*'LTO times'!$D$7*INDEX('Step 2 - Energy efficiency data'!$B$53:$G$56,VALUE(LEFT($L59,1)),5))+(K59*N59*'Step 2 - Energy efficiency data'!$C$41*INDEX('Step 2 - Energy efficiency data'!$B$53:$G$56,VALUE(LEFT($L59,1)),6)))*'Step 2 - Energy efficiency data'!$C$47)</f>
        <v>0</v>
      </c>
      <c r="Q59" s="445">
        <f>P59/'Step 2 - Energy efficiency data'!$C$16/1000</f>
        <v>0</v>
      </c>
    </row>
    <row r="60" spans="1:17" ht="15" customHeight="1" x14ac:dyDescent="0.25">
      <c r="A60" s="403" t="s">
        <v>103</v>
      </c>
      <c r="B60" s="404"/>
      <c r="C60" s="405"/>
      <c r="D60" s="406"/>
      <c r="E60" s="407"/>
      <c r="F60" s="408"/>
      <c r="G60" s="413"/>
      <c r="H60" s="413"/>
      <c r="I60" s="413"/>
      <c r="J60" s="413"/>
      <c r="K60" s="413"/>
      <c r="L60" s="411" t="s">
        <v>65</v>
      </c>
      <c r="M60" s="413"/>
      <c r="N60" s="413"/>
      <c r="O60" s="443">
        <f>(G60*M60)+(H60*'LTO times'!$D$5)+('Step 1.a - Trips fuel'!I60*'LTO times'!$D$6)+('Step 1.a - Trips fuel'!J60*'LTO times'!$D$7)+(K60*N60)</f>
        <v>0</v>
      </c>
      <c r="P60" s="443" cm="1">
        <f t="array" ref="P60">IF(L60="Choose from list",0,((G60*M60*'Step 2 - Energy efficiency data'!$C$39*INDEX('Step 2 - Energy efficiency data'!$B$53:$G$56,VALUE(LEFT($L60,1)),2))+(H60*'Step 2 - Energy efficiency data'!$C$42*'LTO times'!$D$5*INDEX('Step 2 - Energy efficiency data'!$B$53:$G$56,VALUE(LEFT($L60,1)),3))+('Step 1.a - Trips fuel'!I60*'Step 2 - Energy efficiency data'!$C$40*'LTO times'!$D$6*INDEX('Step 2 - Energy efficiency data'!$B$53:$G$56,VALUE(LEFT($L60,1)),4))+('Step 1.a - Trips fuel'!J60*'Step 2 - Energy efficiency data'!$C$40*'LTO times'!$D$7*INDEX('Step 2 - Energy efficiency data'!$B$53:$G$56,VALUE(LEFT($L60,1)),5))+(K60*N60*'Step 2 - Energy efficiency data'!$C$41*INDEX('Step 2 - Energy efficiency data'!$B$53:$G$56,VALUE(LEFT($L60,1)),6)))*'Step 2 - Energy efficiency data'!$C$47)</f>
        <v>0</v>
      </c>
      <c r="Q60" s="445">
        <f>P60/'Step 2 - Energy efficiency data'!$C$16/1000</f>
        <v>0</v>
      </c>
    </row>
    <row r="61" spans="1:17" ht="15" customHeight="1" x14ac:dyDescent="0.25">
      <c r="A61" s="403" t="s">
        <v>104</v>
      </c>
      <c r="B61" s="404"/>
      <c r="C61" s="405"/>
      <c r="D61" s="406"/>
      <c r="E61" s="407"/>
      <c r="F61" s="408"/>
      <c r="G61" s="413"/>
      <c r="H61" s="413"/>
      <c r="I61" s="413"/>
      <c r="J61" s="413"/>
      <c r="K61" s="413"/>
      <c r="L61" s="411" t="s">
        <v>65</v>
      </c>
      <c r="M61" s="413"/>
      <c r="N61" s="413"/>
      <c r="O61" s="443">
        <f>(G61*M61)+(H61*'LTO times'!$D$5)+('Step 1.a - Trips fuel'!I61*'LTO times'!$D$6)+('Step 1.a - Trips fuel'!J61*'LTO times'!$D$7)+(K61*N61)</f>
        <v>0</v>
      </c>
      <c r="P61" s="443" cm="1">
        <f t="array" ref="P61">IF(L61="Choose from list",0,((G61*M61*'Step 2 - Energy efficiency data'!$C$39*INDEX('Step 2 - Energy efficiency data'!$B$53:$G$56,VALUE(LEFT($L61,1)),2))+(H61*'Step 2 - Energy efficiency data'!$C$42*'LTO times'!$D$5*INDEX('Step 2 - Energy efficiency data'!$B$53:$G$56,VALUE(LEFT($L61,1)),3))+('Step 1.a - Trips fuel'!I61*'Step 2 - Energy efficiency data'!$C$40*'LTO times'!$D$6*INDEX('Step 2 - Energy efficiency data'!$B$53:$G$56,VALUE(LEFT($L61,1)),4))+('Step 1.a - Trips fuel'!J61*'Step 2 - Energy efficiency data'!$C$40*'LTO times'!$D$7*INDEX('Step 2 - Energy efficiency data'!$B$53:$G$56,VALUE(LEFT($L61,1)),5))+(K61*N61*'Step 2 - Energy efficiency data'!$C$41*INDEX('Step 2 - Energy efficiency data'!$B$53:$G$56,VALUE(LEFT($L61,1)),6)))*'Step 2 - Energy efficiency data'!$C$47)</f>
        <v>0</v>
      </c>
      <c r="Q61" s="445">
        <f>P61/'Step 2 - Energy efficiency data'!$C$16/1000</f>
        <v>0</v>
      </c>
    </row>
    <row r="62" spans="1:17" ht="15" customHeight="1" x14ac:dyDescent="0.25">
      <c r="A62" s="403" t="s">
        <v>105</v>
      </c>
      <c r="B62" s="404"/>
      <c r="C62" s="405"/>
      <c r="D62" s="406"/>
      <c r="E62" s="407"/>
      <c r="F62" s="408"/>
      <c r="G62" s="413"/>
      <c r="H62" s="413"/>
      <c r="I62" s="413"/>
      <c r="J62" s="413"/>
      <c r="K62" s="413"/>
      <c r="L62" s="411" t="s">
        <v>65</v>
      </c>
      <c r="M62" s="413"/>
      <c r="N62" s="413"/>
      <c r="O62" s="443">
        <f>(G62*M62)+(H62*'LTO times'!$D$5)+('Step 1.a - Trips fuel'!I62*'LTO times'!$D$6)+('Step 1.a - Trips fuel'!J62*'LTO times'!$D$7)+(K62*N62)</f>
        <v>0</v>
      </c>
      <c r="P62" s="443" cm="1">
        <f t="array" ref="P62">IF(L62="Choose from list",0,((G62*M62*'Step 2 - Energy efficiency data'!$C$39*INDEX('Step 2 - Energy efficiency data'!$B$53:$G$56,VALUE(LEFT($L62,1)),2))+(H62*'Step 2 - Energy efficiency data'!$C$42*'LTO times'!$D$5*INDEX('Step 2 - Energy efficiency data'!$B$53:$G$56,VALUE(LEFT($L62,1)),3))+('Step 1.a - Trips fuel'!I62*'Step 2 - Energy efficiency data'!$C$40*'LTO times'!$D$6*INDEX('Step 2 - Energy efficiency data'!$B$53:$G$56,VALUE(LEFT($L62,1)),4))+('Step 1.a - Trips fuel'!J62*'Step 2 - Energy efficiency data'!$C$40*'LTO times'!$D$7*INDEX('Step 2 - Energy efficiency data'!$B$53:$G$56,VALUE(LEFT($L62,1)),5))+(K62*N62*'Step 2 - Energy efficiency data'!$C$41*INDEX('Step 2 - Energy efficiency data'!$B$53:$G$56,VALUE(LEFT($L62,1)),6)))*'Step 2 - Energy efficiency data'!$C$47)</f>
        <v>0</v>
      </c>
      <c r="Q62" s="445">
        <f>P62/'Step 2 - Energy efficiency data'!$C$16/1000</f>
        <v>0</v>
      </c>
    </row>
    <row r="63" spans="1:17" ht="15" customHeight="1" x14ac:dyDescent="0.25">
      <c r="A63" s="403" t="s">
        <v>106</v>
      </c>
      <c r="B63" s="404"/>
      <c r="C63" s="405"/>
      <c r="D63" s="406"/>
      <c r="E63" s="407"/>
      <c r="F63" s="408"/>
      <c r="G63" s="413"/>
      <c r="H63" s="413"/>
      <c r="I63" s="413"/>
      <c r="J63" s="413"/>
      <c r="K63" s="413"/>
      <c r="L63" s="411" t="s">
        <v>65</v>
      </c>
      <c r="M63" s="413"/>
      <c r="N63" s="413"/>
      <c r="O63" s="443">
        <f>(G63*M63)+(H63*'LTO times'!$D$5)+('Step 1.a - Trips fuel'!I63*'LTO times'!$D$6)+('Step 1.a - Trips fuel'!J63*'LTO times'!$D$7)+(K63*N63)</f>
        <v>0</v>
      </c>
      <c r="P63" s="443" cm="1">
        <f t="array" ref="P63">IF(L63="Choose from list",0,((G63*M63*'Step 2 - Energy efficiency data'!$C$39*INDEX('Step 2 - Energy efficiency data'!$B$53:$G$56,VALUE(LEFT($L63,1)),2))+(H63*'Step 2 - Energy efficiency data'!$C$42*'LTO times'!$D$5*INDEX('Step 2 - Energy efficiency data'!$B$53:$G$56,VALUE(LEFT($L63,1)),3))+('Step 1.a - Trips fuel'!I63*'Step 2 - Energy efficiency data'!$C$40*'LTO times'!$D$6*INDEX('Step 2 - Energy efficiency data'!$B$53:$G$56,VALUE(LEFT($L63,1)),4))+('Step 1.a - Trips fuel'!J63*'Step 2 - Energy efficiency data'!$C$40*'LTO times'!$D$7*INDEX('Step 2 - Energy efficiency data'!$B$53:$G$56,VALUE(LEFT($L63,1)),5))+(K63*N63*'Step 2 - Energy efficiency data'!$C$41*INDEX('Step 2 - Energy efficiency data'!$B$53:$G$56,VALUE(LEFT($L63,1)),6)))*'Step 2 - Energy efficiency data'!$C$47)</f>
        <v>0</v>
      </c>
      <c r="Q63" s="445">
        <f>P63/'Step 2 - Energy efficiency data'!$C$16/1000</f>
        <v>0</v>
      </c>
    </row>
    <row r="64" spans="1:17" ht="15" customHeight="1" x14ac:dyDescent="0.25">
      <c r="A64" s="403" t="s">
        <v>107</v>
      </c>
      <c r="B64" s="404"/>
      <c r="C64" s="405"/>
      <c r="D64" s="406"/>
      <c r="E64" s="407"/>
      <c r="F64" s="408"/>
      <c r="G64" s="413"/>
      <c r="H64" s="413"/>
      <c r="I64" s="413"/>
      <c r="J64" s="413"/>
      <c r="K64" s="413"/>
      <c r="L64" s="411" t="s">
        <v>65</v>
      </c>
      <c r="M64" s="413"/>
      <c r="N64" s="413"/>
      <c r="O64" s="443">
        <f>(G64*M64)+(H64*'LTO times'!$D$5)+('Step 1.a - Trips fuel'!I64*'LTO times'!$D$6)+('Step 1.a - Trips fuel'!J64*'LTO times'!$D$7)+(K64*N64)</f>
        <v>0</v>
      </c>
      <c r="P64" s="443" cm="1">
        <f t="array" ref="P64">IF(L64="Choose from list",0,((G64*M64*'Step 2 - Energy efficiency data'!$C$39*INDEX('Step 2 - Energy efficiency data'!$B$53:$G$56,VALUE(LEFT($L64,1)),2))+(H64*'Step 2 - Energy efficiency data'!$C$42*'LTO times'!$D$5*INDEX('Step 2 - Energy efficiency data'!$B$53:$G$56,VALUE(LEFT($L64,1)),3))+('Step 1.a - Trips fuel'!I64*'Step 2 - Energy efficiency data'!$C$40*'LTO times'!$D$6*INDEX('Step 2 - Energy efficiency data'!$B$53:$G$56,VALUE(LEFT($L64,1)),4))+('Step 1.a - Trips fuel'!J64*'Step 2 - Energy efficiency data'!$C$40*'LTO times'!$D$7*INDEX('Step 2 - Energy efficiency data'!$B$53:$G$56,VALUE(LEFT($L64,1)),5))+(K64*N64*'Step 2 - Energy efficiency data'!$C$41*INDEX('Step 2 - Energy efficiency data'!$B$53:$G$56,VALUE(LEFT($L64,1)),6)))*'Step 2 - Energy efficiency data'!$C$47)</f>
        <v>0</v>
      </c>
      <c r="Q64" s="445">
        <f>P64/'Step 2 - Energy efficiency data'!$C$16/1000</f>
        <v>0</v>
      </c>
    </row>
    <row r="65" spans="1:17" ht="15" customHeight="1" x14ac:dyDescent="0.25">
      <c r="A65" s="403" t="s">
        <v>108</v>
      </c>
      <c r="B65" s="404"/>
      <c r="C65" s="405"/>
      <c r="D65" s="406"/>
      <c r="E65" s="407"/>
      <c r="F65" s="408"/>
      <c r="G65" s="413"/>
      <c r="H65" s="413"/>
      <c r="I65" s="413"/>
      <c r="J65" s="413"/>
      <c r="K65" s="413"/>
      <c r="L65" s="411" t="s">
        <v>65</v>
      </c>
      <c r="M65" s="413"/>
      <c r="N65" s="413"/>
      <c r="O65" s="443">
        <f>(G65*M65)+(H65*'LTO times'!$D$5)+('Step 1.a - Trips fuel'!I65*'LTO times'!$D$6)+('Step 1.a - Trips fuel'!J65*'LTO times'!$D$7)+(K65*N65)</f>
        <v>0</v>
      </c>
      <c r="P65" s="443" cm="1">
        <f t="array" ref="P65">IF(L65="Choose from list",0,((G65*M65*'Step 2 - Energy efficiency data'!$C$39*INDEX('Step 2 - Energy efficiency data'!$B$53:$G$56,VALUE(LEFT($L65,1)),2))+(H65*'Step 2 - Energy efficiency data'!$C$42*'LTO times'!$D$5*INDEX('Step 2 - Energy efficiency data'!$B$53:$G$56,VALUE(LEFT($L65,1)),3))+('Step 1.a - Trips fuel'!I65*'Step 2 - Energy efficiency data'!$C$40*'LTO times'!$D$6*INDEX('Step 2 - Energy efficiency data'!$B$53:$G$56,VALUE(LEFT($L65,1)),4))+('Step 1.a - Trips fuel'!J65*'Step 2 - Energy efficiency data'!$C$40*'LTO times'!$D$7*INDEX('Step 2 - Energy efficiency data'!$B$53:$G$56,VALUE(LEFT($L65,1)),5))+(K65*N65*'Step 2 - Energy efficiency data'!$C$41*INDEX('Step 2 - Energy efficiency data'!$B$53:$G$56,VALUE(LEFT($L65,1)),6)))*'Step 2 - Energy efficiency data'!$C$47)</f>
        <v>0</v>
      </c>
      <c r="Q65" s="445">
        <f>P65/'Step 2 - Energy efficiency data'!$C$16/1000</f>
        <v>0</v>
      </c>
    </row>
    <row r="66" spans="1:17" ht="15" customHeight="1" x14ac:dyDescent="0.25">
      <c r="A66" s="403" t="s">
        <v>109</v>
      </c>
      <c r="B66" s="404"/>
      <c r="C66" s="405"/>
      <c r="D66" s="406"/>
      <c r="E66" s="407"/>
      <c r="F66" s="408"/>
      <c r="G66" s="413"/>
      <c r="H66" s="413"/>
      <c r="I66" s="413"/>
      <c r="J66" s="413"/>
      <c r="K66" s="413"/>
      <c r="L66" s="411" t="s">
        <v>65</v>
      </c>
      <c r="M66" s="413"/>
      <c r="N66" s="413"/>
      <c r="O66" s="443">
        <f>(G66*M66)+(H66*'LTO times'!$D$5)+('Step 1.a - Trips fuel'!I66*'LTO times'!$D$6)+('Step 1.a - Trips fuel'!J66*'LTO times'!$D$7)+(K66*N66)</f>
        <v>0</v>
      </c>
      <c r="P66" s="443" cm="1">
        <f t="array" ref="P66">IF(L66="Choose from list",0,((G66*M66*'Step 2 - Energy efficiency data'!$C$39*INDEX('Step 2 - Energy efficiency data'!$B$53:$G$56,VALUE(LEFT($L66,1)),2))+(H66*'Step 2 - Energy efficiency data'!$C$42*'LTO times'!$D$5*INDEX('Step 2 - Energy efficiency data'!$B$53:$G$56,VALUE(LEFT($L66,1)),3))+('Step 1.a - Trips fuel'!I66*'Step 2 - Energy efficiency data'!$C$40*'LTO times'!$D$6*INDEX('Step 2 - Energy efficiency data'!$B$53:$G$56,VALUE(LEFT($L66,1)),4))+('Step 1.a - Trips fuel'!J66*'Step 2 - Energy efficiency data'!$C$40*'LTO times'!$D$7*INDEX('Step 2 - Energy efficiency data'!$B$53:$G$56,VALUE(LEFT($L66,1)),5))+(K66*N66*'Step 2 - Energy efficiency data'!$C$41*INDEX('Step 2 - Energy efficiency data'!$B$53:$G$56,VALUE(LEFT($L66,1)),6)))*'Step 2 - Energy efficiency data'!$C$47)</f>
        <v>0</v>
      </c>
      <c r="Q66" s="445">
        <f>P66/'Step 2 - Energy efficiency data'!$C$16/1000</f>
        <v>0</v>
      </c>
    </row>
    <row r="67" spans="1:17" x14ac:dyDescent="0.2">
      <c r="A67" s="416"/>
      <c r="B67" s="416"/>
      <c r="C67" s="416"/>
      <c r="D67" s="416"/>
      <c r="E67" s="416"/>
      <c r="F67" s="416"/>
      <c r="G67" s="416"/>
      <c r="H67" s="416"/>
      <c r="I67" s="416"/>
      <c r="J67" s="416"/>
      <c r="K67" s="416"/>
      <c r="L67" s="441"/>
      <c r="M67" s="416"/>
      <c r="N67" s="416"/>
      <c r="Q67" s="416"/>
    </row>
    <row r="68" spans="1:17" x14ac:dyDescent="0.2">
      <c r="A68" s="416"/>
      <c r="B68" s="416"/>
      <c r="C68" s="416"/>
      <c r="D68" s="416"/>
      <c r="E68" s="416"/>
      <c r="F68" s="416"/>
      <c r="G68" s="416"/>
      <c r="H68" s="416"/>
      <c r="I68" s="416"/>
      <c r="J68" s="416"/>
      <c r="K68" s="416"/>
      <c r="L68" s="441"/>
      <c r="M68" s="416"/>
      <c r="N68" s="416"/>
      <c r="Q68" s="416"/>
    </row>
    <row r="69" spans="1:17" x14ac:dyDescent="0.2">
      <c r="A69" s="416"/>
      <c r="B69" s="416"/>
      <c r="C69" s="416"/>
      <c r="D69" s="416"/>
      <c r="E69" s="416"/>
      <c r="F69" s="416"/>
      <c r="G69" s="416"/>
      <c r="H69" s="416"/>
      <c r="I69" s="416"/>
      <c r="J69" s="416"/>
      <c r="K69" s="416"/>
      <c r="L69" s="441"/>
      <c r="M69" s="416"/>
      <c r="N69" s="416"/>
      <c r="Q69" s="416"/>
    </row>
    <row r="70" spans="1:17" x14ac:dyDescent="0.2">
      <c r="A70" s="416"/>
      <c r="B70" s="416"/>
      <c r="C70" s="416"/>
      <c r="D70" s="416"/>
      <c r="E70" s="416"/>
      <c r="F70" s="416"/>
      <c r="G70" s="416"/>
      <c r="H70" s="416"/>
      <c r="I70" s="416"/>
      <c r="J70" s="416"/>
      <c r="K70" s="416"/>
      <c r="L70" s="441"/>
      <c r="M70" s="416"/>
      <c r="N70" s="416"/>
      <c r="Q70" s="416"/>
    </row>
    <row r="71" spans="1:17" x14ac:dyDescent="0.2">
      <c r="A71" s="416"/>
      <c r="B71" s="416"/>
      <c r="C71" s="416"/>
      <c r="D71" s="416"/>
      <c r="E71" s="416"/>
      <c r="F71" s="416"/>
      <c r="G71" s="416"/>
      <c r="H71" s="416"/>
      <c r="I71" s="416"/>
      <c r="J71" s="416"/>
      <c r="K71" s="416"/>
      <c r="L71" s="441"/>
      <c r="M71" s="416"/>
      <c r="N71" s="416"/>
      <c r="Q71" s="416"/>
    </row>
    <row r="72" spans="1:17" x14ac:dyDescent="0.2">
      <c r="A72" s="416"/>
      <c r="B72" s="416"/>
      <c r="C72" s="416"/>
      <c r="D72" s="416"/>
      <c r="E72" s="416"/>
      <c r="F72" s="416"/>
      <c r="G72" s="416"/>
      <c r="H72" s="416"/>
      <c r="I72" s="416"/>
      <c r="J72" s="416"/>
      <c r="K72" s="416"/>
      <c r="L72" s="441"/>
      <c r="M72" s="416"/>
      <c r="N72" s="416"/>
      <c r="Q72" s="416"/>
    </row>
    <row r="73" spans="1:17" x14ac:dyDescent="0.2">
      <c r="A73" s="416"/>
      <c r="B73" s="416"/>
      <c r="C73" s="416"/>
      <c r="D73" s="416"/>
      <c r="E73" s="416"/>
      <c r="F73" s="416"/>
      <c r="G73" s="416"/>
      <c r="H73" s="416"/>
      <c r="I73" s="416"/>
      <c r="J73" s="416"/>
      <c r="K73" s="416"/>
      <c r="L73" s="441"/>
      <c r="M73" s="416"/>
      <c r="N73" s="416"/>
      <c r="Q73" s="416"/>
    </row>
    <row r="74" spans="1:17" x14ac:dyDescent="0.2">
      <c r="A74" s="416"/>
      <c r="B74" s="416"/>
      <c r="C74" s="416"/>
      <c r="D74" s="416"/>
      <c r="E74" s="416"/>
      <c r="F74" s="416"/>
      <c r="G74" s="416"/>
      <c r="H74" s="416"/>
      <c r="I74" s="416"/>
      <c r="J74" s="416"/>
      <c r="K74" s="416"/>
      <c r="L74" s="441"/>
      <c r="M74" s="416"/>
      <c r="N74" s="416"/>
      <c r="Q74" s="416"/>
    </row>
    <row r="75" spans="1:17" x14ac:dyDescent="0.2">
      <c r="A75" s="416"/>
      <c r="B75" s="416"/>
      <c r="C75" s="416"/>
      <c r="D75" s="416"/>
      <c r="E75" s="416"/>
      <c r="F75" s="416"/>
      <c r="G75" s="416"/>
      <c r="H75" s="416"/>
      <c r="I75" s="416"/>
      <c r="J75" s="416"/>
      <c r="K75" s="416"/>
      <c r="L75" s="441"/>
      <c r="M75" s="416"/>
      <c r="N75" s="416"/>
      <c r="Q75" s="416"/>
    </row>
    <row r="76" spans="1:17" x14ac:dyDescent="0.2">
      <c r="A76" s="416"/>
      <c r="B76" s="416"/>
      <c r="C76" s="416"/>
      <c r="D76" s="416"/>
      <c r="E76" s="416"/>
      <c r="F76" s="416"/>
      <c r="G76" s="416"/>
      <c r="H76" s="416"/>
      <c r="I76" s="416"/>
      <c r="J76" s="416"/>
      <c r="K76" s="416"/>
      <c r="L76" s="441"/>
      <c r="M76" s="416"/>
      <c r="N76" s="416"/>
      <c r="Q76" s="416"/>
    </row>
    <row r="77" spans="1:17" x14ac:dyDescent="0.2">
      <c r="A77" s="416"/>
      <c r="B77" s="416"/>
      <c r="C77" s="416"/>
      <c r="D77" s="416"/>
      <c r="E77" s="416"/>
      <c r="F77" s="416"/>
      <c r="G77" s="416"/>
      <c r="H77" s="416"/>
      <c r="I77" s="416"/>
      <c r="J77" s="416"/>
      <c r="K77" s="416"/>
      <c r="L77" s="441"/>
      <c r="M77" s="416"/>
      <c r="N77" s="416"/>
      <c r="Q77" s="416"/>
    </row>
    <row r="78" spans="1:17" x14ac:dyDescent="0.2">
      <c r="A78" s="416"/>
      <c r="B78" s="416"/>
      <c r="C78" s="416"/>
      <c r="D78" s="416"/>
      <c r="E78" s="416"/>
      <c r="F78" s="416"/>
      <c r="G78" s="416"/>
      <c r="H78" s="416"/>
      <c r="I78" s="416"/>
      <c r="J78" s="416"/>
      <c r="K78" s="416"/>
      <c r="L78" s="441"/>
      <c r="M78" s="416"/>
      <c r="N78" s="416"/>
      <c r="Q78" s="416"/>
    </row>
    <row r="79" spans="1:17" x14ac:dyDescent="0.2">
      <c r="A79" s="416"/>
      <c r="B79" s="416"/>
      <c r="C79" s="416"/>
      <c r="D79" s="416"/>
      <c r="E79" s="416"/>
      <c r="F79" s="416"/>
      <c r="G79" s="416"/>
      <c r="H79" s="416"/>
      <c r="I79" s="416"/>
      <c r="J79" s="416"/>
      <c r="K79" s="416"/>
      <c r="L79" s="441"/>
      <c r="M79" s="416"/>
      <c r="N79" s="416"/>
      <c r="Q79" s="416"/>
    </row>
    <row r="80" spans="1:17" x14ac:dyDescent="0.2">
      <c r="A80" s="416"/>
      <c r="B80" s="416"/>
      <c r="C80" s="416"/>
      <c r="D80" s="416"/>
      <c r="E80" s="416"/>
      <c r="F80" s="416"/>
      <c r="G80" s="416"/>
      <c r="H80" s="416"/>
      <c r="I80" s="416"/>
      <c r="J80" s="416"/>
      <c r="K80" s="416"/>
      <c r="L80" s="441"/>
      <c r="M80" s="416"/>
      <c r="N80" s="416"/>
      <c r="Q80" s="416"/>
    </row>
    <row r="81" spans="1:17" x14ac:dyDescent="0.2">
      <c r="A81" s="416"/>
      <c r="B81" s="416"/>
      <c r="C81" s="416"/>
      <c r="D81" s="416"/>
      <c r="E81" s="416"/>
      <c r="F81" s="416"/>
      <c r="G81" s="416"/>
      <c r="H81" s="416"/>
      <c r="I81" s="416"/>
      <c r="J81" s="416"/>
      <c r="K81" s="416"/>
      <c r="L81" s="441"/>
      <c r="M81" s="416"/>
      <c r="N81" s="416"/>
      <c r="Q81" s="416"/>
    </row>
    <row r="82" spans="1:17" x14ac:dyDescent="0.2">
      <c r="A82" s="416"/>
      <c r="B82" s="416"/>
      <c r="C82" s="416"/>
      <c r="D82" s="416"/>
      <c r="E82" s="416"/>
      <c r="F82" s="416"/>
      <c r="G82" s="416"/>
      <c r="H82" s="416"/>
      <c r="I82" s="416"/>
      <c r="J82" s="416"/>
      <c r="K82" s="416"/>
      <c r="L82" s="441"/>
      <c r="M82" s="416"/>
      <c r="N82" s="416"/>
      <c r="Q82" s="416"/>
    </row>
    <row r="83" spans="1:17" x14ac:dyDescent="0.2">
      <c r="A83" s="416"/>
      <c r="B83" s="416"/>
      <c r="C83" s="416"/>
      <c r="D83" s="416"/>
      <c r="E83" s="416"/>
      <c r="F83" s="416"/>
      <c r="G83" s="416"/>
      <c r="H83" s="416"/>
      <c r="I83" s="416"/>
      <c r="J83" s="416"/>
      <c r="K83" s="416"/>
      <c r="L83" s="441"/>
      <c r="M83" s="416"/>
      <c r="N83" s="416"/>
      <c r="Q83" s="416"/>
    </row>
    <row r="84" spans="1:17" x14ac:dyDescent="0.2">
      <c r="A84" s="416"/>
      <c r="B84" s="416"/>
      <c r="C84" s="416"/>
      <c r="D84" s="416"/>
      <c r="E84" s="416"/>
      <c r="F84" s="416"/>
      <c r="G84" s="416"/>
      <c r="H84" s="416"/>
      <c r="I84" s="416"/>
      <c r="J84" s="416"/>
      <c r="K84" s="416"/>
      <c r="L84" s="441"/>
      <c r="M84" s="416"/>
      <c r="N84" s="416"/>
      <c r="Q84" s="416"/>
    </row>
    <row r="85" spans="1:17" x14ac:dyDescent="0.2">
      <c r="A85" s="416"/>
      <c r="B85" s="416"/>
      <c r="C85" s="416"/>
      <c r="D85" s="416"/>
      <c r="E85" s="416"/>
      <c r="F85" s="416"/>
      <c r="G85" s="416"/>
      <c r="H85" s="416"/>
      <c r="I85" s="416"/>
      <c r="J85" s="416"/>
      <c r="K85" s="416"/>
      <c r="L85" s="441"/>
      <c r="M85" s="416"/>
      <c r="N85" s="416"/>
      <c r="Q85" s="416"/>
    </row>
    <row r="86" spans="1:17" x14ac:dyDescent="0.2">
      <c r="A86" s="416"/>
      <c r="B86" s="416"/>
      <c r="C86" s="416"/>
      <c r="D86" s="416"/>
      <c r="E86" s="416"/>
      <c r="F86" s="416"/>
      <c r="G86" s="416"/>
      <c r="H86" s="416"/>
      <c r="I86" s="416"/>
      <c r="J86" s="416"/>
      <c r="K86" s="416"/>
      <c r="L86" s="441"/>
      <c r="M86" s="416"/>
      <c r="N86" s="416"/>
      <c r="Q86" s="416"/>
    </row>
    <row r="87" spans="1:17" x14ac:dyDescent="0.2">
      <c r="A87" s="416"/>
      <c r="B87" s="416"/>
      <c r="C87" s="416"/>
      <c r="D87" s="416"/>
      <c r="E87" s="416"/>
      <c r="F87" s="416"/>
      <c r="G87" s="416"/>
      <c r="H87" s="416"/>
      <c r="I87" s="416"/>
      <c r="J87" s="416"/>
      <c r="K87" s="416"/>
      <c r="L87" s="441"/>
      <c r="M87" s="416"/>
      <c r="N87" s="416"/>
      <c r="Q87" s="416"/>
    </row>
    <row r="88" spans="1:17" x14ac:dyDescent="0.2">
      <c r="A88" s="416"/>
      <c r="B88" s="416"/>
      <c r="C88" s="416"/>
      <c r="D88" s="416"/>
      <c r="E88" s="416"/>
      <c r="F88" s="416"/>
      <c r="G88" s="416"/>
      <c r="H88" s="416"/>
      <c r="I88" s="416"/>
      <c r="J88" s="416"/>
      <c r="K88" s="416"/>
      <c r="L88" s="441"/>
      <c r="M88" s="416"/>
      <c r="N88" s="416"/>
      <c r="Q88" s="416"/>
    </row>
    <row r="89" spans="1:17" x14ac:dyDescent="0.2">
      <c r="A89" s="416"/>
      <c r="B89" s="416"/>
      <c r="C89" s="416"/>
      <c r="D89" s="416"/>
      <c r="E89" s="416"/>
      <c r="F89" s="416"/>
      <c r="G89" s="416"/>
      <c r="H89" s="416"/>
      <c r="I89" s="416"/>
      <c r="J89" s="416"/>
      <c r="K89" s="416"/>
      <c r="L89" s="441"/>
      <c r="M89" s="416"/>
      <c r="N89" s="416"/>
      <c r="Q89" s="416"/>
    </row>
    <row r="90" spans="1:17" x14ac:dyDescent="0.2">
      <c r="A90" s="416"/>
      <c r="B90" s="416"/>
      <c r="C90" s="416"/>
      <c r="D90" s="416"/>
      <c r="E90" s="416"/>
      <c r="F90" s="416"/>
      <c r="G90" s="416"/>
      <c r="H90" s="416"/>
      <c r="I90" s="416"/>
      <c r="J90" s="416"/>
      <c r="K90" s="416"/>
      <c r="L90" s="441"/>
      <c r="M90" s="416"/>
      <c r="N90" s="416"/>
      <c r="Q90" s="416"/>
    </row>
    <row r="91" spans="1:17" x14ac:dyDescent="0.2">
      <c r="A91" s="416"/>
      <c r="B91" s="416"/>
      <c r="C91" s="416"/>
      <c r="D91" s="416"/>
      <c r="E91" s="416"/>
      <c r="F91" s="416"/>
      <c r="G91" s="416"/>
      <c r="H91" s="416"/>
      <c r="I91" s="416"/>
      <c r="J91" s="416"/>
      <c r="K91" s="416"/>
      <c r="L91" s="441"/>
      <c r="M91" s="416"/>
      <c r="N91" s="416"/>
      <c r="Q91" s="416"/>
    </row>
    <row r="92" spans="1:17" x14ac:dyDescent="0.2">
      <c r="A92" s="416"/>
      <c r="B92" s="416"/>
      <c r="C92" s="416"/>
      <c r="D92" s="416"/>
      <c r="E92" s="416"/>
      <c r="F92" s="416"/>
      <c r="G92" s="416"/>
      <c r="H92" s="416"/>
      <c r="I92" s="416"/>
      <c r="J92" s="416"/>
      <c r="K92" s="416"/>
      <c r="L92" s="441"/>
      <c r="M92" s="416"/>
      <c r="N92" s="416"/>
      <c r="Q92" s="416"/>
    </row>
    <row r="93" spans="1:17" x14ac:dyDescent="0.2">
      <c r="A93" s="416"/>
      <c r="B93" s="416"/>
      <c r="C93" s="416"/>
      <c r="D93" s="416"/>
      <c r="E93" s="416"/>
      <c r="F93" s="416"/>
      <c r="G93" s="416"/>
      <c r="H93" s="416"/>
      <c r="I93" s="416"/>
      <c r="J93" s="416"/>
      <c r="K93" s="416"/>
      <c r="L93" s="441"/>
      <c r="M93" s="416"/>
      <c r="N93" s="416"/>
      <c r="Q93" s="416"/>
    </row>
    <row r="94" spans="1:17" x14ac:dyDescent="0.2">
      <c r="A94" s="416"/>
      <c r="B94" s="416"/>
      <c r="C94" s="416"/>
      <c r="D94" s="416"/>
      <c r="E94" s="416"/>
      <c r="F94" s="416"/>
      <c r="G94" s="416"/>
      <c r="H94" s="416"/>
      <c r="I94" s="416"/>
      <c r="J94" s="416"/>
      <c r="K94" s="416"/>
      <c r="L94" s="441"/>
      <c r="M94" s="416"/>
      <c r="N94" s="416"/>
      <c r="Q94" s="416"/>
    </row>
    <row r="95" spans="1:17" x14ac:dyDescent="0.2">
      <c r="A95" s="416"/>
      <c r="B95" s="416"/>
      <c r="C95" s="416"/>
      <c r="D95" s="416"/>
      <c r="E95" s="416"/>
      <c r="F95" s="416"/>
      <c r="G95" s="416"/>
      <c r="H95" s="416"/>
      <c r="I95" s="416"/>
      <c r="J95" s="416"/>
      <c r="K95" s="416"/>
      <c r="L95" s="441"/>
      <c r="M95" s="416"/>
      <c r="N95" s="416"/>
      <c r="Q95" s="416"/>
    </row>
    <row r="96" spans="1:17" x14ac:dyDescent="0.2">
      <c r="A96" s="416"/>
      <c r="B96" s="416"/>
      <c r="C96" s="416"/>
      <c r="D96" s="416"/>
      <c r="E96" s="416"/>
      <c r="F96" s="416"/>
      <c r="G96" s="416"/>
      <c r="H96" s="416"/>
      <c r="I96" s="416"/>
      <c r="J96" s="416"/>
      <c r="K96" s="416"/>
      <c r="L96" s="441"/>
      <c r="M96" s="416"/>
      <c r="N96" s="416"/>
      <c r="Q96" s="416"/>
    </row>
    <row r="97" spans="1:17" x14ac:dyDescent="0.2">
      <c r="A97" s="416"/>
      <c r="B97" s="416"/>
      <c r="C97" s="416"/>
      <c r="D97" s="416"/>
      <c r="E97" s="416"/>
      <c r="F97" s="416"/>
      <c r="G97" s="416"/>
      <c r="H97" s="416"/>
      <c r="I97" s="416"/>
      <c r="J97" s="416"/>
      <c r="K97" s="416"/>
      <c r="L97" s="441"/>
      <c r="M97" s="416"/>
      <c r="N97" s="416"/>
      <c r="Q97" s="416"/>
    </row>
    <row r="98" spans="1:17" x14ac:dyDescent="0.2">
      <c r="A98" s="416"/>
      <c r="B98" s="416"/>
      <c r="C98" s="416"/>
      <c r="D98" s="416"/>
      <c r="E98" s="416"/>
      <c r="F98" s="416"/>
      <c r="G98" s="416"/>
      <c r="H98" s="416"/>
      <c r="I98" s="416"/>
      <c r="J98" s="416"/>
      <c r="K98" s="416"/>
      <c r="L98" s="441"/>
      <c r="M98" s="416"/>
      <c r="N98" s="416"/>
      <c r="Q98" s="416"/>
    </row>
    <row r="99" spans="1:17" x14ac:dyDescent="0.2">
      <c r="A99" s="416"/>
      <c r="B99" s="416"/>
      <c r="C99" s="416"/>
      <c r="D99" s="416"/>
      <c r="E99" s="416"/>
      <c r="F99" s="416"/>
      <c r="G99" s="416"/>
      <c r="H99" s="416"/>
      <c r="I99" s="416"/>
      <c r="J99" s="416"/>
      <c r="K99" s="416"/>
      <c r="L99" s="441"/>
      <c r="M99" s="416"/>
      <c r="N99" s="416"/>
      <c r="Q99" s="416"/>
    </row>
    <row r="100" spans="1:17" x14ac:dyDescent="0.2">
      <c r="A100" s="416"/>
      <c r="B100" s="416"/>
      <c r="C100" s="416"/>
      <c r="D100" s="416"/>
      <c r="E100" s="416"/>
      <c r="F100" s="416"/>
      <c r="G100" s="416"/>
      <c r="H100" s="416"/>
      <c r="I100" s="416"/>
      <c r="J100" s="416"/>
      <c r="K100" s="416"/>
      <c r="L100" s="441"/>
      <c r="M100" s="416"/>
      <c r="N100" s="416"/>
      <c r="Q100" s="416"/>
    </row>
    <row r="101" spans="1:17" x14ac:dyDescent="0.2">
      <c r="A101" s="416"/>
      <c r="B101" s="416"/>
      <c r="C101" s="416"/>
      <c r="D101" s="416"/>
      <c r="E101" s="416"/>
      <c r="F101" s="416"/>
      <c r="G101" s="416"/>
      <c r="H101" s="416"/>
      <c r="I101" s="416"/>
      <c r="J101" s="416"/>
      <c r="K101" s="416"/>
      <c r="L101" s="441"/>
      <c r="M101" s="416"/>
      <c r="N101" s="416"/>
      <c r="Q101" s="416"/>
    </row>
    <row r="102" spans="1:17" x14ac:dyDescent="0.2">
      <c r="A102" s="416"/>
      <c r="B102" s="416"/>
      <c r="C102" s="416"/>
      <c r="D102" s="416"/>
      <c r="E102" s="416"/>
      <c r="F102" s="416"/>
      <c r="G102" s="416"/>
      <c r="H102" s="416"/>
      <c r="I102" s="416"/>
      <c r="J102" s="416"/>
      <c r="K102" s="416"/>
      <c r="L102" s="441"/>
      <c r="M102" s="416"/>
      <c r="N102" s="416"/>
      <c r="Q102" s="416"/>
    </row>
    <row r="103" spans="1:17" x14ac:dyDescent="0.2">
      <c r="A103" s="416"/>
      <c r="B103" s="416"/>
      <c r="C103" s="416"/>
      <c r="D103" s="416"/>
      <c r="E103" s="416"/>
      <c r="F103" s="416"/>
      <c r="G103" s="416"/>
      <c r="H103" s="416"/>
      <c r="I103" s="416"/>
      <c r="J103" s="416"/>
      <c r="K103" s="416"/>
      <c r="L103" s="441"/>
      <c r="M103" s="416"/>
      <c r="N103" s="416"/>
      <c r="Q103" s="416"/>
    </row>
    <row r="104" spans="1:17" x14ac:dyDescent="0.2">
      <c r="A104" s="416"/>
      <c r="B104" s="416"/>
      <c r="C104" s="416"/>
      <c r="D104" s="416"/>
      <c r="E104" s="416"/>
      <c r="F104" s="416"/>
      <c r="G104" s="416"/>
      <c r="H104" s="416"/>
      <c r="I104" s="416"/>
      <c r="J104" s="416"/>
      <c r="K104" s="416"/>
      <c r="L104" s="441"/>
      <c r="M104" s="416"/>
      <c r="N104" s="416"/>
      <c r="Q104" s="416"/>
    </row>
    <row r="105" spans="1:17" x14ac:dyDescent="0.2">
      <c r="A105" s="416"/>
      <c r="B105" s="416"/>
      <c r="C105" s="416"/>
      <c r="D105" s="416"/>
      <c r="E105" s="416"/>
      <c r="F105" s="416"/>
      <c r="G105" s="416"/>
      <c r="H105" s="416"/>
      <c r="I105" s="416"/>
      <c r="J105" s="416"/>
      <c r="K105" s="416"/>
      <c r="L105" s="441"/>
      <c r="M105" s="416"/>
      <c r="N105" s="416"/>
      <c r="Q105" s="416"/>
    </row>
    <row r="106" spans="1:17" x14ac:dyDescent="0.2">
      <c r="A106" s="416"/>
      <c r="B106" s="416"/>
      <c r="C106" s="416"/>
      <c r="D106" s="416"/>
      <c r="E106" s="416"/>
      <c r="F106" s="416"/>
      <c r="G106" s="416"/>
      <c r="H106" s="416"/>
      <c r="I106" s="416"/>
      <c r="J106" s="416"/>
      <c r="K106" s="416"/>
      <c r="L106" s="441"/>
      <c r="M106" s="416"/>
      <c r="N106" s="416"/>
      <c r="Q106" s="416"/>
    </row>
    <row r="107" spans="1:17" x14ac:dyDescent="0.2">
      <c r="A107" s="416"/>
      <c r="B107" s="416"/>
      <c r="C107" s="416"/>
      <c r="D107" s="416"/>
      <c r="E107" s="416"/>
      <c r="F107" s="416"/>
      <c r="G107" s="416"/>
      <c r="H107" s="416"/>
      <c r="I107" s="416"/>
      <c r="J107" s="416"/>
      <c r="K107" s="416"/>
      <c r="L107" s="441"/>
      <c r="M107" s="416"/>
      <c r="N107" s="416"/>
      <c r="Q107" s="416"/>
    </row>
    <row r="108" spans="1:17" x14ac:dyDescent="0.2">
      <c r="A108" s="416"/>
      <c r="B108" s="416"/>
      <c r="C108" s="416"/>
      <c r="D108" s="416"/>
      <c r="E108" s="416"/>
      <c r="F108" s="416"/>
      <c r="G108" s="416"/>
      <c r="H108" s="416"/>
      <c r="I108" s="416"/>
      <c r="J108" s="416"/>
      <c r="K108" s="416"/>
      <c r="L108" s="441"/>
      <c r="M108" s="416"/>
      <c r="N108" s="416"/>
      <c r="Q108" s="416"/>
    </row>
    <row r="109" spans="1:17" x14ac:dyDescent="0.2">
      <c r="A109" s="416"/>
      <c r="B109" s="416"/>
      <c r="C109" s="416"/>
      <c r="D109" s="416"/>
      <c r="E109" s="416"/>
      <c r="F109" s="416"/>
      <c r="G109" s="416"/>
      <c r="H109" s="416"/>
      <c r="I109" s="416"/>
      <c r="J109" s="416"/>
      <c r="K109" s="416"/>
      <c r="L109" s="441"/>
      <c r="M109" s="416"/>
      <c r="N109" s="416"/>
      <c r="Q109" s="416"/>
    </row>
    <row r="110" spans="1:17" x14ac:dyDescent="0.2">
      <c r="A110" s="416"/>
      <c r="B110" s="416"/>
      <c r="C110" s="416"/>
      <c r="D110" s="416"/>
      <c r="E110" s="416"/>
      <c r="F110" s="416"/>
      <c r="G110" s="416"/>
      <c r="H110" s="416"/>
      <c r="I110" s="416"/>
      <c r="J110" s="416"/>
      <c r="K110" s="416"/>
      <c r="L110" s="441"/>
      <c r="M110" s="416"/>
      <c r="N110" s="416"/>
      <c r="Q110" s="416"/>
    </row>
    <row r="111" spans="1:17" x14ac:dyDescent="0.2">
      <c r="A111" s="416"/>
      <c r="B111" s="416"/>
      <c r="C111" s="416"/>
      <c r="D111" s="416"/>
      <c r="E111" s="416"/>
      <c r="F111" s="416"/>
      <c r="G111" s="416"/>
      <c r="H111" s="416"/>
      <c r="I111" s="416"/>
      <c r="J111" s="416"/>
      <c r="K111" s="416"/>
      <c r="L111" s="441"/>
      <c r="M111" s="416"/>
      <c r="N111" s="416"/>
      <c r="Q111" s="416"/>
    </row>
    <row r="112" spans="1:17" x14ac:dyDescent="0.2">
      <c r="A112" s="416"/>
      <c r="B112" s="416"/>
      <c r="C112" s="416"/>
      <c r="D112" s="416"/>
      <c r="E112" s="416"/>
      <c r="F112" s="416"/>
      <c r="G112" s="416"/>
      <c r="H112" s="416"/>
      <c r="I112" s="416"/>
      <c r="J112" s="416"/>
      <c r="K112" s="416"/>
      <c r="L112" s="441"/>
      <c r="M112" s="416"/>
      <c r="N112" s="416"/>
      <c r="Q112" s="416"/>
    </row>
    <row r="113" spans="1:17" x14ac:dyDescent="0.2">
      <c r="A113" s="416"/>
      <c r="B113" s="416"/>
      <c r="C113" s="416"/>
      <c r="D113" s="416"/>
      <c r="E113" s="416"/>
      <c r="F113" s="416"/>
      <c r="G113" s="416"/>
      <c r="H113" s="416"/>
      <c r="I113" s="416"/>
      <c r="J113" s="416"/>
      <c r="K113" s="416"/>
      <c r="L113" s="441"/>
      <c r="M113" s="416"/>
      <c r="N113" s="416"/>
      <c r="Q113" s="416"/>
    </row>
    <row r="114" spans="1:17" x14ac:dyDescent="0.2">
      <c r="A114" s="416"/>
      <c r="B114" s="416"/>
      <c r="C114" s="416"/>
      <c r="D114" s="416"/>
      <c r="E114" s="416"/>
      <c r="F114" s="416"/>
      <c r="G114" s="416"/>
      <c r="H114" s="416"/>
      <c r="I114" s="416"/>
      <c r="J114" s="416"/>
      <c r="K114" s="416"/>
      <c r="L114" s="441"/>
      <c r="M114" s="416"/>
      <c r="N114" s="416"/>
      <c r="Q114" s="416"/>
    </row>
    <row r="115" spans="1:17" x14ac:dyDescent="0.2">
      <c r="A115" s="416"/>
      <c r="B115" s="416"/>
      <c r="C115" s="416"/>
      <c r="D115" s="416"/>
      <c r="E115" s="416"/>
      <c r="F115" s="416"/>
      <c r="G115" s="416"/>
      <c r="H115" s="416"/>
      <c r="I115" s="416"/>
      <c r="J115" s="416"/>
      <c r="K115" s="416"/>
      <c r="L115" s="441"/>
      <c r="M115" s="416"/>
      <c r="N115" s="416"/>
      <c r="Q115" s="416"/>
    </row>
    <row r="116" spans="1:17" x14ac:dyDescent="0.2">
      <c r="A116" s="416"/>
      <c r="B116" s="416"/>
      <c r="C116" s="416"/>
      <c r="D116" s="416"/>
      <c r="E116" s="416"/>
      <c r="F116" s="416"/>
      <c r="G116" s="416"/>
      <c r="H116" s="416"/>
      <c r="I116" s="416"/>
      <c r="J116" s="416"/>
      <c r="K116" s="416"/>
      <c r="L116" s="441"/>
      <c r="M116" s="416"/>
      <c r="N116" s="416"/>
      <c r="Q116" s="416"/>
    </row>
    <row r="117" spans="1:17" x14ac:dyDescent="0.2">
      <c r="A117" s="416"/>
      <c r="B117" s="416"/>
      <c r="C117" s="416"/>
      <c r="D117" s="416"/>
      <c r="E117" s="416"/>
      <c r="F117" s="416"/>
      <c r="G117" s="416"/>
      <c r="H117" s="416"/>
      <c r="I117" s="416"/>
      <c r="J117" s="416"/>
      <c r="K117" s="416"/>
      <c r="L117" s="441"/>
      <c r="M117" s="416"/>
      <c r="N117" s="416"/>
      <c r="Q117" s="416"/>
    </row>
    <row r="118" spans="1:17" x14ac:dyDescent="0.2">
      <c r="A118" s="416"/>
      <c r="B118" s="416"/>
      <c r="C118" s="416"/>
      <c r="D118" s="416"/>
      <c r="E118" s="416"/>
      <c r="F118" s="416"/>
      <c r="G118" s="416"/>
      <c r="H118" s="416"/>
      <c r="I118" s="416"/>
      <c r="J118" s="416"/>
      <c r="K118" s="416"/>
      <c r="L118" s="441"/>
      <c r="M118" s="416"/>
      <c r="N118" s="416"/>
      <c r="Q118" s="416"/>
    </row>
    <row r="119" spans="1:17" x14ac:dyDescent="0.2">
      <c r="A119" s="416"/>
      <c r="B119" s="416"/>
      <c r="C119" s="416"/>
      <c r="D119" s="416"/>
      <c r="E119" s="416"/>
      <c r="F119" s="416"/>
      <c r="G119" s="416"/>
      <c r="H119" s="416"/>
      <c r="I119" s="416"/>
      <c r="J119" s="416"/>
      <c r="K119" s="416"/>
      <c r="L119" s="441"/>
      <c r="M119" s="416"/>
      <c r="N119" s="416"/>
      <c r="Q119" s="416"/>
    </row>
    <row r="120" spans="1:17" x14ac:dyDescent="0.2">
      <c r="A120" s="416"/>
      <c r="B120" s="416"/>
      <c r="C120" s="416"/>
      <c r="D120" s="416"/>
      <c r="E120" s="416"/>
      <c r="F120" s="416"/>
      <c r="G120" s="416"/>
      <c r="H120" s="416"/>
      <c r="I120" s="416"/>
      <c r="J120" s="416"/>
      <c r="K120" s="416"/>
      <c r="L120" s="441"/>
      <c r="M120" s="416"/>
      <c r="N120" s="416"/>
      <c r="Q120" s="416"/>
    </row>
    <row r="121" spans="1:17" x14ac:dyDescent="0.2">
      <c r="A121" s="416"/>
      <c r="B121" s="416"/>
      <c r="C121" s="416"/>
      <c r="D121" s="416"/>
      <c r="E121" s="416"/>
      <c r="F121" s="416"/>
      <c r="G121" s="416"/>
      <c r="H121" s="416"/>
      <c r="I121" s="416"/>
      <c r="J121" s="416"/>
      <c r="K121" s="416"/>
      <c r="L121" s="441"/>
      <c r="M121" s="416"/>
      <c r="N121" s="416"/>
      <c r="Q121" s="416"/>
    </row>
    <row r="122" spans="1:17" x14ac:dyDescent="0.2">
      <c r="A122" s="416"/>
      <c r="B122" s="416"/>
      <c r="C122" s="416"/>
      <c r="D122" s="416"/>
      <c r="E122" s="416"/>
      <c r="F122" s="416"/>
      <c r="G122" s="416"/>
      <c r="H122" s="416"/>
      <c r="I122" s="416"/>
      <c r="J122" s="416"/>
      <c r="K122" s="416"/>
      <c r="L122" s="441"/>
      <c r="M122" s="416"/>
      <c r="N122" s="416"/>
      <c r="Q122" s="416"/>
    </row>
    <row r="123" spans="1:17" x14ac:dyDescent="0.2">
      <c r="A123" s="416"/>
      <c r="B123" s="416"/>
      <c r="C123" s="416"/>
      <c r="D123" s="416"/>
      <c r="E123" s="416"/>
      <c r="F123" s="416"/>
      <c r="G123" s="416"/>
      <c r="H123" s="416"/>
      <c r="I123" s="416"/>
      <c r="J123" s="416"/>
      <c r="K123" s="416"/>
      <c r="L123" s="441"/>
      <c r="M123" s="416"/>
      <c r="N123" s="416"/>
      <c r="Q123" s="416"/>
    </row>
    <row r="124" spans="1:17" x14ac:dyDescent="0.2">
      <c r="A124" s="416"/>
      <c r="B124" s="416"/>
      <c r="C124" s="416"/>
      <c r="D124" s="416"/>
      <c r="E124" s="416"/>
      <c r="F124" s="416"/>
      <c r="G124" s="416"/>
      <c r="H124" s="416"/>
      <c r="I124" s="416"/>
      <c r="J124" s="416"/>
      <c r="K124" s="416"/>
      <c r="L124" s="441"/>
      <c r="M124" s="416"/>
      <c r="N124" s="416"/>
      <c r="Q124" s="416"/>
    </row>
    <row r="125" spans="1:17" x14ac:dyDescent="0.2">
      <c r="A125" s="416"/>
      <c r="B125" s="416"/>
      <c r="C125" s="416"/>
      <c r="D125" s="416"/>
      <c r="E125" s="416"/>
      <c r="F125" s="416"/>
      <c r="G125" s="416"/>
      <c r="H125" s="416"/>
      <c r="I125" s="416"/>
      <c r="J125" s="416"/>
      <c r="K125" s="416"/>
      <c r="L125" s="441"/>
      <c r="M125" s="416"/>
      <c r="N125" s="416"/>
      <c r="Q125" s="416"/>
    </row>
    <row r="126" spans="1:17" x14ac:dyDescent="0.2">
      <c r="A126" s="416"/>
      <c r="B126" s="416"/>
      <c r="C126" s="416"/>
      <c r="D126" s="416"/>
      <c r="E126" s="416"/>
      <c r="F126" s="416"/>
      <c r="G126" s="416"/>
      <c r="H126" s="416"/>
      <c r="I126" s="416"/>
      <c r="J126" s="416"/>
      <c r="K126" s="416"/>
      <c r="L126" s="441"/>
      <c r="M126" s="416"/>
      <c r="N126" s="416"/>
      <c r="Q126" s="416"/>
    </row>
    <row r="127" spans="1:17" x14ac:dyDescent="0.2">
      <c r="A127" s="416"/>
      <c r="B127" s="416"/>
      <c r="C127" s="416"/>
      <c r="D127" s="416"/>
      <c r="E127" s="416"/>
      <c r="F127" s="416"/>
      <c r="G127" s="416"/>
      <c r="H127" s="416"/>
      <c r="I127" s="416"/>
      <c r="J127" s="416"/>
      <c r="K127" s="416"/>
      <c r="L127" s="441"/>
      <c r="M127" s="416"/>
      <c r="N127" s="416"/>
      <c r="Q127" s="416"/>
    </row>
    <row r="128" spans="1:17" x14ac:dyDescent="0.2">
      <c r="A128" s="416"/>
      <c r="B128" s="416"/>
      <c r="C128" s="416"/>
      <c r="D128" s="416"/>
      <c r="E128" s="416"/>
      <c r="F128" s="416"/>
      <c r="G128" s="416"/>
      <c r="H128" s="416"/>
      <c r="I128" s="416"/>
      <c r="J128" s="416"/>
      <c r="K128" s="416"/>
      <c r="L128" s="441"/>
      <c r="M128" s="416"/>
      <c r="N128" s="416"/>
      <c r="Q128" s="416"/>
    </row>
    <row r="129" spans="1:17" x14ac:dyDescent="0.2">
      <c r="A129" s="416"/>
      <c r="B129" s="416"/>
      <c r="C129" s="416"/>
      <c r="D129" s="416"/>
      <c r="E129" s="416"/>
      <c r="F129" s="416"/>
      <c r="G129" s="416"/>
      <c r="H129" s="416"/>
      <c r="I129" s="416"/>
      <c r="J129" s="416"/>
      <c r="K129" s="416"/>
      <c r="L129" s="441"/>
      <c r="M129" s="416"/>
      <c r="N129" s="416"/>
      <c r="Q129" s="416"/>
    </row>
    <row r="130" spans="1:17" x14ac:dyDescent="0.2">
      <c r="A130" s="416"/>
      <c r="B130" s="416"/>
      <c r="C130" s="416"/>
      <c r="D130" s="416"/>
      <c r="E130" s="416"/>
      <c r="F130" s="416"/>
      <c r="G130" s="416"/>
      <c r="H130" s="416"/>
      <c r="I130" s="416"/>
      <c r="J130" s="416"/>
      <c r="K130" s="416"/>
      <c r="L130" s="441"/>
      <c r="M130" s="416"/>
      <c r="N130" s="416"/>
      <c r="Q130" s="416"/>
    </row>
    <row r="131" spans="1:17" x14ac:dyDescent="0.2">
      <c r="A131" s="416"/>
      <c r="B131" s="416"/>
      <c r="C131" s="416"/>
      <c r="D131" s="416"/>
      <c r="E131" s="416"/>
      <c r="F131" s="416"/>
      <c r="G131" s="416"/>
      <c r="H131" s="416"/>
      <c r="I131" s="416"/>
      <c r="J131" s="416"/>
      <c r="K131" s="416"/>
      <c r="L131" s="441"/>
      <c r="M131" s="416"/>
      <c r="N131" s="416"/>
      <c r="Q131" s="416"/>
    </row>
    <row r="132" spans="1:17" x14ac:dyDescent="0.2">
      <c r="A132" s="416"/>
      <c r="B132" s="416"/>
      <c r="C132" s="416"/>
      <c r="D132" s="416"/>
      <c r="E132" s="416"/>
      <c r="F132" s="416"/>
      <c r="G132" s="416"/>
      <c r="H132" s="416"/>
      <c r="I132" s="416"/>
      <c r="J132" s="416"/>
      <c r="K132" s="416"/>
      <c r="L132" s="441"/>
      <c r="M132" s="416"/>
      <c r="N132" s="416"/>
      <c r="Q132" s="416"/>
    </row>
    <row r="133" spans="1:17" x14ac:dyDescent="0.2">
      <c r="A133" s="416"/>
      <c r="B133" s="416"/>
      <c r="C133" s="416"/>
      <c r="D133" s="416"/>
      <c r="E133" s="416"/>
      <c r="F133" s="416"/>
      <c r="G133" s="416"/>
      <c r="H133" s="416"/>
      <c r="I133" s="416"/>
      <c r="J133" s="416"/>
      <c r="K133" s="416"/>
      <c r="L133" s="441"/>
      <c r="M133" s="416"/>
      <c r="N133" s="416"/>
      <c r="Q133" s="416"/>
    </row>
    <row r="134" spans="1:17" x14ac:dyDescent="0.2">
      <c r="A134" s="416"/>
      <c r="B134" s="416"/>
      <c r="C134" s="416"/>
      <c r="D134" s="416"/>
      <c r="E134" s="416"/>
      <c r="F134" s="416"/>
      <c r="G134" s="416"/>
      <c r="H134" s="416"/>
      <c r="I134" s="416"/>
      <c r="J134" s="416"/>
      <c r="K134" s="416"/>
      <c r="L134" s="441"/>
      <c r="M134" s="416"/>
      <c r="N134" s="416"/>
      <c r="Q134" s="416"/>
    </row>
    <row r="135" spans="1:17" x14ac:dyDescent="0.2">
      <c r="A135" s="416"/>
      <c r="B135" s="416"/>
      <c r="C135" s="416"/>
      <c r="D135" s="416"/>
      <c r="E135" s="416"/>
      <c r="F135" s="416"/>
      <c r="G135" s="416"/>
      <c r="H135" s="416"/>
      <c r="I135" s="416"/>
      <c r="J135" s="416"/>
      <c r="K135" s="416"/>
      <c r="L135" s="441"/>
      <c r="M135" s="416"/>
      <c r="N135" s="416"/>
      <c r="Q135" s="416"/>
    </row>
    <row r="136" spans="1:17" x14ac:dyDescent="0.2">
      <c r="A136" s="416"/>
      <c r="B136" s="416"/>
      <c r="C136" s="416"/>
      <c r="D136" s="416"/>
      <c r="E136" s="416"/>
      <c r="F136" s="416"/>
      <c r="G136" s="416"/>
      <c r="H136" s="416"/>
      <c r="I136" s="416"/>
      <c r="J136" s="416"/>
      <c r="K136" s="416"/>
      <c r="L136" s="441"/>
      <c r="M136" s="416"/>
      <c r="N136" s="416"/>
      <c r="Q136" s="416"/>
    </row>
    <row r="137" spans="1:17" x14ac:dyDescent="0.2">
      <c r="A137" s="416"/>
      <c r="B137" s="416"/>
      <c r="C137" s="416"/>
      <c r="D137" s="416"/>
      <c r="E137" s="416"/>
      <c r="F137" s="416"/>
      <c r="G137" s="416"/>
      <c r="H137" s="416"/>
      <c r="I137" s="416"/>
      <c r="J137" s="416"/>
      <c r="K137" s="416"/>
      <c r="L137" s="441"/>
      <c r="M137" s="416"/>
      <c r="N137" s="416"/>
      <c r="Q137" s="416"/>
    </row>
    <row r="138" spans="1:17" x14ac:dyDescent="0.2">
      <c r="A138" s="416"/>
      <c r="B138" s="416"/>
      <c r="C138" s="416"/>
      <c r="D138" s="416"/>
      <c r="E138" s="416"/>
      <c r="F138" s="416"/>
      <c r="G138" s="416"/>
      <c r="H138" s="416"/>
      <c r="I138" s="416"/>
      <c r="J138" s="416"/>
      <c r="K138" s="416"/>
      <c r="L138" s="441"/>
      <c r="M138" s="416"/>
      <c r="N138" s="416"/>
      <c r="Q138" s="416"/>
    </row>
    <row r="139" spans="1:17" x14ac:dyDescent="0.2">
      <c r="A139" s="416"/>
      <c r="B139" s="416"/>
      <c r="C139" s="416"/>
      <c r="D139" s="416"/>
      <c r="E139" s="416"/>
      <c r="F139" s="416"/>
      <c r="G139" s="416"/>
      <c r="H139" s="416"/>
      <c r="I139" s="416"/>
      <c r="J139" s="416"/>
      <c r="K139" s="416"/>
      <c r="L139" s="441"/>
      <c r="M139" s="416"/>
      <c r="N139" s="416"/>
      <c r="Q139" s="416"/>
    </row>
    <row r="140" spans="1:17" x14ac:dyDescent="0.2">
      <c r="A140" s="416"/>
      <c r="B140" s="416"/>
      <c r="C140" s="416"/>
      <c r="D140" s="416"/>
      <c r="E140" s="416"/>
      <c r="F140" s="416"/>
      <c r="G140" s="416"/>
      <c r="H140" s="416"/>
      <c r="I140" s="416"/>
      <c r="J140" s="416"/>
      <c r="K140" s="416"/>
      <c r="L140" s="441"/>
      <c r="M140" s="416"/>
      <c r="N140" s="416"/>
      <c r="Q140" s="416"/>
    </row>
    <row r="141" spans="1:17" x14ac:dyDescent="0.2">
      <c r="A141" s="416"/>
      <c r="B141" s="416"/>
      <c r="C141" s="416"/>
      <c r="D141" s="416"/>
      <c r="E141" s="416"/>
      <c r="F141" s="416"/>
      <c r="G141" s="416"/>
      <c r="H141" s="416"/>
      <c r="I141" s="416"/>
      <c r="J141" s="416"/>
      <c r="K141" s="416"/>
      <c r="L141" s="441"/>
      <c r="M141" s="416"/>
      <c r="N141" s="416"/>
      <c r="Q141" s="416"/>
    </row>
    <row r="142" spans="1:17" x14ac:dyDescent="0.2">
      <c r="A142" s="416"/>
      <c r="B142" s="416"/>
      <c r="C142" s="416"/>
      <c r="D142" s="416"/>
      <c r="E142" s="416"/>
      <c r="F142" s="416"/>
      <c r="G142" s="416"/>
      <c r="H142" s="416"/>
      <c r="I142" s="416"/>
      <c r="J142" s="416"/>
      <c r="K142" s="416"/>
      <c r="L142" s="441"/>
      <c r="M142" s="416"/>
      <c r="N142" s="416"/>
      <c r="Q142" s="416"/>
    </row>
    <row r="143" spans="1:17" x14ac:dyDescent="0.2">
      <c r="A143" s="416"/>
      <c r="B143" s="416"/>
      <c r="C143" s="416"/>
      <c r="D143" s="416"/>
      <c r="E143" s="416"/>
      <c r="F143" s="416"/>
      <c r="G143" s="416"/>
      <c r="H143" s="416"/>
      <c r="I143" s="416"/>
      <c r="J143" s="416"/>
      <c r="K143" s="416"/>
      <c r="L143" s="441"/>
      <c r="M143" s="416"/>
      <c r="N143" s="416"/>
      <c r="Q143" s="416"/>
    </row>
    <row r="144" spans="1:17" x14ac:dyDescent="0.2">
      <c r="A144" s="416"/>
      <c r="B144" s="416"/>
      <c r="C144" s="416"/>
      <c r="D144" s="416"/>
      <c r="E144" s="416"/>
      <c r="F144" s="416"/>
      <c r="G144" s="416"/>
      <c r="H144" s="416"/>
      <c r="I144" s="416"/>
      <c r="J144" s="416"/>
      <c r="K144" s="416"/>
      <c r="L144" s="441"/>
      <c r="M144" s="416"/>
      <c r="N144" s="416"/>
      <c r="Q144" s="416"/>
    </row>
    <row r="145" spans="1:17" x14ac:dyDescent="0.2">
      <c r="A145" s="416"/>
      <c r="B145" s="416"/>
      <c r="C145" s="416"/>
      <c r="D145" s="416"/>
      <c r="E145" s="416"/>
      <c r="F145" s="416"/>
      <c r="G145" s="416"/>
      <c r="H145" s="416"/>
      <c r="I145" s="416"/>
      <c r="J145" s="416"/>
      <c r="K145" s="416"/>
      <c r="L145" s="441"/>
      <c r="M145" s="416"/>
      <c r="N145" s="416"/>
      <c r="Q145" s="416"/>
    </row>
    <row r="146" spans="1:17" x14ac:dyDescent="0.2">
      <c r="A146" s="416"/>
      <c r="B146" s="416"/>
      <c r="C146" s="416"/>
      <c r="D146" s="416"/>
      <c r="E146" s="416"/>
      <c r="F146" s="416"/>
      <c r="G146" s="416"/>
      <c r="H146" s="416"/>
      <c r="I146" s="416"/>
      <c r="J146" s="416"/>
      <c r="K146" s="416"/>
      <c r="L146" s="441"/>
      <c r="M146" s="416"/>
      <c r="N146" s="416"/>
      <c r="Q146" s="416"/>
    </row>
    <row r="147" spans="1:17" x14ac:dyDescent="0.2">
      <c r="A147" s="416"/>
      <c r="B147" s="416"/>
      <c r="C147" s="416"/>
      <c r="D147" s="416"/>
      <c r="E147" s="416"/>
      <c r="F147" s="416"/>
      <c r="G147" s="416"/>
      <c r="H147" s="416"/>
      <c r="I147" s="416"/>
      <c r="J147" s="416"/>
      <c r="K147" s="416"/>
      <c r="L147" s="441"/>
      <c r="M147" s="416"/>
      <c r="N147" s="416"/>
      <c r="Q147" s="416"/>
    </row>
    <row r="148" spans="1:17" x14ac:dyDescent="0.2">
      <c r="A148" s="416"/>
      <c r="B148" s="416"/>
      <c r="C148" s="416"/>
      <c r="D148" s="416"/>
      <c r="E148" s="416"/>
      <c r="F148" s="416"/>
      <c r="G148" s="416"/>
      <c r="H148" s="416"/>
      <c r="I148" s="416"/>
      <c r="J148" s="416"/>
      <c r="K148" s="416"/>
      <c r="L148" s="441"/>
      <c r="M148" s="416"/>
      <c r="N148" s="416"/>
      <c r="Q148" s="416"/>
    </row>
    <row r="149" spans="1:17" x14ac:dyDescent="0.2">
      <c r="A149" s="416"/>
      <c r="B149" s="416"/>
      <c r="C149" s="416"/>
      <c r="D149" s="416"/>
      <c r="E149" s="416"/>
      <c r="F149" s="416"/>
      <c r="G149" s="416"/>
      <c r="H149" s="416"/>
      <c r="I149" s="416"/>
      <c r="J149" s="416"/>
      <c r="K149" s="416"/>
      <c r="L149" s="441"/>
      <c r="M149" s="416"/>
      <c r="N149" s="416"/>
      <c r="Q149" s="416"/>
    </row>
    <row r="150" spans="1:17" x14ac:dyDescent="0.2">
      <c r="A150" s="416"/>
      <c r="B150" s="416"/>
      <c r="C150" s="416"/>
      <c r="D150" s="416"/>
      <c r="E150" s="416"/>
      <c r="F150" s="416"/>
      <c r="G150" s="416"/>
      <c r="H150" s="416"/>
      <c r="I150" s="416"/>
      <c r="J150" s="416"/>
      <c r="K150" s="416"/>
      <c r="L150" s="441"/>
      <c r="M150" s="416"/>
      <c r="N150" s="416"/>
      <c r="Q150" s="416"/>
    </row>
    <row r="151" spans="1:17" x14ac:dyDescent="0.2">
      <c r="A151" s="416"/>
      <c r="B151" s="416"/>
      <c r="C151" s="416"/>
      <c r="D151" s="416"/>
      <c r="E151" s="416"/>
      <c r="F151" s="416"/>
      <c r="G151" s="416"/>
      <c r="H151" s="416"/>
      <c r="I151" s="416"/>
      <c r="J151" s="416"/>
      <c r="K151" s="416"/>
      <c r="L151" s="441"/>
      <c r="M151" s="416"/>
      <c r="N151" s="416"/>
      <c r="Q151" s="416"/>
    </row>
    <row r="152" spans="1:17" x14ac:dyDescent="0.2">
      <c r="A152" s="416"/>
      <c r="B152" s="416"/>
      <c r="C152" s="416"/>
      <c r="D152" s="416"/>
      <c r="E152" s="416"/>
      <c r="F152" s="416"/>
      <c r="G152" s="416"/>
      <c r="H152" s="416"/>
      <c r="I152" s="416"/>
      <c r="J152" s="416"/>
      <c r="K152" s="416"/>
      <c r="L152" s="441"/>
      <c r="M152" s="416"/>
      <c r="N152" s="416"/>
      <c r="Q152" s="416"/>
    </row>
    <row r="153" spans="1:17" x14ac:dyDescent="0.2">
      <c r="A153" s="416"/>
      <c r="B153" s="416"/>
      <c r="C153" s="416"/>
      <c r="D153" s="416"/>
      <c r="E153" s="416"/>
      <c r="F153" s="416"/>
      <c r="G153" s="416"/>
      <c r="H153" s="416"/>
      <c r="I153" s="416"/>
      <c r="J153" s="416"/>
      <c r="K153" s="416"/>
      <c r="L153" s="441"/>
      <c r="M153" s="416"/>
      <c r="N153" s="416"/>
      <c r="Q153" s="416"/>
    </row>
    <row r="154" spans="1:17" x14ac:dyDescent="0.2">
      <c r="A154" s="416"/>
      <c r="B154" s="416"/>
      <c r="C154" s="416"/>
      <c r="D154" s="416"/>
      <c r="E154" s="416"/>
      <c r="F154" s="416"/>
      <c r="G154" s="416"/>
      <c r="H154" s="416"/>
      <c r="I154" s="416"/>
      <c r="J154" s="416"/>
      <c r="K154" s="416"/>
      <c r="L154" s="441"/>
      <c r="M154" s="416"/>
      <c r="N154" s="416"/>
      <c r="Q154" s="416"/>
    </row>
    <row r="155" spans="1:17" x14ac:dyDescent="0.2">
      <c r="A155" s="416"/>
      <c r="B155" s="416"/>
      <c r="C155" s="416"/>
      <c r="D155" s="416"/>
      <c r="E155" s="416"/>
      <c r="F155" s="416"/>
      <c r="G155" s="416"/>
      <c r="H155" s="416"/>
      <c r="I155" s="416"/>
      <c r="J155" s="416"/>
      <c r="K155" s="416"/>
      <c r="L155" s="441"/>
      <c r="M155" s="416"/>
      <c r="N155" s="416"/>
      <c r="Q155" s="416"/>
    </row>
    <row r="156" spans="1:17" x14ac:dyDescent="0.2">
      <c r="A156" s="416"/>
      <c r="B156" s="416"/>
      <c r="C156" s="416"/>
      <c r="D156" s="416"/>
      <c r="E156" s="416"/>
      <c r="F156" s="416"/>
      <c r="G156" s="416"/>
      <c r="H156" s="416"/>
      <c r="I156" s="416"/>
      <c r="J156" s="416"/>
      <c r="K156" s="416"/>
      <c r="L156" s="441"/>
      <c r="M156" s="416"/>
      <c r="N156" s="416"/>
      <c r="Q156" s="416"/>
    </row>
    <row r="157" spans="1:17" x14ac:dyDescent="0.2">
      <c r="A157" s="416"/>
      <c r="B157" s="416"/>
      <c r="C157" s="416"/>
      <c r="D157" s="416"/>
      <c r="E157" s="416"/>
      <c r="F157" s="416"/>
      <c r="G157" s="416"/>
      <c r="H157" s="416"/>
      <c r="I157" s="416"/>
      <c r="J157" s="416"/>
      <c r="K157" s="416"/>
      <c r="L157" s="441"/>
      <c r="M157" s="416"/>
      <c r="N157" s="416"/>
      <c r="Q157" s="416"/>
    </row>
    <row r="158" spans="1:17" x14ac:dyDescent="0.2">
      <c r="A158" s="416"/>
      <c r="B158" s="416"/>
      <c r="C158" s="416"/>
      <c r="D158" s="416"/>
      <c r="E158" s="416"/>
      <c r="F158" s="416"/>
      <c r="G158" s="416"/>
      <c r="H158" s="416"/>
      <c r="I158" s="416"/>
      <c r="J158" s="416"/>
      <c r="K158" s="416"/>
      <c r="L158" s="441"/>
      <c r="M158" s="416"/>
      <c r="N158" s="416"/>
      <c r="Q158" s="416"/>
    </row>
    <row r="159" spans="1:17" x14ac:dyDescent="0.2">
      <c r="A159" s="416"/>
      <c r="B159" s="416"/>
      <c r="C159" s="416"/>
      <c r="D159" s="416"/>
      <c r="E159" s="416"/>
      <c r="F159" s="416"/>
      <c r="G159" s="416"/>
      <c r="H159" s="416"/>
      <c r="I159" s="416"/>
      <c r="J159" s="416"/>
      <c r="K159" s="416"/>
      <c r="L159" s="441"/>
      <c r="M159" s="416"/>
      <c r="N159" s="416"/>
      <c r="Q159" s="416"/>
    </row>
    <row r="160" spans="1:17" x14ac:dyDescent="0.2">
      <c r="A160" s="416"/>
      <c r="B160" s="416"/>
      <c r="C160" s="416"/>
      <c r="D160" s="416"/>
      <c r="E160" s="416"/>
      <c r="F160" s="416"/>
      <c r="G160" s="416"/>
      <c r="H160" s="416"/>
      <c r="I160" s="416"/>
      <c r="J160" s="416"/>
      <c r="K160" s="416"/>
      <c r="L160" s="441"/>
      <c r="M160" s="416"/>
      <c r="N160" s="416"/>
      <c r="Q160" s="416"/>
    </row>
    <row r="161" spans="1:17" x14ac:dyDescent="0.2">
      <c r="A161" s="416"/>
      <c r="B161" s="416"/>
      <c r="C161" s="416"/>
      <c r="D161" s="416"/>
      <c r="E161" s="416"/>
      <c r="F161" s="416"/>
      <c r="G161" s="416"/>
      <c r="H161" s="416"/>
      <c r="I161" s="416"/>
      <c r="J161" s="416"/>
      <c r="K161" s="416"/>
      <c r="L161" s="441"/>
      <c r="M161" s="416"/>
      <c r="N161" s="416"/>
      <c r="Q161" s="416"/>
    </row>
    <row r="162" spans="1:17" x14ac:dyDescent="0.2">
      <c r="A162" s="416"/>
      <c r="B162" s="416"/>
      <c r="C162" s="416"/>
      <c r="D162" s="416"/>
      <c r="E162" s="416"/>
      <c r="F162" s="416"/>
      <c r="G162" s="416"/>
      <c r="H162" s="416"/>
      <c r="I162" s="416"/>
      <c r="J162" s="416"/>
      <c r="K162" s="416"/>
      <c r="L162" s="441"/>
      <c r="M162" s="416"/>
      <c r="N162" s="416"/>
      <c r="Q162" s="416"/>
    </row>
    <row r="163" spans="1:17" x14ac:dyDescent="0.2">
      <c r="A163" s="416"/>
      <c r="B163" s="416"/>
      <c r="C163" s="416"/>
      <c r="D163" s="416"/>
      <c r="E163" s="416"/>
      <c r="F163" s="416"/>
      <c r="G163" s="416"/>
      <c r="H163" s="416"/>
      <c r="I163" s="416"/>
      <c r="J163" s="416"/>
      <c r="K163" s="416"/>
      <c r="L163" s="441"/>
      <c r="M163" s="416"/>
      <c r="N163" s="416"/>
      <c r="Q163" s="416"/>
    </row>
    <row r="164" spans="1:17" x14ac:dyDescent="0.2">
      <c r="A164" s="416"/>
      <c r="B164" s="416"/>
      <c r="C164" s="416"/>
      <c r="D164" s="416"/>
      <c r="E164" s="416"/>
      <c r="F164" s="416"/>
      <c r="G164" s="416"/>
      <c r="H164" s="416"/>
      <c r="I164" s="416"/>
      <c r="J164" s="416"/>
      <c r="K164" s="416"/>
      <c r="L164" s="441"/>
      <c r="M164" s="416"/>
      <c r="N164" s="416"/>
      <c r="Q164" s="416"/>
    </row>
    <row r="165" spans="1:17" x14ac:dyDescent="0.2">
      <c r="A165" s="416"/>
      <c r="B165" s="416"/>
      <c r="C165" s="416"/>
      <c r="D165" s="416"/>
      <c r="E165" s="416"/>
      <c r="F165" s="416"/>
      <c r="G165" s="416"/>
      <c r="H165" s="416"/>
      <c r="I165" s="416"/>
      <c r="J165" s="416"/>
      <c r="K165" s="416"/>
      <c r="L165" s="441"/>
      <c r="M165" s="416"/>
      <c r="N165" s="416"/>
      <c r="Q165" s="416"/>
    </row>
    <row r="166" spans="1:17" x14ac:dyDescent="0.2">
      <c r="A166" s="416"/>
      <c r="B166" s="416"/>
      <c r="C166" s="416"/>
      <c r="D166" s="416"/>
      <c r="E166" s="416"/>
      <c r="F166" s="416"/>
      <c r="G166" s="416"/>
      <c r="H166" s="416"/>
      <c r="I166" s="416"/>
      <c r="J166" s="416"/>
      <c r="K166" s="416"/>
      <c r="L166" s="441"/>
      <c r="M166" s="416"/>
      <c r="N166" s="416"/>
      <c r="Q166" s="416"/>
    </row>
    <row r="167" spans="1:17" x14ac:dyDescent="0.2">
      <c r="A167" s="416"/>
      <c r="B167" s="416"/>
      <c r="C167" s="416"/>
      <c r="D167" s="416"/>
      <c r="E167" s="416"/>
      <c r="F167" s="416"/>
      <c r="G167" s="416"/>
      <c r="H167" s="416"/>
      <c r="I167" s="416"/>
      <c r="J167" s="416"/>
      <c r="K167" s="416"/>
      <c r="L167" s="441"/>
      <c r="M167" s="416"/>
      <c r="N167" s="416"/>
      <c r="Q167" s="416"/>
    </row>
    <row r="168" spans="1:17" x14ac:dyDescent="0.2">
      <c r="A168" s="416"/>
      <c r="B168" s="416"/>
      <c r="C168" s="416"/>
      <c r="D168" s="416"/>
      <c r="E168" s="416"/>
      <c r="F168" s="416"/>
      <c r="G168" s="416"/>
      <c r="H168" s="416"/>
      <c r="I168" s="416"/>
      <c r="J168" s="416"/>
      <c r="K168" s="416"/>
      <c r="L168" s="441"/>
      <c r="M168" s="416"/>
      <c r="N168" s="416"/>
      <c r="Q168" s="416"/>
    </row>
    <row r="169" spans="1:17" x14ac:dyDescent="0.2">
      <c r="A169" s="416"/>
      <c r="B169" s="416"/>
      <c r="C169" s="416"/>
      <c r="D169" s="416"/>
      <c r="E169" s="416"/>
      <c r="F169" s="416"/>
      <c r="G169" s="416"/>
      <c r="H169" s="416"/>
      <c r="I169" s="416"/>
      <c r="J169" s="416"/>
      <c r="K169" s="416"/>
      <c r="L169" s="441"/>
      <c r="M169" s="416"/>
      <c r="N169" s="416"/>
      <c r="Q169" s="416"/>
    </row>
    <row r="170" spans="1:17" x14ac:dyDescent="0.2">
      <c r="A170" s="416"/>
      <c r="B170" s="416"/>
      <c r="C170" s="416"/>
      <c r="D170" s="416"/>
      <c r="E170" s="416"/>
      <c r="F170" s="416"/>
      <c r="G170" s="416"/>
      <c r="H170" s="416"/>
      <c r="I170" s="416"/>
      <c r="J170" s="416"/>
      <c r="K170" s="416"/>
      <c r="L170" s="441"/>
      <c r="M170" s="416"/>
      <c r="N170" s="416"/>
      <c r="Q170" s="416"/>
    </row>
    <row r="171" spans="1:17" x14ac:dyDescent="0.2">
      <c r="A171" s="416"/>
      <c r="B171" s="416"/>
      <c r="C171" s="416"/>
      <c r="D171" s="416"/>
      <c r="E171" s="416"/>
      <c r="F171" s="416"/>
      <c r="G171" s="416"/>
      <c r="H171" s="416"/>
      <c r="I171" s="416"/>
      <c r="J171" s="416"/>
      <c r="K171" s="416"/>
      <c r="L171" s="441"/>
      <c r="M171" s="416"/>
      <c r="N171" s="416"/>
      <c r="Q171" s="416"/>
    </row>
    <row r="172" spans="1:17" x14ac:dyDescent="0.2">
      <c r="A172" s="416"/>
      <c r="B172" s="416"/>
      <c r="C172" s="416"/>
      <c r="D172" s="416"/>
      <c r="E172" s="416"/>
      <c r="F172" s="416"/>
      <c r="G172" s="416"/>
      <c r="H172" s="416"/>
      <c r="I172" s="416"/>
      <c r="J172" s="416"/>
      <c r="K172" s="416"/>
      <c r="L172" s="441"/>
      <c r="M172" s="416"/>
      <c r="N172" s="416"/>
      <c r="Q172" s="416"/>
    </row>
    <row r="173" spans="1:17" x14ac:dyDescent="0.2">
      <c r="A173" s="416"/>
      <c r="B173" s="416"/>
      <c r="C173" s="416"/>
      <c r="D173" s="416"/>
      <c r="E173" s="416"/>
      <c r="F173" s="416"/>
      <c r="G173" s="416"/>
      <c r="H173" s="416"/>
      <c r="I173" s="416"/>
      <c r="J173" s="416"/>
      <c r="K173" s="416"/>
      <c r="L173" s="441"/>
      <c r="M173" s="416"/>
      <c r="N173" s="416"/>
      <c r="Q173" s="416"/>
    </row>
    <row r="174" spans="1:17" x14ac:dyDescent="0.2">
      <c r="A174" s="416"/>
      <c r="B174" s="416"/>
      <c r="C174" s="416"/>
      <c r="D174" s="416"/>
      <c r="E174" s="416"/>
      <c r="F174" s="416"/>
      <c r="G174" s="416"/>
      <c r="H174" s="416"/>
      <c r="I174" s="416"/>
      <c r="J174" s="416"/>
      <c r="K174" s="416"/>
      <c r="L174" s="441"/>
      <c r="M174" s="416"/>
      <c r="N174" s="416"/>
      <c r="Q174" s="416"/>
    </row>
    <row r="175" spans="1:17" x14ac:dyDescent="0.2">
      <c r="A175" s="416"/>
      <c r="B175" s="416"/>
      <c r="C175" s="416"/>
      <c r="D175" s="416"/>
      <c r="E175" s="416"/>
      <c r="F175" s="416"/>
      <c r="G175" s="416"/>
      <c r="H175" s="416"/>
      <c r="I175" s="416"/>
      <c r="J175" s="416"/>
      <c r="K175" s="416"/>
      <c r="L175" s="441"/>
      <c r="M175" s="416"/>
      <c r="N175" s="416"/>
      <c r="Q175" s="416"/>
    </row>
    <row r="176" spans="1:17" x14ac:dyDescent="0.2">
      <c r="A176" s="416"/>
      <c r="B176" s="416"/>
      <c r="C176" s="416"/>
      <c r="D176" s="416"/>
      <c r="E176" s="416"/>
      <c r="F176" s="416"/>
      <c r="G176" s="416"/>
      <c r="H176" s="416"/>
      <c r="I176" s="416"/>
      <c r="J176" s="416"/>
      <c r="K176" s="416"/>
      <c r="L176" s="441"/>
      <c r="M176" s="416"/>
      <c r="N176" s="416"/>
      <c r="Q176" s="416"/>
    </row>
    <row r="177" spans="1:17" x14ac:dyDescent="0.2">
      <c r="A177" s="416"/>
      <c r="B177" s="416"/>
      <c r="C177" s="416"/>
      <c r="D177" s="416"/>
      <c r="E177" s="416"/>
      <c r="F177" s="416"/>
      <c r="G177" s="416"/>
      <c r="H177" s="416"/>
      <c r="I177" s="416"/>
      <c r="J177" s="416"/>
      <c r="K177" s="416"/>
      <c r="L177" s="441"/>
      <c r="M177" s="416"/>
      <c r="N177" s="416"/>
      <c r="Q177" s="416"/>
    </row>
    <row r="178" spans="1:17" x14ac:dyDescent="0.2">
      <c r="A178" s="416"/>
      <c r="B178" s="416"/>
      <c r="C178" s="416"/>
      <c r="D178" s="416"/>
      <c r="E178" s="416"/>
      <c r="F178" s="416"/>
      <c r="G178" s="416"/>
      <c r="H178" s="416"/>
      <c r="I178" s="416"/>
      <c r="J178" s="416"/>
      <c r="K178" s="416"/>
      <c r="L178" s="441"/>
      <c r="M178" s="416"/>
      <c r="N178" s="416"/>
      <c r="Q178" s="416"/>
    </row>
    <row r="179" spans="1:17" x14ac:dyDescent="0.2">
      <c r="A179" s="416"/>
      <c r="B179" s="416"/>
      <c r="C179" s="416"/>
      <c r="D179" s="416"/>
      <c r="E179" s="416"/>
      <c r="F179" s="416"/>
      <c r="G179" s="416"/>
      <c r="H179" s="416"/>
      <c r="I179" s="416"/>
      <c r="J179" s="416"/>
      <c r="K179" s="416"/>
      <c r="L179" s="441"/>
      <c r="M179" s="416"/>
      <c r="N179" s="416"/>
      <c r="Q179" s="416"/>
    </row>
    <row r="180" spans="1:17" x14ac:dyDescent="0.2">
      <c r="A180" s="416"/>
      <c r="B180" s="416"/>
      <c r="C180" s="416"/>
      <c r="D180" s="416"/>
      <c r="E180" s="416"/>
      <c r="F180" s="416"/>
      <c r="G180" s="416"/>
      <c r="H180" s="416"/>
      <c r="I180" s="416"/>
      <c r="J180" s="416"/>
      <c r="K180" s="416"/>
      <c r="L180" s="441"/>
      <c r="M180" s="416"/>
      <c r="N180" s="416"/>
      <c r="Q180" s="416"/>
    </row>
    <row r="181" spans="1:17" x14ac:dyDescent="0.2">
      <c r="A181" s="416"/>
      <c r="B181" s="416"/>
      <c r="C181" s="416"/>
      <c r="D181" s="416"/>
      <c r="E181" s="416"/>
      <c r="F181" s="416"/>
      <c r="G181" s="416"/>
      <c r="H181" s="416"/>
      <c r="I181" s="416"/>
      <c r="J181" s="416"/>
      <c r="K181" s="416"/>
      <c r="L181" s="441"/>
      <c r="M181" s="416"/>
      <c r="N181" s="416"/>
      <c r="Q181" s="416"/>
    </row>
    <row r="182" spans="1:17" x14ac:dyDescent="0.2">
      <c r="A182" s="416"/>
      <c r="B182" s="416"/>
      <c r="C182" s="416"/>
      <c r="D182" s="416"/>
      <c r="E182" s="416"/>
      <c r="F182" s="416"/>
      <c r="G182" s="416"/>
      <c r="H182" s="416"/>
      <c r="I182" s="416"/>
      <c r="J182" s="416"/>
      <c r="K182" s="416"/>
      <c r="L182" s="441"/>
      <c r="M182" s="416"/>
      <c r="N182" s="416"/>
      <c r="Q182" s="416"/>
    </row>
    <row r="183" spans="1:17" x14ac:dyDescent="0.2">
      <c r="A183" s="416"/>
      <c r="B183" s="416"/>
      <c r="C183" s="416"/>
      <c r="D183" s="416"/>
      <c r="E183" s="416"/>
      <c r="F183" s="416"/>
      <c r="G183" s="416"/>
      <c r="H183" s="416"/>
      <c r="I183" s="416"/>
      <c r="J183" s="416"/>
      <c r="K183" s="416"/>
      <c r="L183" s="441"/>
      <c r="M183" s="416"/>
      <c r="N183" s="416"/>
      <c r="Q183" s="416"/>
    </row>
    <row r="184" spans="1:17" x14ac:dyDescent="0.2">
      <c r="A184" s="416"/>
      <c r="B184" s="416"/>
      <c r="C184" s="416"/>
      <c r="D184" s="416"/>
      <c r="E184" s="416"/>
      <c r="F184" s="416"/>
      <c r="G184" s="416"/>
      <c r="H184" s="416"/>
      <c r="I184" s="416"/>
      <c r="J184" s="416"/>
      <c r="K184" s="416"/>
      <c r="L184" s="441"/>
      <c r="M184" s="416"/>
      <c r="N184" s="416"/>
      <c r="Q184" s="416"/>
    </row>
    <row r="185" spans="1:17" x14ac:dyDescent="0.2">
      <c r="A185" s="416"/>
      <c r="B185" s="416"/>
      <c r="C185" s="416"/>
      <c r="D185" s="416"/>
      <c r="E185" s="416"/>
      <c r="F185" s="416"/>
      <c r="G185" s="416"/>
      <c r="H185" s="416"/>
      <c r="I185" s="416"/>
      <c r="J185" s="416"/>
      <c r="K185" s="416"/>
      <c r="L185" s="441"/>
      <c r="M185" s="416"/>
      <c r="N185" s="416"/>
      <c r="Q185" s="416"/>
    </row>
    <row r="186" spans="1:17" x14ac:dyDescent="0.2">
      <c r="A186" s="416"/>
      <c r="B186" s="416"/>
      <c r="C186" s="416"/>
      <c r="D186" s="416"/>
      <c r="E186" s="416"/>
      <c r="F186" s="416"/>
      <c r="G186" s="416"/>
      <c r="H186" s="416"/>
      <c r="I186" s="416"/>
      <c r="J186" s="416"/>
      <c r="K186" s="416"/>
      <c r="L186" s="441"/>
      <c r="M186" s="416"/>
      <c r="N186" s="416"/>
      <c r="Q186" s="416"/>
    </row>
    <row r="187" spans="1:17" x14ac:dyDescent="0.2">
      <c r="A187" s="416"/>
      <c r="B187" s="416"/>
      <c r="C187" s="416"/>
      <c r="D187" s="416"/>
      <c r="E187" s="416"/>
      <c r="F187" s="416"/>
      <c r="G187" s="416"/>
      <c r="H187" s="416"/>
      <c r="I187" s="416"/>
      <c r="J187" s="416"/>
      <c r="K187" s="416"/>
      <c r="L187" s="441"/>
      <c r="M187" s="416"/>
      <c r="N187" s="416"/>
      <c r="Q187" s="416"/>
    </row>
    <row r="188" spans="1:17" x14ac:dyDescent="0.2">
      <c r="A188" s="416"/>
      <c r="B188" s="416"/>
      <c r="C188" s="416"/>
      <c r="D188" s="416"/>
      <c r="E188" s="416"/>
      <c r="F188" s="416"/>
      <c r="G188" s="416"/>
      <c r="H188" s="416"/>
      <c r="I188" s="416"/>
      <c r="J188" s="416"/>
      <c r="K188" s="416"/>
      <c r="L188" s="441"/>
      <c r="M188" s="416"/>
      <c r="N188" s="416"/>
      <c r="Q188" s="416"/>
    </row>
    <row r="189" spans="1:17" x14ac:dyDescent="0.2">
      <c r="A189" s="416"/>
      <c r="B189" s="416"/>
      <c r="C189" s="416"/>
      <c r="D189" s="416"/>
      <c r="E189" s="416"/>
      <c r="F189" s="416"/>
      <c r="G189" s="416"/>
      <c r="H189" s="416"/>
      <c r="I189" s="416"/>
      <c r="J189" s="416"/>
      <c r="K189" s="416"/>
      <c r="L189" s="441"/>
      <c r="M189" s="416"/>
      <c r="N189" s="416"/>
      <c r="Q189" s="416"/>
    </row>
    <row r="190" spans="1:17" x14ac:dyDescent="0.2">
      <c r="A190" s="416"/>
      <c r="B190" s="416"/>
      <c r="C190" s="416"/>
      <c r="D190" s="416"/>
      <c r="E190" s="416"/>
      <c r="F190" s="416"/>
      <c r="G190" s="416"/>
      <c r="H190" s="416"/>
      <c r="I190" s="416"/>
      <c r="J190" s="416"/>
      <c r="K190" s="416"/>
      <c r="L190" s="441"/>
      <c r="M190" s="416"/>
      <c r="N190" s="416"/>
      <c r="Q190" s="416"/>
    </row>
    <row r="191" spans="1:17" x14ac:dyDescent="0.2">
      <c r="A191" s="416"/>
      <c r="B191" s="416"/>
      <c r="C191" s="416"/>
      <c r="D191" s="416"/>
      <c r="E191" s="416"/>
      <c r="F191" s="416"/>
      <c r="G191" s="416"/>
      <c r="H191" s="416"/>
      <c r="I191" s="416"/>
      <c r="J191" s="416"/>
      <c r="K191" s="416"/>
      <c r="L191" s="441"/>
      <c r="M191" s="416"/>
      <c r="N191" s="416"/>
      <c r="Q191" s="416"/>
    </row>
    <row r="192" spans="1:17" x14ac:dyDescent="0.2">
      <c r="A192" s="416"/>
      <c r="B192" s="416"/>
      <c r="C192" s="416"/>
      <c r="D192" s="416"/>
      <c r="E192" s="416"/>
      <c r="F192" s="416"/>
      <c r="G192" s="416"/>
      <c r="H192" s="416"/>
      <c r="I192" s="416"/>
      <c r="J192" s="416"/>
      <c r="K192" s="416"/>
      <c r="L192" s="441"/>
      <c r="M192" s="416"/>
      <c r="N192" s="416"/>
      <c r="Q192" s="416"/>
    </row>
    <row r="193" spans="1:17" x14ac:dyDescent="0.2">
      <c r="A193" s="416"/>
      <c r="B193" s="416"/>
      <c r="C193" s="416"/>
      <c r="D193" s="416"/>
      <c r="E193" s="416"/>
      <c r="F193" s="416"/>
      <c r="G193" s="416"/>
      <c r="H193" s="416"/>
      <c r="I193" s="416"/>
      <c r="J193" s="416"/>
      <c r="K193" s="416"/>
      <c r="L193" s="441"/>
      <c r="M193" s="416"/>
      <c r="N193" s="416"/>
      <c r="Q193" s="416"/>
    </row>
    <row r="194" spans="1:17" x14ac:dyDescent="0.2">
      <c r="A194" s="416"/>
      <c r="B194" s="416"/>
      <c r="C194" s="416"/>
      <c r="D194" s="416"/>
      <c r="E194" s="416"/>
      <c r="F194" s="416"/>
      <c r="G194" s="416"/>
      <c r="H194" s="416"/>
      <c r="I194" s="416"/>
      <c r="J194" s="416"/>
      <c r="K194" s="416"/>
      <c r="L194" s="441"/>
      <c r="M194" s="416"/>
      <c r="N194" s="416"/>
      <c r="Q194" s="416"/>
    </row>
    <row r="195" spans="1:17" x14ac:dyDescent="0.2">
      <c r="A195" s="416"/>
      <c r="B195" s="416"/>
      <c r="C195" s="416"/>
      <c r="D195" s="416"/>
      <c r="E195" s="416"/>
      <c r="F195" s="416"/>
      <c r="G195" s="416"/>
      <c r="H195" s="416"/>
      <c r="I195" s="416"/>
      <c r="J195" s="416"/>
      <c r="K195" s="416"/>
      <c r="L195" s="441"/>
      <c r="M195" s="416"/>
      <c r="N195" s="416"/>
      <c r="Q195" s="416"/>
    </row>
    <row r="196" spans="1:17" x14ac:dyDescent="0.2">
      <c r="A196" s="416"/>
      <c r="B196" s="416"/>
      <c r="C196" s="416"/>
      <c r="D196" s="416"/>
      <c r="E196" s="416"/>
      <c r="F196" s="416"/>
      <c r="G196" s="416"/>
      <c r="H196" s="416"/>
      <c r="I196" s="416"/>
      <c r="J196" s="416"/>
      <c r="K196" s="416"/>
      <c r="L196" s="441"/>
      <c r="M196" s="416"/>
      <c r="N196" s="416"/>
      <c r="Q196" s="416"/>
    </row>
    <row r="197" spans="1:17" x14ac:dyDescent="0.2">
      <c r="A197" s="416"/>
      <c r="B197" s="416"/>
      <c r="C197" s="416"/>
      <c r="D197" s="416"/>
      <c r="E197" s="416"/>
      <c r="F197" s="416"/>
      <c r="G197" s="416"/>
      <c r="H197" s="416"/>
      <c r="I197" s="416"/>
      <c r="J197" s="416"/>
      <c r="K197" s="416"/>
      <c r="L197" s="441"/>
      <c r="M197" s="416"/>
      <c r="N197" s="416"/>
      <c r="Q197" s="416"/>
    </row>
    <row r="198" spans="1:17" x14ac:dyDescent="0.2">
      <c r="A198" s="416"/>
      <c r="B198" s="416"/>
      <c r="C198" s="416"/>
      <c r="D198" s="416"/>
      <c r="E198" s="416"/>
      <c r="F198" s="416"/>
      <c r="G198" s="416"/>
      <c r="H198" s="416"/>
      <c r="I198" s="416"/>
      <c r="J198" s="416"/>
      <c r="K198" s="416"/>
      <c r="L198" s="441"/>
      <c r="M198" s="416"/>
      <c r="N198" s="416"/>
      <c r="Q198" s="416"/>
    </row>
    <row r="199" spans="1:17" x14ac:dyDescent="0.2">
      <c r="A199" s="416"/>
      <c r="B199" s="416"/>
      <c r="C199" s="416"/>
      <c r="D199" s="416"/>
      <c r="E199" s="416"/>
      <c r="F199" s="416"/>
      <c r="G199" s="416"/>
      <c r="H199" s="416"/>
      <c r="I199" s="416"/>
      <c r="J199" s="416"/>
      <c r="K199" s="416"/>
      <c r="L199" s="441"/>
      <c r="M199" s="416"/>
      <c r="N199" s="416"/>
      <c r="Q199" s="416"/>
    </row>
    <row r="200" spans="1:17" x14ac:dyDescent="0.2">
      <c r="A200" s="416"/>
      <c r="B200" s="416"/>
      <c r="C200" s="416"/>
      <c r="D200" s="416"/>
      <c r="E200" s="416"/>
      <c r="F200" s="416"/>
      <c r="G200" s="416"/>
      <c r="H200" s="416"/>
      <c r="I200" s="416"/>
      <c r="J200" s="416"/>
      <c r="K200" s="416"/>
      <c r="L200" s="441"/>
      <c r="M200" s="416"/>
      <c r="N200" s="416"/>
      <c r="Q200" s="416"/>
    </row>
    <row r="201" spans="1:17" x14ac:dyDescent="0.2">
      <c r="A201" s="416"/>
      <c r="B201" s="416"/>
      <c r="C201" s="416"/>
      <c r="D201" s="416"/>
      <c r="E201" s="416"/>
      <c r="F201" s="416"/>
      <c r="G201" s="416"/>
      <c r="H201" s="416"/>
      <c r="I201" s="416"/>
      <c r="J201" s="416"/>
      <c r="K201" s="416"/>
      <c r="L201" s="441"/>
      <c r="M201" s="416"/>
      <c r="N201" s="416"/>
      <c r="Q201" s="416"/>
    </row>
    <row r="202" spans="1:17" x14ac:dyDescent="0.2">
      <c r="A202" s="416"/>
      <c r="B202" s="416"/>
      <c r="C202" s="416"/>
      <c r="D202" s="416"/>
      <c r="E202" s="416"/>
      <c r="F202" s="416"/>
      <c r="G202" s="416"/>
      <c r="H202" s="416"/>
      <c r="I202" s="416"/>
      <c r="J202" s="416"/>
      <c r="K202" s="416"/>
      <c r="L202" s="441"/>
      <c r="M202" s="416"/>
      <c r="N202" s="416"/>
      <c r="Q202" s="416"/>
    </row>
    <row r="203" spans="1:17" x14ac:dyDescent="0.2">
      <c r="A203" s="416"/>
      <c r="B203" s="416"/>
      <c r="C203" s="416"/>
      <c r="D203" s="416"/>
      <c r="E203" s="416"/>
      <c r="F203" s="416"/>
      <c r="G203" s="416"/>
      <c r="H203" s="416"/>
      <c r="I203" s="416"/>
      <c r="J203" s="416"/>
      <c r="K203" s="416"/>
      <c r="L203" s="441"/>
      <c r="M203" s="416"/>
      <c r="N203" s="416"/>
      <c r="Q203" s="416"/>
    </row>
    <row r="204" spans="1:17" x14ac:dyDescent="0.2">
      <c r="A204" s="416"/>
      <c r="B204" s="416"/>
      <c r="C204" s="416"/>
      <c r="D204" s="416"/>
      <c r="E204" s="416"/>
      <c r="F204" s="416"/>
      <c r="G204" s="416"/>
      <c r="H204" s="416"/>
      <c r="I204" s="416"/>
      <c r="J204" s="416"/>
      <c r="K204" s="416"/>
      <c r="L204" s="441"/>
      <c r="M204" s="416"/>
      <c r="N204" s="416"/>
      <c r="Q204" s="416"/>
    </row>
    <row r="205" spans="1:17" x14ac:dyDescent="0.2">
      <c r="A205" s="416"/>
      <c r="B205" s="416"/>
      <c r="C205" s="416"/>
      <c r="D205" s="416"/>
      <c r="E205" s="416"/>
      <c r="F205" s="416"/>
      <c r="G205" s="416"/>
      <c r="H205" s="416"/>
      <c r="I205" s="416"/>
      <c r="J205" s="416"/>
      <c r="K205" s="416"/>
      <c r="L205" s="441"/>
      <c r="M205" s="416"/>
      <c r="N205" s="416"/>
      <c r="Q205" s="416"/>
    </row>
    <row r="206" spans="1:17" x14ac:dyDescent="0.2">
      <c r="A206" s="416"/>
      <c r="B206" s="416"/>
      <c r="C206" s="416"/>
      <c r="D206" s="416"/>
      <c r="E206" s="416"/>
      <c r="F206" s="416"/>
      <c r="G206" s="416"/>
      <c r="H206" s="416"/>
      <c r="I206" s="416"/>
      <c r="J206" s="416"/>
      <c r="K206" s="416"/>
      <c r="L206" s="441"/>
      <c r="M206" s="416"/>
      <c r="N206" s="416"/>
      <c r="Q206" s="416"/>
    </row>
    <row r="207" spans="1:17" x14ac:dyDescent="0.2">
      <c r="A207" s="416"/>
      <c r="B207" s="416"/>
      <c r="C207" s="416"/>
      <c r="D207" s="416"/>
      <c r="E207" s="416"/>
      <c r="F207" s="416"/>
      <c r="G207" s="416"/>
      <c r="H207" s="416"/>
      <c r="I207" s="416"/>
      <c r="J207" s="416"/>
      <c r="K207" s="416"/>
      <c r="L207" s="441"/>
      <c r="M207" s="416"/>
      <c r="N207" s="416"/>
      <c r="Q207" s="416"/>
    </row>
    <row r="208" spans="1:17" x14ac:dyDescent="0.2">
      <c r="A208" s="416"/>
      <c r="B208" s="416"/>
      <c r="C208" s="416"/>
      <c r="D208" s="416"/>
      <c r="E208" s="416"/>
      <c r="F208" s="416"/>
      <c r="G208" s="416"/>
      <c r="H208" s="416"/>
      <c r="I208" s="416"/>
      <c r="J208" s="416"/>
      <c r="K208" s="416"/>
      <c r="L208" s="441"/>
      <c r="M208" s="416"/>
      <c r="N208" s="416"/>
      <c r="Q208" s="416"/>
    </row>
    <row r="209" spans="1:17" x14ac:dyDescent="0.2">
      <c r="A209" s="416"/>
      <c r="B209" s="416"/>
      <c r="C209" s="416"/>
      <c r="D209" s="416"/>
      <c r="E209" s="416"/>
      <c r="F209" s="416"/>
      <c r="G209" s="416"/>
      <c r="H209" s="416"/>
      <c r="I209" s="416"/>
      <c r="J209" s="416"/>
      <c r="K209" s="416"/>
      <c r="L209" s="441"/>
      <c r="M209" s="416"/>
      <c r="N209" s="416"/>
      <c r="Q209" s="416"/>
    </row>
    <row r="210" spans="1:17" x14ac:dyDescent="0.2">
      <c r="A210" s="416"/>
      <c r="B210" s="416"/>
      <c r="C210" s="416"/>
      <c r="D210" s="416"/>
      <c r="E210" s="416"/>
      <c r="F210" s="416"/>
      <c r="G210" s="416"/>
      <c r="H210" s="416"/>
      <c r="I210" s="416"/>
      <c r="J210" s="416"/>
      <c r="K210" s="416"/>
      <c r="L210" s="441"/>
      <c r="M210" s="416"/>
      <c r="N210" s="416"/>
      <c r="Q210" s="416"/>
    </row>
    <row r="211" spans="1:17" x14ac:dyDescent="0.2">
      <c r="A211" s="416"/>
      <c r="B211" s="416"/>
      <c r="C211" s="416"/>
      <c r="D211" s="416"/>
      <c r="E211" s="416"/>
      <c r="F211" s="416"/>
      <c r="G211" s="416"/>
      <c r="H211" s="416"/>
      <c r="I211" s="416"/>
      <c r="J211" s="416"/>
      <c r="K211" s="416"/>
      <c r="L211" s="441"/>
      <c r="M211" s="416"/>
      <c r="N211" s="416"/>
      <c r="Q211" s="416"/>
    </row>
    <row r="212" spans="1:17" x14ac:dyDescent="0.2">
      <c r="A212" s="416"/>
      <c r="B212" s="416"/>
      <c r="C212" s="416"/>
      <c r="D212" s="416"/>
      <c r="E212" s="416"/>
      <c r="F212" s="416"/>
      <c r="G212" s="416"/>
      <c r="H212" s="416"/>
      <c r="I212" s="416"/>
      <c r="J212" s="416"/>
      <c r="K212" s="416"/>
      <c r="L212" s="441"/>
      <c r="M212" s="416"/>
      <c r="N212" s="416"/>
      <c r="Q212" s="416"/>
    </row>
    <row r="213" spans="1:17" x14ac:dyDescent="0.2">
      <c r="A213" s="416"/>
      <c r="B213" s="416"/>
      <c r="C213" s="416"/>
      <c r="D213" s="416"/>
      <c r="E213" s="416"/>
      <c r="F213" s="416"/>
      <c r="G213" s="416"/>
      <c r="H213" s="416"/>
      <c r="I213" s="416"/>
      <c r="J213" s="416"/>
      <c r="K213" s="416"/>
      <c r="L213" s="441"/>
      <c r="M213" s="416"/>
      <c r="N213" s="416"/>
      <c r="Q213" s="416"/>
    </row>
    <row r="214" spans="1:17" x14ac:dyDescent="0.2">
      <c r="A214" s="416"/>
      <c r="B214" s="416"/>
      <c r="C214" s="416"/>
      <c r="D214" s="416"/>
      <c r="E214" s="416"/>
      <c r="F214" s="416"/>
      <c r="G214" s="416"/>
      <c r="H214" s="416"/>
      <c r="I214" s="416"/>
      <c r="J214" s="416"/>
      <c r="K214" s="416"/>
      <c r="L214" s="441"/>
      <c r="M214" s="416"/>
      <c r="N214" s="416"/>
      <c r="Q214" s="416"/>
    </row>
    <row r="215" spans="1:17" x14ac:dyDescent="0.2">
      <c r="A215" s="416"/>
      <c r="B215" s="416"/>
      <c r="C215" s="416"/>
      <c r="D215" s="416"/>
      <c r="E215" s="416"/>
      <c r="F215" s="416"/>
      <c r="G215" s="416"/>
      <c r="H215" s="416"/>
      <c r="I215" s="416"/>
      <c r="J215" s="416"/>
      <c r="K215" s="416"/>
      <c r="L215" s="441"/>
      <c r="M215" s="416"/>
      <c r="N215" s="416"/>
      <c r="Q215" s="416"/>
    </row>
    <row r="216" spans="1:17" x14ac:dyDescent="0.2">
      <c r="A216" s="416"/>
      <c r="B216" s="416"/>
      <c r="C216" s="416"/>
      <c r="D216" s="416"/>
      <c r="E216" s="416"/>
      <c r="F216" s="416"/>
      <c r="G216" s="416"/>
      <c r="H216" s="416"/>
      <c r="I216" s="416"/>
      <c r="J216" s="416"/>
      <c r="K216" s="416"/>
      <c r="L216" s="441"/>
      <c r="M216" s="416"/>
      <c r="N216" s="416"/>
      <c r="Q216" s="416"/>
    </row>
    <row r="217" spans="1:17" x14ac:dyDescent="0.2">
      <c r="A217" s="416"/>
      <c r="B217" s="416"/>
      <c r="C217" s="416"/>
      <c r="D217" s="416"/>
      <c r="E217" s="416"/>
      <c r="F217" s="416"/>
      <c r="G217" s="416"/>
      <c r="H217" s="416"/>
      <c r="I217" s="416"/>
      <c r="J217" s="416"/>
      <c r="K217" s="416"/>
      <c r="L217" s="441"/>
      <c r="M217" s="416"/>
      <c r="N217" s="416"/>
      <c r="Q217" s="416"/>
    </row>
    <row r="218" spans="1:17" x14ac:dyDescent="0.2">
      <c r="A218" s="416"/>
      <c r="B218" s="416"/>
      <c r="C218" s="416"/>
      <c r="D218" s="416"/>
      <c r="E218" s="416"/>
      <c r="F218" s="416"/>
      <c r="G218" s="416"/>
      <c r="H218" s="416"/>
      <c r="I218" s="416"/>
      <c r="J218" s="416"/>
      <c r="K218" s="416"/>
      <c r="L218" s="441"/>
      <c r="M218" s="416"/>
      <c r="N218" s="416"/>
      <c r="Q218" s="416"/>
    </row>
    <row r="219" spans="1:17" x14ac:dyDescent="0.2">
      <c r="A219" s="416"/>
      <c r="B219" s="416"/>
      <c r="C219" s="416"/>
      <c r="D219" s="416"/>
      <c r="E219" s="416"/>
      <c r="F219" s="416"/>
      <c r="G219" s="416"/>
      <c r="H219" s="416"/>
      <c r="I219" s="416"/>
      <c r="J219" s="416"/>
      <c r="K219" s="416"/>
      <c r="L219" s="441"/>
      <c r="M219" s="416"/>
      <c r="N219" s="416"/>
      <c r="Q219" s="416"/>
    </row>
    <row r="220" spans="1:17" x14ac:dyDescent="0.2">
      <c r="A220" s="416"/>
      <c r="B220" s="416"/>
      <c r="C220" s="416"/>
      <c r="D220" s="416"/>
      <c r="E220" s="416"/>
      <c r="F220" s="416"/>
      <c r="G220" s="416"/>
      <c r="H220" s="416"/>
      <c r="I220" s="416"/>
      <c r="J220" s="416"/>
      <c r="K220" s="416"/>
      <c r="L220" s="441"/>
      <c r="M220" s="416"/>
      <c r="N220" s="416"/>
      <c r="Q220" s="416"/>
    </row>
    <row r="221" spans="1:17" x14ac:dyDescent="0.2">
      <c r="A221" s="416"/>
      <c r="B221" s="416"/>
      <c r="C221" s="416"/>
      <c r="D221" s="416"/>
      <c r="E221" s="416"/>
      <c r="F221" s="416"/>
      <c r="G221" s="416"/>
      <c r="H221" s="416"/>
      <c r="I221" s="416"/>
      <c r="J221" s="416"/>
      <c r="K221" s="416"/>
      <c r="L221" s="441"/>
      <c r="M221" s="416"/>
      <c r="N221" s="416"/>
      <c r="Q221" s="416"/>
    </row>
    <row r="222" spans="1:17" x14ac:dyDescent="0.2">
      <c r="A222" s="416"/>
      <c r="B222" s="416"/>
      <c r="C222" s="416"/>
      <c r="D222" s="416"/>
      <c r="E222" s="416"/>
      <c r="F222" s="416"/>
      <c r="G222" s="416"/>
      <c r="H222" s="416"/>
      <c r="I222" s="416"/>
      <c r="J222" s="416"/>
      <c r="K222" s="416"/>
      <c r="L222" s="441"/>
      <c r="M222" s="416"/>
      <c r="N222" s="416"/>
      <c r="Q222" s="416"/>
    </row>
    <row r="223" spans="1:17" x14ac:dyDescent="0.2">
      <c r="A223" s="416"/>
      <c r="B223" s="416"/>
      <c r="C223" s="416"/>
      <c r="D223" s="416"/>
      <c r="E223" s="416"/>
      <c r="F223" s="416"/>
      <c r="G223" s="416"/>
      <c r="H223" s="416"/>
      <c r="I223" s="416"/>
      <c r="J223" s="416"/>
      <c r="K223" s="416"/>
      <c r="L223" s="441"/>
      <c r="M223" s="416"/>
      <c r="N223" s="416"/>
      <c r="Q223" s="416"/>
    </row>
    <row r="224" spans="1:17" x14ac:dyDescent="0.2">
      <c r="A224" s="416"/>
      <c r="B224" s="416"/>
      <c r="C224" s="416"/>
      <c r="D224" s="416"/>
      <c r="E224" s="416"/>
      <c r="F224" s="416"/>
      <c r="G224" s="416"/>
      <c r="H224" s="416"/>
      <c r="I224" s="416"/>
      <c r="J224" s="416"/>
      <c r="K224" s="416"/>
      <c r="L224" s="441"/>
      <c r="M224" s="416"/>
      <c r="N224" s="416"/>
      <c r="Q224" s="416"/>
    </row>
    <row r="225" spans="1:17" x14ac:dyDescent="0.2">
      <c r="A225" s="416"/>
      <c r="B225" s="416"/>
      <c r="C225" s="416"/>
      <c r="D225" s="416"/>
      <c r="E225" s="416"/>
      <c r="F225" s="416"/>
      <c r="G225" s="416"/>
      <c r="H225" s="416"/>
      <c r="I225" s="416"/>
      <c r="J225" s="416"/>
      <c r="K225" s="416"/>
      <c r="L225" s="441"/>
      <c r="M225" s="416"/>
      <c r="N225" s="416"/>
      <c r="Q225" s="416"/>
    </row>
    <row r="226" spans="1:17" x14ac:dyDescent="0.2">
      <c r="A226" s="416"/>
      <c r="B226" s="416"/>
      <c r="C226" s="416"/>
      <c r="D226" s="416"/>
      <c r="E226" s="416"/>
      <c r="F226" s="416"/>
      <c r="G226" s="416"/>
      <c r="H226" s="416"/>
      <c r="I226" s="416"/>
      <c r="J226" s="416"/>
      <c r="K226" s="416"/>
      <c r="L226" s="441"/>
      <c r="M226" s="416"/>
      <c r="N226" s="416"/>
      <c r="Q226" s="416"/>
    </row>
    <row r="227" spans="1:17" x14ac:dyDescent="0.2">
      <c r="A227" s="416"/>
      <c r="B227" s="416"/>
      <c r="C227" s="416"/>
      <c r="D227" s="416"/>
      <c r="E227" s="416"/>
      <c r="F227" s="416"/>
      <c r="G227" s="416"/>
      <c r="H227" s="416"/>
      <c r="I227" s="416"/>
      <c r="J227" s="416"/>
      <c r="K227" s="416"/>
      <c r="L227" s="441"/>
      <c r="M227" s="416"/>
      <c r="N227" s="416"/>
      <c r="Q227" s="416"/>
    </row>
    <row r="228" spans="1:17" x14ac:dyDescent="0.2">
      <c r="A228" s="416"/>
      <c r="B228" s="416"/>
      <c r="C228" s="416"/>
      <c r="D228" s="416"/>
      <c r="E228" s="416"/>
      <c r="F228" s="416"/>
      <c r="G228" s="416"/>
      <c r="H228" s="416"/>
      <c r="I228" s="416"/>
      <c r="J228" s="416"/>
      <c r="K228" s="416"/>
      <c r="L228" s="441"/>
      <c r="M228" s="416"/>
      <c r="N228" s="416"/>
      <c r="Q228" s="416"/>
    </row>
    <row r="229" spans="1:17" x14ac:dyDescent="0.2">
      <c r="A229" s="416"/>
      <c r="B229" s="416"/>
      <c r="C229" s="416"/>
      <c r="D229" s="416"/>
      <c r="E229" s="416"/>
      <c r="F229" s="416"/>
      <c r="G229" s="416"/>
      <c r="H229" s="416"/>
      <c r="I229" s="416"/>
      <c r="J229" s="416"/>
      <c r="K229" s="416"/>
      <c r="L229" s="441"/>
      <c r="M229" s="416"/>
      <c r="N229" s="416"/>
      <c r="Q229" s="416"/>
    </row>
    <row r="230" spans="1:17" x14ac:dyDescent="0.2">
      <c r="A230" s="416"/>
      <c r="B230" s="416"/>
      <c r="C230" s="416"/>
      <c r="D230" s="416"/>
      <c r="E230" s="416"/>
      <c r="F230" s="416"/>
      <c r="G230" s="416"/>
      <c r="H230" s="416"/>
      <c r="I230" s="416"/>
      <c r="J230" s="416"/>
      <c r="K230" s="416"/>
      <c r="L230" s="441"/>
      <c r="M230" s="416"/>
      <c r="N230" s="416"/>
      <c r="Q230" s="416"/>
    </row>
    <row r="231" spans="1:17" x14ac:dyDescent="0.2">
      <c r="A231" s="416"/>
      <c r="B231" s="416"/>
      <c r="C231" s="416"/>
      <c r="D231" s="416"/>
      <c r="E231" s="416"/>
      <c r="F231" s="416"/>
      <c r="G231" s="416"/>
      <c r="H231" s="416"/>
      <c r="I231" s="416"/>
      <c r="J231" s="416"/>
      <c r="K231" s="416"/>
      <c r="L231" s="441"/>
      <c r="M231" s="416"/>
      <c r="N231" s="416"/>
      <c r="Q231" s="416"/>
    </row>
    <row r="232" spans="1:17" x14ac:dyDescent="0.2">
      <c r="A232" s="416"/>
      <c r="B232" s="416"/>
      <c r="C232" s="416"/>
      <c r="D232" s="416"/>
      <c r="E232" s="416"/>
      <c r="F232" s="416"/>
      <c r="G232" s="416"/>
      <c r="H232" s="416"/>
      <c r="I232" s="416"/>
      <c r="J232" s="416"/>
      <c r="K232" s="416"/>
      <c r="L232" s="441"/>
      <c r="M232" s="416"/>
      <c r="N232" s="416"/>
      <c r="Q232" s="416"/>
    </row>
    <row r="233" spans="1:17" x14ac:dyDescent="0.2">
      <c r="A233" s="416"/>
      <c r="B233" s="416"/>
      <c r="C233" s="416"/>
      <c r="D233" s="416"/>
      <c r="E233" s="416"/>
      <c r="F233" s="416"/>
      <c r="G233" s="416"/>
      <c r="H233" s="416"/>
      <c r="I233" s="416"/>
      <c r="J233" s="416"/>
      <c r="K233" s="416"/>
      <c r="L233" s="441"/>
      <c r="M233" s="416"/>
      <c r="N233" s="416"/>
      <c r="Q233" s="416"/>
    </row>
    <row r="234" spans="1:17" x14ac:dyDescent="0.2">
      <c r="A234" s="416"/>
      <c r="B234" s="416"/>
      <c r="C234" s="416"/>
      <c r="D234" s="416"/>
      <c r="E234" s="416"/>
      <c r="F234" s="416"/>
      <c r="G234" s="416"/>
      <c r="H234" s="416"/>
      <c r="I234" s="416"/>
      <c r="J234" s="416"/>
      <c r="K234" s="416"/>
      <c r="L234" s="441"/>
      <c r="M234" s="416"/>
      <c r="N234" s="416"/>
      <c r="Q234" s="416"/>
    </row>
    <row r="235" spans="1:17" x14ac:dyDescent="0.2">
      <c r="A235" s="416"/>
      <c r="B235" s="416"/>
      <c r="C235" s="416"/>
      <c r="D235" s="416"/>
      <c r="E235" s="416"/>
      <c r="F235" s="416"/>
      <c r="G235" s="416"/>
      <c r="H235" s="416"/>
      <c r="I235" s="416"/>
      <c r="J235" s="416"/>
      <c r="K235" s="416"/>
      <c r="L235" s="441"/>
      <c r="M235" s="416"/>
      <c r="N235" s="416"/>
      <c r="Q235" s="416"/>
    </row>
    <row r="236" spans="1:17" x14ac:dyDescent="0.2">
      <c r="A236" s="416"/>
      <c r="B236" s="416"/>
      <c r="C236" s="416"/>
      <c r="D236" s="416"/>
      <c r="E236" s="416"/>
      <c r="F236" s="416"/>
      <c r="G236" s="416"/>
      <c r="H236" s="416"/>
      <c r="I236" s="416"/>
      <c r="J236" s="416"/>
      <c r="K236" s="416"/>
      <c r="L236" s="441"/>
      <c r="M236" s="416"/>
      <c r="N236" s="416"/>
      <c r="Q236" s="416"/>
    </row>
    <row r="237" spans="1:17" x14ac:dyDescent="0.2">
      <c r="A237" s="416"/>
      <c r="B237" s="416"/>
      <c r="C237" s="416"/>
      <c r="D237" s="416"/>
      <c r="E237" s="416"/>
      <c r="F237" s="416"/>
      <c r="G237" s="416"/>
      <c r="H237" s="416"/>
      <c r="I237" s="416"/>
      <c r="J237" s="416"/>
      <c r="K237" s="416"/>
      <c r="L237" s="441"/>
      <c r="M237" s="416"/>
      <c r="N237" s="416"/>
      <c r="Q237" s="416"/>
    </row>
    <row r="238" spans="1:17" x14ac:dyDescent="0.2">
      <c r="A238" s="416"/>
      <c r="B238" s="416"/>
      <c r="C238" s="416"/>
      <c r="D238" s="416"/>
      <c r="E238" s="416"/>
      <c r="F238" s="416"/>
      <c r="G238" s="416"/>
      <c r="H238" s="416"/>
      <c r="I238" s="416"/>
      <c r="J238" s="416"/>
      <c r="K238" s="416"/>
      <c r="L238" s="441"/>
      <c r="M238" s="416"/>
      <c r="N238" s="416"/>
      <c r="Q238" s="416"/>
    </row>
    <row r="239" spans="1:17" x14ac:dyDescent="0.2">
      <c r="A239" s="416"/>
      <c r="B239" s="416"/>
      <c r="C239" s="416"/>
      <c r="D239" s="416"/>
      <c r="E239" s="416"/>
      <c r="F239" s="416"/>
      <c r="G239" s="416"/>
      <c r="H239" s="416"/>
      <c r="I239" s="416"/>
      <c r="J239" s="416"/>
      <c r="K239" s="416"/>
      <c r="L239" s="441"/>
      <c r="M239" s="416"/>
      <c r="N239" s="416"/>
      <c r="Q239" s="416"/>
    </row>
    <row r="240" spans="1:17" x14ac:dyDescent="0.2">
      <c r="A240" s="416"/>
      <c r="B240" s="416"/>
      <c r="C240" s="416"/>
      <c r="D240" s="416"/>
      <c r="E240" s="416"/>
      <c r="F240" s="416"/>
      <c r="G240" s="416"/>
      <c r="H240" s="416"/>
      <c r="I240" s="416"/>
      <c r="J240" s="416"/>
      <c r="K240" s="416"/>
      <c r="L240" s="441"/>
      <c r="M240" s="416"/>
      <c r="N240" s="416"/>
      <c r="Q240" s="416"/>
    </row>
    <row r="241" spans="1:17" x14ac:dyDescent="0.2">
      <c r="A241" s="416"/>
      <c r="B241" s="416"/>
      <c r="C241" s="416"/>
      <c r="D241" s="416"/>
      <c r="E241" s="416"/>
      <c r="F241" s="416"/>
      <c r="G241" s="416"/>
      <c r="H241" s="416"/>
      <c r="I241" s="416"/>
      <c r="J241" s="416"/>
      <c r="K241" s="416"/>
      <c r="L241" s="441"/>
      <c r="M241" s="416"/>
      <c r="N241" s="416"/>
      <c r="Q241" s="416"/>
    </row>
    <row r="242" spans="1:17" x14ac:dyDescent="0.2">
      <c r="A242" s="416"/>
      <c r="B242" s="416"/>
      <c r="C242" s="416"/>
      <c r="D242" s="416"/>
      <c r="E242" s="416"/>
      <c r="F242" s="416"/>
      <c r="G242" s="416"/>
      <c r="H242" s="416"/>
      <c r="I242" s="416"/>
      <c r="J242" s="416"/>
      <c r="K242" s="416"/>
      <c r="L242" s="441"/>
      <c r="M242" s="416"/>
      <c r="N242" s="416"/>
      <c r="Q242" s="416"/>
    </row>
    <row r="243" spans="1:17" x14ac:dyDescent="0.2">
      <c r="A243" s="416"/>
      <c r="B243" s="416"/>
      <c r="C243" s="416"/>
      <c r="D243" s="416"/>
      <c r="E243" s="416"/>
      <c r="F243" s="416"/>
      <c r="G243" s="416"/>
      <c r="H243" s="416"/>
      <c r="I243" s="416"/>
      <c r="J243" s="416"/>
      <c r="K243" s="416"/>
      <c r="L243" s="441"/>
      <c r="M243" s="416"/>
      <c r="N243" s="416"/>
      <c r="Q243" s="416"/>
    </row>
    <row r="244" spans="1:17" x14ac:dyDescent="0.2">
      <c r="A244" s="416"/>
      <c r="B244" s="416"/>
      <c r="C244" s="416"/>
      <c r="D244" s="416"/>
      <c r="E244" s="416"/>
      <c r="F244" s="416"/>
      <c r="G244" s="416"/>
      <c r="H244" s="416"/>
      <c r="I244" s="416"/>
      <c r="J244" s="416"/>
      <c r="K244" s="416"/>
      <c r="L244" s="441"/>
      <c r="M244" s="416"/>
      <c r="N244" s="416"/>
      <c r="Q244" s="416"/>
    </row>
    <row r="245" spans="1:17" x14ac:dyDescent="0.2">
      <c r="A245" s="416"/>
      <c r="B245" s="416"/>
      <c r="C245" s="416"/>
      <c r="D245" s="416"/>
      <c r="E245" s="416"/>
      <c r="F245" s="416"/>
      <c r="G245" s="416"/>
      <c r="H245" s="416"/>
      <c r="I245" s="416"/>
      <c r="J245" s="416"/>
      <c r="K245" s="416"/>
      <c r="L245" s="441"/>
      <c r="M245" s="416"/>
      <c r="N245" s="416"/>
      <c r="Q245" s="416"/>
    </row>
    <row r="246" spans="1:17" x14ac:dyDescent="0.2">
      <c r="A246" s="416"/>
      <c r="B246" s="416"/>
      <c r="C246" s="416"/>
      <c r="D246" s="416"/>
      <c r="E246" s="416"/>
      <c r="F246" s="416"/>
      <c r="G246" s="416"/>
      <c r="H246" s="416"/>
      <c r="I246" s="416"/>
      <c r="J246" s="416"/>
      <c r="K246" s="416"/>
      <c r="L246" s="441"/>
      <c r="M246" s="416"/>
      <c r="N246" s="416"/>
      <c r="Q246" s="416"/>
    </row>
    <row r="247" spans="1:17" x14ac:dyDescent="0.2">
      <c r="A247" s="416"/>
      <c r="B247" s="416"/>
      <c r="C247" s="416"/>
      <c r="D247" s="416"/>
      <c r="E247" s="416"/>
      <c r="F247" s="416"/>
      <c r="G247" s="416"/>
      <c r="H247" s="416"/>
      <c r="I247" s="416"/>
      <c r="J247" s="416"/>
      <c r="K247" s="416"/>
      <c r="L247" s="441"/>
      <c r="M247" s="416"/>
      <c r="N247" s="416"/>
      <c r="Q247" s="416"/>
    </row>
    <row r="248" spans="1:17" x14ac:dyDescent="0.2">
      <c r="A248" s="416"/>
      <c r="B248" s="416"/>
      <c r="C248" s="416"/>
      <c r="D248" s="416"/>
      <c r="E248" s="416"/>
      <c r="F248" s="416"/>
      <c r="G248" s="416"/>
      <c r="H248" s="416"/>
      <c r="I248" s="416"/>
      <c r="J248" s="416"/>
      <c r="K248" s="416"/>
      <c r="L248" s="441"/>
      <c r="M248" s="416"/>
      <c r="N248" s="416"/>
      <c r="Q248" s="416"/>
    </row>
    <row r="249" spans="1:17" x14ac:dyDescent="0.2">
      <c r="A249" s="416"/>
      <c r="B249" s="416"/>
      <c r="C249" s="416"/>
      <c r="D249" s="416"/>
      <c r="E249" s="416"/>
      <c r="F249" s="416"/>
      <c r="G249" s="416"/>
      <c r="H249" s="416"/>
      <c r="I249" s="416"/>
      <c r="J249" s="416"/>
      <c r="K249" s="416"/>
      <c r="L249" s="441"/>
      <c r="M249" s="416"/>
      <c r="N249" s="416"/>
      <c r="Q249" s="416"/>
    </row>
    <row r="250" spans="1:17" x14ac:dyDescent="0.2">
      <c r="A250" s="416"/>
      <c r="B250" s="416"/>
      <c r="C250" s="416"/>
      <c r="D250" s="416"/>
      <c r="E250" s="416"/>
      <c r="F250" s="416"/>
      <c r="G250" s="416"/>
      <c r="H250" s="416"/>
      <c r="I250" s="416"/>
      <c r="J250" s="416"/>
      <c r="K250" s="416"/>
      <c r="L250" s="441"/>
      <c r="M250" s="416"/>
      <c r="N250" s="416"/>
      <c r="Q250" s="416"/>
    </row>
    <row r="251" spans="1:17" x14ac:dyDescent="0.2">
      <c r="A251" s="416"/>
      <c r="B251" s="416"/>
      <c r="C251" s="416"/>
      <c r="D251" s="416"/>
      <c r="E251" s="416"/>
      <c r="F251" s="416"/>
      <c r="G251" s="416"/>
      <c r="H251" s="416"/>
      <c r="I251" s="416"/>
      <c r="J251" s="416"/>
      <c r="K251" s="416"/>
      <c r="L251" s="441"/>
      <c r="M251" s="416"/>
      <c r="N251" s="416"/>
      <c r="Q251" s="416"/>
    </row>
    <row r="252" spans="1:17" x14ac:dyDescent="0.2">
      <c r="A252" s="416"/>
      <c r="B252" s="416"/>
      <c r="C252" s="416"/>
      <c r="D252" s="416"/>
      <c r="E252" s="416"/>
      <c r="F252" s="416"/>
      <c r="G252" s="416"/>
      <c r="H252" s="416"/>
      <c r="I252" s="416"/>
      <c r="J252" s="416"/>
      <c r="K252" s="416"/>
      <c r="L252" s="441"/>
      <c r="M252" s="416"/>
      <c r="N252" s="416"/>
      <c r="Q252" s="416"/>
    </row>
    <row r="253" spans="1:17" x14ac:dyDescent="0.2">
      <c r="A253" s="416"/>
      <c r="B253" s="416"/>
      <c r="C253" s="416"/>
      <c r="D253" s="416"/>
      <c r="E253" s="416"/>
      <c r="F253" s="416"/>
      <c r="G253" s="416"/>
      <c r="H253" s="416"/>
      <c r="I253" s="416"/>
      <c r="J253" s="416"/>
      <c r="K253" s="416"/>
      <c r="L253" s="441"/>
      <c r="M253" s="416"/>
      <c r="N253" s="416"/>
      <c r="Q253" s="416"/>
    </row>
    <row r="254" spans="1:17" x14ac:dyDescent="0.2">
      <c r="A254" s="416"/>
      <c r="B254" s="416"/>
      <c r="C254" s="416"/>
      <c r="D254" s="416"/>
      <c r="E254" s="416"/>
      <c r="F254" s="416"/>
      <c r="G254" s="416"/>
      <c r="H254" s="416"/>
      <c r="I254" s="416"/>
      <c r="J254" s="416"/>
      <c r="K254" s="416"/>
      <c r="L254" s="441"/>
      <c r="M254" s="416"/>
      <c r="N254" s="416"/>
      <c r="Q254" s="416"/>
    </row>
    <row r="255" spans="1:17" x14ac:dyDescent="0.2">
      <c r="A255" s="416"/>
      <c r="B255" s="416"/>
      <c r="C255" s="416"/>
      <c r="D255" s="416"/>
      <c r="E255" s="416"/>
      <c r="F255" s="416"/>
      <c r="G255" s="416"/>
      <c r="H255" s="416"/>
      <c r="I255" s="416"/>
      <c r="J255" s="416"/>
      <c r="K255" s="416"/>
      <c r="L255" s="441"/>
      <c r="M255" s="416"/>
      <c r="N255" s="416"/>
      <c r="Q255" s="416"/>
    </row>
    <row r="256" spans="1:17" x14ac:dyDescent="0.2">
      <c r="A256" s="416"/>
      <c r="B256" s="416"/>
      <c r="C256" s="416"/>
      <c r="D256" s="416"/>
      <c r="E256" s="416"/>
      <c r="F256" s="416"/>
      <c r="G256" s="416"/>
      <c r="H256" s="416"/>
      <c r="I256" s="416"/>
      <c r="J256" s="416"/>
      <c r="K256" s="416"/>
      <c r="L256" s="441"/>
      <c r="M256" s="416"/>
      <c r="N256" s="416"/>
      <c r="Q256" s="416"/>
    </row>
    <row r="257" spans="1:17" x14ac:dyDescent="0.2">
      <c r="A257" s="416"/>
      <c r="B257" s="416"/>
      <c r="C257" s="416"/>
      <c r="D257" s="416"/>
      <c r="E257" s="416"/>
      <c r="F257" s="416"/>
      <c r="G257" s="416"/>
      <c r="H257" s="416"/>
      <c r="I257" s="416"/>
      <c r="J257" s="416"/>
      <c r="K257" s="416"/>
      <c r="L257" s="441"/>
      <c r="M257" s="416"/>
      <c r="N257" s="416"/>
      <c r="Q257" s="416"/>
    </row>
    <row r="258" spans="1:17" x14ac:dyDescent="0.2">
      <c r="A258" s="416"/>
      <c r="B258" s="416"/>
      <c r="C258" s="416"/>
      <c r="D258" s="416"/>
      <c r="E258" s="416"/>
      <c r="F258" s="416"/>
      <c r="G258" s="416"/>
      <c r="H258" s="416"/>
      <c r="I258" s="416"/>
      <c r="J258" s="416"/>
      <c r="K258" s="416"/>
      <c r="L258" s="441"/>
      <c r="M258" s="416"/>
      <c r="N258" s="416"/>
      <c r="Q258" s="416"/>
    </row>
    <row r="259" spans="1:17" x14ac:dyDescent="0.2">
      <c r="A259" s="416"/>
      <c r="B259" s="416"/>
      <c r="C259" s="416"/>
      <c r="D259" s="416"/>
      <c r="E259" s="416"/>
      <c r="F259" s="416"/>
      <c r="G259" s="416"/>
      <c r="H259" s="416"/>
      <c r="I259" s="416"/>
      <c r="J259" s="416"/>
      <c r="K259" s="416"/>
      <c r="L259" s="441"/>
      <c r="M259" s="416"/>
      <c r="N259" s="416"/>
      <c r="Q259" s="416"/>
    </row>
    <row r="260" spans="1:17" x14ac:dyDescent="0.2">
      <c r="A260" s="416"/>
      <c r="B260" s="416"/>
      <c r="C260" s="416"/>
      <c r="D260" s="416"/>
      <c r="E260" s="416"/>
      <c r="F260" s="416"/>
      <c r="G260" s="416"/>
      <c r="H260" s="416"/>
      <c r="I260" s="416"/>
      <c r="J260" s="416"/>
      <c r="K260" s="416"/>
      <c r="L260" s="441"/>
      <c r="M260" s="416"/>
      <c r="N260" s="416"/>
      <c r="Q260" s="416"/>
    </row>
    <row r="261" spans="1:17" x14ac:dyDescent="0.2">
      <c r="A261" s="416"/>
      <c r="B261" s="416"/>
      <c r="C261" s="416"/>
      <c r="D261" s="416"/>
      <c r="E261" s="416"/>
      <c r="F261" s="416"/>
      <c r="G261" s="416"/>
      <c r="H261" s="416"/>
      <c r="I261" s="416"/>
      <c r="J261" s="416"/>
      <c r="K261" s="416"/>
      <c r="L261" s="441"/>
      <c r="M261" s="416"/>
      <c r="N261" s="416"/>
      <c r="Q261" s="416"/>
    </row>
    <row r="262" spans="1:17" x14ac:dyDescent="0.2">
      <c r="A262" s="416"/>
      <c r="B262" s="416"/>
      <c r="C262" s="416"/>
      <c r="D262" s="416"/>
      <c r="E262" s="416"/>
      <c r="F262" s="416"/>
      <c r="G262" s="416"/>
      <c r="H262" s="416"/>
      <c r="I262" s="416"/>
      <c r="J262" s="416"/>
      <c r="K262" s="416"/>
      <c r="L262" s="441"/>
      <c r="M262" s="416"/>
      <c r="N262" s="416"/>
      <c r="Q262" s="416"/>
    </row>
    <row r="263" spans="1:17" x14ac:dyDescent="0.2">
      <c r="A263" s="416"/>
      <c r="B263" s="416"/>
      <c r="C263" s="416"/>
      <c r="D263" s="416"/>
      <c r="E263" s="416"/>
      <c r="F263" s="416"/>
      <c r="G263" s="416"/>
      <c r="H263" s="416"/>
      <c r="I263" s="416"/>
      <c r="J263" s="416"/>
      <c r="K263" s="416"/>
      <c r="L263" s="441"/>
      <c r="M263" s="416"/>
      <c r="N263" s="416"/>
      <c r="Q263" s="416"/>
    </row>
    <row r="264" spans="1:17" x14ac:dyDescent="0.2">
      <c r="A264" s="416"/>
      <c r="B264" s="416"/>
      <c r="C264" s="416"/>
      <c r="D264" s="416"/>
      <c r="E264" s="416"/>
      <c r="F264" s="416"/>
      <c r="G264" s="416"/>
      <c r="H264" s="416"/>
      <c r="I264" s="416"/>
      <c r="J264" s="416"/>
      <c r="K264" s="416"/>
      <c r="L264" s="441"/>
      <c r="M264" s="416"/>
      <c r="N264" s="416"/>
      <c r="Q264" s="416"/>
    </row>
    <row r="265" spans="1:17" x14ac:dyDescent="0.2">
      <c r="A265" s="416"/>
      <c r="B265" s="416"/>
      <c r="C265" s="416"/>
      <c r="D265" s="416"/>
      <c r="E265" s="416"/>
      <c r="F265" s="416"/>
      <c r="G265" s="416"/>
      <c r="H265" s="416"/>
      <c r="I265" s="416"/>
      <c r="J265" s="416"/>
      <c r="K265" s="416"/>
      <c r="L265" s="441"/>
      <c r="M265" s="416"/>
      <c r="N265" s="416"/>
      <c r="Q265" s="416"/>
    </row>
    <row r="266" spans="1:17" x14ac:dyDescent="0.2">
      <c r="A266" s="416"/>
      <c r="B266" s="416"/>
      <c r="C266" s="416"/>
      <c r="D266" s="416"/>
      <c r="E266" s="416"/>
      <c r="F266" s="416"/>
      <c r="G266" s="416"/>
      <c r="H266" s="416"/>
      <c r="I266" s="416"/>
      <c r="J266" s="416"/>
      <c r="K266" s="416"/>
      <c r="L266" s="441"/>
      <c r="M266" s="416"/>
      <c r="N266" s="416"/>
      <c r="Q266" s="416"/>
    </row>
    <row r="267" spans="1:17" x14ac:dyDescent="0.2">
      <c r="A267" s="416"/>
      <c r="B267" s="416"/>
      <c r="C267" s="416"/>
      <c r="D267" s="416"/>
      <c r="E267" s="416"/>
      <c r="F267" s="416"/>
      <c r="G267" s="416"/>
      <c r="H267" s="416"/>
      <c r="I267" s="416"/>
      <c r="J267" s="416"/>
      <c r="K267" s="416"/>
      <c r="L267" s="441"/>
      <c r="M267" s="416"/>
      <c r="N267" s="416"/>
      <c r="Q267" s="416"/>
    </row>
    <row r="268" spans="1:17" x14ac:dyDescent="0.2">
      <c r="A268" s="416"/>
      <c r="B268" s="416"/>
      <c r="C268" s="416"/>
      <c r="D268" s="416"/>
      <c r="E268" s="416"/>
      <c r="F268" s="416"/>
      <c r="G268" s="416"/>
      <c r="H268" s="416"/>
      <c r="I268" s="416"/>
      <c r="J268" s="416"/>
      <c r="K268" s="416"/>
      <c r="L268" s="441"/>
      <c r="M268" s="416"/>
      <c r="N268" s="416"/>
      <c r="Q268" s="416"/>
    </row>
    <row r="269" spans="1:17" x14ac:dyDescent="0.2">
      <c r="A269" s="416"/>
      <c r="B269" s="416"/>
      <c r="C269" s="416"/>
      <c r="D269" s="416"/>
      <c r="E269" s="416"/>
      <c r="F269" s="416"/>
      <c r="G269" s="416"/>
      <c r="H269" s="416"/>
      <c r="I269" s="416"/>
      <c r="J269" s="416"/>
      <c r="K269" s="416"/>
      <c r="L269" s="441"/>
      <c r="M269" s="416"/>
      <c r="N269" s="416"/>
      <c r="Q269" s="416"/>
    </row>
    <row r="270" spans="1:17" x14ac:dyDescent="0.2">
      <c r="A270" s="416"/>
      <c r="B270" s="416"/>
      <c r="C270" s="416"/>
      <c r="D270" s="416"/>
      <c r="E270" s="416"/>
      <c r="F270" s="416"/>
      <c r="G270" s="416"/>
      <c r="H270" s="416"/>
      <c r="I270" s="416"/>
      <c r="J270" s="416"/>
      <c r="K270" s="416"/>
      <c r="L270" s="441"/>
      <c r="M270" s="416"/>
      <c r="N270" s="416"/>
      <c r="Q270" s="416"/>
    </row>
    <row r="271" spans="1:17" x14ac:dyDescent="0.2">
      <c r="A271" s="416"/>
      <c r="B271" s="416"/>
      <c r="C271" s="416"/>
      <c r="D271" s="416"/>
      <c r="E271" s="416"/>
      <c r="F271" s="416"/>
      <c r="G271" s="416"/>
      <c r="H271" s="416"/>
      <c r="I271" s="416"/>
      <c r="J271" s="416"/>
      <c r="K271" s="416"/>
      <c r="L271" s="441"/>
      <c r="M271" s="416"/>
      <c r="N271" s="416"/>
      <c r="Q271" s="416"/>
    </row>
    <row r="272" spans="1:17" x14ac:dyDescent="0.2">
      <c r="A272" s="416"/>
      <c r="B272" s="416"/>
      <c r="C272" s="416"/>
      <c r="D272" s="416"/>
      <c r="E272" s="416"/>
      <c r="F272" s="416"/>
      <c r="G272" s="416"/>
      <c r="H272" s="416"/>
      <c r="I272" s="416"/>
      <c r="J272" s="416"/>
      <c r="K272" s="416"/>
      <c r="L272" s="441"/>
      <c r="M272" s="416"/>
      <c r="N272" s="416"/>
      <c r="Q272" s="416"/>
    </row>
    <row r="273" spans="1:17" x14ac:dyDescent="0.2">
      <c r="A273" s="416"/>
      <c r="B273" s="416"/>
      <c r="C273" s="416"/>
      <c r="D273" s="416"/>
      <c r="E273" s="416"/>
      <c r="F273" s="416"/>
      <c r="G273" s="416"/>
      <c r="H273" s="416"/>
      <c r="I273" s="416"/>
      <c r="J273" s="416"/>
      <c r="K273" s="416"/>
      <c r="L273" s="441"/>
      <c r="M273" s="416"/>
      <c r="N273" s="416"/>
      <c r="Q273" s="416"/>
    </row>
    <row r="274" spans="1:17" x14ac:dyDescent="0.2">
      <c r="A274" s="416"/>
      <c r="B274" s="416"/>
      <c r="C274" s="416"/>
      <c r="D274" s="416"/>
      <c r="E274" s="416"/>
      <c r="F274" s="416"/>
      <c r="G274" s="416"/>
      <c r="H274" s="416"/>
      <c r="I274" s="416"/>
      <c r="J274" s="416"/>
      <c r="K274" s="416"/>
      <c r="L274" s="441"/>
      <c r="M274" s="416"/>
      <c r="N274" s="416"/>
      <c r="Q274" s="416"/>
    </row>
    <row r="275" spans="1:17" x14ac:dyDescent="0.2">
      <c r="A275" s="416"/>
      <c r="B275" s="416"/>
      <c r="C275" s="416"/>
      <c r="D275" s="416"/>
      <c r="E275" s="416"/>
      <c r="F275" s="416"/>
      <c r="G275" s="416"/>
      <c r="H275" s="416"/>
      <c r="I275" s="416"/>
      <c r="J275" s="416"/>
      <c r="K275" s="416"/>
      <c r="L275" s="441"/>
      <c r="M275" s="416"/>
      <c r="N275" s="416"/>
      <c r="Q275" s="416"/>
    </row>
    <row r="276" spans="1:17" x14ac:dyDescent="0.2">
      <c r="A276" s="416"/>
      <c r="B276" s="416"/>
      <c r="C276" s="416"/>
      <c r="D276" s="416"/>
      <c r="E276" s="416"/>
      <c r="F276" s="416"/>
      <c r="G276" s="416"/>
      <c r="H276" s="416"/>
      <c r="I276" s="416"/>
      <c r="J276" s="416"/>
      <c r="K276" s="416"/>
      <c r="L276" s="441"/>
      <c r="M276" s="416"/>
      <c r="N276" s="416"/>
      <c r="Q276" s="416"/>
    </row>
    <row r="277" spans="1:17" x14ac:dyDescent="0.2">
      <c r="A277" s="416"/>
      <c r="B277" s="416"/>
      <c r="C277" s="416"/>
      <c r="D277" s="416"/>
      <c r="E277" s="416"/>
      <c r="F277" s="416"/>
      <c r="G277" s="416"/>
      <c r="H277" s="416"/>
      <c r="I277" s="416"/>
      <c r="J277" s="416"/>
      <c r="K277" s="416"/>
      <c r="L277" s="441"/>
      <c r="M277" s="416"/>
      <c r="N277" s="416"/>
      <c r="Q277" s="416"/>
    </row>
    <row r="278" spans="1:17" x14ac:dyDescent="0.2">
      <c r="A278" s="416"/>
      <c r="B278" s="416"/>
      <c r="C278" s="416"/>
      <c r="D278" s="416"/>
      <c r="E278" s="416"/>
      <c r="F278" s="416"/>
      <c r="G278" s="416"/>
      <c r="H278" s="416"/>
      <c r="I278" s="416"/>
      <c r="J278" s="416"/>
      <c r="K278" s="416"/>
      <c r="L278" s="441"/>
      <c r="M278" s="416"/>
      <c r="N278" s="416"/>
      <c r="Q278" s="416"/>
    </row>
    <row r="279" spans="1:17" x14ac:dyDescent="0.2">
      <c r="A279" s="416"/>
      <c r="B279" s="416"/>
      <c r="C279" s="416"/>
      <c r="D279" s="416"/>
      <c r="E279" s="416"/>
      <c r="F279" s="416"/>
      <c r="G279" s="416"/>
      <c r="H279" s="416"/>
      <c r="I279" s="416"/>
      <c r="J279" s="416"/>
      <c r="K279" s="416"/>
      <c r="L279" s="441"/>
      <c r="M279" s="416"/>
      <c r="N279" s="416"/>
      <c r="Q279" s="416"/>
    </row>
    <row r="280" spans="1:17" x14ac:dyDescent="0.2">
      <c r="A280" s="416"/>
      <c r="B280" s="416"/>
      <c r="C280" s="416"/>
      <c r="D280" s="416"/>
      <c r="E280" s="416"/>
      <c r="F280" s="416"/>
      <c r="G280" s="416"/>
      <c r="H280" s="416"/>
      <c r="I280" s="416"/>
      <c r="J280" s="416"/>
      <c r="K280" s="416"/>
      <c r="L280" s="441"/>
      <c r="M280" s="416"/>
      <c r="N280" s="416"/>
      <c r="Q280" s="416"/>
    </row>
    <row r="281" spans="1:17" x14ac:dyDescent="0.2">
      <c r="A281" s="416"/>
      <c r="B281" s="416"/>
      <c r="C281" s="416"/>
      <c r="D281" s="416"/>
      <c r="E281" s="416"/>
      <c r="F281" s="416"/>
      <c r="G281" s="416"/>
      <c r="H281" s="416"/>
      <c r="I281" s="416"/>
      <c r="J281" s="416"/>
      <c r="K281" s="416"/>
      <c r="L281" s="441"/>
      <c r="M281" s="416"/>
      <c r="N281" s="416"/>
      <c r="Q281" s="416"/>
    </row>
    <row r="282" spans="1:17" x14ac:dyDescent="0.2">
      <c r="A282" s="416"/>
      <c r="B282" s="416"/>
      <c r="C282" s="416"/>
      <c r="D282" s="416"/>
      <c r="E282" s="416"/>
      <c r="F282" s="416"/>
      <c r="G282" s="416"/>
      <c r="H282" s="416"/>
      <c r="I282" s="416"/>
      <c r="J282" s="416"/>
      <c r="K282" s="416"/>
      <c r="L282" s="441"/>
      <c r="M282" s="416"/>
      <c r="N282" s="416"/>
      <c r="Q282" s="416"/>
    </row>
    <row r="283" spans="1:17" x14ac:dyDescent="0.2">
      <c r="A283" s="416"/>
      <c r="B283" s="416"/>
      <c r="C283" s="416"/>
      <c r="D283" s="416"/>
      <c r="E283" s="416"/>
      <c r="F283" s="416"/>
      <c r="G283" s="416"/>
      <c r="H283" s="416"/>
      <c r="I283" s="416"/>
      <c r="J283" s="416"/>
      <c r="K283" s="416"/>
      <c r="L283" s="441"/>
      <c r="M283" s="416"/>
      <c r="N283" s="416"/>
      <c r="Q283" s="416"/>
    </row>
    <row r="284" spans="1:17" x14ac:dyDescent="0.2">
      <c r="A284" s="416"/>
      <c r="B284" s="416"/>
      <c r="C284" s="416"/>
      <c r="D284" s="416"/>
      <c r="E284" s="416"/>
      <c r="F284" s="416"/>
      <c r="G284" s="416"/>
      <c r="H284" s="416"/>
      <c r="I284" s="416"/>
      <c r="J284" s="416"/>
      <c r="K284" s="416"/>
      <c r="L284" s="441"/>
      <c r="M284" s="416"/>
      <c r="N284" s="416"/>
      <c r="Q284" s="416"/>
    </row>
    <row r="285" spans="1:17" x14ac:dyDescent="0.2">
      <c r="A285" s="416"/>
      <c r="B285" s="416"/>
      <c r="C285" s="416"/>
      <c r="D285" s="416"/>
      <c r="E285" s="416"/>
      <c r="F285" s="416"/>
      <c r="G285" s="416"/>
      <c r="H285" s="416"/>
      <c r="I285" s="416"/>
      <c r="J285" s="416"/>
      <c r="K285" s="416"/>
      <c r="L285" s="441"/>
      <c r="M285" s="416"/>
      <c r="N285" s="416"/>
      <c r="Q285" s="416"/>
    </row>
    <row r="286" spans="1:17" x14ac:dyDescent="0.2">
      <c r="A286" s="416"/>
      <c r="B286" s="416"/>
      <c r="C286" s="416"/>
      <c r="D286" s="416"/>
      <c r="E286" s="416"/>
      <c r="F286" s="416"/>
      <c r="G286" s="416"/>
      <c r="H286" s="416"/>
      <c r="I286" s="416"/>
      <c r="J286" s="416"/>
      <c r="K286" s="416"/>
      <c r="L286" s="441"/>
      <c r="M286" s="416"/>
      <c r="N286" s="416"/>
      <c r="Q286" s="416"/>
    </row>
    <row r="287" spans="1:17" x14ac:dyDescent="0.2">
      <c r="A287" s="416"/>
      <c r="B287" s="416"/>
      <c r="C287" s="416"/>
      <c r="D287" s="416"/>
      <c r="E287" s="416"/>
      <c r="F287" s="416"/>
      <c r="G287" s="416"/>
      <c r="H287" s="416"/>
      <c r="I287" s="416"/>
      <c r="J287" s="416"/>
      <c r="K287" s="416"/>
      <c r="L287" s="441"/>
      <c r="M287" s="416"/>
      <c r="N287" s="416"/>
      <c r="Q287" s="416"/>
    </row>
    <row r="288" spans="1:17" x14ac:dyDescent="0.2">
      <c r="A288" s="416"/>
      <c r="B288" s="416"/>
      <c r="C288" s="416"/>
      <c r="D288" s="416"/>
      <c r="E288" s="416"/>
      <c r="F288" s="416"/>
      <c r="G288" s="416"/>
      <c r="H288" s="416"/>
      <c r="I288" s="416"/>
      <c r="J288" s="416"/>
      <c r="K288" s="416"/>
      <c r="L288" s="441"/>
      <c r="M288" s="416"/>
      <c r="N288" s="416"/>
      <c r="Q288" s="416"/>
    </row>
    <row r="289" spans="1:17" x14ac:dyDescent="0.2">
      <c r="A289" s="416"/>
      <c r="B289" s="416"/>
      <c r="C289" s="416"/>
      <c r="D289" s="416"/>
      <c r="E289" s="416"/>
      <c r="F289" s="416"/>
      <c r="G289" s="416"/>
      <c r="H289" s="416"/>
      <c r="I289" s="416"/>
      <c r="J289" s="416"/>
      <c r="K289" s="416"/>
      <c r="L289" s="441"/>
      <c r="M289" s="416"/>
      <c r="N289" s="416"/>
      <c r="Q289" s="416"/>
    </row>
    <row r="290" spans="1:17" x14ac:dyDescent="0.2">
      <c r="A290" s="416"/>
      <c r="B290" s="416"/>
      <c r="C290" s="416"/>
      <c r="D290" s="416"/>
      <c r="E290" s="416"/>
      <c r="F290" s="416"/>
      <c r="G290" s="416"/>
      <c r="H290" s="416"/>
      <c r="I290" s="416"/>
      <c r="J290" s="416"/>
      <c r="K290" s="416"/>
      <c r="L290" s="441"/>
      <c r="M290" s="416"/>
      <c r="N290" s="416"/>
      <c r="Q290" s="416"/>
    </row>
    <row r="291" spans="1:17" x14ac:dyDescent="0.2">
      <c r="A291" s="416"/>
      <c r="B291" s="416"/>
      <c r="C291" s="416"/>
      <c r="D291" s="416"/>
      <c r="E291" s="416"/>
      <c r="F291" s="416"/>
      <c r="G291" s="416"/>
      <c r="H291" s="416"/>
      <c r="I291" s="416"/>
      <c r="J291" s="416"/>
      <c r="K291" s="416"/>
      <c r="L291" s="441"/>
      <c r="M291" s="416"/>
      <c r="N291" s="416"/>
      <c r="Q291" s="416"/>
    </row>
    <row r="292" spans="1:17" x14ac:dyDescent="0.2">
      <c r="A292" s="416"/>
      <c r="B292" s="416"/>
      <c r="C292" s="416"/>
      <c r="D292" s="416"/>
      <c r="E292" s="416"/>
      <c r="F292" s="416"/>
      <c r="G292" s="416"/>
      <c r="H292" s="416"/>
      <c r="I292" s="416"/>
      <c r="J292" s="416"/>
      <c r="K292" s="416"/>
      <c r="L292" s="441"/>
      <c r="M292" s="416"/>
      <c r="N292" s="416"/>
      <c r="Q292" s="416"/>
    </row>
    <row r="293" spans="1:17" x14ac:dyDescent="0.2">
      <c r="A293" s="416"/>
      <c r="B293" s="416"/>
      <c r="C293" s="416"/>
      <c r="D293" s="416"/>
      <c r="E293" s="416"/>
      <c r="F293" s="416"/>
      <c r="G293" s="416"/>
      <c r="H293" s="416"/>
      <c r="I293" s="416"/>
      <c r="J293" s="416"/>
      <c r="K293" s="416"/>
      <c r="L293" s="441"/>
      <c r="M293" s="416"/>
      <c r="N293" s="416"/>
      <c r="Q293" s="416"/>
    </row>
    <row r="294" spans="1:17" x14ac:dyDescent="0.2">
      <c r="A294" s="416"/>
      <c r="B294" s="416"/>
      <c r="C294" s="416"/>
      <c r="D294" s="416"/>
      <c r="E294" s="416"/>
      <c r="F294" s="416"/>
      <c r="G294" s="416"/>
      <c r="H294" s="416"/>
      <c r="I294" s="416"/>
      <c r="J294" s="416"/>
      <c r="K294" s="416"/>
      <c r="L294" s="441"/>
      <c r="M294" s="416"/>
      <c r="N294" s="416"/>
      <c r="Q294" s="416"/>
    </row>
    <row r="295" spans="1:17" x14ac:dyDescent="0.2">
      <c r="A295" s="416"/>
      <c r="B295" s="416"/>
      <c r="C295" s="416"/>
      <c r="D295" s="416"/>
      <c r="E295" s="416"/>
      <c r="F295" s="416"/>
      <c r="G295" s="416"/>
      <c r="H295" s="416"/>
      <c r="I295" s="416"/>
      <c r="J295" s="416"/>
      <c r="K295" s="416"/>
      <c r="L295" s="441"/>
      <c r="M295" s="416"/>
      <c r="N295" s="416"/>
      <c r="Q295" s="416"/>
    </row>
    <row r="296" spans="1:17" x14ac:dyDescent="0.2">
      <c r="A296" s="416"/>
      <c r="B296" s="416"/>
      <c r="C296" s="416"/>
      <c r="D296" s="416"/>
      <c r="E296" s="416"/>
      <c r="F296" s="416"/>
      <c r="G296" s="416"/>
      <c r="H296" s="416"/>
      <c r="I296" s="416"/>
      <c r="J296" s="416"/>
      <c r="K296" s="416"/>
      <c r="L296" s="441"/>
      <c r="M296" s="416"/>
      <c r="N296" s="416"/>
      <c r="Q296" s="416"/>
    </row>
    <row r="297" spans="1:17" x14ac:dyDescent="0.2">
      <c r="A297" s="416"/>
      <c r="B297" s="416"/>
      <c r="C297" s="416"/>
      <c r="D297" s="416"/>
      <c r="E297" s="416"/>
      <c r="F297" s="416"/>
      <c r="G297" s="416"/>
      <c r="H297" s="416"/>
      <c r="I297" s="416"/>
      <c r="J297" s="416"/>
      <c r="K297" s="416"/>
      <c r="L297" s="441"/>
      <c r="M297" s="416"/>
      <c r="N297" s="416"/>
      <c r="Q297" s="416"/>
    </row>
    <row r="298" spans="1:17" x14ac:dyDescent="0.2">
      <c r="A298" s="416"/>
      <c r="B298" s="416"/>
      <c r="C298" s="416"/>
      <c r="D298" s="416"/>
      <c r="E298" s="416"/>
      <c r="F298" s="416"/>
      <c r="G298" s="416"/>
      <c r="H298" s="416"/>
      <c r="I298" s="416"/>
      <c r="J298" s="416"/>
      <c r="K298" s="416"/>
      <c r="L298" s="441"/>
      <c r="M298" s="416"/>
      <c r="N298" s="416"/>
      <c r="Q298" s="416"/>
    </row>
    <row r="299" spans="1:17" x14ac:dyDescent="0.2">
      <c r="A299" s="416"/>
      <c r="B299" s="416"/>
      <c r="C299" s="416"/>
      <c r="D299" s="416"/>
      <c r="E299" s="416"/>
      <c r="F299" s="416"/>
      <c r="G299" s="416"/>
      <c r="H299" s="416"/>
      <c r="I299" s="416"/>
      <c r="J299" s="416"/>
      <c r="K299" s="416"/>
      <c r="L299" s="441"/>
      <c r="M299" s="416"/>
      <c r="N299" s="416"/>
      <c r="Q299" s="416"/>
    </row>
    <row r="300" spans="1:17" x14ac:dyDescent="0.2">
      <c r="A300" s="416"/>
      <c r="B300" s="416"/>
      <c r="C300" s="416"/>
      <c r="D300" s="416"/>
      <c r="E300" s="416"/>
      <c r="F300" s="416"/>
      <c r="G300" s="416"/>
      <c r="H300" s="416"/>
      <c r="I300" s="416"/>
      <c r="J300" s="416"/>
      <c r="K300" s="416"/>
      <c r="L300" s="441"/>
      <c r="M300" s="416"/>
      <c r="N300" s="416"/>
      <c r="Q300" s="416"/>
    </row>
    <row r="301" spans="1:17" x14ac:dyDescent="0.2">
      <c r="A301" s="416"/>
      <c r="B301" s="416"/>
      <c r="C301" s="416"/>
      <c r="D301" s="416"/>
      <c r="E301" s="416"/>
      <c r="F301" s="416"/>
      <c r="G301" s="416"/>
      <c r="H301" s="416"/>
      <c r="I301" s="416"/>
      <c r="J301" s="416"/>
      <c r="K301" s="416"/>
      <c r="L301" s="441"/>
      <c r="M301" s="416"/>
      <c r="N301" s="416"/>
      <c r="Q301" s="416"/>
    </row>
    <row r="302" spans="1:17" x14ac:dyDescent="0.2">
      <c r="A302" s="416"/>
      <c r="B302" s="416"/>
      <c r="C302" s="416"/>
      <c r="D302" s="416"/>
      <c r="E302" s="416"/>
      <c r="F302" s="416"/>
      <c r="G302" s="416"/>
      <c r="H302" s="416"/>
      <c r="I302" s="416"/>
      <c r="J302" s="416"/>
      <c r="K302" s="416"/>
      <c r="L302" s="441"/>
      <c r="M302" s="416"/>
      <c r="N302" s="416"/>
      <c r="Q302" s="416"/>
    </row>
    <row r="303" spans="1:17" x14ac:dyDescent="0.2">
      <c r="A303" s="416"/>
      <c r="B303" s="416"/>
      <c r="C303" s="416"/>
      <c r="D303" s="416"/>
      <c r="E303" s="416"/>
      <c r="F303" s="416"/>
      <c r="G303" s="416"/>
      <c r="H303" s="416"/>
      <c r="I303" s="416"/>
      <c r="J303" s="416"/>
      <c r="K303" s="416"/>
      <c r="L303" s="441"/>
      <c r="M303" s="416"/>
      <c r="N303" s="416"/>
      <c r="Q303" s="416"/>
    </row>
    <row r="304" spans="1:17" x14ac:dyDescent="0.2">
      <c r="A304" s="416"/>
      <c r="B304" s="416"/>
      <c r="C304" s="416"/>
      <c r="D304" s="416"/>
      <c r="E304" s="416"/>
      <c r="F304" s="416"/>
      <c r="G304" s="416"/>
      <c r="H304" s="416"/>
      <c r="I304" s="416"/>
      <c r="J304" s="416"/>
      <c r="K304" s="416"/>
      <c r="L304" s="441"/>
      <c r="M304" s="416"/>
      <c r="N304" s="416"/>
      <c r="Q304" s="416"/>
    </row>
    <row r="305" spans="1:17" x14ac:dyDescent="0.2">
      <c r="A305" s="416"/>
      <c r="B305" s="416"/>
      <c r="C305" s="416"/>
      <c r="D305" s="416"/>
      <c r="E305" s="416"/>
      <c r="F305" s="416"/>
      <c r="G305" s="416"/>
      <c r="H305" s="416"/>
      <c r="I305" s="416"/>
      <c r="J305" s="416"/>
      <c r="K305" s="416"/>
      <c r="L305" s="441"/>
      <c r="M305" s="416"/>
      <c r="N305" s="416"/>
      <c r="Q305" s="416"/>
    </row>
    <row r="306" spans="1:17" x14ac:dyDescent="0.2">
      <c r="A306" s="416"/>
      <c r="B306" s="416"/>
      <c r="C306" s="416"/>
      <c r="D306" s="416"/>
      <c r="E306" s="416"/>
      <c r="F306" s="416"/>
      <c r="G306" s="416"/>
      <c r="H306" s="416"/>
      <c r="I306" s="416"/>
      <c r="J306" s="416"/>
      <c r="K306" s="416"/>
      <c r="L306" s="441"/>
      <c r="M306" s="416"/>
      <c r="N306" s="416"/>
      <c r="Q306" s="416"/>
    </row>
    <row r="307" spans="1:17" x14ac:dyDescent="0.2">
      <c r="A307" s="416"/>
      <c r="B307" s="416"/>
      <c r="C307" s="416"/>
      <c r="D307" s="416"/>
      <c r="E307" s="416"/>
      <c r="F307" s="416"/>
      <c r="G307" s="416"/>
      <c r="H307" s="416"/>
      <c r="I307" s="416"/>
      <c r="J307" s="416"/>
      <c r="K307" s="416"/>
      <c r="L307" s="441"/>
      <c r="M307" s="416"/>
      <c r="N307" s="416"/>
      <c r="Q307" s="416"/>
    </row>
    <row r="308" spans="1:17" x14ac:dyDescent="0.2">
      <c r="A308" s="416"/>
      <c r="B308" s="416"/>
      <c r="C308" s="416"/>
      <c r="D308" s="416"/>
      <c r="E308" s="416"/>
      <c r="F308" s="416"/>
      <c r="G308" s="416"/>
      <c r="H308" s="416"/>
      <c r="I308" s="416"/>
      <c r="J308" s="416"/>
      <c r="K308" s="416"/>
      <c r="L308" s="441"/>
      <c r="M308" s="416"/>
      <c r="N308" s="416"/>
      <c r="Q308" s="416"/>
    </row>
    <row r="309" spans="1:17" x14ac:dyDescent="0.2">
      <c r="A309" s="416"/>
      <c r="B309" s="416"/>
      <c r="C309" s="416"/>
      <c r="D309" s="416"/>
      <c r="E309" s="416"/>
      <c r="F309" s="416"/>
      <c r="G309" s="416"/>
      <c r="H309" s="416"/>
      <c r="I309" s="416"/>
      <c r="J309" s="416"/>
      <c r="K309" s="416"/>
      <c r="L309" s="441"/>
      <c r="M309" s="416"/>
      <c r="N309" s="416"/>
      <c r="Q309" s="416"/>
    </row>
    <row r="310" spans="1:17" x14ac:dyDescent="0.2">
      <c r="A310" s="416"/>
      <c r="B310" s="416"/>
      <c r="C310" s="416"/>
      <c r="D310" s="416"/>
      <c r="E310" s="416"/>
      <c r="F310" s="416"/>
      <c r="G310" s="416"/>
      <c r="H310" s="416"/>
      <c r="I310" s="416"/>
      <c r="J310" s="416"/>
      <c r="K310" s="416"/>
      <c r="L310" s="441"/>
      <c r="M310" s="416"/>
      <c r="N310" s="416"/>
      <c r="Q310" s="416"/>
    </row>
    <row r="311" spans="1:17" x14ac:dyDescent="0.2">
      <c r="A311" s="416"/>
      <c r="B311" s="416"/>
      <c r="C311" s="416"/>
      <c r="D311" s="416"/>
      <c r="E311" s="416"/>
      <c r="F311" s="416"/>
      <c r="G311" s="416"/>
      <c r="H311" s="416"/>
      <c r="I311" s="416"/>
      <c r="J311" s="416"/>
      <c r="K311" s="416"/>
      <c r="L311" s="441"/>
      <c r="M311" s="416"/>
      <c r="N311" s="416"/>
      <c r="Q311" s="416"/>
    </row>
    <row r="312" spans="1:17" x14ac:dyDescent="0.2">
      <c r="A312" s="416"/>
      <c r="B312" s="416"/>
      <c r="C312" s="416"/>
      <c r="D312" s="416"/>
      <c r="E312" s="416"/>
      <c r="F312" s="416"/>
      <c r="G312" s="416"/>
      <c r="H312" s="416"/>
      <c r="I312" s="416"/>
      <c r="J312" s="416"/>
      <c r="K312" s="416"/>
      <c r="L312" s="441"/>
      <c r="M312" s="416"/>
      <c r="N312" s="416"/>
      <c r="Q312" s="416"/>
    </row>
    <row r="313" spans="1:17" x14ac:dyDescent="0.2">
      <c r="A313" s="416"/>
      <c r="B313" s="416"/>
      <c r="C313" s="416"/>
      <c r="D313" s="416"/>
      <c r="E313" s="416"/>
      <c r="F313" s="416"/>
      <c r="G313" s="416"/>
      <c r="H313" s="416"/>
      <c r="I313" s="416"/>
      <c r="J313" s="416"/>
      <c r="K313" s="416"/>
      <c r="L313" s="441"/>
      <c r="M313" s="416"/>
      <c r="N313" s="416"/>
      <c r="Q313" s="416"/>
    </row>
    <row r="314" spans="1:17" x14ac:dyDescent="0.2">
      <c r="A314" s="416"/>
      <c r="B314" s="416"/>
      <c r="C314" s="416"/>
      <c r="D314" s="416"/>
      <c r="E314" s="416"/>
      <c r="F314" s="416"/>
      <c r="G314" s="416"/>
      <c r="H314" s="416"/>
      <c r="I314" s="416"/>
      <c r="J314" s="416"/>
      <c r="K314" s="416"/>
      <c r="L314" s="441"/>
      <c r="M314" s="416"/>
      <c r="N314" s="416"/>
      <c r="Q314" s="416"/>
    </row>
    <row r="315" spans="1:17" x14ac:dyDescent="0.2">
      <c r="A315" s="416"/>
      <c r="B315" s="416"/>
      <c r="C315" s="416"/>
      <c r="D315" s="416"/>
      <c r="E315" s="416"/>
      <c r="F315" s="416"/>
      <c r="G315" s="416"/>
      <c r="H315" s="416"/>
      <c r="I315" s="416"/>
      <c r="J315" s="416"/>
      <c r="K315" s="416"/>
      <c r="L315" s="441"/>
      <c r="M315" s="416"/>
      <c r="N315" s="416"/>
      <c r="Q315" s="416"/>
    </row>
    <row r="316" spans="1:17" x14ac:dyDescent="0.2">
      <c r="A316" s="416"/>
      <c r="B316" s="416"/>
      <c r="C316" s="416"/>
      <c r="D316" s="416"/>
      <c r="E316" s="416"/>
      <c r="F316" s="416"/>
      <c r="G316" s="416"/>
      <c r="H316" s="416"/>
      <c r="I316" s="416"/>
      <c r="J316" s="416"/>
      <c r="K316" s="416"/>
      <c r="L316" s="441"/>
      <c r="M316" s="416"/>
      <c r="N316" s="416"/>
      <c r="Q316" s="416"/>
    </row>
    <row r="317" spans="1:17" x14ac:dyDescent="0.2">
      <c r="A317" s="416"/>
      <c r="B317" s="416"/>
      <c r="C317" s="416"/>
      <c r="D317" s="416"/>
      <c r="E317" s="416"/>
      <c r="F317" s="416"/>
      <c r="G317" s="416"/>
      <c r="H317" s="416"/>
      <c r="I317" s="416"/>
      <c r="J317" s="416"/>
      <c r="K317" s="416"/>
      <c r="L317" s="441"/>
      <c r="M317" s="416"/>
      <c r="N317" s="416"/>
      <c r="Q317" s="416"/>
    </row>
    <row r="318" spans="1:17" x14ac:dyDescent="0.2">
      <c r="A318" s="416"/>
      <c r="B318" s="416"/>
      <c r="C318" s="416"/>
      <c r="D318" s="416"/>
      <c r="E318" s="416"/>
      <c r="F318" s="416"/>
      <c r="G318" s="416"/>
      <c r="H318" s="416"/>
      <c r="I318" s="416"/>
      <c r="J318" s="416"/>
      <c r="K318" s="416"/>
      <c r="L318" s="441"/>
      <c r="M318" s="416"/>
      <c r="N318" s="416"/>
      <c r="Q318" s="416"/>
    </row>
    <row r="319" spans="1:17" x14ac:dyDescent="0.2">
      <c r="A319" s="416"/>
      <c r="B319" s="416"/>
      <c r="C319" s="416"/>
      <c r="D319" s="416"/>
      <c r="E319" s="416"/>
      <c r="F319" s="416"/>
      <c r="G319" s="416"/>
      <c r="H319" s="416"/>
      <c r="I319" s="416"/>
      <c r="J319" s="416"/>
      <c r="K319" s="416"/>
      <c r="L319" s="441"/>
      <c r="M319" s="416"/>
      <c r="N319" s="416"/>
      <c r="Q319" s="416"/>
    </row>
    <row r="320" spans="1:17" x14ac:dyDescent="0.2">
      <c r="A320" s="416"/>
      <c r="B320" s="416"/>
      <c r="C320" s="416"/>
      <c r="D320" s="416"/>
      <c r="E320" s="416"/>
      <c r="F320" s="416"/>
      <c r="G320" s="416"/>
      <c r="H320" s="416"/>
      <c r="I320" s="416"/>
      <c r="J320" s="416"/>
      <c r="K320" s="416"/>
      <c r="L320" s="441"/>
      <c r="M320" s="416"/>
      <c r="N320" s="416"/>
      <c r="Q320" s="416"/>
    </row>
    <row r="321" spans="1:17" x14ac:dyDescent="0.2">
      <c r="A321" s="416"/>
      <c r="B321" s="416"/>
      <c r="C321" s="416"/>
      <c r="D321" s="416"/>
      <c r="E321" s="416"/>
      <c r="F321" s="416"/>
      <c r="G321" s="416"/>
      <c r="H321" s="416"/>
      <c r="I321" s="416"/>
      <c r="J321" s="416"/>
      <c r="K321" s="416"/>
      <c r="L321" s="441"/>
      <c r="M321" s="416"/>
      <c r="N321" s="416"/>
      <c r="Q321" s="416"/>
    </row>
    <row r="322" spans="1:17" x14ac:dyDescent="0.2">
      <c r="A322" s="416"/>
      <c r="B322" s="416"/>
      <c r="C322" s="416"/>
      <c r="D322" s="416"/>
      <c r="E322" s="416"/>
      <c r="F322" s="416"/>
      <c r="G322" s="416"/>
      <c r="H322" s="416"/>
      <c r="I322" s="416"/>
      <c r="J322" s="416"/>
      <c r="K322" s="416"/>
      <c r="L322" s="441"/>
      <c r="M322" s="416"/>
      <c r="N322" s="416"/>
      <c r="Q322" s="416"/>
    </row>
    <row r="323" spans="1:17" x14ac:dyDescent="0.2">
      <c r="A323" s="416"/>
      <c r="B323" s="416"/>
      <c r="C323" s="416"/>
      <c r="D323" s="416"/>
      <c r="E323" s="416"/>
      <c r="F323" s="416"/>
      <c r="G323" s="416"/>
      <c r="H323" s="416"/>
      <c r="I323" s="416"/>
      <c r="J323" s="416"/>
      <c r="K323" s="416"/>
      <c r="L323" s="441"/>
      <c r="M323" s="416"/>
      <c r="N323" s="416"/>
      <c r="Q323" s="416"/>
    </row>
    <row r="324" spans="1:17" x14ac:dyDescent="0.2">
      <c r="A324" s="416"/>
      <c r="B324" s="416"/>
      <c r="C324" s="416"/>
      <c r="D324" s="416"/>
      <c r="E324" s="416"/>
      <c r="F324" s="416"/>
      <c r="G324" s="416"/>
      <c r="H324" s="416"/>
      <c r="I324" s="416"/>
      <c r="J324" s="416"/>
      <c r="K324" s="416"/>
      <c r="L324" s="441"/>
      <c r="M324" s="416"/>
      <c r="N324" s="416"/>
      <c r="Q324" s="416"/>
    </row>
    <row r="325" spans="1:17" x14ac:dyDescent="0.2">
      <c r="A325" s="416"/>
      <c r="B325" s="416"/>
      <c r="C325" s="416"/>
      <c r="D325" s="416"/>
      <c r="E325" s="416"/>
      <c r="F325" s="416"/>
      <c r="G325" s="416"/>
      <c r="H325" s="416"/>
      <c r="I325" s="416"/>
      <c r="J325" s="416"/>
      <c r="K325" s="416"/>
      <c r="L325" s="441"/>
      <c r="M325" s="416"/>
      <c r="N325" s="416"/>
      <c r="Q325" s="416"/>
    </row>
    <row r="326" spans="1:17" x14ac:dyDescent="0.2">
      <c r="A326" s="416"/>
      <c r="B326" s="416"/>
      <c r="C326" s="416"/>
      <c r="D326" s="416"/>
      <c r="E326" s="416"/>
      <c r="F326" s="416"/>
      <c r="G326" s="416"/>
      <c r="H326" s="416"/>
      <c r="I326" s="416"/>
      <c r="J326" s="416"/>
      <c r="K326" s="416"/>
      <c r="L326" s="441"/>
      <c r="M326" s="416"/>
      <c r="N326" s="416"/>
      <c r="Q326" s="416"/>
    </row>
    <row r="327" spans="1:17" x14ac:dyDescent="0.2">
      <c r="A327" s="416"/>
      <c r="B327" s="416"/>
      <c r="C327" s="416"/>
      <c r="D327" s="416"/>
      <c r="E327" s="416"/>
      <c r="F327" s="416"/>
      <c r="G327" s="416"/>
      <c r="H327" s="416"/>
      <c r="I327" s="416"/>
      <c r="J327" s="416"/>
      <c r="K327" s="416"/>
      <c r="L327" s="441"/>
      <c r="M327" s="416"/>
      <c r="N327" s="416"/>
      <c r="Q327" s="416"/>
    </row>
    <row r="328" spans="1:17" x14ac:dyDescent="0.2">
      <c r="A328" s="416"/>
      <c r="B328" s="416"/>
      <c r="C328" s="416"/>
      <c r="D328" s="416"/>
      <c r="E328" s="416"/>
      <c r="F328" s="416"/>
      <c r="G328" s="416"/>
      <c r="H328" s="416"/>
      <c r="I328" s="416"/>
      <c r="J328" s="416"/>
      <c r="K328" s="416"/>
      <c r="L328" s="441"/>
      <c r="M328" s="416"/>
      <c r="N328" s="416"/>
      <c r="Q328" s="416"/>
    </row>
    <row r="329" spans="1:17" x14ac:dyDescent="0.2">
      <c r="A329" s="416"/>
      <c r="B329" s="416"/>
      <c r="C329" s="416"/>
      <c r="D329" s="416"/>
      <c r="E329" s="416"/>
      <c r="F329" s="416"/>
      <c r="G329" s="416"/>
      <c r="H329" s="416"/>
      <c r="I329" s="416"/>
      <c r="J329" s="416"/>
      <c r="K329" s="416"/>
      <c r="L329" s="441"/>
      <c r="M329" s="416"/>
      <c r="N329" s="416"/>
      <c r="Q329" s="416"/>
    </row>
    <row r="330" spans="1:17" x14ac:dyDescent="0.2">
      <c r="A330" s="416"/>
      <c r="B330" s="416"/>
      <c r="C330" s="416"/>
      <c r="D330" s="416"/>
      <c r="E330" s="416"/>
      <c r="F330" s="416"/>
      <c r="G330" s="416"/>
      <c r="H330" s="416"/>
      <c r="I330" s="416"/>
      <c r="J330" s="416"/>
      <c r="K330" s="416"/>
      <c r="L330" s="441"/>
      <c r="M330" s="416"/>
      <c r="N330" s="416"/>
      <c r="Q330" s="416"/>
    </row>
    <row r="331" spans="1:17" x14ac:dyDescent="0.2">
      <c r="A331" s="416"/>
      <c r="B331" s="416"/>
      <c r="C331" s="416"/>
      <c r="D331" s="416"/>
      <c r="E331" s="416"/>
      <c r="F331" s="416"/>
      <c r="G331" s="416"/>
      <c r="H331" s="416"/>
      <c r="I331" s="416"/>
      <c r="J331" s="416"/>
      <c r="K331" s="416"/>
      <c r="L331" s="441"/>
      <c r="M331" s="416"/>
      <c r="N331" s="416"/>
      <c r="Q331" s="416"/>
    </row>
    <row r="332" spans="1:17" x14ac:dyDescent="0.2">
      <c r="A332" s="416"/>
      <c r="B332" s="416"/>
      <c r="C332" s="416"/>
      <c r="D332" s="416"/>
      <c r="E332" s="416"/>
      <c r="F332" s="416"/>
      <c r="G332" s="416"/>
      <c r="H332" s="416"/>
      <c r="I332" s="416"/>
      <c r="J332" s="416"/>
      <c r="K332" s="416"/>
      <c r="L332" s="441"/>
      <c r="M332" s="416"/>
      <c r="N332" s="416"/>
      <c r="Q332" s="416"/>
    </row>
    <row r="333" spans="1:17" x14ac:dyDescent="0.2">
      <c r="A333" s="416"/>
      <c r="B333" s="416"/>
      <c r="C333" s="416"/>
      <c r="D333" s="416"/>
      <c r="E333" s="416"/>
      <c r="F333" s="416"/>
      <c r="G333" s="416"/>
      <c r="H333" s="416"/>
      <c r="I333" s="416"/>
      <c r="J333" s="416"/>
      <c r="K333" s="416"/>
      <c r="L333" s="441"/>
      <c r="M333" s="416"/>
      <c r="N333" s="416"/>
      <c r="Q333" s="416"/>
    </row>
    <row r="334" spans="1:17" x14ac:dyDescent="0.2">
      <c r="A334" s="416"/>
      <c r="B334" s="416"/>
      <c r="C334" s="416"/>
      <c r="D334" s="416"/>
      <c r="E334" s="416"/>
      <c r="F334" s="416"/>
      <c r="G334" s="416"/>
      <c r="H334" s="416"/>
      <c r="I334" s="416"/>
      <c r="J334" s="416"/>
      <c r="K334" s="416"/>
      <c r="L334" s="441"/>
      <c r="M334" s="416"/>
      <c r="N334" s="416"/>
      <c r="Q334" s="416"/>
    </row>
    <row r="335" spans="1:17" x14ac:dyDescent="0.2">
      <c r="A335" s="416"/>
      <c r="B335" s="416"/>
      <c r="C335" s="416"/>
      <c r="D335" s="416"/>
      <c r="E335" s="416"/>
      <c r="F335" s="416"/>
      <c r="G335" s="416"/>
      <c r="H335" s="416"/>
      <c r="I335" s="416"/>
      <c r="J335" s="416"/>
      <c r="K335" s="416"/>
      <c r="L335" s="441"/>
      <c r="M335" s="416"/>
      <c r="N335" s="416"/>
      <c r="Q335" s="416"/>
    </row>
    <row r="336" spans="1:17" x14ac:dyDescent="0.2">
      <c r="A336" s="416"/>
      <c r="B336" s="416"/>
      <c r="C336" s="416"/>
      <c r="D336" s="416"/>
      <c r="E336" s="416"/>
      <c r="F336" s="416"/>
      <c r="G336" s="416"/>
      <c r="H336" s="416"/>
      <c r="I336" s="416"/>
      <c r="J336" s="416"/>
      <c r="K336" s="416"/>
      <c r="L336" s="441"/>
      <c r="M336" s="416"/>
      <c r="N336" s="416"/>
      <c r="Q336" s="416"/>
    </row>
    <row r="337" spans="1:17" x14ac:dyDescent="0.2">
      <c r="A337" s="416"/>
      <c r="B337" s="416"/>
      <c r="C337" s="416"/>
      <c r="D337" s="416"/>
      <c r="E337" s="416"/>
      <c r="F337" s="416"/>
      <c r="G337" s="416"/>
      <c r="H337" s="416"/>
      <c r="I337" s="416"/>
      <c r="J337" s="416"/>
      <c r="K337" s="416"/>
      <c r="L337" s="441"/>
      <c r="M337" s="416"/>
      <c r="N337" s="416"/>
      <c r="Q337" s="416"/>
    </row>
    <row r="338" spans="1:17" x14ac:dyDescent="0.2">
      <c r="A338" s="416"/>
      <c r="B338" s="416"/>
      <c r="C338" s="416"/>
      <c r="D338" s="416"/>
      <c r="E338" s="416"/>
      <c r="F338" s="416"/>
      <c r="G338" s="416"/>
      <c r="H338" s="416"/>
      <c r="I338" s="416"/>
      <c r="J338" s="416"/>
      <c r="K338" s="416"/>
      <c r="L338" s="441"/>
      <c r="M338" s="416"/>
      <c r="N338" s="416"/>
      <c r="Q338" s="416"/>
    </row>
    <row r="339" spans="1:17" x14ac:dyDescent="0.2">
      <c r="A339" s="416"/>
      <c r="B339" s="416"/>
      <c r="C339" s="416"/>
      <c r="D339" s="416"/>
      <c r="E339" s="416"/>
      <c r="F339" s="416"/>
      <c r="G339" s="416"/>
      <c r="H339" s="416"/>
      <c r="I339" s="416"/>
      <c r="J339" s="416"/>
      <c r="K339" s="416"/>
      <c r="L339" s="441"/>
      <c r="M339" s="416"/>
      <c r="N339" s="416"/>
      <c r="Q339" s="416"/>
    </row>
    <row r="340" spans="1:17" x14ac:dyDescent="0.2">
      <c r="A340" s="416"/>
      <c r="B340" s="416"/>
      <c r="C340" s="416"/>
      <c r="D340" s="416"/>
      <c r="E340" s="416"/>
      <c r="F340" s="416"/>
      <c r="G340" s="416"/>
      <c r="H340" s="416"/>
      <c r="I340" s="416"/>
      <c r="J340" s="416"/>
      <c r="K340" s="416"/>
      <c r="L340" s="441"/>
      <c r="M340" s="416"/>
      <c r="N340" s="416"/>
      <c r="Q340" s="416"/>
    </row>
    <row r="341" spans="1:17" x14ac:dyDescent="0.2">
      <c r="A341" s="416"/>
      <c r="B341" s="416"/>
      <c r="C341" s="416"/>
      <c r="D341" s="416"/>
      <c r="E341" s="416"/>
      <c r="F341" s="416"/>
      <c r="G341" s="416"/>
      <c r="H341" s="416"/>
      <c r="I341" s="416"/>
      <c r="J341" s="416"/>
      <c r="K341" s="416"/>
      <c r="L341" s="441"/>
      <c r="M341" s="416"/>
      <c r="N341" s="416"/>
      <c r="Q341" s="416"/>
    </row>
    <row r="342" spans="1:17" x14ac:dyDescent="0.2">
      <c r="A342" s="416"/>
      <c r="B342" s="416"/>
      <c r="C342" s="416"/>
      <c r="D342" s="416"/>
      <c r="E342" s="416"/>
      <c r="F342" s="416"/>
      <c r="G342" s="416"/>
      <c r="H342" s="416"/>
      <c r="I342" s="416"/>
      <c r="J342" s="416"/>
      <c r="K342" s="416"/>
      <c r="L342" s="441"/>
      <c r="M342" s="416"/>
      <c r="N342" s="416"/>
      <c r="Q342" s="416"/>
    </row>
    <row r="343" spans="1:17" x14ac:dyDescent="0.2">
      <c r="A343" s="416"/>
      <c r="B343" s="416"/>
      <c r="C343" s="416"/>
      <c r="D343" s="416"/>
      <c r="E343" s="416"/>
      <c r="F343" s="416"/>
      <c r="G343" s="416"/>
      <c r="H343" s="416"/>
      <c r="I343" s="416"/>
      <c r="J343" s="416"/>
      <c r="K343" s="416"/>
      <c r="L343" s="441"/>
      <c r="M343" s="416"/>
      <c r="N343" s="416"/>
      <c r="Q343" s="416"/>
    </row>
    <row r="344" spans="1:17" x14ac:dyDescent="0.2">
      <c r="A344" s="416"/>
      <c r="B344" s="416"/>
      <c r="C344" s="416"/>
      <c r="D344" s="416"/>
      <c r="E344" s="416"/>
      <c r="F344" s="416"/>
      <c r="G344" s="416"/>
      <c r="H344" s="416"/>
      <c r="I344" s="416"/>
      <c r="J344" s="416"/>
      <c r="K344" s="416"/>
      <c r="L344" s="441"/>
      <c r="M344" s="416"/>
      <c r="N344" s="416"/>
      <c r="Q344" s="416"/>
    </row>
    <row r="345" spans="1:17" x14ac:dyDescent="0.2">
      <c r="A345" s="416"/>
      <c r="B345" s="416"/>
      <c r="C345" s="416"/>
      <c r="D345" s="416"/>
      <c r="E345" s="416"/>
      <c r="F345" s="416"/>
      <c r="G345" s="416"/>
      <c r="H345" s="416"/>
      <c r="I345" s="416"/>
      <c r="J345" s="416"/>
      <c r="K345" s="416"/>
      <c r="L345" s="441"/>
      <c r="M345" s="416"/>
      <c r="N345" s="416"/>
      <c r="Q345" s="416"/>
    </row>
    <row r="346" spans="1:17" x14ac:dyDescent="0.2">
      <c r="A346" s="416"/>
      <c r="B346" s="416"/>
      <c r="C346" s="416"/>
      <c r="D346" s="416"/>
      <c r="E346" s="416"/>
      <c r="F346" s="416"/>
      <c r="G346" s="416"/>
      <c r="H346" s="416"/>
      <c r="I346" s="416"/>
      <c r="J346" s="416"/>
      <c r="K346" s="416"/>
      <c r="L346" s="441"/>
      <c r="M346" s="416"/>
      <c r="N346" s="416"/>
      <c r="Q346" s="416"/>
    </row>
    <row r="347" spans="1:17" x14ac:dyDescent="0.2">
      <c r="A347" s="416"/>
      <c r="B347" s="416"/>
      <c r="C347" s="416"/>
      <c r="D347" s="416"/>
      <c r="E347" s="416"/>
      <c r="F347" s="416"/>
      <c r="G347" s="416"/>
      <c r="H347" s="416"/>
      <c r="I347" s="416"/>
      <c r="J347" s="416"/>
      <c r="K347" s="416"/>
      <c r="L347" s="441"/>
      <c r="M347" s="416"/>
      <c r="N347" s="416"/>
      <c r="Q347" s="416"/>
    </row>
    <row r="348" spans="1:17" x14ac:dyDescent="0.2">
      <c r="A348" s="416"/>
      <c r="B348" s="416"/>
      <c r="C348" s="416"/>
      <c r="D348" s="416"/>
      <c r="E348" s="416"/>
      <c r="F348" s="416"/>
      <c r="G348" s="416"/>
      <c r="H348" s="416"/>
      <c r="I348" s="416"/>
      <c r="J348" s="416"/>
      <c r="K348" s="416"/>
      <c r="L348" s="441"/>
      <c r="M348" s="416"/>
      <c r="N348" s="416"/>
      <c r="Q348" s="416"/>
    </row>
    <row r="349" spans="1:17" x14ac:dyDescent="0.2">
      <c r="A349" s="416"/>
      <c r="B349" s="416"/>
      <c r="C349" s="416"/>
      <c r="D349" s="416"/>
      <c r="E349" s="416"/>
      <c r="F349" s="416"/>
      <c r="G349" s="416"/>
      <c r="H349" s="416"/>
      <c r="I349" s="416"/>
      <c r="J349" s="416"/>
      <c r="K349" s="416"/>
      <c r="L349" s="441"/>
      <c r="M349" s="416"/>
      <c r="N349" s="416"/>
      <c r="Q349" s="416"/>
    </row>
    <row r="350" spans="1:17" x14ac:dyDescent="0.2">
      <c r="A350" s="416"/>
      <c r="B350" s="416"/>
      <c r="C350" s="416"/>
      <c r="D350" s="416"/>
      <c r="E350" s="416"/>
      <c r="F350" s="416"/>
      <c r="G350" s="416"/>
      <c r="H350" s="416"/>
      <c r="I350" s="416"/>
      <c r="J350" s="416"/>
      <c r="K350" s="416"/>
      <c r="L350" s="441"/>
      <c r="M350" s="416"/>
      <c r="N350" s="416"/>
      <c r="Q350" s="416"/>
    </row>
    <row r="351" spans="1:17" x14ac:dyDescent="0.2">
      <c r="A351" s="416"/>
      <c r="B351" s="416"/>
      <c r="C351" s="416"/>
      <c r="D351" s="416"/>
      <c r="E351" s="416"/>
      <c r="F351" s="416"/>
      <c r="G351" s="416"/>
      <c r="H351" s="416"/>
      <c r="I351" s="416"/>
      <c r="J351" s="416"/>
      <c r="K351" s="416"/>
      <c r="L351" s="441"/>
      <c r="M351" s="416"/>
      <c r="N351" s="416"/>
      <c r="Q351" s="416"/>
    </row>
    <row r="352" spans="1:17" x14ac:dyDescent="0.2">
      <c r="A352" s="416"/>
      <c r="B352" s="416"/>
      <c r="C352" s="416"/>
      <c r="D352" s="416"/>
      <c r="E352" s="416"/>
      <c r="F352" s="416"/>
      <c r="G352" s="416"/>
      <c r="H352" s="416"/>
      <c r="I352" s="416"/>
      <c r="J352" s="416"/>
      <c r="K352" s="416"/>
      <c r="L352" s="441"/>
      <c r="M352" s="416"/>
      <c r="N352" s="416"/>
      <c r="Q352" s="416"/>
    </row>
    <row r="353" spans="1:17" x14ac:dyDescent="0.2">
      <c r="A353" s="416"/>
      <c r="B353" s="416"/>
      <c r="C353" s="416"/>
      <c r="D353" s="416"/>
      <c r="E353" s="416"/>
      <c r="F353" s="416"/>
      <c r="G353" s="416"/>
      <c r="H353" s="416"/>
      <c r="I353" s="416"/>
      <c r="J353" s="416"/>
      <c r="K353" s="416"/>
      <c r="L353" s="441"/>
      <c r="M353" s="416"/>
      <c r="N353" s="416"/>
      <c r="Q353" s="416"/>
    </row>
    <row r="354" spans="1:17" x14ac:dyDescent="0.2">
      <c r="A354" s="416"/>
      <c r="B354" s="416"/>
      <c r="C354" s="416"/>
      <c r="D354" s="416"/>
      <c r="E354" s="416"/>
      <c r="F354" s="416"/>
      <c r="G354" s="416"/>
      <c r="H354" s="416"/>
      <c r="I354" s="416"/>
      <c r="J354" s="416"/>
      <c r="K354" s="416"/>
      <c r="L354" s="441"/>
      <c r="M354" s="416"/>
      <c r="N354" s="416"/>
      <c r="Q354" s="416"/>
    </row>
    <row r="355" spans="1:17" x14ac:dyDescent="0.2">
      <c r="A355" s="416"/>
      <c r="B355" s="416"/>
      <c r="C355" s="416"/>
      <c r="D355" s="416"/>
      <c r="E355" s="416"/>
      <c r="F355" s="416"/>
      <c r="G355" s="416"/>
      <c r="H355" s="416"/>
      <c r="I355" s="416"/>
      <c r="J355" s="416"/>
      <c r="K355" s="416"/>
      <c r="L355" s="441"/>
      <c r="M355" s="416"/>
      <c r="N355" s="416"/>
      <c r="Q355" s="416"/>
    </row>
    <row r="356" spans="1:17" x14ac:dyDescent="0.2">
      <c r="A356" s="416"/>
      <c r="B356" s="416"/>
      <c r="C356" s="416"/>
      <c r="D356" s="416"/>
      <c r="E356" s="416"/>
      <c r="F356" s="416"/>
      <c r="G356" s="416"/>
      <c r="H356" s="416"/>
      <c r="I356" s="416"/>
      <c r="J356" s="416"/>
      <c r="K356" s="416"/>
      <c r="L356" s="441"/>
      <c r="M356" s="416"/>
      <c r="N356" s="416"/>
      <c r="Q356" s="416"/>
    </row>
    <row r="357" spans="1:17" x14ac:dyDescent="0.2">
      <c r="A357" s="416"/>
      <c r="B357" s="416"/>
      <c r="C357" s="416"/>
      <c r="D357" s="416"/>
      <c r="E357" s="416"/>
      <c r="F357" s="416"/>
      <c r="G357" s="416"/>
      <c r="H357" s="416"/>
      <c r="I357" s="416"/>
      <c r="J357" s="416"/>
      <c r="K357" s="416"/>
      <c r="L357" s="441"/>
      <c r="M357" s="416"/>
      <c r="N357" s="416"/>
      <c r="Q357" s="416"/>
    </row>
    <row r="358" spans="1:17" x14ac:dyDescent="0.2">
      <c r="A358" s="416"/>
      <c r="B358" s="416"/>
      <c r="C358" s="416"/>
      <c r="D358" s="416"/>
      <c r="E358" s="416"/>
      <c r="F358" s="416"/>
      <c r="G358" s="416"/>
      <c r="H358" s="416"/>
      <c r="I358" s="416"/>
      <c r="J358" s="416"/>
      <c r="K358" s="416"/>
      <c r="L358" s="441"/>
      <c r="M358" s="416"/>
      <c r="N358" s="416"/>
      <c r="Q358" s="416"/>
    </row>
    <row r="359" spans="1:17" x14ac:dyDescent="0.2">
      <c r="A359" s="416"/>
      <c r="B359" s="416"/>
      <c r="C359" s="416"/>
      <c r="D359" s="416"/>
      <c r="E359" s="416"/>
      <c r="F359" s="416"/>
      <c r="G359" s="416"/>
      <c r="H359" s="416"/>
      <c r="I359" s="416"/>
      <c r="J359" s="416"/>
      <c r="K359" s="416"/>
      <c r="L359" s="441"/>
      <c r="M359" s="416"/>
      <c r="N359" s="416"/>
      <c r="Q359" s="416"/>
    </row>
    <row r="360" spans="1:17" x14ac:dyDescent="0.2">
      <c r="A360" s="416"/>
      <c r="B360" s="416"/>
      <c r="C360" s="416"/>
      <c r="D360" s="416"/>
      <c r="E360" s="416"/>
      <c r="F360" s="416"/>
      <c r="G360" s="416"/>
      <c r="H360" s="416"/>
      <c r="I360" s="416"/>
      <c r="J360" s="416"/>
      <c r="K360" s="416"/>
      <c r="L360" s="441"/>
      <c r="M360" s="416"/>
      <c r="N360" s="416"/>
      <c r="Q360" s="416"/>
    </row>
    <row r="361" spans="1:17" x14ac:dyDescent="0.2">
      <c r="A361" s="416"/>
      <c r="B361" s="416"/>
      <c r="C361" s="416"/>
      <c r="D361" s="416"/>
      <c r="E361" s="416"/>
      <c r="F361" s="416"/>
      <c r="G361" s="416"/>
      <c r="H361" s="416"/>
      <c r="I361" s="416"/>
      <c r="J361" s="416"/>
      <c r="K361" s="416"/>
      <c r="L361" s="441"/>
      <c r="M361" s="416"/>
      <c r="N361" s="416"/>
      <c r="Q361" s="416"/>
    </row>
    <row r="362" spans="1:17" x14ac:dyDescent="0.2">
      <c r="A362" s="416"/>
      <c r="B362" s="416"/>
      <c r="C362" s="416"/>
      <c r="D362" s="416"/>
      <c r="E362" s="416"/>
      <c r="F362" s="416"/>
      <c r="G362" s="416"/>
      <c r="H362" s="416"/>
      <c r="I362" s="416"/>
      <c r="J362" s="416"/>
      <c r="K362" s="416"/>
      <c r="L362" s="441"/>
      <c r="M362" s="416"/>
      <c r="N362" s="416"/>
      <c r="Q362" s="416"/>
    </row>
    <row r="363" spans="1:17" x14ac:dyDescent="0.2">
      <c r="A363" s="416"/>
      <c r="B363" s="416"/>
      <c r="C363" s="416"/>
      <c r="D363" s="416"/>
      <c r="E363" s="416"/>
      <c r="F363" s="416"/>
      <c r="G363" s="416"/>
      <c r="H363" s="416"/>
      <c r="I363" s="416"/>
      <c r="J363" s="416"/>
      <c r="K363" s="416"/>
      <c r="L363" s="441"/>
      <c r="M363" s="416"/>
      <c r="N363" s="416"/>
      <c r="Q363" s="416"/>
    </row>
    <row r="364" spans="1:17" x14ac:dyDescent="0.2">
      <c r="A364" s="416"/>
      <c r="B364" s="416"/>
      <c r="C364" s="416"/>
      <c r="D364" s="416"/>
      <c r="E364" s="416"/>
      <c r="F364" s="416"/>
      <c r="G364" s="416"/>
      <c r="H364" s="416"/>
      <c r="I364" s="416"/>
      <c r="J364" s="416"/>
      <c r="K364" s="416"/>
      <c r="L364" s="441"/>
      <c r="M364" s="416"/>
      <c r="N364" s="416"/>
      <c r="Q364" s="416"/>
    </row>
    <row r="365" spans="1:17" x14ac:dyDescent="0.2">
      <c r="A365" s="416"/>
      <c r="B365" s="416"/>
      <c r="C365" s="416"/>
      <c r="D365" s="416"/>
      <c r="E365" s="416"/>
      <c r="F365" s="416"/>
      <c r="G365" s="416"/>
      <c r="H365" s="416"/>
      <c r="I365" s="416"/>
      <c r="J365" s="416"/>
      <c r="K365" s="416"/>
      <c r="L365" s="441"/>
      <c r="M365" s="416"/>
      <c r="N365" s="416"/>
      <c r="Q365" s="416"/>
    </row>
    <row r="366" spans="1:17" x14ac:dyDescent="0.2">
      <c r="A366" s="416"/>
      <c r="B366" s="416"/>
      <c r="C366" s="416"/>
      <c r="D366" s="416"/>
      <c r="E366" s="416"/>
      <c r="F366" s="416"/>
      <c r="G366" s="416"/>
      <c r="H366" s="416"/>
      <c r="I366" s="416"/>
      <c r="J366" s="416"/>
      <c r="K366" s="416"/>
      <c r="L366" s="441"/>
      <c r="M366" s="416"/>
      <c r="N366" s="416"/>
      <c r="Q366" s="416"/>
    </row>
    <row r="367" spans="1:17" x14ac:dyDescent="0.2">
      <c r="A367" s="416"/>
      <c r="B367" s="416"/>
      <c r="C367" s="416"/>
      <c r="D367" s="416"/>
      <c r="E367" s="416"/>
      <c r="F367" s="416"/>
      <c r="G367" s="416"/>
      <c r="H367" s="416"/>
      <c r="I367" s="416"/>
      <c r="J367" s="416"/>
      <c r="K367" s="416"/>
      <c r="L367" s="441"/>
      <c r="M367" s="416"/>
      <c r="N367" s="416"/>
      <c r="Q367" s="416"/>
    </row>
    <row r="368" spans="1:17" x14ac:dyDescent="0.2">
      <c r="A368" s="416"/>
      <c r="B368" s="416"/>
      <c r="C368" s="416"/>
      <c r="D368" s="416"/>
      <c r="E368" s="416"/>
      <c r="F368" s="416"/>
      <c r="G368" s="416"/>
      <c r="H368" s="416"/>
      <c r="I368" s="416"/>
      <c r="J368" s="416"/>
      <c r="K368" s="416"/>
      <c r="L368" s="441"/>
      <c r="M368" s="416"/>
      <c r="N368" s="416"/>
      <c r="Q368" s="416"/>
    </row>
    <row r="369" spans="1:17" x14ac:dyDescent="0.2">
      <c r="A369" s="416"/>
      <c r="B369" s="416"/>
      <c r="C369" s="416"/>
      <c r="D369" s="416"/>
      <c r="E369" s="416"/>
      <c r="F369" s="416"/>
      <c r="G369" s="416"/>
      <c r="H369" s="416"/>
      <c r="I369" s="416"/>
      <c r="J369" s="416"/>
      <c r="K369" s="416"/>
      <c r="L369" s="441"/>
      <c r="M369" s="416"/>
      <c r="N369" s="416"/>
      <c r="Q369" s="416"/>
    </row>
    <row r="370" spans="1:17" x14ac:dyDescent="0.2">
      <c r="A370" s="416"/>
      <c r="B370" s="416"/>
      <c r="C370" s="416"/>
      <c r="D370" s="416"/>
      <c r="E370" s="416"/>
      <c r="F370" s="416"/>
      <c r="G370" s="416"/>
      <c r="H370" s="416"/>
      <c r="I370" s="416"/>
      <c r="J370" s="416"/>
      <c r="K370" s="416"/>
      <c r="L370" s="441"/>
      <c r="M370" s="416"/>
      <c r="N370" s="416"/>
      <c r="Q370" s="416"/>
    </row>
    <row r="371" spans="1:17" x14ac:dyDescent="0.2">
      <c r="A371" s="416"/>
      <c r="B371" s="416"/>
      <c r="C371" s="416"/>
      <c r="D371" s="416"/>
      <c r="E371" s="416"/>
      <c r="F371" s="416"/>
      <c r="G371" s="416"/>
      <c r="H371" s="416"/>
      <c r="I371" s="416"/>
      <c r="J371" s="416"/>
      <c r="K371" s="416"/>
      <c r="L371" s="441"/>
      <c r="M371" s="416"/>
      <c r="N371" s="416"/>
      <c r="Q371" s="416"/>
    </row>
    <row r="372" spans="1:17" x14ac:dyDescent="0.2">
      <c r="A372" s="416"/>
      <c r="B372" s="416"/>
      <c r="C372" s="416"/>
      <c r="D372" s="416"/>
      <c r="E372" s="416"/>
      <c r="F372" s="416"/>
      <c r="G372" s="416"/>
      <c r="H372" s="416"/>
      <c r="I372" s="416"/>
      <c r="J372" s="416"/>
      <c r="K372" s="416"/>
      <c r="L372" s="441"/>
      <c r="M372" s="416"/>
      <c r="N372" s="416"/>
      <c r="Q372" s="416"/>
    </row>
    <row r="373" spans="1:17" x14ac:dyDescent="0.2">
      <c r="A373" s="416"/>
      <c r="B373" s="416"/>
      <c r="C373" s="416"/>
      <c r="D373" s="416"/>
      <c r="E373" s="416"/>
      <c r="F373" s="416"/>
      <c r="G373" s="416"/>
      <c r="H373" s="416"/>
      <c r="I373" s="416"/>
      <c r="J373" s="416"/>
      <c r="K373" s="416"/>
      <c r="L373" s="441"/>
      <c r="M373" s="416"/>
      <c r="N373" s="416"/>
      <c r="Q373" s="416"/>
    </row>
    <row r="374" spans="1:17" x14ac:dyDescent="0.2">
      <c r="A374" s="416"/>
      <c r="B374" s="416"/>
      <c r="C374" s="416"/>
      <c r="D374" s="416"/>
      <c r="E374" s="416"/>
      <c r="F374" s="416"/>
      <c r="G374" s="416"/>
      <c r="H374" s="416"/>
      <c r="I374" s="416"/>
      <c r="J374" s="416"/>
      <c r="K374" s="416"/>
      <c r="L374" s="441"/>
      <c r="M374" s="416"/>
      <c r="N374" s="416"/>
      <c r="Q374" s="416"/>
    </row>
    <row r="375" spans="1:17" x14ac:dyDescent="0.2">
      <c r="A375" s="416"/>
      <c r="B375" s="416"/>
      <c r="C375" s="416"/>
      <c r="D375" s="416"/>
      <c r="E375" s="416"/>
      <c r="F375" s="416"/>
      <c r="G375" s="416"/>
      <c r="H375" s="416"/>
      <c r="I375" s="416"/>
      <c r="J375" s="416"/>
      <c r="K375" s="416"/>
      <c r="L375" s="441"/>
      <c r="M375" s="416"/>
      <c r="N375" s="416"/>
      <c r="Q375" s="416"/>
    </row>
    <row r="376" spans="1:17" x14ac:dyDescent="0.2">
      <c r="A376" s="416"/>
      <c r="B376" s="416"/>
      <c r="C376" s="416"/>
      <c r="D376" s="416"/>
      <c r="E376" s="416"/>
      <c r="F376" s="416"/>
      <c r="G376" s="416"/>
      <c r="H376" s="416"/>
      <c r="I376" s="416"/>
      <c r="J376" s="416"/>
      <c r="K376" s="416"/>
      <c r="L376" s="441"/>
      <c r="M376" s="416"/>
      <c r="N376" s="416"/>
      <c r="Q376" s="416"/>
    </row>
    <row r="377" spans="1:17" x14ac:dyDescent="0.2">
      <c r="A377" s="416"/>
      <c r="B377" s="416"/>
      <c r="C377" s="416"/>
      <c r="D377" s="416"/>
      <c r="E377" s="416"/>
      <c r="F377" s="416"/>
      <c r="G377" s="416"/>
      <c r="H377" s="416"/>
      <c r="I377" s="416"/>
      <c r="J377" s="416"/>
      <c r="K377" s="416"/>
      <c r="L377" s="441"/>
      <c r="M377" s="416"/>
      <c r="N377" s="416"/>
      <c r="Q377" s="416"/>
    </row>
    <row r="378" spans="1:17" x14ac:dyDescent="0.2">
      <c r="A378" s="416"/>
      <c r="B378" s="416"/>
      <c r="C378" s="416"/>
      <c r="D378" s="416"/>
      <c r="E378" s="416"/>
      <c r="F378" s="416"/>
      <c r="G378" s="416"/>
      <c r="H378" s="416"/>
      <c r="I378" s="416"/>
      <c r="J378" s="416"/>
      <c r="K378" s="416"/>
      <c r="L378" s="441"/>
      <c r="M378" s="416"/>
      <c r="N378" s="416"/>
      <c r="Q378" s="416"/>
    </row>
    <row r="379" spans="1:17" x14ac:dyDescent="0.2">
      <c r="A379" s="416"/>
      <c r="B379" s="416"/>
      <c r="C379" s="416"/>
      <c r="D379" s="416"/>
      <c r="E379" s="416"/>
      <c r="F379" s="416"/>
      <c r="G379" s="416"/>
      <c r="H379" s="416"/>
      <c r="I379" s="416"/>
      <c r="J379" s="416"/>
      <c r="K379" s="416"/>
      <c r="L379" s="441"/>
      <c r="M379" s="416"/>
      <c r="N379" s="416"/>
      <c r="Q379" s="416"/>
    </row>
    <row r="380" spans="1:17" x14ac:dyDescent="0.2">
      <c r="A380" s="416"/>
      <c r="B380" s="416"/>
      <c r="C380" s="416"/>
      <c r="D380" s="416"/>
      <c r="E380" s="416"/>
      <c r="F380" s="416"/>
      <c r="G380" s="416"/>
      <c r="H380" s="416"/>
      <c r="I380" s="416"/>
      <c r="J380" s="416"/>
      <c r="K380" s="416"/>
      <c r="L380" s="441"/>
      <c r="M380" s="416"/>
      <c r="N380" s="416"/>
      <c r="Q380" s="416"/>
    </row>
    <row r="381" spans="1:17" x14ac:dyDescent="0.2">
      <c r="A381" s="416"/>
      <c r="B381" s="416"/>
      <c r="C381" s="416"/>
      <c r="D381" s="416"/>
      <c r="E381" s="416"/>
      <c r="F381" s="416"/>
      <c r="G381" s="416"/>
      <c r="H381" s="416"/>
      <c r="I381" s="416"/>
      <c r="J381" s="416"/>
      <c r="K381" s="416"/>
      <c r="L381" s="441"/>
      <c r="M381" s="416"/>
      <c r="N381" s="416"/>
      <c r="Q381" s="416"/>
    </row>
    <row r="382" spans="1:17" x14ac:dyDescent="0.2">
      <c r="A382" s="416"/>
      <c r="B382" s="416"/>
      <c r="C382" s="416"/>
      <c r="D382" s="416"/>
      <c r="E382" s="416"/>
      <c r="F382" s="416"/>
      <c r="G382" s="416"/>
      <c r="H382" s="416"/>
      <c r="I382" s="416"/>
      <c r="J382" s="416"/>
      <c r="K382" s="416"/>
      <c r="L382" s="441"/>
      <c r="M382" s="416"/>
      <c r="N382" s="416"/>
      <c r="Q382" s="416"/>
    </row>
    <row r="383" spans="1:17" x14ac:dyDescent="0.2">
      <c r="A383" s="416"/>
      <c r="B383" s="416"/>
      <c r="C383" s="416"/>
      <c r="D383" s="416"/>
      <c r="E383" s="416"/>
      <c r="F383" s="416"/>
      <c r="G383" s="416"/>
      <c r="H383" s="416"/>
      <c r="I383" s="416"/>
      <c r="J383" s="416"/>
      <c r="K383" s="416"/>
      <c r="L383" s="441"/>
      <c r="M383" s="416"/>
      <c r="N383" s="416"/>
      <c r="Q383" s="416"/>
    </row>
    <row r="384" spans="1:17" x14ac:dyDescent="0.2">
      <c r="A384" s="416"/>
      <c r="B384" s="416"/>
      <c r="C384" s="416"/>
      <c r="D384" s="416"/>
      <c r="E384" s="416"/>
      <c r="F384" s="416"/>
      <c r="G384" s="416"/>
      <c r="H384" s="416"/>
      <c r="I384" s="416"/>
      <c r="J384" s="416"/>
      <c r="K384" s="416"/>
      <c r="L384" s="441"/>
      <c r="M384" s="416"/>
      <c r="N384" s="416"/>
      <c r="Q384" s="416"/>
    </row>
    <row r="385" spans="1:17" x14ac:dyDescent="0.2">
      <c r="A385" s="416"/>
      <c r="B385" s="416"/>
      <c r="C385" s="416"/>
      <c r="D385" s="416"/>
      <c r="E385" s="416"/>
      <c r="F385" s="416"/>
      <c r="G385" s="416"/>
      <c r="H385" s="416"/>
      <c r="I385" s="416"/>
      <c r="J385" s="416"/>
      <c r="K385" s="416"/>
      <c r="L385" s="441"/>
      <c r="M385" s="416"/>
      <c r="N385" s="416"/>
      <c r="Q385" s="416"/>
    </row>
    <row r="386" spans="1:17" x14ac:dyDescent="0.2">
      <c r="A386" s="416"/>
      <c r="B386" s="416"/>
      <c r="C386" s="416"/>
      <c r="D386" s="416"/>
      <c r="E386" s="416"/>
      <c r="F386" s="416"/>
      <c r="G386" s="416"/>
      <c r="H386" s="416"/>
      <c r="I386" s="416"/>
      <c r="J386" s="416"/>
      <c r="K386" s="416"/>
      <c r="L386" s="441"/>
      <c r="M386" s="416"/>
      <c r="N386" s="416"/>
      <c r="Q386" s="416"/>
    </row>
    <row r="387" spans="1:17" x14ac:dyDescent="0.2">
      <c r="A387" s="416"/>
      <c r="B387" s="416"/>
      <c r="C387" s="416"/>
      <c r="D387" s="416"/>
      <c r="E387" s="416"/>
      <c r="F387" s="416"/>
      <c r="G387" s="416"/>
      <c r="H387" s="416"/>
      <c r="I387" s="416"/>
      <c r="J387" s="416"/>
      <c r="K387" s="416"/>
      <c r="L387" s="441"/>
      <c r="M387" s="416"/>
      <c r="N387" s="416"/>
      <c r="Q387" s="416"/>
    </row>
    <row r="388" spans="1:17" x14ac:dyDescent="0.2">
      <c r="A388" s="416"/>
      <c r="B388" s="416"/>
      <c r="C388" s="416"/>
      <c r="D388" s="416"/>
      <c r="E388" s="416"/>
      <c r="F388" s="416"/>
      <c r="G388" s="416"/>
      <c r="H388" s="416"/>
      <c r="I388" s="416"/>
      <c r="J388" s="416"/>
      <c r="K388" s="416"/>
      <c r="L388" s="441"/>
      <c r="M388" s="416"/>
      <c r="N388" s="416"/>
      <c r="Q388" s="416"/>
    </row>
    <row r="389" spans="1:17" x14ac:dyDescent="0.2">
      <c r="A389" s="416"/>
      <c r="B389" s="416"/>
      <c r="C389" s="416"/>
      <c r="D389" s="416"/>
      <c r="E389" s="416"/>
      <c r="F389" s="416"/>
      <c r="G389" s="416"/>
      <c r="H389" s="416"/>
      <c r="I389" s="416"/>
      <c r="J389" s="416"/>
      <c r="K389" s="416"/>
      <c r="L389" s="441"/>
      <c r="M389" s="416"/>
      <c r="N389" s="416"/>
      <c r="Q389" s="416"/>
    </row>
    <row r="390" spans="1:17" x14ac:dyDescent="0.2">
      <c r="A390" s="416"/>
      <c r="B390" s="416"/>
      <c r="C390" s="416"/>
      <c r="D390" s="416"/>
      <c r="E390" s="416"/>
      <c r="F390" s="416"/>
      <c r="G390" s="416"/>
      <c r="H390" s="416"/>
      <c r="I390" s="416"/>
      <c r="J390" s="416"/>
      <c r="K390" s="416"/>
      <c r="L390" s="441"/>
      <c r="M390" s="416"/>
      <c r="N390" s="416"/>
      <c r="Q390" s="416"/>
    </row>
    <row r="391" spans="1:17" x14ac:dyDescent="0.2">
      <c r="A391" s="416"/>
      <c r="B391" s="416"/>
      <c r="C391" s="416"/>
      <c r="D391" s="416"/>
      <c r="E391" s="416"/>
      <c r="F391" s="416"/>
      <c r="G391" s="416"/>
      <c r="H391" s="416"/>
      <c r="I391" s="416"/>
      <c r="J391" s="416"/>
      <c r="K391" s="416"/>
      <c r="L391" s="441"/>
      <c r="M391" s="416"/>
      <c r="N391" s="416"/>
      <c r="Q391" s="416"/>
    </row>
    <row r="392" spans="1:17" x14ac:dyDescent="0.2">
      <c r="A392" s="416"/>
      <c r="B392" s="416"/>
      <c r="C392" s="416"/>
      <c r="D392" s="416"/>
      <c r="E392" s="416"/>
      <c r="F392" s="416"/>
      <c r="G392" s="416"/>
      <c r="H392" s="416"/>
      <c r="I392" s="416"/>
      <c r="J392" s="416"/>
      <c r="K392" s="416"/>
      <c r="L392" s="441"/>
      <c r="M392" s="416"/>
      <c r="N392" s="416"/>
      <c r="Q392" s="416"/>
    </row>
    <row r="393" spans="1:17" x14ac:dyDescent="0.2">
      <c r="A393" s="416"/>
      <c r="B393" s="416"/>
      <c r="C393" s="416"/>
      <c r="D393" s="416"/>
      <c r="E393" s="416"/>
      <c r="F393" s="416"/>
      <c r="G393" s="416"/>
      <c r="H393" s="416"/>
      <c r="I393" s="416"/>
      <c r="J393" s="416"/>
      <c r="K393" s="416"/>
      <c r="L393" s="441"/>
      <c r="M393" s="416"/>
      <c r="N393" s="416"/>
      <c r="Q393" s="416"/>
    </row>
    <row r="394" spans="1:17" x14ac:dyDescent="0.2">
      <c r="A394" s="416"/>
      <c r="B394" s="416"/>
      <c r="C394" s="416"/>
      <c r="D394" s="416"/>
      <c r="E394" s="416"/>
      <c r="F394" s="416"/>
      <c r="G394" s="416"/>
      <c r="H394" s="416"/>
      <c r="I394" s="416"/>
      <c r="J394" s="416"/>
      <c r="K394" s="416"/>
      <c r="L394" s="441"/>
      <c r="M394" s="416"/>
      <c r="N394" s="416"/>
      <c r="Q394" s="416"/>
    </row>
    <row r="395" spans="1:17" x14ac:dyDescent="0.2">
      <c r="A395" s="416"/>
      <c r="B395" s="416"/>
      <c r="C395" s="416"/>
      <c r="D395" s="416"/>
      <c r="E395" s="416"/>
      <c r="F395" s="416"/>
      <c r="G395" s="416"/>
      <c r="H395" s="416"/>
      <c r="I395" s="416"/>
      <c r="J395" s="416"/>
      <c r="K395" s="416"/>
      <c r="L395" s="441"/>
      <c r="M395" s="416"/>
      <c r="N395" s="416"/>
      <c r="Q395" s="416"/>
    </row>
    <row r="396" spans="1:17" x14ac:dyDescent="0.2">
      <c r="A396" s="416"/>
      <c r="B396" s="416"/>
      <c r="C396" s="416"/>
      <c r="D396" s="416"/>
      <c r="E396" s="416"/>
      <c r="F396" s="416"/>
      <c r="G396" s="416"/>
      <c r="H396" s="416"/>
      <c r="I396" s="416"/>
      <c r="J396" s="416"/>
      <c r="K396" s="416"/>
      <c r="L396" s="441"/>
      <c r="M396" s="416"/>
      <c r="N396" s="416"/>
      <c r="Q396" s="416"/>
    </row>
    <row r="397" spans="1:17" x14ac:dyDescent="0.2">
      <c r="A397" s="416"/>
      <c r="B397" s="416"/>
      <c r="C397" s="416"/>
      <c r="D397" s="416"/>
      <c r="E397" s="416"/>
      <c r="F397" s="416"/>
      <c r="G397" s="416"/>
      <c r="H397" s="416"/>
      <c r="I397" s="416"/>
      <c r="J397" s="416"/>
      <c r="K397" s="416"/>
      <c r="L397" s="441"/>
      <c r="M397" s="416"/>
      <c r="N397" s="416"/>
      <c r="Q397" s="416"/>
    </row>
    <row r="398" spans="1:17" x14ac:dyDescent="0.2">
      <c r="A398" s="416"/>
      <c r="B398" s="416"/>
      <c r="C398" s="416"/>
      <c r="D398" s="416"/>
      <c r="E398" s="416"/>
      <c r="F398" s="416"/>
      <c r="G398" s="416"/>
      <c r="H398" s="416"/>
      <c r="I398" s="416"/>
      <c r="J398" s="416"/>
      <c r="K398" s="416"/>
      <c r="L398" s="441"/>
      <c r="M398" s="416"/>
      <c r="N398" s="416"/>
      <c r="Q398" s="416"/>
    </row>
    <row r="399" spans="1:17" x14ac:dyDescent="0.2">
      <c r="A399" s="416"/>
      <c r="B399" s="416"/>
      <c r="C399" s="416"/>
      <c r="D399" s="416"/>
      <c r="E399" s="416"/>
      <c r="F399" s="416"/>
      <c r="G399" s="416"/>
      <c r="H399" s="416"/>
      <c r="I399" s="416"/>
      <c r="J399" s="416"/>
      <c r="K399" s="416"/>
      <c r="L399" s="441"/>
      <c r="M399" s="416"/>
      <c r="N399" s="416"/>
      <c r="Q399" s="416"/>
    </row>
    <row r="400" spans="1:17" x14ac:dyDescent="0.2">
      <c r="A400" s="416"/>
      <c r="B400" s="416"/>
      <c r="C400" s="416"/>
      <c r="D400" s="416"/>
      <c r="E400" s="416"/>
      <c r="F400" s="416"/>
      <c r="G400" s="416"/>
      <c r="H400" s="416"/>
      <c r="I400" s="416"/>
      <c r="J400" s="416"/>
      <c r="K400" s="416"/>
      <c r="L400" s="441"/>
      <c r="M400" s="416"/>
      <c r="N400" s="416"/>
      <c r="Q400" s="416"/>
    </row>
    <row r="401" spans="1:17" x14ac:dyDescent="0.2">
      <c r="A401" s="416"/>
      <c r="B401" s="416"/>
      <c r="C401" s="416"/>
      <c r="D401" s="416"/>
      <c r="E401" s="416"/>
      <c r="F401" s="416"/>
      <c r="G401" s="416"/>
      <c r="H401" s="416"/>
      <c r="I401" s="416"/>
      <c r="J401" s="416"/>
      <c r="K401" s="416"/>
      <c r="L401" s="441"/>
      <c r="M401" s="416"/>
      <c r="N401" s="416"/>
      <c r="Q401" s="416"/>
    </row>
    <row r="402" spans="1:17" x14ac:dyDescent="0.2">
      <c r="A402" s="416"/>
      <c r="B402" s="416"/>
      <c r="C402" s="416"/>
      <c r="D402" s="416"/>
      <c r="E402" s="416"/>
      <c r="F402" s="416"/>
      <c r="G402" s="416"/>
      <c r="H402" s="416"/>
      <c r="I402" s="416"/>
      <c r="J402" s="416"/>
      <c r="K402" s="416"/>
      <c r="L402" s="441"/>
      <c r="M402" s="416"/>
      <c r="N402" s="416"/>
      <c r="Q402" s="416"/>
    </row>
    <row r="403" spans="1:17" x14ac:dyDescent="0.2">
      <c r="A403" s="416"/>
      <c r="B403" s="416"/>
      <c r="C403" s="416"/>
      <c r="D403" s="416"/>
      <c r="E403" s="416"/>
      <c r="F403" s="416"/>
      <c r="G403" s="416"/>
      <c r="H403" s="416"/>
      <c r="I403" s="416"/>
      <c r="J403" s="416"/>
      <c r="K403" s="416"/>
      <c r="L403" s="441"/>
      <c r="M403" s="416"/>
      <c r="N403" s="416"/>
    </row>
    <row r="404" spans="1:17" x14ac:dyDescent="0.2">
      <c r="A404" s="416"/>
      <c r="B404" s="416"/>
      <c r="C404" s="416"/>
      <c r="D404" s="416"/>
      <c r="E404" s="416"/>
      <c r="F404" s="416"/>
      <c r="G404" s="416"/>
      <c r="H404" s="416"/>
      <c r="I404" s="416"/>
      <c r="J404" s="416"/>
      <c r="K404" s="416"/>
      <c r="L404" s="441"/>
      <c r="M404" s="416"/>
      <c r="N404" s="416"/>
    </row>
    <row r="405" spans="1:17" x14ac:dyDescent="0.2">
      <c r="A405" s="416"/>
      <c r="B405" s="416"/>
      <c r="C405" s="416"/>
      <c r="D405" s="416"/>
      <c r="E405" s="416"/>
      <c r="F405" s="416"/>
      <c r="G405" s="416"/>
      <c r="H405" s="416"/>
      <c r="I405" s="416"/>
      <c r="J405" s="416"/>
      <c r="K405" s="416"/>
      <c r="L405" s="441"/>
      <c r="M405" s="416"/>
      <c r="N405" s="416"/>
    </row>
    <row r="406" spans="1:17" x14ac:dyDescent="0.2">
      <c r="A406" s="416"/>
      <c r="B406" s="416"/>
      <c r="C406" s="416"/>
      <c r="D406" s="416"/>
      <c r="E406" s="416"/>
      <c r="F406" s="416"/>
      <c r="G406" s="416"/>
      <c r="H406" s="416"/>
      <c r="I406" s="416"/>
      <c r="J406" s="416"/>
      <c r="K406" s="416"/>
      <c r="L406" s="441"/>
      <c r="M406" s="416"/>
      <c r="N406" s="416"/>
    </row>
    <row r="407" spans="1:17" x14ac:dyDescent="0.2">
      <c r="A407" s="416"/>
      <c r="B407" s="416"/>
      <c r="C407" s="416"/>
      <c r="D407" s="416"/>
      <c r="E407" s="416"/>
      <c r="F407" s="416"/>
      <c r="G407" s="416"/>
      <c r="H407" s="416"/>
      <c r="I407" s="416"/>
      <c r="J407" s="416"/>
      <c r="K407" s="416"/>
      <c r="L407" s="441"/>
      <c r="M407" s="416"/>
      <c r="N407" s="416"/>
    </row>
    <row r="408" spans="1:17" x14ac:dyDescent="0.2">
      <c r="A408" s="416"/>
      <c r="B408" s="416"/>
      <c r="C408" s="416"/>
      <c r="D408" s="416"/>
      <c r="E408" s="416"/>
      <c r="F408" s="416"/>
      <c r="G408" s="416"/>
      <c r="H408" s="416"/>
      <c r="I408" s="416"/>
      <c r="J408" s="416"/>
      <c r="K408" s="416"/>
      <c r="L408" s="441"/>
      <c r="M408" s="416"/>
      <c r="N408" s="416"/>
    </row>
    <row r="409" spans="1:17" x14ac:dyDescent="0.2">
      <c r="A409" s="416"/>
      <c r="B409" s="416"/>
      <c r="C409" s="416"/>
      <c r="D409" s="416"/>
      <c r="E409" s="416"/>
      <c r="F409" s="416"/>
      <c r="G409" s="416"/>
      <c r="H409" s="416"/>
      <c r="I409" s="416"/>
      <c r="J409" s="416"/>
      <c r="K409" s="416"/>
      <c r="L409" s="441"/>
      <c r="M409" s="416"/>
      <c r="N409" s="416"/>
    </row>
    <row r="410" spans="1:17" x14ac:dyDescent="0.2">
      <c r="A410" s="416"/>
      <c r="B410" s="416"/>
      <c r="C410" s="416"/>
      <c r="D410" s="416"/>
      <c r="E410" s="416"/>
      <c r="F410" s="416"/>
      <c r="G410" s="416"/>
      <c r="H410" s="416"/>
      <c r="I410" s="416"/>
      <c r="J410" s="416"/>
      <c r="K410" s="416"/>
      <c r="L410" s="441"/>
      <c r="M410" s="416"/>
      <c r="N410" s="416"/>
    </row>
  </sheetData>
  <sheetProtection formatCells="0" formatColumns="0" formatRows="0" insertColumns="0" insertRows="0" deleteColumns="0" deleteRows="0" sort="0" autoFilter="0" pivotTables="0"/>
  <phoneticPr fontId="30" type="noConversion"/>
  <pageMargins left="0.7" right="0.7" top="0.75" bottom="0.75" header="0.3" footer="0.3"/>
  <pageSetup paperSize="9" orientation="portrait" r:id="rId1"/>
  <ignoredErrors>
    <ignoredError sqref="Q18:Q66"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2729E3-86E7-4748-BACE-A49D13BA6E34}">
          <x14:formula1>
            <xm:f>'Step 2 - Energy efficiency data'!$B$53:$B$57</xm:f>
          </x14:formula1>
          <xm:sqref>L17:L66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CB37A-9DDD-4DCA-AB2C-99D22782C4B7}">
  <sheetPr>
    <tabColor theme="9" tint="0.79998168889431442"/>
  </sheetPr>
  <dimension ref="A1:CG519"/>
  <sheetViews>
    <sheetView showGridLines="0" zoomScaleNormal="100" workbookViewId="0">
      <selection activeCell="D25" sqref="D25:AA25"/>
    </sheetView>
  </sheetViews>
  <sheetFormatPr defaultRowHeight="12.75" x14ac:dyDescent="0.3"/>
  <cols>
    <col min="1" max="1" width="6.7109375" style="215" customWidth="1"/>
    <col min="2" max="2" width="47.42578125" style="215" customWidth="1"/>
    <col min="3" max="3" width="13.85546875" style="216" customWidth="1"/>
    <col min="4" max="21" width="6.7109375" style="215" customWidth="1"/>
    <col min="22" max="27" width="7.85546875" style="215" customWidth="1"/>
    <col min="28" max="28" width="2.140625" style="215" customWidth="1"/>
    <col min="29" max="29" width="9.140625" style="215"/>
    <col min="30" max="30" width="13.140625" style="215" customWidth="1"/>
    <col min="31" max="31" width="2.140625" style="215" customWidth="1"/>
    <col min="32" max="32" width="32" style="215" customWidth="1"/>
    <col min="33" max="33" width="13.140625" style="215" customWidth="1"/>
    <col min="34" max="34" width="5.28515625" style="215" customWidth="1"/>
    <col min="35" max="35" width="22.140625" style="215" customWidth="1"/>
    <col min="36" max="59" width="4" style="215" customWidth="1"/>
    <col min="60" max="60" width="4.42578125" style="215" customWidth="1"/>
    <col min="61" max="61" width="10.5703125" style="215" customWidth="1"/>
    <col min="62" max="85" width="5.140625" style="215" customWidth="1"/>
    <col min="86" max="16384" width="9.140625" style="215"/>
  </cols>
  <sheetData>
    <row r="1" spans="1:85" customFormat="1" ht="18" x14ac:dyDescent="0.35">
      <c r="A1" s="296" t="s">
        <v>110</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c r="BH1" s="297"/>
      <c r="BI1" s="297"/>
      <c r="BJ1" s="297"/>
      <c r="BK1" s="297"/>
      <c r="BL1" s="297"/>
      <c r="BM1" s="297"/>
      <c r="BN1" s="297"/>
      <c r="BO1" s="297"/>
      <c r="BP1" s="297"/>
      <c r="BQ1" s="297"/>
      <c r="BR1" s="297"/>
      <c r="BS1" s="297"/>
      <c r="BT1" s="297"/>
      <c r="BU1" s="297"/>
      <c r="BV1" s="297"/>
      <c r="BW1" s="297"/>
      <c r="BX1" s="297"/>
      <c r="BY1" s="297"/>
      <c r="BZ1" s="297"/>
      <c r="CA1" s="297"/>
      <c r="CB1" s="297"/>
      <c r="CC1" s="297"/>
      <c r="CD1" s="297"/>
      <c r="CE1" s="297"/>
      <c r="CF1" s="297"/>
      <c r="CG1" s="297"/>
    </row>
    <row r="2" spans="1:85" customFormat="1" ht="18" x14ac:dyDescent="0.35">
      <c r="A2" s="345"/>
      <c r="B2" s="346"/>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row>
    <row r="3" spans="1:85" ht="24" customHeight="1" x14ac:dyDescent="0.3">
      <c r="A3" s="214"/>
    </row>
    <row r="4" spans="1:85" ht="15" customHeight="1" x14ac:dyDescent="0.3">
      <c r="A4" s="214"/>
    </row>
    <row r="5" spans="1:85" ht="15" customHeight="1" x14ac:dyDescent="0.3">
      <c r="A5" s="214"/>
    </row>
    <row r="6" spans="1:85" ht="15" customHeight="1" thickBot="1" x14ac:dyDescent="0.35">
      <c r="A6" s="214"/>
    </row>
    <row r="7" spans="1:85" ht="15" customHeight="1" x14ac:dyDescent="0.3">
      <c r="A7" s="214"/>
      <c r="AI7" s="217" t="s">
        <v>6</v>
      </c>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t="s">
        <v>111</v>
      </c>
      <c r="BI7" s="183" t="s">
        <v>112</v>
      </c>
    </row>
    <row r="8" spans="1:85" ht="15" customHeight="1" x14ac:dyDescent="0.3">
      <c r="A8" s="214"/>
      <c r="AI8" s="221"/>
      <c r="AJ8" s="222" t="s">
        <v>113</v>
      </c>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3" t="s">
        <v>114</v>
      </c>
      <c r="BI8" s="184"/>
    </row>
    <row r="9" spans="1:85" s="219" customFormat="1" ht="31.5" customHeight="1" thickBot="1" x14ac:dyDescent="0.35">
      <c r="B9" s="220"/>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I9" s="225" t="s">
        <v>115</v>
      </c>
      <c r="AJ9" s="226" t="s">
        <v>116</v>
      </c>
      <c r="AK9" s="226" t="s">
        <v>116</v>
      </c>
      <c r="AL9" s="226" t="s">
        <v>116</v>
      </c>
      <c r="AM9" s="226" t="s">
        <v>116</v>
      </c>
      <c r="AN9" s="226" t="s">
        <v>116</v>
      </c>
      <c r="AO9" s="226" t="s">
        <v>116</v>
      </c>
      <c r="AP9" s="226" t="s">
        <v>116</v>
      </c>
      <c r="AQ9" s="226" t="s">
        <v>116</v>
      </c>
      <c r="AR9" s="226" t="s">
        <v>116</v>
      </c>
      <c r="AS9" s="226" t="s">
        <v>116</v>
      </c>
      <c r="AT9" s="226" t="s">
        <v>116</v>
      </c>
      <c r="AU9" s="226" t="s">
        <v>116</v>
      </c>
      <c r="AV9" s="226" t="s">
        <v>116</v>
      </c>
      <c r="AW9" s="226" t="s">
        <v>116</v>
      </c>
      <c r="AX9" s="226" t="s">
        <v>116</v>
      </c>
      <c r="AY9" s="226" t="s">
        <v>116</v>
      </c>
      <c r="AZ9" s="226" t="s">
        <v>116</v>
      </c>
      <c r="BA9" s="226" t="s">
        <v>116</v>
      </c>
      <c r="BB9" s="226" t="s">
        <v>116</v>
      </c>
      <c r="BC9" s="226" t="s">
        <v>116</v>
      </c>
      <c r="BD9" s="226" t="s">
        <v>116</v>
      </c>
      <c r="BE9" s="226" t="s">
        <v>116</v>
      </c>
      <c r="BF9" s="226" t="s">
        <v>116</v>
      </c>
      <c r="BG9" s="226" t="s">
        <v>116</v>
      </c>
      <c r="BH9" s="227" t="s">
        <v>117</v>
      </c>
      <c r="BI9" s="228" t="s">
        <v>118</v>
      </c>
    </row>
    <row r="10" spans="1:85" ht="15" x14ac:dyDescent="0.3">
      <c r="B10" s="278" t="s">
        <v>0</v>
      </c>
      <c r="C10" s="277" t="s">
        <v>1</v>
      </c>
      <c r="D10" s="224"/>
      <c r="I10" s="124"/>
      <c r="J10" s="124"/>
      <c r="K10" s="124"/>
      <c r="L10" s="124"/>
      <c r="M10" s="124"/>
      <c r="N10" s="124"/>
      <c r="O10" s="124"/>
      <c r="P10" s="124"/>
      <c r="Q10" s="124"/>
      <c r="R10" s="124"/>
      <c r="S10" s="124"/>
      <c r="T10" s="124"/>
      <c r="U10" s="124"/>
      <c r="V10" s="124"/>
      <c r="W10" s="124"/>
      <c r="X10" s="124"/>
      <c r="Y10" s="124"/>
      <c r="Z10" s="124"/>
      <c r="AA10" s="124"/>
      <c r="AI10" s="229" t="s">
        <v>119</v>
      </c>
      <c r="AJ10" s="226">
        <v>0</v>
      </c>
      <c r="AK10" s="226">
        <v>1</v>
      </c>
      <c r="AL10" s="226">
        <v>2</v>
      </c>
      <c r="AM10" s="226">
        <v>3</v>
      </c>
      <c r="AN10" s="226">
        <v>4</v>
      </c>
      <c r="AO10" s="226">
        <v>5</v>
      </c>
      <c r="AP10" s="226">
        <v>6</v>
      </c>
      <c r="AQ10" s="226">
        <v>7</v>
      </c>
      <c r="AR10" s="226">
        <v>8</v>
      </c>
      <c r="AS10" s="226">
        <v>9</v>
      </c>
      <c r="AT10" s="226">
        <v>10</v>
      </c>
      <c r="AU10" s="226">
        <v>11</v>
      </c>
      <c r="AV10" s="226">
        <v>12</v>
      </c>
      <c r="AW10" s="226">
        <v>13</v>
      </c>
      <c r="AX10" s="226">
        <v>14</v>
      </c>
      <c r="AY10" s="226">
        <v>15</v>
      </c>
      <c r="AZ10" s="226">
        <v>16</v>
      </c>
      <c r="BA10" s="226">
        <v>17</v>
      </c>
      <c r="BB10" s="226">
        <v>18</v>
      </c>
      <c r="BC10" s="226">
        <v>19</v>
      </c>
      <c r="BD10" s="226">
        <v>20</v>
      </c>
      <c r="BE10" s="226">
        <v>21</v>
      </c>
      <c r="BF10" s="226">
        <v>22</v>
      </c>
      <c r="BG10" s="226">
        <v>23</v>
      </c>
      <c r="BH10" s="227">
        <v>333</v>
      </c>
      <c r="BI10" s="230">
        <v>825.70098323190552</v>
      </c>
    </row>
    <row r="11" spans="1:85" ht="15.75" customHeight="1" x14ac:dyDescent="0.3">
      <c r="B11" s="279" t="s">
        <v>2</v>
      </c>
      <c r="C11" s="276" t="s">
        <v>3</v>
      </c>
      <c r="D11" s="280"/>
      <c r="V11" s="124"/>
      <c r="W11" s="124"/>
      <c r="X11" s="124"/>
      <c r="Y11" s="124"/>
      <c r="Z11" s="124"/>
      <c r="AA11" s="124"/>
      <c r="AI11" s="229" t="s">
        <v>41</v>
      </c>
      <c r="AJ11" s="231">
        <v>1</v>
      </c>
      <c r="AK11" s="231">
        <v>1</v>
      </c>
      <c r="AL11" s="231">
        <v>0</v>
      </c>
      <c r="AM11" s="231">
        <v>0</v>
      </c>
      <c r="AN11" s="231">
        <v>0</v>
      </c>
      <c r="AO11" s="231">
        <v>0</v>
      </c>
      <c r="AP11" s="231">
        <v>7</v>
      </c>
      <c r="AQ11" s="231">
        <v>7</v>
      </c>
      <c r="AR11" s="231">
        <v>11</v>
      </c>
      <c r="AS11" s="231">
        <v>13</v>
      </c>
      <c r="AT11" s="231">
        <v>6</v>
      </c>
      <c r="AU11" s="231">
        <v>5</v>
      </c>
      <c r="AV11" s="231">
        <v>13</v>
      </c>
      <c r="AW11" s="231">
        <v>9</v>
      </c>
      <c r="AX11" s="231">
        <v>7</v>
      </c>
      <c r="AY11" s="231">
        <v>10</v>
      </c>
      <c r="AZ11" s="231">
        <v>8</v>
      </c>
      <c r="BA11" s="231">
        <v>9</v>
      </c>
      <c r="BB11" s="231">
        <v>13</v>
      </c>
      <c r="BC11" s="231">
        <v>7</v>
      </c>
      <c r="BD11" s="231">
        <v>10</v>
      </c>
      <c r="BE11" s="231">
        <v>6</v>
      </c>
      <c r="BF11" s="231">
        <v>5</v>
      </c>
      <c r="BG11" s="231">
        <v>6</v>
      </c>
      <c r="BH11" s="227">
        <v>154</v>
      </c>
      <c r="BI11" s="230">
        <v>425.34358099683652</v>
      </c>
    </row>
    <row r="12" spans="1:85" ht="15.75" customHeight="1" x14ac:dyDescent="0.3">
      <c r="B12" s="281" t="s">
        <v>120</v>
      </c>
      <c r="C12" s="276" t="s">
        <v>5</v>
      </c>
      <c r="D12" s="280"/>
      <c r="V12" s="124"/>
      <c r="W12" s="124"/>
      <c r="X12" s="124"/>
      <c r="Y12" s="124"/>
      <c r="Z12" s="124"/>
      <c r="AA12" s="124"/>
      <c r="AI12" s="229" t="s">
        <v>49</v>
      </c>
      <c r="AJ12" s="231">
        <v>2</v>
      </c>
      <c r="AK12" s="231">
        <v>1</v>
      </c>
      <c r="AL12" s="231">
        <v>0</v>
      </c>
      <c r="AM12" s="231">
        <v>0</v>
      </c>
      <c r="AN12" s="231">
        <v>0</v>
      </c>
      <c r="AO12" s="231">
        <v>1</v>
      </c>
      <c r="AP12" s="231">
        <v>4</v>
      </c>
      <c r="AQ12" s="231">
        <v>8</v>
      </c>
      <c r="AR12" s="231">
        <v>3</v>
      </c>
      <c r="AS12" s="231">
        <v>7</v>
      </c>
      <c r="AT12" s="231">
        <v>3</v>
      </c>
      <c r="AU12" s="231">
        <v>4</v>
      </c>
      <c r="AV12" s="231">
        <v>4</v>
      </c>
      <c r="AW12" s="231">
        <v>4</v>
      </c>
      <c r="AX12" s="231">
        <v>6</v>
      </c>
      <c r="AY12" s="231">
        <v>3</v>
      </c>
      <c r="AZ12" s="231">
        <v>9</v>
      </c>
      <c r="BA12" s="231">
        <v>6</v>
      </c>
      <c r="BB12" s="231">
        <v>3</v>
      </c>
      <c r="BC12" s="231">
        <v>9</v>
      </c>
      <c r="BD12" s="231">
        <v>7</v>
      </c>
      <c r="BE12" s="231">
        <v>7</v>
      </c>
      <c r="BF12" s="231">
        <v>3</v>
      </c>
      <c r="BG12" s="231">
        <v>1</v>
      </c>
      <c r="BH12" s="227">
        <v>95</v>
      </c>
      <c r="BI12" s="230">
        <v>262.38727399155493</v>
      </c>
    </row>
    <row r="13" spans="1:85" ht="15.75" customHeight="1" x14ac:dyDescent="0.3">
      <c r="B13" s="282" t="s">
        <v>6</v>
      </c>
      <c r="C13" s="276" t="s">
        <v>5</v>
      </c>
      <c r="D13" s="280"/>
      <c r="V13" s="124"/>
      <c r="W13" s="124"/>
      <c r="X13" s="124"/>
      <c r="Y13" s="124"/>
      <c r="Z13" s="124"/>
      <c r="AA13" s="124"/>
      <c r="AI13" s="229" t="s">
        <v>53</v>
      </c>
      <c r="AJ13" s="231">
        <v>0</v>
      </c>
      <c r="AK13" s="231">
        <v>0</v>
      </c>
      <c r="AL13" s="231">
        <v>0</v>
      </c>
      <c r="AM13" s="231">
        <v>0</v>
      </c>
      <c r="AN13" s="231">
        <v>0</v>
      </c>
      <c r="AO13" s="231">
        <v>0</v>
      </c>
      <c r="AP13" s="231">
        <v>0</v>
      </c>
      <c r="AQ13" s="231">
        <v>1</v>
      </c>
      <c r="AR13" s="231">
        <v>10</v>
      </c>
      <c r="AS13" s="231">
        <v>1</v>
      </c>
      <c r="AT13" s="231">
        <v>1</v>
      </c>
      <c r="AU13" s="231">
        <v>2</v>
      </c>
      <c r="AV13" s="231">
        <v>6</v>
      </c>
      <c r="AW13" s="231">
        <v>1</v>
      </c>
      <c r="AX13" s="231">
        <v>4</v>
      </c>
      <c r="AY13" s="231">
        <v>2</v>
      </c>
      <c r="AZ13" s="231">
        <v>3</v>
      </c>
      <c r="BA13" s="231">
        <v>6</v>
      </c>
      <c r="BB13" s="231">
        <v>3</v>
      </c>
      <c r="BC13" s="231">
        <v>2</v>
      </c>
      <c r="BD13" s="231">
        <v>2</v>
      </c>
      <c r="BE13" s="231">
        <v>5</v>
      </c>
      <c r="BF13" s="231">
        <v>1</v>
      </c>
      <c r="BG13" s="231">
        <v>3</v>
      </c>
      <c r="BH13" s="227">
        <v>53</v>
      </c>
      <c r="BI13" s="230">
        <v>61.009781573723721</v>
      </c>
    </row>
    <row r="14" spans="1:85" ht="15.75" customHeight="1" thickBot="1" x14ac:dyDescent="0.35">
      <c r="B14" s="283" t="s">
        <v>7</v>
      </c>
      <c r="C14" s="276" t="s">
        <v>121</v>
      </c>
      <c r="D14" s="280"/>
      <c r="V14" s="124"/>
      <c r="W14" s="124"/>
      <c r="X14" s="124"/>
      <c r="Y14" s="124"/>
      <c r="Z14" s="124"/>
      <c r="AA14" s="124"/>
      <c r="AI14" s="232" t="s">
        <v>59</v>
      </c>
      <c r="AJ14" s="233">
        <v>0</v>
      </c>
      <c r="AK14" s="233">
        <v>0</v>
      </c>
      <c r="AL14" s="233">
        <v>0</v>
      </c>
      <c r="AM14" s="233">
        <v>0</v>
      </c>
      <c r="AN14" s="233">
        <v>0</v>
      </c>
      <c r="AO14" s="233">
        <v>0</v>
      </c>
      <c r="AP14" s="233">
        <v>0</v>
      </c>
      <c r="AQ14" s="233">
        <v>1</v>
      </c>
      <c r="AR14" s="233">
        <v>3</v>
      </c>
      <c r="AS14" s="233">
        <v>3</v>
      </c>
      <c r="AT14" s="233">
        <v>0</v>
      </c>
      <c r="AU14" s="233">
        <v>4</v>
      </c>
      <c r="AV14" s="233">
        <v>2</v>
      </c>
      <c r="AW14" s="233">
        <v>0</v>
      </c>
      <c r="AX14" s="233">
        <v>2</v>
      </c>
      <c r="AY14" s="233">
        <v>4</v>
      </c>
      <c r="AZ14" s="233">
        <v>1</v>
      </c>
      <c r="BA14" s="233">
        <v>3</v>
      </c>
      <c r="BB14" s="233">
        <v>2</v>
      </c>
      <c r="BC14" s="233">
        <v>1</v>
      </c>
      <c r="BD14" s="233">
        <v>0</v>
      </c>
      <c r="BE14" s="233">
        <v>3</v>
      </c>
      <c r="BF14" s="233">
        <v>2</v>
      </c>
      <c r="BG14" s="233">
        <v>0</v>
      </c>
      <c r="BH14" s="234">
        <v>31</v>
      </c>
      <c r="BI14" s="235">
        <v>76.960346669790383</v>
      </c>
    </row>
    <row r="15" spans="1:85" ht="15.75" customHeight="1" thickBot="1" x14ac:dyDescent="0.35">
      <c r="B15" s="284" t="s">
        <v>9</v>
      </c>
      <c r="C15" s="285" t="s">
        <v>5</v>
      </c>
      <c r="D15" s="286"/>
      <c r="V15" s="124"/>
      <c r="W15" s="124"/>
      <c r="X15" s="124"/>
      <c r="Y15" s="124"/>
      <c r="Z15" s="124"/>
      <c r="AA15" s="124"/>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7"/>
      <c r="BI15" s="237"/>
    </row>
    <row r="16" spans="1:85" ht="15.75" customHeight="1" x14ac:dyDescent="0.3">
      <c r="B16" s="236"/>
      <c r="C16" s="124"/>
    </row>
    <row r="17" spans="1:85" ht="15" x14ac:dyDescent="0.3">
      <c r="B17" s="450" t="s">
        <v>122</v>
      </c>
      <c r="C17" s="130"/>
      <c r="D17" s="208" t="str">
        <f>D23</f>
        <v>Hour</v>
      </c>
      <c r="E17" s="209" t="str">
        <f t="shared" ref="E17:AA17" si="0">E23</f>
        <v>Hour</v>
      </c>
      <c r="F17" s="209" t="str">
        <f t="shared" si="0"/>
        <v>Hour</v>
      </c>
      <c r="G17" s="209" t="str">
        <f t="shared" si="0"/>
        <v>Hour</v>
      </c>
      <c r="H17" s="209" t="str">
        <f t="shared" si="0"/>
        <v>Hour</v>
      </c>
      <c r="I17" s="209" t="str">
        <f t="shared" si="0"/>
        <v>Hour</v>
      </c>
      <c r="J17" s="209" t="str">
        <f t="shared" si="0"/>
        <v>Hour</v>
      </c>
      <c r="K17" s="209" t="str">
        <f t="shared" si="0"/>
        <v>Hour</v>
      </c>
      <c r="L17" s="209" t="str">
        <f t="shared" si="0"/>
        <v>Hour</v>
      </c>
      <c r="M17" s="209" t="str">
        <f t="shared" si="0"/>
        <v>Hour</v>
      </c>
      <c r="N17" s="209" t="str">
        <f t="shared" si="0"/>
        <v>Hour</v>
      </c>
      <c r="O17" s="209" t="str">
        <f t="shared" si="0"/>
        <v>Hour</v>
      </c>
      <c r="P17" s="209" t="str">
        <f t="shared" si="0"/>
        <v>Hour</v>
      </c>
      <c r="Q17" s="209" t="str">
        <f t="shared" si="0"/>
        <v>Hour</v>
      </c>
      <c r="R17" s="209" t="str">
        <f t="shared" si="0"/>
        <v>Hour</v>
      </c>
      <c r="S17" s="209" t="str">
        <f t="shared" si="0"/>
        <v>Hour</v>
      </c>
      <c r="T17" s="209" t="str">
        <f t="shared" si="0"/>
        <v>Hour</v>
      </c>
      <c r="U17" s="209" t="str">
        <f t="shared" si="0"/>
        <v>Hour</v>
      </c>
      <c r="V17" s="209" t="str">
        <f t="shared" si="0"/>
        <v>Hour</v>
      </c>
      <c r="W17" s="209" t="str">
        <f t="shared" si="0"/>
        <v>Hour</v>
      </c>
      <c r="X17" s="209" t="str">
        <f t="shared" si="0"/>
        <v>Hour</v>
      </c>
      <c r="Y17" s="209" t="str">
        <f t="shared" si="0"/>
        <v>Hour</v>
      </c>
      <c r="Z17" s="209" t="str">
        <f t="shared" si="0"/>
        <v>Hour</v>
      </c>
      <c r="AA17" s="209" t="str">
        <f t="shared" si="0"/>
        <v>Hour</v>
      </c>
    </row>
    <row r="18" spans="1:85" ht="15.75" x14ac:dyDescent="0.3">
      <c r="B18" s="451"/>
      <c r="C18" s="130" t="s">
        <v>116</v>
      </c>
      <c r="D18" s="208">
        <f>D24</f>
        <v>0</v>
      </c>
      <c r="E18" s="209">
        <f t="shared" ref="E18:AA18" si="1">E24</f>
        <v>1</v>
      </c>
      <c r="F18" s="209">
        <f t="shared" si="1"/>
        <v>2</v>
      </c>
      <c r="G18" s="209">
        <f t="shared" si="1"/>
        <v>3</v>
      </c>
      <c r="H18" s="209">
        <f t="shared" si="1"/>
        <v>4</v>
      </c>
      <c r="I18" s="209">
        <f t="shared" si="1"/>
        <v>5</v>
      </c>
      <c r="J18" s="209">
        <f t="shared" si="1"/>
        <v>6</v>
      </c>
      <c r="K18" s="209">
        <f t="shared" si="1"/>
        <v>7</v>
      </c>
      <c r="L18" s="209">
        <f t="shared" si="1"/>
        <v>8</v>
      </c>
      <c r="M18" s="209">
        <f t="shared" si="1"/>
        <v>9</v>
      </c>
      <c r="N18" s="209">
        <f t="shared" si="1"/>
        <v>10</v>
      </c>
      <c r="O18" s="209">
        <f t="shared" si="1"/>
        <v>11</v>
      </c>
      <c r="P18" s="209">
        <f t="shared" si="1"/>
        <v>12</v>
      </c>
      <c r="Q18" s="209">
        <f t="shared" si="1"/>
        <v>13</v>
      </c>
      <c r="R18" s="209">
        <f t="shared" si="1"/>
        <v>14</v>
      </c>
      <c r="S18" s="209">
        <f t="shared" si="1"/>
        <v>15</v>
      </c>
      <c r="T18" s="209">
        <f t="shared" si="1"/>
        <v>16</v>
      </c>
      <c r="U18" s="209">
        <f t="shared" si="1"/>
        <v>17</v>
      </c>
      <c r="V18" s="209">
        <f t="shared" si="1"/>
        <v>18</v>
      </c>
      <c r="W18" s="209">
        <f t="shared" si="1"/>
        <v>19</v>
      </c>
      <c r="X18" s="209">
        <f t="shared" si="1"/>
        <v>20</v>
      </c>
      <c r="Y18" s="209">
        <f t="shared" si="1"/>
        <v>21</v>
      </c>
      <c r="Z18" s="209">
        <f t="shared" si="1"/>
        <v>22</v>
      </c>
      <c r="AA18" s="209">
        <f t="shared" si="1"/>
        <v>23</v>
      </c>
      <c r="AC18" s="131"/>
      <c r="AD18" s="127"/>
    </row>
    <row r="19" spans="1:85" ht="18" customHeight="1" x14ac:dyDescent="0.3">
      <c r="B19" s="238" t="s">
        <v>123</v>
      </c>
      <c r="C19" s="239" t="s">
        <v>124</v>
      </c>
      <c r="D19" s="240">
        <f>SUM(D25:D74)</f>
        <v>0</v>
      </c>
      <c r="E19" s="240">
        <f t="shared" ref="E19:U19" si="2">SUM(E25:E74)</f>
        <v>0</v>
      </c>
      <c r="F19" s="240">
        <f t="shared" si="2"/>
        <v>0</v>
      </c>
      <c r="G19" s="240">
        <f t="shared" si="2"/>
        <v>0</v>
      </c>
      <c r="H19" s="240">
        <f t="shared" si="2"/>
        <v>0</v>
      </c>
      <c r="I19" s="240">
        <f t="shared" si="2"/>
        <v>0</v>
      </c>
      <c r="J19" s="240">
        <f t="shared" si="2"/>
        <v>0</v>
      </c>
      <c r="K19" s="240">
        <f t="shared" si="2"/>
        <v>0</v>
      </c>
      <c r="L19" s="240">
        <f t="shared" si="2"/>
        <v>0</v>
      </c>
      <c r="M19" s="240">
        <f t="shared" si="2"/>
        <v>0</v>
      </c>
      <c r="N19" s="240">
        <f t="shared" si="2"/>
        <v>0</v>
      </c>
      <c r="O19" s="240">
        <f t="shared" si="2"/>
        <v>0</v>
      </c>
      <c r="P19" s="240">
        <f t="shared" si="2"/>
        <v>0</v>
      </c>
      <c r="Q19" s="240">
        <f t="shared" si="2"/>
        <v>0</v>
      </c>
      <c r="R19" s="240">
        <f t="shared" si="2"/>
        <v>0</v>
      </c>
      <c r="S19" s="240">
        <f t="shared" si="2"/>
        <v>0</v>
      </c>
      <c r="T19" s="240">
        <f t="shared" si="2"/>
        <v>0</v>
      </c>
      <c r="U19" s="240">
        <f t="shared" si="2"/>
        <v>0</v>
      </c>
      <c r="V19" s="240">
        <f>SUM(V25:V74)</f>
        <v>0</v>
      </c>
      <c r="W19" s="240">
        <f t="shared" ref="W19:AA19" si="3">SUM(W25:W74)</f>
        <v>0</v>
      </c>
      <c r="X19" s="240">
        <f t="shared" si="3"/>
        <v>0</v>
      </c>
      <c r="Y19" s="240">
        <f t="shared" si="3"/>
        <v>0</v>
      </c>
      <c r="Z19" s="240">
        <f t="shared" si="3"/>
        <v>0</v>
      </c>
      <c r="AA19" s="240">
        <f t="shared" si="3"/>
        <v>0</v>
      </c>
      <c r="AC19" s="128"/>
      <c r="AD19" s="132"/>
      <c r="AE19" s="133"/>
      <c r="AF19" s="133"/>
      <c r="AG19" s="133"/>
    </row>
    <row r="20" spans="1:85" ht="18" customHeight="1" x14ac:dyDescent="0.3">
      <c r="B20" s="241" t="s">
        <v>285</v>
      </c>
      <c r="C20" s="242" t="s">
        <v>39</v>
      </c>
      <c r="D20" s="243">
        <f>SUM(BJ25:BJ74)</f>
        <v>0</v>
      </c>
      <c r="E20" s="243">
        <f t="shared" ref="E20:AA20" si="4">SUM(BK25:BK74)</f>
        <v>0</v>
      </c>
      <c r="F20" s="243">
        <f t="shared" si="4"/>
        <v>0</v>
      </c>
      <c r="G20" s="243">
        <f t="shared" si="4"/>
        <v>0</v>
      </c>
      <c r="H20" s="243">
        <f t="shared" si="4"/>
        <v>0</v>
      </c>
      <c r="I20" s="243">
        <f t="shared" si="4"/>
        <v>0</v>
      </c>
      <c r="J20" s="243">
        <f t="shared" si="4"/>
        <v>0</v>
      </c>
      <c r="K20" s="243">
        <f t="shared" si="4"/>
        <v>0</v>
      </c>
      <c r="L20" s="243">
        <f t="shared" si="4"/>
        <v>0</v>
      </c>
      <c r="M20" s="243">
        <f t="shared" si="4"/>
        <v>0</v>
      </c>
      <c r="N20" s="243">
        <f t="shared" si="4"/>
        <v>0</v>
      </c>
      <c r="O20" s="243">
        <f t="shared" si="4"/>
        <v>0</v>
      </c>
      <c r="P20" s="243">
        <f t="shared" si="4"/>
        <v>0</v>
      </c>
      <c r="Q20" s="243">
        <f t="shared" si="4"/>
        <v>0</v>
      </c>
      <c r="R20" s="243">
        <f t="shared" si="4"/>
        <v>0</v>
      </c>
      <c r="S20" s="243">
        <f t="shared" si="4"/>
        <v>0</v>
      </c>
      <c r="T20" s="243">
        <f t="shared" si="4"/>
        <v>0</v>
      </c>
      <c r="U20" s="243">
        <f t="shared" si="4"/>
        <v>0</v>
      </c>
      <c r="V20" s="243">
        <f t="shared" si="4"/>
        <v>0</v>
      </c>
      <c r="W20" s="243">
        <f t="shared" si="4"/>
        <v>0</v>
      </c>
      <c r="X20" s="243">
        <f t="shared" si="4"/>
        <v>0</v>
      </c>
      <c r="Y20" s="243">
        <f t="shared" si="4"/>
        <v>0</v>
      </c>
      <c r="Z20" s="243">
        <f t="shared" si="4"/>
        <v>0</v>
      </c>
      <c r="AA20" s="243">
        <f t="shared" si="4"/>
        <v>0</v>
      </c>
      <c r="AC20" s="129"/>
      <c r="AD20" s="132"/>
      <c r="AE20" s="133"/>
      <c r="AF20" s="133"/>
      <c r="AG20" s="133"/>
    </row>
    <row r="22" spans="1:85" ht="16.5" thickBot="1" x14ac:dyDescent="0.35">
      <c r="B22" s="244"/>
      <c r="C22" s="245"/>
      <c r="D22" s="214" t="s">
        <v>267</v>
      </c>
      <c r="Q22" s="246"/>
      <c r="AE22" s="135"/>
      <c r="AF22" s="135"/>
      <c r="AG22" s="135"/>
      <c r="BH22" s="247"/>
      <c r="BI22" s="248"/>
      <c r="BJ22" s="298" t="s">
        <v>125</v>
      </c>
    </row>
    <row r="23" spans="1:85" s="135" customFormat="1" ht="25.5" x14ac:dyDescent="0.3">
      <c r="A23" s="249" t="str">
        <f>'Step 1.a - Trips fuel'!A15</f>
        <v>Service ID-no.</v>
      </c>
      <c r="B23" s="452" t="s">
        <v>126</v>
      </c>
      <c r="C23" s="453"/>
      <c r="D23" s="210" t="s">
        <v>116</v>
      </c>
      <c r="E23" s="211" t="s">
        <v>116</v>
      </c>
      <c r="F23" s="211" t="s">
        <v>116</v>
      </c>
      <c r="G23" s="211" t="s">
        <v>116</v>
      </c>
      <c r="H23" s="211" t="s">
        <v>116</v>
      </c>
      <c r="I23" s="212" t="s">
        <v>116</v>
      </c>
      <c r="J23" s="210" t="s">
        <v>116</v>
      </c>
      <c r="K23" s="211" t="s">
        <v>116</v>
      </c>
      <c r="L23" s="211" t="s">
        <v>116</v>
      </c>
      <c r="M23" s="211" t="s">
        <v>116</v>
      </c>
      <c r="N23" s="211" t="s">
        <v>116</v>
      </c>
      <c r="O23" s="212" t="s">
        <v>116</v>
      </c>
      <c r="P23" s="210" t="s">
        <v>116</v>
      </c>
      <c r="Q23" s="211" t="s">
        <v>116</v>
      </c>
      <c r="R23" s="211" t="s">
        <v>116</v>
      </c>
      <c r="S23" s="211" t="s">
        <v>116</v>
      </c>
      <c r="T23" s="211" t="s">
        <v>116</v>
      </c>
      <c r="U23" s="212" t="s">
        <v>116</v>
      </c>
      <c r="V23" s="210" t="s">
        <v>116</v>
      </c>
      <c r="W23" s="211" t="s">
        <v>116</v>
      </c>
      <c r="X23" s="211" t="s">
        <v>116</v>
      </c>
      <c r="Y23" s="211" t="s">
        <v>116</v>
      </c>
      <c r="Z23" s="211" t="s">
        <v>116</v>
      </c>
      <c r="AA23" s="213" t="s">
        <v>116</v>
      </c>
      <c r="AC23" s="250" t="s">
        <v>127</v>
      </c>
      <c r="AD23" s="134" t="s">
        <v>128</v>
      </c>
      <c r="BJ23" s="251" t="str">
        <f t="shared" ref="BJ23:BS23" si="5">D23</f>
        <v>Hour</v>
      </c>
      <c r="BK23" s="252" t="str">
        <f t="shared" si="5"/>
        <v>Hour</v>
      </c>
      <c r="BL23" s="252" t="str">
        <f t="shared" si="5"/>
        <v>Hour</v>
      </c>
      <c r="BM23" s="252" t="str">
        <f t="shared" si="5"/>
        <v>Hour</v>
      </c>
      <c r="BN23" s="252" t="str">
        <f t="shared" si="5"/>
        <v>Hour</v>
      </c>
      <c r="BO23" s="253" t="str">
        <f t="shared" si="5"/>
        <v>Hour</v>
      </c>
      <c r="BP23" s="254" t="str">
        <f t="shared" si="5"/>
        <v>Hour</v>
      </c>
      <c r="BQ23" s="252" t="str">
        <f t="shared" si="5"/>
        <v>Hour</v>
      </c>
      <c r="BR23" s="252" t="str">
        <f t="shared" si="5"/>
        <v>Hour</v>
      </c>
      <c r="BS23" s="252" t="str">
        <f t="shared" si="5"/>
        <v>Hour</v>
      </c>
      <c r="BT23" s="252" t="str">
        <f t="shared" ref="BT23:CC23" si="6">N23</f>
        <v>Hour</v>
      </c>
      <c r="BU23" s="255" t="str">
        <f t="shared" si="6"/>
        <v>Hour</v>
      </c>
      <c r="BV23" s="251" t="str">
        <f t="shared" si="6"/>
        <v>Hour</v>
      </c>
      <c r="BW23" s="252" t="str">
        <f t="shared" si="6"/>
        <v>Hour</v>
      </c>
      <c r="BX23" s="252" t="str">
        <f t="shared" si="6"/>
        <v>Hour</v>
      </c>
      <c r="BY23" s="252" t="str">
        <f t="shared" si="6"/>
        <v>Hour</v>
      </c>
      <c r="BZ23" s="252" t="str">
        <f t="shared" si="6"/>
        <v>Hour</v>
      </c>
      <c r="CA23" s="253" t="str">
        <f t="shared" si="6"/>
        <v>Hour</v>
      </c>
      <c r="CB23" s="254" t="str">
        <f t="shared" si="6"/>
        <v>Hour</v>
      </c>
      <c r="CC23" s="252" t="str">
        <f t="shared" si="6"/>
        <v>Hour</v>
      </c>
      <c r="CD23" s="252" t="str">
        <f t="shared" ref="CD23:CG23" si="7">X23</f>
        <v>Hour</v>
      </c>
      <c r="CE23" s="252" t="str">
        <f t="shared" si="7"/>
        <v>Hour</v>
      </c>
      <c r="CF23" s="252" t="str">
        <f t="shared" si="7"/>
        <v>Hour</v>
      </c>
      <c r="CG23" s="253" t="str">
        <f t="shared" si="7"/>
        <v>Hour</v>
      </c>
    </row>
    <row r="24" spans="1:85" s="135" customFormat="1" ht="15.75" thickBot="1" x14ac:dyDescent="0.3">
      <c r="A24" s="256"/>
      <c r="B24" s="454" t="s">
        <v>119</v>
      </c>
      <c r="C24" s="455"/>
      <c r="D24" s="257">
        <v>0</v>
      </c>
      <c r="E24" s="258">
        <v>1</v>
      </c>
      <c r="F24" s="258">
        <v>2</v>
      </c>
      <c r="G24" s="258">
        <v>3</v>
      </c>
      <c r="H24" s="258">
        <v>4</v>
      </c>
      <c r="I24" s="259">
        <v>5</v>
      </c>
      <c r="J24" s="257">
        <v>6</v>
      </c>
      <c r="K24" s="258">
        <v>7</v>
      </c>
      <c r="L24" s="258">
        <v>8</v>
      </c>
      <c r="M24" s="258">
        <v>9</v>
      </c>
      <c r="N24" s="258">
        <v>10</v>
      </c>
      <c r="O24" s="259">
        <v>11</v>
      </c>
      <c r="P24" s="257">
        <v>12</v>
      </c>
      <c r="Q24" s="258">
        <v>13</v>
      </c>
      <c r="R24" s="258">
        <v>14</v>
      </c>
      <c r="S24" s="258">
        <v>15</v>
      </c>
      <c r="T24" s="258">
        <v>16</v>
      </c>
      <c r="U24" s="259">
        <v>17</v>
      </c>
      <c r="V24" s="257">
        <v>18</v>
      </c>
      <c r="W24" s="258">
        <v>19</v>
      </c>
      <c r="X24" s="258">
        <v>20</v>
      </c>
      <c r="Y24" s="258">
        <v>21</v>
      </c>
      <c r="Z24" s="258">
        <v>22</v>
      </c>
      <c r="AA24" s="260">
        <v>23</v>
      </c>
      <c r="AC24" s="261" t="s">
        <v>117</v>
      </c>
      <c r="AD24" s="262" t="s">
        <v>118</v>
      </c>
      <c r="BJ24" s="263">
        <f t="shared" ref="BJ24:CG24" si="8">D24</f>
        <v>0</v>
      </c>
      <c r="BK24" s="264">
        <f t="shared" si="8"/>
        <v>1</v>
      </c>
      <c r="BL24" s="264">
        <f t="shared" si="8"/>
        <v>2</v>
      </c>
      <c r="BM24" s="264">
        <f t="shared" si="8"/>
        <v>3</v>
      </c>
      <c r="BN24" s="264">
        <f t="shared" si="8"/>
        <v>4</v>
      </c>
      <c r="BO24" s="265">
        <f t="shared" si="8"/>
        <v>5</v>
      </c>
      <c r="BP24" s="266">
        <f t="shared" si="8"/>
        <v>6</v>
      </c>
      <c r="BQ24" s="264">
        <f t="shared" si="8"/>
        <v>7</v>
      </c>
      <c r="BR24" s="264">
        <f t="shared" si="8"/>
        <v>8</v>
      </c>
      <c r="BS24" s="264">
        <f t="shared" si="8"/>
        <v>9</v>
      </c>
      <c r="BT24" s="264">
        <f t="shared" si="8"/>
        <v>10</v>
      </c>
      <c r="BU24" s="267">
        <f t="shared" si="8"/>
        <v>11</v>
      </c>
      <c r="BV24" s="263">
        <f t="shared" si="8"/>
        <v>12</v>
      </c>
      <c r="BW24" s="264">
        <f t="shared" si="8"/>
        <v>13</v>
      </c>
      <c r="BX24" s="264">
        <f t="shared" si="8"/>
        <v>14</v>
      </c>
      <c r="BY24" s="264">
        <f t="shared" si="8"/>
        <v>15</v>
      </c>
      <c r="BZ24" s="264">
        <f t="shared" si="8"/>
        <v>16</v>
      </c>
      <c r="CA24" s="265">
        <f t="shared" si="8"/>
        <v>17</v>
      </c>
      <c r="CB24" s="266">
        <f t="shared" si="8"/>
        <v>18</v>
      </c>
      <c r="CC24" s="264">
        <f t="shared" si="8"/>
        <v>19</v>
      </c>
      <c r="CD24" s="264">
        <f t="shared" si="8"/>
        <v>20</v>
      </c>
      <c r="CE24" s="264">
        <f t="shared" si="8"/>
        <v>21</v>
      </c>
      <c r="CF24" s="264">
        <f t="shared" si="8"/>
        <v>22</v>
      </c>
      <c r="CG24" s="265">
        <f t="shared" si="8"/>
        <v>23</v>
      </c>
    </row>
    <row r="25" spans="1:85" ht="17.25" customHeight="1" x14ac:dyDescent="0.3">
      <c r="A25" s="268" t="str">
        <f>'Step 1.a - Trips fuel'!A17</f>
        <v>SID-1</v>
      </c>
      <c r="B25" s="456">
        <f>'Step 1.a - Trips fuel'!B17</f>
        <v>0</v>
      </c>
      <c r="C25" s="457"/>
      <c r="D25" s="417"/>
      <c r="E25" s="418"/>
      <c r="F25" s="418"/>
      <c r="G25" s="418"/>
      <c r="H25" s="418"/>
      <c r="I25" s="419"/>
      <c r="J25" s="417"/>
      <c r="K25" s="418"/>
      <c r="L25" s="418"/>
      <c r="M25" s="418"/>
      <c r="N25" s="418"/>
      <c r="O25" s="419"/>
      <c r="P25" s="417"/>
      <c r="Q25" s="418"/>
      <c r="R25" s="418"/>
      <c r="S25" s="418"/>
      <c r="T25" s="418"/>
      <c r="U25" s="419"/>
      <c r="V25" s="417"/>
      <c r="W25" s="418"/>
      <c r="X25" s="418"/>
      <c r="Y25" s="418"/>
      <c r="Z25" s="418"/>
      <c r="AA25" s="420"/>
      <c r="AC25" s="269">
        <f t="shared" ref="AC25:AC56" si="9">SUM(D25:AA25)</f>
        <v>0</v>
      </c>
      <c r="AD25" s="270">
        <f>SUM(BJ25:CG25)</f>
        <v>0</v>
      </c>
      <c r="AE25" s="135"/>
      <c r="AF25" s="135"/>
      <c r="AH25" s="135"/>
      <c r="BJ25" s="136">
        <f t="shared" ref="BJ25:BJ56" si="10">VLOOKUP($A25,TripFuelTable,17, FALSE)*D25</f>
        <v>0</v>
      </c>
      <c r="BK25" s="137">
        <f t="shared" ref="BK25:BK56" si="11">VLOOKUP($A25,TripFuelTable,17, FALSE)*E25</f>
        <v>0</v>
      </c>
      <c r="BL25" s="137">
        <f t="shared" ref="BL25:BL56" si="12">VLOOKUP($A25,TripFuelTable,17, FALSE)*F25</f>
        <v>0</v>
      </c>
      <c r="BM25" s="137">
        <f t="shared" ref="BM25:BM56" si="13">VLOOKUP($A25,TripFuelTable,17, FALSE)*G25</f>
        <v>0</v>
      </c>
      <c r="BN25" s="137">
        <f t="shared" ref="BN25:BN56" si="14">VLOOKUP($A25,TripFuelTable,17, FALSE)*H25</f>
        <v>0</v>
      </c>
      <c r="BO25" s="138">
        <f t="shared" ref="BO25:BO56" si="15">VLOOKUP($A25,TripFuelTable,17, FALSE)*I25</f>
        <v>0</v>
      </c>
      <c r="BP25" s="139">
        <f t="shared" ref="BP25:BP56" si="16">VLOOKUP($A25,TripFuelTable,17, FALSE)*J25</f>
        <v>0</v>
      </c>
      <c r="BQ25" s="137">
        <f t="shared" ref="BQ25:BQ56" si="17">VLOOKUP($A25,TripFuelTable,17, FALSE)*K25</f>
        <v>0</v>
      </c>
      <c r="BR25" s="137">
        <f t="shared" ref="BR25:BR56" si="18">VLOOKUP($A25,TripFuelTable,17, FALSE)*L25</f>
        <v>0</v>
      </c>
      <c r="BS25" s="137">
        <f t="shared" ref="BS25:BS56" si="19">VLOOKUP($A25,TripFuelTable,17, FALSE)*M25</f>
        <v>0</v>
      </c>
      <c r="BT25" s="137">
        <f t="shared" ref="BT25:BT56" si="20">VLOOKUP($A25,TripFuelTable,17, FALSE)*N25</f>
        <v>0</v>
      </c>
      <c r="BU25" s="140">
        <f t="shared" ref="BU25:BU56" si="21">VLOOKUP($A25,TripFuelTable,17, FALSE)*O25</f>
        <v>0</v>
      </c>
      <c r="BV25" s="136">
        <f t="shared" ref="BV25:BV56" si="22">VLOOKUP($A25,TripFuelTable,17, FALSE)*P25</f>
        <v>0</v>
      </c>
      <c r="BW25" s="137">
        <f t="shared" ref="BW25:BW56" si="23">VLOOKUP($A25,TripFuelTable,17, FALSE)*Q25</f>
        <v>0</v>
      </c>
      <c r="BX25" s="137">
        <f t="shared" ref="BX25:BX56" si="24">VLOOKUP($A25,TripFuelTable,17, FALSE)*R25</f>
        <v>0</v>
      </c>
      <c r="BY25" s="137">
        <f t="shared" ref="BY25:BY56" si="25">VLOOKUP($A25,TripFuelTable,17, FALSE)*S25</f>
        <v>0</v>
      </c>
      <c r="BZ25" s="137">
        <f t="shared" ref="BZ25:BZ56" si="26">VLOOKUP($A25,TripFuelTable,17, FALSE)*T25</f>
        <v>0</v>
      </c>
      <c r="CA25" s="138">
        <f t="shared" ref="CA25:CA56" si="27">VLOOKUP($A25,TripFuelTable,17, FALSE)*U25</f>
        <v>0</v>
      </c>
      <c r="CB25" s="139">
        <f t="shared" ref="CB25:CB56" si="28">VLOOKUP($A25,TripFuelTable,17, FALSE)*V25</f>
        <v>0</v>
      </c>
      <c r="CC25" s="137">
        <f t="shared" ref="CC25:CC56" si="29">VLOOKUP($A25,TripFuelTable,17, FALSE)*W25</f>
        <v>0</v>
      </c>
      <c r="CD25" s="137">
        <f t="shared" ref="CD25:CD56" si="30">VLOOKUP($A25,TripFuelTable,17, FALSE)*X25</f>
        <v>0</v>
      </c>
      <c r="CE25" s="137">
        <f t="shared" ref="CE25:CE56" si="31">VLOOKUP($A25,TripFuelTable,17, FALSE)*Y25</f>
        <v>0</v>
      </c>
      <c r="CF25" s="137">
        <f t="shared" ref="CF25:CF56" si="32">VLOOKUP($A25,TripFuelTable,17, FALSE)*Z25</f>
        <v>0</v>
      </c>
      <c r="CG25" s="138">
        <f t="shared" ref="CG25:CG56" si="33">VLOOKUP($A25,TripFuelTable,17, FALSE)*AA25</f>
        <v>0</v>
      </c>
    </row>
    <row r="26" spans="1:85" ht="17.25" customHeight="1" x14ac:dyDescent="0.3">
      <c r="A26" s="271" t="str">
        <f>'Step 1.a - Trips fuel'!A18</f>
        <v>SID-2</v>
      </c>
      <c r="B26" s="458">
        <f>'Step 1.a - Trips fuel'!B18</f>
        <v>0</v>
      </c>
      <c r="C26" s="459"/>
      <c r="D26" s="421"/>
      <c r="E26" s="422"/>
      <c r="F26" s="422"/>
      <c r="G26" s="422"/>
      <c r="H26" s="422"/>
      <c r="I26" s="423"/>
      <c r="J26" s="421"/>
      <c r="K26" s="422"/>
      <c r="L26" s="422"/>
      <c r="M26" s="422"/>
      <c r="N26" s="422"/>
      <c r="O26" s="423"/>
      <c r="P26" s="421"/>
      <c r="Q26" s="422"/>
      <c r="R26" s="422"/>
      <c r="S26" s="422"/>
      <c r="T26" s="422"/>
      <c r="U26" s="423"/>
      <c r="V26" s="421"/>
      <c r="W26" s="422"/>
      <c r="X26" s="422"/>
      <c r="Y26" s="422"/>
      <c r="Z26" s="422"/>
      <c r="AA26" s="424"/>
      <c r="AC26" s="272">
        <f t="shared" si="9"/>
        <v>0</v>
      </c>
      <c r="AD26" s="273">
        <f>SUM(BJ26:CG26)</f>
        <v>0</v>
      </c>
      <c r="AE26" s="135"/>
      <c r="AH26" s="135"/>
      <c r="BJ26" s="141">
        <f t="shared" si="10"/>
        <v>0</v>
      </c>
      <c r="BK26" s="142">
        <f t="shared" si="11"/>
        <v>0</v>
      </c>
      <c r="BL26" s="142">
        <f t="shared" si="12"/>
        <v>0</v>
      </c>
      <c r="BM26" s="142">
        <f t="shared" si="13"/>
        <v>0</v>
      </c>
      <c r="BN26" s="142">
        <f t="shared" si="14"/>
        <v>0</v>
      </c>
      <c r="BO26" s="143">
        <f t="shared" si="15"/>
        <v>0</v>
      </c>
      <c r="BP26" s="144">
        <f t="shared" si="16"/>
        <v>0</v>
      </c>
      <c r="BQ26" s="142">
        <f t="shared" si="17"/>
        <v>0</v>
      </c>
      <c r="BR26" s="142">
        <f t="shared" si="18"/>
        <v>0</v>
      </c>
      <c r="BS26" s="142">
        <f t="shared" si="19"/>
        <v>0</v>
      </c>
      <c r="BT26" s="142">
        <f t="shared" si="20"/>
        <v>0</v>
      </c>
      <c r="BU26" s="145">
        <f t="shared" si="21"/>
        <v>0</v>
      </c>
      <c r="BV26" s="141">
        <f t="shared" si="22"/>
        <v>0</v>
      </c>
      <c r="BW26" s="142">
        <f t="shared" si="23"/>
        <v>0</v>
      </c>
      <c r="BX26" s="142">
        <f t="shared" si="24"/>
        <v>0</v>
      </c>
      <c r="BY26" s="142">
        <f t="shared" si="25"/>
        <v>0</v>
      </c>
      <c r="BZ26" s="142">
        <f t="shared" si="26"/>
        <v>0</v>
      </c>
      <c r="CA26" s="143">
        <f t="shared" si="27"/>
        <v>0</v>
      </c>
      <c r="CB26" s="144">
        <f t="shared" si="28"/>
        <v>0</v>
      </c>
      <c r="CC26" s="142">
        <f t="shared" si="29"/>
        <v>0</v>
      </c>
      <c r="CD26" s="142">
        <f t="shared" si="30"/>
        <v>0</v>
      </c>
      <c r="CE26" s="142">
        <f t="shared" si="31"/>
        <v>0</v>
      </c>
      <c r="CF26" s="142">
        <f t="shared" si="32"/>
        <v>0</v>
      </c>
      <c r="CG26" s="143">
        <f t="shared" si="33"/>
        <v>0</v>
      </c>
    </row>
    <row r="27" spans="1:85" ht="17.25" customHeight="1" x14ac:dyDescent="0.3">
      <c r="A27" s="271" t="str">
        <f>'Step 1.a - Trips fuel'!A19</f>
        <v>SID-3</v>
      </c>
      <c r="B27" s="458">
        <f>'Step 1.a - Trips fuel'!B19</f>
        <v>0</v>
      </c>
      <c r="C27" s="459"/>
      <c r="D27" s="421"/>
      <c r="E27" s="422"/>
      <c r="F27" s="422"/>
      <c r="G27" s="422"/>
      <c r="H27" s="422"/>
      <c r="I27" s="423"/>
      <c r="J27" s="421"/>
      <c r="K27" s="422"/>
      <c r="L27" s="422"/>
      <c r="M27" s="422"/>
      <c r="N27" s="422"/>
      <c r="O27" s="423"/>
      <c r="P27" s="421"/>
      <c r="Q27" s="422"/>
      <c r="R27" s="422"/>
      <c r="S27" s="422"/>
      <c r="T27" s="422"/>
      <c r="U27" s="423"/>
      <c r="V27" s="421"/>
      <c r="W27" s="422"/>
      <c r="X27" s="422"/>
      <c r="Y27" s="422"/>
      <c r="Z27" s="422"/>
      <c r="AA27" s="424"/>
      <c r="AC27" s="272">
        <f t="shared" si="9"/>
        <v>0</v>
      </c>
      <c r="AD27" s="273">
        <f>SUM(BJ27:CG27)</f>
        <v>0</v>
      </c>
      <c r="AE27" s="135"/>
      <c r="AH27" s="135"/>
      <c r="BJ27" s="141">
        <f t="shared" si="10"/>
        <v>0</v>
      </c>
      <c r="BK27" s="142">
        <f t="shared" si="11"/>
        <v>0</v>
      </c>
      <c r="BL27" s="142">
        <f t="shared" si="12"/>
        <v>0</v>
      </c>
      <c r="BM27" s="142">
        <f t="shared" si="13"/>
        <v>0</v>
      </c>
      <c r="BN27" s="142">
        <f t="shared" si="14"/>
        <v>0</v>
      </c>
      <c r="BO27" s="143">
        <f t="shared" si="15"/>
        <v>0</v>
      </c>
      <c r="BP27" s="144">
        <f t="shared" si="16"/>
        <v>0</v>
      </c>
      <c r="BQ27" s="142">
        <f t="shared" si="17"/>
        <v>0</v>
      </c>
      <c r="BR27" s="142">
        <f t="shared" si="18"/>
        <v>0</v>
      </c>
      <c r="BS27" s="142">
        <f t="shared" si="19"/>
        <v>0</v>
      </c>
      <c r="BT27" s="142">
        <f t="shared" si="20"/>
        <v>0</v>
      </c>
      <c r="BU27" s="145">
        <f t="shared" si="21"/>
        <v>0</v>
      </c>
      <c r="BV27" s="141">
        <f t="shared" si="22"/>
        <v>0</v>
      </c>
      <c r="BW27" s="142">
        <f t="shared" si="23"/>
        <v>0</v>
      </c>
      <c r="BX27" s="142">
        <f t="shared" si="24"/>
        <v>0</v>
      </c>
      <c r="BY27" s="142">
        <f t="shared" si="25"/>
        <v>0</v>
      </c>
      <c r="BZ27" s="142">
        <f t="shared" si="26"/>
        <v>0</v>
      </c>
      <c r="CA27" s="143">
        <f t="shared" si="27"/>
        <v>0</v>
      </c>
      <c r="CB27" s="144">
        <f t="shared" si="28"/>
        <v>0</v>
      </c>
      <c r="CC27" s="142">
        <f t="shared" si="29"/>
        <v>0</v>
      </c>
      <c r="CD27" s="142">
        <f t="shared" si="30"/>
        <v>0</v>
      </c>
      <c r="CE27" s="142">
        <f t="shared" si="31"/>
        <v>0</v>
      </c>
      <c r="CF27" s="142">
        <f t="shared" si="32"/>
        <v>0</v>
      </c>
      <c r="CG27" s="143">
        <f t="shared" si="33"/>
        <v>0</v>
      </c>
    </row>
    <row r="28" spans="1:85" ht="17.25" customHeight="1" x14ac:dyDescent="0.3">
      <c r="A28" s="271" t="str">
        <f>'Step 1.a - Trips fuel'!A20</f>
        <v>SID-4</v>
      </c>
      <c r="B28" s="458">
        <f>'Step 1.a - Trips fuel'!B20</f>
        <v>0</v>
      </c>
      <c r="C28" s="459"/>
      <c r="D28" s="421"/>
      <c r="E28" s="422"/>
      <c r="F28" s="422"/>
      <c r="G28" s="422"/>
      <c r="H28" s="422"/>
      <c r="I28" s="423"/>
      <c r="J28" s="421"/>
      <c r="K28" s="422"/>
      <c r="L28" s="422"/>
      <c r="M28" s="422"/>
      <c r="N28" s="422"/>
      <c r="O28" s="423"/>
      <c r="P28" s="421"/>
      <c r="Q28" s="422"/>
      <c r="R28" s="422"/>
      <c r="S28" s="422"/>
      <c r="T28" s="422"/>
      <c r="U28" s="423"/>
      <c r="V28" s="421"/>
      <c r="W28" s="422"/>
      <c r="X28" s="422"/>
      <c r="Y28" s="422"/>
      <c r="Z28" s="422"/>
      <c r="AA28" s="424"/>
      <c r="AC28" s="272">
        <f t="shared" si="9"/>
        <v>0</v>
      </c>
      <c r="AD28" s="273">
        <f>SUM(BJ28:CG28)</f>
        <v>0</v>
      </c>
      <c r="AE28" s="135"/>
      <c r="AF28" s="135"/>
      <c r="AG28" s="135"/>
      <c r="AH28" s="135"/>
      <c r="BJ28" s="141">
        <f t="shared" si="10"/>
        <v>0</v>
      </c>
      <c r="BK28" s="142">
        <f t="shared" si="11"/>
        <v>0</v>
      </c>
      <c r="BL28" s="142">
        <f t="shared" si="12"/>
        <v>0</v>
      </c>
      <c r="BM28" s="142">
        <f t="shared" si="13"/>
        <v>0</v>
      </c>
      <c r="BN28" s="142">
        <f t="shared" si="14"/>
        <v>0</v>
      </c>
      <c r="BO28" s="143">
        <f t="shared" si="15"/>
        <v>0</v>
      </c>
      <c r="BP28" s="144">
        <f t="shared" si="16"/>
        <v>0</v>
      </c>
      <c r="BQ28" s="142">
        <f t="shared" si="17"/>
        <v>0</v>
      </c>
      <c r="BR28" s="142">
        <f t="shared" si="18"/>
        <v>0</v>
      </c>
      <c r="BS28" s="142">
        <f t="shared" si="19"/>
        <v>0</v>
      </c>
      <c r="BT28" s="142">
        <f t="shared" si="20"/>
        <v>0</v>
      </c>
      <c r="BU28" s="145">
        <f t="shared" si="21"/>
        <v>0</v>
      </c>
      <c r="BV28" s="141">
        <f t="shared" si="22"/>
        <v>0</v>
      </c>
      <c r="BW28" s="142">
        <f t="shared" si="23"/>
        <v>0</v>
      </c>
      <c r="BX28" s="142">
        <f t="shared" si="24"/>
        <v>0</v>
      </c>
      <c r="BY28" s="142">
        <f t="shared" si="25"/>
        <v>0</v>
      </c>
      <c r="BZ28" s="142">
        <f t="shared" si="26"/>
        <v>0</v>
      </c>
      <c r="CA28" s="143">
        <f t="shared" si="27"/>
        <v>0</v>
      </c>
      <c r="CB28" s="144">
        <f t="shared" si="28"/>
        <v>0</v>
      </c>
      <c r="CC28" s="142">
        <f t="shared" si="29"/>
        <v>0</v>
      </c>
      <c r="CD28" s="142">
        <f t="shared" si="30"/>
        <v>0</v>
      </c>
      <c r="CE28" s="142">
        <f t="shared" si="31"/>
        <v>0</v>
      </c>
      <c r="CF28" s="142">
        <f t="shared" si="32"/>
        <v>0</v>
      </c>
      <c r="CG28" s="143">
        <f t="shared" si="33"/>
        <v>0</v>
      </c>
    </row>
    <row r="29" spans="1:85" ht="17.25" customHeight="1" x14ac:dyDescent="0.3">
      <c r="A29" s="271" t="str">
        <f>'Step 1.a - Trips fuel'!A21</f>
        <v>SID-5</v>
      </c>
      <c r="B29" s="458">
        <f>'Step 1.a - Trips fuel'!B21</f>
        <v>0</v>
      </c>
      <c r="C29" s="459"/>
      <c r="D29" s="421"/>
      <c r="E29" s="422"/>
      <c r="F29" s="422"/>
      <c r="G29" s="422"/>
      <c r="H29" s="422"/>
      <c r="I29" s="423"/>
      <c r="J29" s="421"/>
      <c r="K29" s="422"/>
      <c r="L29" s="422"/>
      <c r="M29" s="422"/>
      <c r="N29" s="422"/>
      <c r="O29" s="423"/>
      <c r="P29" s="421"/>
      <c r="Q29" s="422"/>
      <c r="R29" s="422"/>
      <c r="S29" s="422"/>
      <c r="T29" s="422"/>
      <c r="U29" s="423"/>
      <c r="V29" s="421"/>
      <c r="W29" s="422"/>
      <c r="X29" s="422"/>
      <c r="Y29" s="422"/>
      <c r="Z29" s="422"/>
      <c r="AA29" s="424"/>
      <c r="AC29" s="272">
        <f t="shared" si="9"/>
        <v>0</v>
      </c>
      <c r="AD29" s="273">
        <f t="shared" ref="AD29:AD36" si="34">SUM(BJ29:CG29)</f>
        <v>0</v>
      </c>
      <c r="AE29" s="135"/>
      <c r="AF29" s="135"/>
      <c r="AG29" s="135"/>
      <c r="AH29" s="135"/>
      <c r="BJ29" s="141">
        <f t="shared" si="10"/>
        <v>0</v>
      </c>
      <c r="BK29" s="142">
        <f t="shared" si="11"/>
        <v>0</v>
      </c>
      <c r="BL29" s="142">
        <f t="shared" si="12"/>
        <v>0</v>
      </c>
      <c r="BM29" s="142">
        <f t="shared" si="13"/>
        <v>0</v>
      </c>
      <c r="BN29" s="142">
        <f t="shared" si="14"/>
        <v>0</v>
      </c>
      <c r="BO29" s="143">
        <f t="shared" si="15"/>
        <v>0</v>
      </c>
      <c r="BP29" s="144">
        <f t="shared" si="16"/>
        <v>0</v>
      </c>
      <c r="BQ29" s="142">
        <f t="shared" si="17"/>
        <v>0</v>
      </c>
      <c r="BR29" s="142">
        <f t="shared" si="18"/>
        <v>0</v>
      </c>
      <c r="BS29" s="142">
        <f t="shared" si="19"/>
        <v>0</v>
      </c>
      <c r="BT29" s="142">
        <f t="shared" si="20"/>
        <v>0</v>
      </c>
      <c r="BU29" s="145">
        <f t="shared" si="21"/>
        <v>0</v>
      </c>
      <c r="BV29" s="141">
        <f t="shared" si="22"/>
        <v>0</v>
      </c>
      <c r="BW29" s="142">
        <f t="shared" si="23"/>
        <v>0</v>
      </c>
      <c r="BX29" s="142">
        <f t="shared" si="24"/>
        <v>0</v>
      </c>
      <c r="BY29" s="142">
        <f t="shared" si="25"/>
        <v>0</v>
      </c>
      <c r="BZ29" s="142">
        <f t="shared" si="26"/>
        <v>0</v>
      </c>
      <c r="CA29" s="143">
        <f t="shared" si="27"/>
        <v>0</v>
      </c>
      <c r="CB29" s="144">
        <f t="shared" si="28"/>
        <v>0</v>
      </c>
      <c r="CC29" s="142">
        <f t="shared" si="29"/>
        <v>0</v>
      </c>
      <c r="CD29" s="142">
        <f t="shared" si="30"/>
        <v>0</v>
      </c>
      <c r="CE29" s="142">
        <f t="shared" si="31"/>
        <v>0</v>
      </c>
      <c r="CF29" s="142">
        <f t="shared" si="32"/>
        <v>0</v>
      </c>
      <c r="CG29" s="143">
        <f t="shared" si="33"/>
        <v>0</v>
      </c>
    </row>
    <row r="30" spans="1:85" ht="17.25" customHeight="1" x14ac:dyDescent="0.3">
      <c r="A30" s="271" t="str">
        <f>'Step 1.a - Trips fuel'!A22</f>
        <v>SID-6</v>
      </c>
      <c r="B30" s="458">
        <f>'Step 1.a - Trips fuel'!B22</f>
        <v>0</v>
      </c>
      <c r="C30" s="459"/>
      <c r="D30" s="421"/>
      <c r="E30" s="422"/>
      <c r="F30" s="422"/>
      <c r="G30" s="422"/>
      <c r="H30" s="422"/>
      <c r="I30" s="423"/>
      <c r="J30" s="421"/>
      <c r="K30" s="422"/>
      <c r="L30" s="422"/>
      <c r="M30" s="422"/>
      <c r="N30" s="422"/>
      <c r="O30" s="423"/>
      <c r="P30" s="421"/>
      <c r="Q30" s="422"/>
      <c r="R30" s="422"/>
      <c r="S30" s="422"/>
      <c r="T30" s="422"/>
      <c r="U30" s="423"/>
      <c r="V30" s="421"/>
      <c r="W30" s="422"/>
      <c r="X30" s="422"/>
      <c r="Y30" s="422"/>
      <c r="Z30" s="422"/>
      <c r="AA30" s="424"/>
      <c r="AC30" s="272">
        <f t="shared" si="9"/>
        <v>0</v>
      </c>
      <c r="AD30" s="273">
        <f t="shared" si="34"/>
        <v>0</v>
      </c>
      <c r="AE30" s="135"/>
      <c r="AF30" s="135"/>
      <c r="AH30" s="135"/>
      <c r="BJ30" s="141">
        <f t="shared" si="10"/>
        <v>0</v>
      </c>
      <c r="BK30" s="142">
        <f t="shared" si="11"/>
        <v>0</v>
      </c>
      <c r="BL30" s="142">
        <f t="shared" si="12"/>
        <v>0</v>
      </c>
      <c r="BM30" s="142">
        <f t="shared" si="13"/>
        <v>0</v>
      </c>
      <c r="BN30" s="142">
        <f t="shared" si="14"/>
        <v>0</v>
      </c>
      <c r="BO30" s="143">
        <f t="shared" si="15"/>
        <v>0</v>
      </c>
      <c r="BP30" s="144">
        <f t="shared" si="16"/>
        <v>0</v>
      </c>
      <c r="BQ30" s="142">
        <f t="shared" si="17"/>
        <v>0</v>
      </c>
      <c r="BR30" s="142">
        <f t="shared" si="18"/>
        <v>0</v>
      </c>
      <c r="BS30" s="142">
        <f t="shared" si="19"/>
        <v>0</v>
      </c>
      <c r="BT30" s="142">
        <f t="shared" si="20"/>
        <v>0</v>
      </c>
      <c r="BU30" s="145">
        <f t="shared" si="21"/>
        <v>0</v>
      </c>
      <c r="BV30" s="141">
        <f t="shared" si="22"/>
        <v>0</v>
      </c>
      <c r="BW30" s="142">
        <f t="shared" si="23"/>
        <v>0</v>
      </c>
      <c r="BX30" s="142">
        <f t="shared" si="24"/>
        <v>0</v>
      </c>
      <c r="BY30" s="142">
        <f t="shared" si="25"/>
        <v>0</v>
      </c>
      <c r="BZ30" s="142">
        <f t="shared" si="26"/>
        <v>0</v>
      </c>
      <c r="CA30" s="143">
        <f t="shared" si="27"/>
        <v>0</v>
      </c>
      <c r="CB30" s="144">
        <f t="shared" si="28"/>
        <v>0</v>
      </c>
      <c r="CC30" s="142">
        <f t="shared" si="29"/>
        <v>0</v>
      </c>
      <c r="CD30" s="142">
        <f t="shared" si="30"/>
        <v>0</v>
      </c>
      <c r="CE30" s="142">
        <f t="shared" si="31"/>
        <v>0</v>
      </c>
      <c r="CF30" s="142">
        <f t="shared" si="32"/>
        <v>0</v>
      </c>
      <c r="CG30" s="143">
        <f t="shared" si="33"/>
        <v>0</v>
      </c>
    </row>
    <row r="31" spans="1:85" ht="17.25" customHeight="1" x14ac:dyDescent="0.3">
      <c r="A31" s="271" t="str">
        <f>'Step 1.a - Trips fuel'!A23</f>
        <v>SID-7</v>
      </c>
      <c r="B31" s="458">
        <f>'Step 1.a - Trips fuel'!B23</f>
        <v>0</v>
      </c>
      <c r="C31" s="459"/>
      <c r="D31" s="421"/>
      <c r="E31" s="422"/>
      <c r="F31" s="422"/>
      <c r="G31" s="422"/>
      <c r="H31" s="422"/>
      <c r="I31" s="423"/>
      <c r="J31" s="421"/>
      <c r="K31" s="422"/>
      <c r="L31" s="422"/>
      <c r="M31" s="422"/>
      <c r="N31" s="422"/>
      <c r="O31" s="423"/>
      <c r="P31" s="421"/>
      <c r="Q31" s="422"/>
      <c r="R31" s="422"/>
      <c r="S31" s="422"/>
      <c r="T31" s="422"/>
      <c r="U31" s="423"/>
      <c r="V31" s="421"/>
      <c r="W31" s="422"/>
      <c r="X31" s="422"/>
      <c r="Y31" s="422"/>
      <c r="Z31" s="422"/>
      <c r="AA31" s="424"/>
      <c r="AC31" s="272">
        <f t="shared" si="9"/>
        <v>0</v>
      </c>
      <c r="AD31" s="273">
        <f t="shared" si="34"/>
        <v>0</v>
      </c>
      <c r="AE31" s="135"/>
      <c r="AF31" s="135"/>
      <c r="AG31" s="135"/>
      <c r="AH31" s="135"/>
      <c r="BJ31" s="141">
        <f t="shared" si="10"/>
        <v>0</v>
      </c>
      <c r="BK31" s="142">
        <f t="shared" si="11"/>
        <v>0</v>
      </c>
      <c r="BL31" s="142">
        <f t="shared" si="12"/>
        <v>0</v>
      </c>
      <c r="BM31" s="142">
        <f t="shared" si="13"/>
        <v>0</v>
      </c>
      <c r="BN31" s="142">
        <f t="shared" si="14"/>
        <v>0</v>
      </c>
      <c r="BO31" s="143">
        <f t="shared" si="15"/>
        <v>0</v>
      </c>
      <c r="BP31" s="144">
        <f t="shared" si="16"/>
        <v>0</v>
      </c>
      <c r="BQ31" s="142">
        <f t="shared" si="17"/>
        <v>0</v>
      </c>
      <c r="BR31" s="142">
        <f t="shared" si="18"/>
        <v>0</v>
      </c>
      <c r="BS31" s="142">
        <f t="shared" si="19"/>
        <v>0</v>
      </c>
      <c r="BT31" s="142">
        <f t="shared" si="20"/>
        <v>0</v>
      </c>
      <c r="BU31" s="145">
        <f t="shared" si="21"/>
        <v>0</v>
      </c>
      <c r="BV31" s="141">
        <f t="shared" si="22"/>
        <v>0</v>
      </c>
      <c r="BW31" s="142">
        <f t="shared" si="23"/>
        <v>0</v>
      </c>
      <c r="BX31" s="142">
        <f t="shared" si="24"/>
        <v>0</v>
      </c>
      <c r="BY31" s="142">
        <f t="shared" si="25"/>
        <v>0</v>
      </c>
      <c r="BZ31" s="142">
        <f t="shared" si="26"/>
        <v>0</v>
      </c>
      <c r="CA31" s="143">
        <f t="shared" si="27"/>
        <v>0</v>
      </c>
      <c r="CB31" s="144">
        <f t="shared" si="28"/>
        <v>0</v>
      </c>
      <c r="CC31" s="142">
        <f t="shared" si="29"/>
        <v>0</v>
      </c>
      <c r="CD31" s="142">
        <f t="shared" si="30"/>
        <v>0</v>
      </c>
      <c r="CE31" s="142">
        <f t="shared" si="31"/>
        <v>0</v>
      </c>
      <c r="CF31" s="142">
        <f t="shared" si="32"/>
        <v>0</v>
      </c>
      <c r="CG31" s="143">
        <f t="shared" si="33"/>
        <v>0</v>
      </c>
    </row>
    <row r="32" spans="1:85" ht="17.25" customHeight="1" x14ac:dyDescent="0.3">
      <c r="A32" s="271" t="str">
        <f>'Step 1.a - Trips fuel'!A24</f>
        <v>SID-8</v>
      </c>
      <c r="B32" s="458">
        <f>'Step 1.a - Trips fuel'!B24</f>
        <v>0</v>
      </c>
      <c r="C32" s="459"/>
      <c r="D32" s="421"/>
      <c r="E32" s="422"/>
      <c r="F32" s="422"/>
      <c r="G32" s="422"/>
      <c r="H32" s="422"/>
      <c r="I32" s="423"/>
      <c r="J32" s="421"/>
      <c r="K32" s="422"/>
      <c r="L32" s="422"/>
      <c r="M32" s="422"/>
      <c r="N32" s="422"/>
      <c r="O32" s="423"/>
      <c r="P32" s="421"/>
      <c r="Q32" s="422"/>
      <c r="R32" s="422"/>
      <c r="S32" s="422"/>
      <c r="T32" s="422"/>
      <c r="U32" s="423"/>
      <c r="V32" s="421"/>
      <c r="W32" s="422"/>
      <c r="X32" s="422"/>
      <c r="Y32" s="422"/>
      <c r="Z32" s="422"/>
      <c r="AA32" s="424"/>
      <c r="AC32" s="272">
        <f t="shared" si="9"/>
        <v>0</v>
      </c>
      <c r="AD32" s="273">
        <f t="shared" si="34"/>
        <v>0</v>
      </c>
      <c r="AE32" s="135"/>
      <c r="AF32" s="135"/>
      <c r="AG32" s="135"/>
      <c r="AH32" s="135"/>
      <c r="BJ32" s="141">
        <f t="shared" si="10"/>
        <v>0</v>
      </c>
      <c r="BK32" s="142">
        <f t="shared" si="11"/>
        <v>0</v>
      </c>
      <c r="BL32" s="142">
        <f t="shared" si="12"/>
        <v>0</v>
      </c>
      <c r="BM32" s="142">
        <f t="shared" si="13"/>
        <v>0</v>
      </c>
      <c r="BN32" s="142">
        <f t="shared" si="14"/>
        <v>0</v>
      </c>
      <c r="BO32" s="143">
        <f t="shared" si="15"/>
        <v>0</v>
      </c>
      <c r="BP32" s="144">
        <f t="shared" si="16"/>
        <v>0</v>
      </c>
      <c r="BQ32" s="142">
        <f t="shared" si="17"/>
        <v>0</v>
      </c>
      <c r="BR32" s="142">
        <f t="shared" si="18"/>
        <v>0</v>
      </c>
      <c r="BS32" s="142">
        <f t="shared" si="19"/>
        <v>0</v>
      </c>
      <c r="BT32" s="142">
        <f t="shared" si="20"/>
        <v>0</v>
      </c>
      <c r="BU32" s="145">
        <f t="shared" si="21"/>
        <v>0</v>
      </c>
      <c r="BV32" s="141">
        <f t="shared" si="22"/>
        <v>0</v>
      </c>
      <c r="BW32" s="142">
        <f t="shared" si="23"/>
        <v>0</v>
      </c>
      <c r="BX32" s="142">
        <f t="shared" si="24"/>
        <v>0</v>
      </c>
      <c r="BY32" s="142">
        <f t="shared" si="25"/>
        <v>0</v>
      </c>
      <c r="BZ32" s="142">
        <f t="shared" si="26"/>
        <v>0</v>
      </c>
      <c r="CA32" s="143">
        <f t="shared" si="27"/>
        <v>0</v>
      </c>
      <c r="CB32" s="144">
        <f t="shared" si="28"/>
        <v>0</v>
      </c>
      <c r="CC32" s="142">
        <f t="shared" si="29"/>
        <v>0</v>
      </c>
      <c r="CD32" s="142">
        <f t="shared" si="30"/>
        <v>0</v>
      </c>
      <c r="CE32" s="142">
        <f t="shared" si="31"/>
        <v>0</v>
      </c>
      <c r="CF32" s="142">
        <f t="shared" si="32"/>
        <v>0</v>
      </c>
      <c r="CG32" s="143">
        <f t="shared" si="33"/>
        <v>0</v>
      </c>
    </row>
    <row r="33" spans="1:85" ht="17.25" customHeight="1" x14ac:dyDescent="0.3">
      <c r="A33" s="271" t="str">
        <f>'Step 1.a - Trips fuel'!A25</f>
        <v>SID-9</v>
      </c>
      <c r="B33" s="458">
        <f>'Step 1.a - Trips fuel'!B25</f>
        <v>0</v>
      </c>
      <c r="C33" s="459"/>
      <c r="D33" s="421"/>
      <c r="E33" s="422"/>
      <c r="F33" s="422"/>
      <c r="G33" s="422"/>
      <c r="H33" s="422"/>
      <c r="I33" s="423"/>
      <c r="J33" s="421"/>
      <c r="K33" s="422"/>
      <c r="L33" s="422"/>
      <c r="M33" s="422"/>
      <c r="N33" s="422"/>
      <c r="O33" s="423"/>
      <c r="P33" s="421"/>
      <c r="Q33" s="422"/>
      <c r="R33" s="422"/>
      <c r="S33" s="422"/>
      <c r="T33" s="422"/>
      <c r="U33" s="423"/>
      <c r="V33" s="421"/>
      <c r="W33" s="422"/>
      <c r="X33" s="422"/>
      <c r="Y33" s="422"/>
      <c r="Z33" s="422"/>
      <c r="AA33" s="424"/>
      <c r="AC33" s="272">
        <f t="shared" si="9"/>
        <v>0</v>
      </c>
      <c r="AD33" s="273">
        <f t="shared" si="34"/>
        <v>0</v>
      </c>
      <c r="AE33" s="135"/>
      <c r="AF33" s="135"/>
      <c r="AG33" s="135"/>
      <c r="AH33" s="135"/>
      <c r="BJ33" s="141">
        <f t="shared" si="10"/>
        <v>0</v>
      </c>
      <c r="BK33" s="142">
        <f t="shared" si="11"/>
        <v>0</v>
      </c>
      <c r="BL33" s="142">
        <f t="shared" si="12"/>
        <v>0</v>
      </c>
      <c r="BM33" s="142">
        <f t="shared" si="13"/>
        <v>0</v>
      </c>
      <c r="BN33" s="142">
        <f t="shared" si="14"/>
        <v>0</v>
      </c>
      <c r="BO33" s="143">
        <f t="shared" si="15"/>
        <v>0</v>
      </c>
      <c r="BP33" s="144">
        <f t="shared" si="16"/>
        <v>0</v>
      </c>
      <c r="BQ33" s="142">
        <f t="shared" si="17"/>
        <v>0</v>
      </c>
      <c r="BR33" s="142">
        <f t="shared" si="18"/>
        <v>0</v>
      </c>
      <c r="BS33" s="142">
        <f t="shared" si="19"/>
        <v>0</v>
      </c>
      <c r="BT33" s="142">
        <f t="shared" si="20"/>
        <v>0</v>
      </c>
      <c r="BU33" s="145">
        <f t="shared" si="21"/>
        <v>0</v>
      </c>
      <c r="BV33" s="141">
        <f t="shared" si="22"/>
        <v>0</v>
      </c>
      <c r="BW33" s="142">
        <f t="shared" si="23"/>
        <v>0</v>
      </c>
      <c r="BX33" s="142">
        <f t="shared" si="24"/>
        <v>0</v>
      </c>
      <c r="BY33" s="142">
        <f t="shared" si="25"/>
        <v>0</v>
      </c>
      <c r="BZ33" s="142">
        <f t="shared" si="26"/>
        <v>0</v>
      </c>
      <c r="CA33" s="143">
        <f t="shared" si="27"/>
        <v>0</v>
      </c>
      <c r="CB33" s="144">
        <f t="shared" si="28"/>
        <v>0</v>
      </c>
      <c r="CC33" s="142">
        <f t="shared" si="29"/>
        <v>0</v>
      </c>
      <c r="CD33" s="142">
        <f t="shared" si="30"/>
        <v>0</v>
      </c>
      <c r="CE33" s="142">
        <f t="shared" si="31"/>
        <v>0</v>
      </c>
      <c r="CF33" s="142">
        <f t="shared" si="32"/>
        <v>0</v>
      </c>
      <c r="CG33" s="143">
        <f t="shared" si="33"/>
        <v>0</v>
      </c>
    </row>
    <row r="34" spans="1:85" ht="17.25" customHeight="1" x14ac:dyDescent="0.3">
      <c r="A34" s="271" t="str">
        <f>'Step 1.a - Trips fuel'!A26</f>
        <v>SID-10</v>
      </c>
      <c r="B34" s="458">
        <f>'Step 1.a - Trips fuel'!B26</f>
        <v>0</v>
      </c>
      <c r="C34" s="459"/>
      <c r="D34" s="421"/>
      <c r="E34" s="422"/>
      <c r="F34" s="422"/>
      <c r="G34" s="422"/>
      <c r="H34" s="422"/>
      <c r="I34" s="423"/>
      <c r="J34" s="421"/>
      <c r="K34" s="422"/>
      <c r="L34" s="422"/>
      <c r="M34" s="422"/>
      <c r="N34" s="422"/>
      <c r="O34" s="423"/>
      <c r="P34" s="421"/>
      <c r="Q34" s="422"/>
      <c r="R34" s="422"/>
      <c r="S34" s="422"/>
      <c r="T34" s="422"/>
      <c r="U34" s="423"/>
      <c r="V34" s="421"/>
      <c r="W34" s="422"/>
      <c r="X34" s="422"/>
      <c r="Y34" s="422"/>
      <c r="Z34" s="422"/>
      <c r="AA34" s="424"/>
      <c r="AC34" s="272">
        <f t="shared" si="9"/>
        <v>0</v>
      </c>
      <c r="AD34" s="273">
        <f t="shared" si="34"/>
        <v>0</v>
      </c>
      <c r="AE34" s="135"/>
      <c r="AF34" s="135"/>
      <c r="AG34" s="135"/>
      <c r="AH34" s="135"/>
      <c r="BJ34" s="141">
        <f t="shared" si="10"/>
        <v>0</v>
      </c>
      <c r="BK34" s="142">
        <f t="shared" si="11"/>
        <v>0</v>
      </c>
      <c r="BL34" s="142">
        <f t="shared" si="12"/>
        <v>0</v>
      </c>
      <c r="BM34" s="142">
        <f t="shared" si="13"/>
        <v>0</v>
      </c>
      <c r="BN34" s="142">
        <f t="shared" si="14"/>
        <v>0</v>
      </c>
      <c r="BO34" s="143">
        <f t="shared" si="15"/>
        <v>0</v>
      </c>
      <c r="BP34" s="144">
        <f t="shared" si="16"/>
        <v>0</v>
      </c>
      <c r="BQ34" s="142">
        <f t="shared" si="17"/>
        <v>0</v>
      </c>
      <c r="BR34" s="142">
        <f t="shared" si="18"/>
        <v>0</v>
      </c>
      <c r="BS34" s="142">
        <f t="shared" si="19"/>
        <v>0</v>
      </c>
      <c r="BT34" s="142">
        <f t="shared" si="20"/>
        <v>0</v>
      </c>
      <c r="BU34" s="145">
        <f t="shared" si="21"/>
        <v>0</v>
      </c>
      <c r="BV34" s="141">
        <f t="shared" si="22"/>
        <v>0</v>
      </c>
      <c r="BW34" s="142">
        <f t="shared" si="23"/>
        <v>0</v>
      </c>
      <c r="BX34" s="142">
        <f t="shared" si="24"/>
        <v>0</v>
      </c>
      <c r="BY34" s="142">
        <f t="shared" si="25"/>
        <v>0</v>
      </c>
      <c r="BZ34" s="142">
        <f t="shared" si="26"/>
        <v>0</v>
      </c>
      <c r="CA34" s="143">
        <f t="shared" si="27"/>
        <v>0</v>
      </c>
      <c r="CB34" s="144">
        <f t="shared" si="28"/>
        <v>0</v>
      </c>
      <c r="CC34" s="142">
        <f t="shared" si="29"/>
        <v>0</v>
      </c>
      <c r="CD34" s="142">
        <f t="shared" si="30"/>
        <v>0</v>
      </c>
      <c r="CE34" s="142">
        <f t="shared" si="31"/>
        <v>0</v>
      </c>
      <c r="CF34" s="142">
        <f t="shared" si="32"/>
        <v>0</v>
      </c>
      <c r="CG34" s="143">
        <f t="shared" si="33"/>
        <v>0</v>
      </c>
    </row>
    <row r="35" spans="1:85" ht="17.25" customHeight="1" x14ac:dyDescent="0.3">
      <c r="A35" s="271" t="str">
        <f>'Step 1.a - Trips fuel'!A27</f>
        <v>SID-11</v>
      </c>
      <c r="B35" s="458">
        <f>'Step 1.a - Trips fuel'!B27</f>
        <v>0</v>
      </c>
      <c r="C35" s="459"/>
      <c r="D35" s="421"/>
      <c r="E35" s="422"/>
      <c r="F35" s="422"/>
      <c r="G35" s="422"/>
      <c r="H35" s="422"/>
      <c r="I35" s="423"/>
      <c r="J35" s="421"/>
      <c r="K35" s="422"/>
      <c r="L35" s="422"/>
      <c r="M35" s="422"/>
      <c r="N35" s="422"/>
      <c r="O35" s="423"/>
      <c r="P35" s="421"/>
      <c r="Q35" s="422"/>
      <c r="R35" s="422"/>
      <c r="S35" s="422"/>
      <c r="T35" s="422"/>
      <c r="U35" s="423"/>
      <c r="V35" s="421"/>
      <c r="W35" s="422"/>
      <c r="X35" s="422"/>
      <c r="Y35" s="422"/>
      <c r="Z35" s="422"/>
      <c r="AA35" s="424"/>
      <c r="AC35" s="272">
        <f t="shared" si="9"/>
        <v>0</v>
      </c>
      <c r="AD35" s="273">
        <f t="shared" si="34"/>
        <v>0</v>
      </c>
      <c r="AE35" s="135"/>
      <c r="AF35" s="135"/>
      <c r="AG35" s="135"/>
      <c r="AH35" s="135"/>
      <c r="BJ35" s="141">
        <f t="shared" si="10"/>
        <v>0</v>
      </c>
      <c r="BK35" s="142">
        <f t="shared" si="11"/>
        <v>0</v>
      </c>
      <c r="BL35" s="142">
        <f t="shared" si="12"/>
        <v>0</v>
      </c>
      <c r="BM35" s="142">
        <f t="shared" si="13"/>
        <v>0</v>
      </c>
      <c r="BN35" s="142">
        <f t="shared" si="14"/>
        <v>0</v>
      </c>
      <c r="BO35" s="143">
        <f t="shared" si="15"/>
        <v>0</v>
      </c>
      <c r="BP35" s="144">
        <f t="shared" si="16"/>
        <v>0</v>
      </c>
      <c r="BQ35" s="142">
        <f t="shared" si="17"/>
        <v>0</v>
      </c>
      <c r="BR35" s="142">
        <f t="shared" si="18"/>
        <v>0</v>
      </c>
      <c r="BS35" s="142">
        <f t="shared" si="19"/>
        <v>0</v>
      </c>
      <c r="BT35" s="142">
        <f t="shared" si="20"/>
        <v>0</v>
      </c>
      <c r="BU35" s="145">
        <f t="shared" si="21"/>
        <v>0</v>
      </c>
      <c r="BV35" s="141">
        <f t="shared" si="22"/>
        <v>0</v>
      </c>
      <c r="BW35" s="142">
        <f t="shared" si="23"/>
        <v>0</v>
      </c>
      <c r="BX35" s="142">
        <f t="shared" si="24"/>
        <v>0</v>
      </c>
      <c r="BY35" s="142">
        <f t="shared" si="25"/>
        <v>0</v>
      </c>
      <c r="BZ35" s="142">
        <f t="shared" si="26"/>
        <v>0</v>
      </c>
      <c r="CA35" s="143">
        <f t="shared" si="27"/>
        <v>0</v>
      </c>
      <c r="CB35" s="144">
        <f t="shared" si="28"/>
        <v>0</v>
      </c>
      <c r="CC35" s="142">
        <f t="shared" si="29"/>
        <v>0</v>
      </c>
      <c r="CD35" s="142">
        <f t="shared" si="30"/>
        <v>0</v>
      </c>
      <c r="CE35" s="142">
        <f t="shared" si="31"/>
        <v>0</v>
      </c>
      <c r="CF35" s="142">
        <f t="shared" si="32"/>
        <v>0</v>
      </c>
      <c r="CG35" s="143">
        <f t="shared" si="33"/>
        <v>0</v>
      </c>
    </row>
    <row r="36" spans="1:85" ht="17.25" customHeight="1" x14ac:dyDescent="0.3">
      <c r="A36" s="271" t="str">
        <f>'Step 1.a - Trips fuel'!A28</f>
        <v>SID-12</v>
      </c>
      <c r="B36" s="458">
        <f>'Step 1.a - Trips fuel'!B28</f>
        <v>0</v>
      </c>
      <c r="C36" s="459"/>
      <c r="D36" s="421"/>
      <c r="E36" s="422"/>
      <c r="F36" s="422"/>
      <c r="G36" s="422"/>
      <c r="H36" s="422"/>
      <c r="I36" s="423"/>
      <c r="J36" s="421"/>
      <c r="K36" s="422"/>
      <c r="L36" s="422"/>
      <c r="M36" s="422"/>
      <c r="N36" s="422"/>
      <c r="O36" s="423"/>
      <c r="P36" s="421"/>
      <c r="Q36" s="422"/>
      <c r="R36" s="422"/>
      <c r="S36" s="422"/>
      <c r="T36" s="422"/>
      <c r="U36" s="423"/>
      <c r="V36" s="421"/>
      <c r="W36" s="422"/>
      <c r="X36" s="422"/>
      <c r="Y36" s="422"/>
      <c r="Z36" s="422"/>
      <c r="AA36" s="424"/>
      <c r="AC36" s="272">
        <f t="shared" si="9"/>
        <v>0</v>
      </c>
      <c r="AD36" s="273">
        <f t="shared" si="34"/>
        <v>0</v>
      </c>
      <c r="AE36" s="135"/>
      <c r="AF36" s="135"/>
      <c r="AG36" s="135"/>
      <c r="AH36" s="135"/>
      <c r="BJ36" s="141">
        <f t="shared" si="10"/>
        <v>0</v>
      </c>
      <c r="BK36" s="142">
        <f t="shared" si="11"/>
        <v>0</v>
      </c>
      <c r="BL36" s="142">
        <f t="shared" si="12"/>
        <v>0</v>
      </c>
      <c r="BM36" s="142">
        <f t="shared" si="13"/>
        <v>0</v>
      </c>
      <c r="BN36" s="142">
        <f t="shared" si="14"/>
        <v>0</v>
      </c>
      <c r="BO36" s="143">
        <f t="shared" si="15"/>
        <v>0</v>
      </c>
      <c r="BP36" s="144">
        <f t="shared" si="16"/>
        <v>0</v>
      </c>
      <c r="BQ36" s="142">
        <f t="shared" si="17"/>
        <v>0</v>
      </c>
      <c r="BR36" s="142">
        <f t="shared" si="18"/>
        <v>0</v>
      </c>
      <c r="BS36" s="142">
        <f t="shared" si="19"/>
        <v>0</v>
      </c>
      <c r="BT36" s="142">
        <f t="shared" si="20"/>
        <v>0</v>
      </c>
      <c r="BU36" s="145">
        <f t="shared" si="21"/>
        <v>0</v>
      </c>
      <c r="BV36" s="141">
        <f t="shared" si="22"/>
        <v>0</v>
      </c>
      <c r="BW36" s="142">
        <f t="shared" si="23"/>
        <v>0</v>
      </c>
      <c r="BX36" s="142">
        <f t="shared" si="24"/>
        <v>0</v>
      </c>
      <c r="BY36" s="142">
        <f t="shared" si="25"/>
        <v>0</v>
      </c>
      <c r="BZ36" s="142">
        <f t="shared" si="26"/>
        <v>0</v>
      </c>
      <c r="CA36" s="143">
        <f t="shared" si="27"/>
        <v>0</v>
      </c>
      <c r="CB36" s="144">
        <f t="shared" si="28"/>
        <v>0</v>
      </c>
      <c r="CC36" s="142">
        <f t="shared" si="29"/>
        <v>0</v>
      </c>
      <c r="CD36" s="142">
        <f t="shared" si="30"/>
        <v>0</v>
      </c>
      <c r="CE36" s="142">
        <f t="shared" si="31"/>
        <v>0</v>
      </c>
      <c r="CF36" s="142">
        <f t="shared" si="32"/>
        <v>0</v>
      </c>
      <c r="CG36" s="143">
        <f t="shared" si="33"/>
        <v>0</v>
      </c>
    </row>
    <row r="37" spans="1:85" ht="17.25" customHeight="1" x14ac:dyDescent="0.3">
      <c r="A37" s="271" t="str">
        <f>'Step 1.a - Trips fuel'!A29</f>
        <v>SID-13</v>
      </c>
      <c r="B37" s="458">
        <f>'Step 1.a - Trips fuel'!B29</f>
        <v>0</v>
      </c>
      <c r="C37" s="459"/>
      <c r="D37" s="421"/>
      <c r="E37" s="422"/>
      <c r="F37" s="422"/>
      <c r="G37" s="422"/>
      <c r="H37" s="422"/>
      <c r="I37" s="423"/>
      <c r="J37" s="421"/>
      <c r="K37" s="422"/>
      <c r="L37" s="422"/>
      <c r="M37" s="422"/>
      <c r="N37" s="422"/>
      <c r="O37" s="423"/>
      <c r="P37" s="421"/>
      <c r="Q37" s="422"/>
      <c r="R37" s="422"/>
      <c r="S37" s="422"/>
      <c r="T37" s="422"/>
      <c r="U37" s="423"/>
      <c r="V37" s="421"/>
      <c r="W37" s="422"/>
      <c r="X37" s="422"/>
      <c r="Y37" s="422"/>
      <c r="Z37" s="422"/>
      <c r="AA37" s="424"/>
      <c r="AC37" s="272">
        <f t="shared" si="9"/>
        <v>0</v>
      </c>
      <c r="AD37" s="273">
        <f t="shared" ref="AD37:AD74" si="35">SUM(BJ37:CG37)</f>
        <v>0</v>
      </c>
      <c r="AE37" s="135"/>
      <c r="AF37" s="135"/>
      <c r="AG37" s="135"/>
      <c r="AH37" s="135"/>
      <c r="BJ37" s="141">
        <f t="shared" si="10"/>
        <v>0</v>
      </c>
      <c r="BK37" s="142">
        <f t="shared" si="11"/>
        <v>0</v>
      </c>
      <c r="BL37" s="142">
        <f t="shared" si="12"/>
        <v>0</v>
      </c>
      <c r="BM37" s="142">
        <f t="shared" si="13"/>
        <v>0</v>
      </c>
      <c r="BN37" s="142">
        <f t="shared" si="14"/>
        <v>0</v>
      </c>
      <c r="BO37" s="143">
        <f t="shared" si="15"/>
        <v>0</v>
      </c>
      <c r="BP37" s="144">
        <f t="shared" si="16"/>
        <v>0</v>
      </c>
      <c r="BQ37" s="142">
        <f t="shared" si="17"/>
        <v>0</v>
      </c>
      <c r="BR37" s="142">
        <f t="shared" si="18"/>
        <v>0</v>
      </c>
      <c r="BS37" s="142">
        <f t="shared" si="19"/>
        <v>0</v>
      </c>
      <c r="BT37" s="142">
        <f t="shared" si="20"/>
        <v>0</v>
      </c>
      <c r="BU37" s="145">
        <f t="shared" si="21"/>
        <v>0</v>
      </c>
      <c r="BV37" s="141">
        <f t="shared" si="22"/>
        <v>0</v>
      </c>
      <c r="BW37" s="142">
        <f t="shared" si="23"/>
        <v>0</v>
      </c>
      <c r="BX37" s="142">
        <f t="shared" si="24"/>
        <v>0</v>
      </c>
      <c r="BY37" s="142">
        <f t="shared" si="25"/>
        <v>0</v>
      </c>
      <c r="BZ37" s="142">
        <f t="shared" si="26"/>
        <v>0</v>
      </c>
      <c r="CA37" s="143">
        <f t="shared" si="27"/>
        <v>0</v>
      </c>
      <c r="CB37" s="144">
        <f t="shared" si="28"/>
        <v>0</v>
      </c>
      <c r="CC37" s="142">
        <f t="shared" si="29"/>
        <v>0</v>
      </c>
      <c r="CD37" s="142">
        <f t="shared" si="30"/>
        <v>0</v>
      </c>
      <c r="CE37" s="142">
        <f t="shared" si="31"/>
        <v>0</v>
      </c>
      <c r="CF37" s="142">
        <f t="shared" si="32"/>
        <v>0</v>
      </c>
      <c r="CG37" s="143">
        <f t="shared" si="33"/>
        <v>0</v>
      </c>
    </row>
    <row r="38" spans="1:85" ht="17.25" customHeight="1" x14ac:dyDescent="0.3">
      <c r="A38" s="271" t="str">
        <f>'Step 1.a - Trips fuel'!A30</f>
        <v>SID-14</v>
      </c>
      <c r="B38" s="458">
        <f>'Step 1.a - Trips fuel'!B30</f>
        <v>0</v>
      </c>
      <c r="C38" s="459"/>
      <c r="D38" s="421"/>
      <c r="E38" s="422"/>
      <c r="F38" s="422"/>
      <c r="G38" s="422"/>
      <c r="H38" s="422"/>
      <c r="I38" s="423"/>
      <c r="J38" s="421"/>
      <c r="K38" s="422"/>
      <c r="L38" s="422"/>
      <c r="M38" s="422"/>
      <c r="N38" s="422"/>
      <c r="O38" s="423"/>
      <c r="P38" s="421"/>
      <c r="Q38" s="422"/>
      <c r="R38" s="422"/>
      <c r="S38" s="422"/>
      <c r="T38" s="422"/>
      <c r="U38" s="423"/>
      <c r="V38" s="421"/>
      <c r="W38" s="422"/>
      <c r="X38" s="422"/>
      <c r="Y38" s="422"/>
      <c r="Z38" s="422"/>
      <c r="AA38" s="424"/>
      <c r="AC38" s="272">
        <f t="shared" si="9"/>
        <v>0</v>
      </c>
      <c r="AD38" s="273">
        <f t="shared" si="35"/>
        <v>0</v>
      </c>
      <c r="AE38" s="135"/>
      <c r="AF38" s="135"/>
      <c r="AG38" s="135"/>
      <c r="AH38" s="135"/>
      <c r="BJ38" s="141">
        <f t="shared" si="10"/>
        <v>0</v>
      </c>
      <c r="BK38" s="142">
        <f t="shared" si="11"/>
        <v>0</v>
      </c>
      <c r="BL38" s="142">
        <f t="shared" si="12"/>
        <v>0</v>
      </c>
      <c r="BM38" s="142">
        <f t="shared" si="13"/>
        <v>0</v>
      </c>
      <c r="BN38" s="142">
        <f t="shared" si="14"/>
        <v>0</v>
      </c>
      <c r="BO38" s="143">
        <f t="shared" si="15"/>
        <v>0</v>
      </c>
      <c r="BP38" s="144">
        <f t="shared" si="16"/>
        <v>0</v>
      </c>
      <c r="BQ38" s="142">
        <f t="shared" si="17"/>
        <v>0</v>
      </c>
      <c r="BR38" s="142">
        <f t="shared" si="18"/>
        <v>0</v>
      </c>
      <c r="BS38" s="142">
        <f t="shared" si="19"/>
        <v>0</v>
      </c>
      <c r="BT38" s="142">
        <f t="shared" si="20"/>
        <v>0</v>
      </c>
      <c r="BU38" s="145">
        <f t="shared" si="21"/>
        <v>0</v>
      </c>
      <c r="BV38" s="141">
        <f t="shared" si="22"/>
        <v>0</v>
      </c>
      <c r="BW38" s="142">
        <f t="shared" si="23"/>
        <v>0</v>
      </c>
      <c r="BX38" s="142">
        <f t="shared" si="24"/>
        <v>0</v>
      </c>
      <c r="BY38" s="142">
        <f t="shared" si="25"/>
        <v>0</v>
      </c>
      <c r="BZ38" s="142">
        <f t="shared" si="26"/>
        <v>0</v>
      </c>
      <c r="CA38" s="143">
        <f t="shared" si="27"/>
        <v>0</v>
      </c>
      <c r="CB38" s="144">
        <f t="shared" si="28"/>
        <v>0</v>
      </c>
      <c r="CC38" s="142">
        <f t="shared" si="29"/>
        <v>0</v>
      </c>
      <c r="CD38" s="142">
        <f t="shared" si="30"/>
        <v>0</v>
      </c>
      <c r="CE38" s="142">
        <f t="shared" si="31"/>
        <v>0</v>
      </c>
      <c r="CF38" s="142">
        <f t="shared" si="32"/>
        <v>0</v>
      </c>
      <c r="CG38" s="143">
        <f t="shared" si="33"/>
        <v>0</v>
      </c>
    </row>
    <row r="39" spans="1:85" ht="17.25" customHeight="1" x14ac:dyDescent="0.3">
      <c r="A39" s="271" t="str">
        <f>'Step 1.a - Trips fuel'!A31</f>
        <v>SID-15</v>
      </c>
      <c r="B39" s="458">
        <f>'Step 1.a - Trips fuel'!B31</f>
        <v>0</v>
      </c>
      <c r="C39" s="459"/>
      <c r="D39" s="421"/>
      <c r="E39" s="422"/>
      <c r="F39" s="422"/>
      <c r="G39" s="422"/>
      <c r="H39" s="422"/>
      <c r="I39" s="423"/>
      <c r="J39" s="421"/>
      <c r="K39" s="422"/>
      <c r="L39" s="422"/>
      <c r="M39" s="422"/>
      <c r="N39" s="422"/>
      <c r="O39" s="423"/>
      <c r="P39" s="421"/>
      <c r="Q39" s="422"/>
      <c r="R39" s="422"/>
      <c r="S39" s="422"/>
      <c r="T39" s="422"/>
      <c r="U39" s="423"/>
      <c r="V39" s="421"/>
      <c r="W39" s="422"/>
      <c r="X39" s="422"/>
      <c r="Y39" s="422"/>
      <c r="Z39" s="422"/>
      <c r="AA39" s="424"/>
      <c r="AC39" s="272">
        <f t="shared" si="9"/>
        <v>0</v>
      </c>
      <c r="AD39" s="273">
        <f t="shared" si="35"/>
        <v>0</v>
      </c>
      <c r="AE39" s="135"/>
      <c r="AF39" s="135"/>
      <c r="AG39" s="135"/>
      <c r="AH39" s="135"/>
      <c r="BJ39" s="141">
        <f t="shared" si="10"/>
        <v>0</v>
      </c>
      <c r="BK39" s="142">
        <f t="shared" si="11"/>
        <v>0</v>
      </c>
      <c r="BL39" s="142">
        <f t="shared" si="12"/>
        <v>0</v>
      </c>
      <c r="BM39" s="142">
        <f t="shared" si="13"/>
        <v>0</v>
      </c>
      <c r="BN39" s="142">
        <f t="shared" si="14"/>
        <v>0</v>
      </c>
      <c r="BO39" s="143">
        <f t="shared" si="15"/>
        <v>0</v>
      </c>
      <c r="BP39" s="144">
        <f t="shared" si="16"/>
        <v>0</v>
      </c>
      <c r="BQ39" s="142">
        <f t="shared" si="17"/>
        <v>0</v>
      </c>
      <c r="BR39" s="142">
        <f t="shared" si="18"/>
        <v>0</v>
      </c>
      <c r="BS39" s="142">
        <f t="shared" si="19"/>
        <v>0</v>
      </c>
      <c r="BT39" s="142">
        <f t="shared" si="20"/>
        <v>0</v>
      </c>
      <c r="BU39" s="145">
        <f t="shared" si="21"/>
        <v>0</v>
      </c>
      <c r="BV39" s="141">
        <f t="shared" si="22"/>
        <v>0</v>
      </c>
      <c r="BW39" s="142">
        <f t="shared" si="23"/>
        <v>0</v>
      </c>
      <c r="BX39" s="142">
        <f t="shared" si="24"/>
        <v>0</v>
      </c>
      <c r="BY39" s="142">
        <f t="shared" si="25"/>
        <v>0</v>
      </c>
      <c r="BZ39" s="142">
        <f t="shared" si="26"/>
        <v>0</v>
      </c>
      <c r="CA39" s="143">
        <f t="shared" si="27"/>
        <v>0</v>
      </c>
      <c r="CB39" s="144">
        <f t="shared" si="28"/>
        <v>0</v>
      </c>
      <c r="CC39" s="142">
        <f t="shared" si="29"/>
        <v>0</v>
      </c>
      <c r="CD39" s="142">
        <f t="shared" si="30"/>
        <v>0</v>
      </c>
      <c r="CE39" s="142">
        <f t="shared" si="31"/>
        <v>0</v>
      </c>
      <c r="CF39" s="142">
        <f t="shared" si="32"/>
        <v>0</v>
      </c>
      <c r="CG39" s="143">
        <f t="shared" si="33"/>
        <v>0</v>
      </c>
    </row>
    <row r="40" spans="1:85" ht="17.25" customHeight="1" x14ac:dyDescent="0.3">
      <c r="A40" s="271" t="str">
        <f>'Step 1.a - Trips fuel'!A32</f>
        <v>SID-16</v>
      </c>
      <c r="B40" s="458">
        <f>'Step 1.a - Trips fuel'!B32</f>
        <v>0</v>
      </c>
      <c r="C40" s="459"/>
      <c r="D40" s="421"/>
      <c r="E40" s="422"/>
      <c r="F40" s="422"/>
      <c r="G40" s="422"/>
      <c r="H40" s="422"/>
      <c r="I40" s="423"/>
      <c r="J40" s="421"/>
      <c r="K40" s="422"/>
      <c r="L40" s="422"/>
      <c r="M40" s="422"/>
      <c r="N40" s="422"/>
      <c r="O40" s="423"/>
      <c r="P40" s="421"/>
      <c r="Q40" s="422"/>
      <c r="R40" s="422"/>
      <c r="S40" s="422"/>
      <c r="T40" s="422"/>
      <c r="U40" s="423"/>
      <c r="V40" s="421"/>
      <c r="W40" s="422"/>
      <c r="X40" s="422"/>
      <c r="Y40" s="422"/>
      <c r="Z40" s="422"/>
      <c r="AA40" s="424"/>
      <c r="AC40" s="272">
        <f t="shared" si="9"/>
        <v>0</v>
      </c>
      <c r="AD40" s="273">
        <f t="shared" si="35"/>
        <v>0</v>
      </c>
      <c r="AE40" s="135"/>
      <c r="AF40" s="135"/>
      <c r="AG40" s="135"/>
      <c r="AH40" s="135"/>
      <c r="BJ40" s="141">
        <f t="shared" si="10"/>
        <v>0</v>
      </c>
      <c r="BK40" s="142">
        <f t="shared" si="11"/>
        <v>0</v>
      </c>
      <c r="BL40" s="142">
        <f t="shared" si="12"/>
        <v>0</v>
      </c>
      <c r="BM40" s="142">
        <f t="shared" si="13"/>
        <v>0</v>
      </c>
      <c r="BN40" s="142">
        <f t="shared" si="14"/>
        <v>0</v>
      </c>
      <c r="BO40" s="143">
        <f t="shared" si="15"/>
        <v>0</v>
      </c>
      <c r="BP40" s="144">
        <f t="shared" si="16"/>
        <v>0</v>
      </c>
      <c r="BQ40" s="142">
        <f t="shared" si="17"/>
        <v>0</v>
      </c>
      <c r="BR40" s="142">
        <f t="shared" si="18"/>
        <v>0</v>
      </c>
      <c r="BS40" s="142">
        <f t="shared" si="19"/>
        <v>0</v>
      </c>
      <c r="BT40" s="142">
        <f t="shared" si="20"/>
        <v>0</v>
      </c>
      <c r="BU40" s="145">
        <f t="shared" si="21"/>
        <v>0</v>
      </c>
      <c r="BV40" s="141">
        <f t="shared" si="22"/>
        <v>0</v>
      </c>
      <c r="BW40" s="142">
        <f t="shared" si="23"/>
        <v>0</v>
      </c>
      <c r="BX40" s="142">
        <f t="shared" si="24"/>
        <v>0</v>
      </c>
      <c r="BY40" s="142">
        <f t="shared" si="25"/>
        <v>0</v>
      </c>
      <c r="BZ40" s="142">
        <f t="shared" si="26"/>
        <v>0</v>
      </c>
      <c r="CA40" s="143">
        <f t="shared" si="27"/>
        <v>0</v>
      </c>
      <c r="CB40" s="144">
        <f t="shared" si="28"/>
        <v>0</v>
      </c>
      <c r="CC40" s="142">
        <f t="shared" si="29"/>
        <v>0</v>
      </c>
      <c r="CD40" s="142">
        <f t="shared" si="30"/>
        <v>0</v>
      </c>
      <c r="CE40" s="142">
        <f t="shared" si="31"/>
        <v>0</v>
      </c>
      <c r="CF40" s="142">
        <f t="shared" si="32"/>
        <v>0</v>
      </c>
      <c r="CG40" s="143">
        <f t="shared" si="33"/>
        <v>0</v>
      </c>
    </row>
    <row r="41" spans="1:85" ht="17.25" customHeight="1" x14ac:dyDescent="0.3">
      <c r="A41" s="271" t="str">
        <f>'Step 1.a - Trips fuel'!A33</f>
        <v>SID-17</v>
      </c>
      <c r="B41" s="458">
        <f>'Step 1.a - Trips fuel'!B33</f>
        <v>0</v>
      </c>
      <c r="C41" s="459"/>
      <c r="D41" s="421"/>
      <c r="E41" s="422"/>
      <c r="F41" s="422"/>
      <c r="G41" s="422"/>
      <c r="H41" s="422"/>
      <c r="I41" s="423"/>
      <c r="J41" s="421"/>
      <c r="K41" s="422"/>
      <c r="L41" s="422"/>
      <c r="M41" s="422"/>
      <c r="N41" s="422"/>
      <c r="O41" s="423"/>
      <c r="P41" s="421"/>
      <c r="Q41" s="422"/>
      <c r="R41" s="422"/>
      <c r="S41" s="422"/>
      <c r="T41" s="422"/>
      <c r="U41" s="423"/>
      <c r="V41" s="421"/>
      <c r="W41" s="422"/>
      <c r="X41" s="422"/>
      <c r="Y41" s="422"/>
      <c r="Z41" s="422"/>
      <c r="AA41" s="424"/>
      <c r="AC41" s="272">
        <f t="shared" si="9"/>
        <v>0</v>
      </c>
      <c r="AD41" s="273">
        <f t="shared" si="35"/>
        <v>0</v>
      </c>
      <c r="AE41" s="135"/>
      <c r="AF41" s="135"/>
      <c r="AG41" s="135"/>
      <c r="AH41" s="135"/>
      <c r="BJ41" s="141">
        <f t="shared" si="10"/>
        <v>0</v>
      </c>
      <c r="BK41" s="142">
        <f t="shared" si="11"/>
        <v>0</v>
      </c>
      <c r="BL41" s="142">
        <f t="shared" si="12"/>
        <v>0</v>
      </c>
      <c r="BM41" s="142">
        <f t="shared" si="13"/>
        <v>0</v>
      </c>
      <c r="BN41" s="142">
        <f t="shared" si="14"/>
        <v>0</v>
      </c>
      <c r="BO41" s="143">
        <f t="shared" si="15"/>
        <v>0</v>
      </c>
      <c r="BP41" s="144">
        <f t="shared" si="16"/>
        <v>0</v>
      </c>
      <c r="BQ41" s="142">
        <f t="shared" si="17"/>
        <v>0</v>
      </c>
      <c r="BR41" s="142">
        <f t="shared" si="18"/>
        <v>0</v>
      </c>
      <c r="BS41" s="142">
        <f t="shared" si="19"/>
        <v>0</v>
      </c>
      <c r="BT41" s="142">
        <f t="shared" si="20"/>
        <v>0</v>
      </c>
      <c r="BU41" s="145">
        <f t="shared" si="21"/>
        <v>0</v>
      </c>
      <c r="BV41" s="141">
        <f t="shared" si="22"/>
        <v>0</v>
      </c>
      <c r="BW41" s="142">
        <f t="shared" si="23"/>
        <v>0</v>
      </c>
      <c r="BX41" s="142">
        <f t="shared" si="24"/>
        <v>0</v>
      </c>
      <c r="BY41" s="142">
        <f t="shared" si="25"/>
        <v>0</v>
      </c>
      <c r="BZ41" s="142">
        <f t="shared" si="26"/>
        <v>0</v>
      </c>
      <c r="CA41" s="143">
        <f t="shared" si="27"/>
        <v>0</v>
      </c>
      <c r="CB41" s="144">
        <f t="shared" si="28"/>
        <v>0</v>
      </c>
      <c r="CC41" s="142">
        <f t="shared" si="29"/>
        <v>0</v>
      </c>
      <c r="CD41" s="142">
        <f t="shared" si="30"/>
        <v>0</v>
      </c>
      <c r="CE41" s="142">
        <f t="shared" si="31"/>
        <v>0</v>
      </c>
      <c r="CF41" s="142">
        <f t="shared" si="32"/>
        <v>0</v>
      </c>
      <c r="CG41" s="143">
        <f t="shared" si="33"/>
        <v>0</v>
      </c>
    </row>
    <row r="42" spans="1:85" ht="17.25" customHeight="1" x14ac:dyDescent="0.3">
      <c r="A42" s="271" t="str">
        <f>'Step 1.a - Trips fuel'!A34</f>
        <v>SID-18</v>
      </c>
      <c r="B42" s="458">
        <f>'Step 1.a - Trips fuel'!B34</f>
        <v>0</v>
      </c>
      <c r="C42" s="459"/>
      <c r="D42" s="421"/>
      <c r="E42" s="422"/>
      <c r="F42" s="422"/>
      <c r="G42" s="422"/>
      <c r="H42" s="422"/>
      <c r="I42" s="423"/>
      <c r="J42" s="421"/>
      <c r="K42" s="422"/>
      <c r="L42" s="422"/>
      <c r="M42" s="422"/>
      <c r="N42" s="422"/>
      <c r="O42" s="423"/>
      <c r="P42" s="421"/>
      <c r="Q42" s="422"/>
      <c r="R42" s="422"/>
      <c r="S42" s="422"/>
      <c r="T42" s="422"/>
      <c r="U42" s="423"/>
      <c r="V42" s="421"/>
      <c r="W42" s="422"/>
      <c r="X42" s="422"/>
      <c r="Y42" s="422"/>
      <c r="Z42" s="422"/>
      <c r="AA42" s="424"/>
      <c r="AC42" s="272">
        <f t="shared" si="9"/>
        <v>0</v>
      </c>
      <c r="AD42" s="273">
        <f t="shared" si="35"/>
        <v>0</v>
      </c>
      <c r="AE42" s="135"/>
      <c r="AF42" s="135"/>
      <c r="AG42" s="135"/>
      <c r="AH42" s="135"/>
      <c r="BJ42" s="141">
        <f t="shared" si="10"/>
        <v>0</v>
      </c>
      <c r="BK42" s="142">
        <f t="shared" si="11"/>
        <v>0</v>
      </c>
      <c r="BL42" s="142">
        <f t="shared" si="12"/>
        <v>0</v>
      </c>
      <c r="BM42" s="142">
        <f t="shared" si="13"/>
        <v>0</v>
      </c>
      <c r="BN42" s="142">
        <f t="shared" si="14"/>
        <v>0</v>
      </c>
      <c r="BO42" s="143">
        <f t="shared" si="15"/>
        <v>0</v>
      </c>
      <c r="BP42" s="144">
        <f t="shared" si="16"/>
        <v>0</v>
      </c>
      <c r="BQ42" s="142">
        <f t="shared" si="17"/>
        <v>0</v>
      </c>
      <c r="BR42" s="142">
        <f t="shared" si="18"/>
        <v>0</v>
      </c>
      <c r="BS42" s="142">
        <f t="shared" si="19"/>
        <v>0</v>
      </c>
      <c r="BT42" s="142">
        <f t="shared" si="20"/>
        <v>0</v>
      </c>
      <c r="BU42" s="145">
        <f t="shared" si="21"/>
        <v>0</v>
      </c>
      <c r="BV42" s="141">
        <f t="shared" si="22"/>
        <v>0</v>
      </c>
      <c r="BW42" s="142">
        <f t="shared" si="23"/>
        <v>0</v>
      </c>
      <c r="BX42" s="142">
        <f t="shared" si="24"/>
        <v>0</v>
      </c>
      <c r="BY42" s="142">
        <f t="shared" si="25"/>
        <v>0</v>
      </c>
      <c r="BZ42" s="142">
        <f t="shared" si="26"/>
        <v>0</v>
      </c>
      <c r="CA42" s="143">
        <f t="shared" si="27"/>
        <v>0</v>
      </c>
      <c r="CB42" s="144">
        <f t="shared" si="28"/>
        <v>0</v>
      </c>
      <c r="CC42" s="142">
        <f t="shared" si="29"/>
        <v>0</v>
      </c>
      <c r="CD42" s="142">
        <f t="shared" si="30"/>
        <v>0</v>
      </c>
      <c r="CE42" s="142">
        <f t="shared" si="31"/>
        <v>0</v>
      </c>
      <c r="CF42" s="142">
        <f t="shared" si="32"/>
        <v>0</v>
      </c>
      <c r="CG42" s="143">
        <f t="shared" si="33"/>
        <v>0</v>
      </c>
    </row>
    <row r="43" spans="1:85" ht="17.25" customHeight="1" x14ac:dyDescent="0.3">
      <c r="A43" s="271" t="str">
        <f>'Step 1.a - Trips fuel'!A35</f>
        <v>SID-19</v>
      </c>
      <c r="B43" s="458">
        <f>'Step 1.a - Trips fuel'!B35</f>
        <v>0</v>
      </c>
      <c r="C43" s="459"/>
      <c r="D43" s="421"/>
      <c r="E43" s="422"/>
      <c r="F43" s="422"/>
      <c r="G43" s="422"/>
      <c r="H43" s="422"/>
      <c r="I43" s="423"/>
      <c r="J43" s="421"/>
      <c r="K43" s="422"/>
      <c r="L43" s="422"/>
      <c r="M43" s="422"/>
      <c r="N43" s="422"/>
      <c r="O43" s="423"/>
      <c r="P43" s="421"/>
      <c r="Q43" s="422"/>
      <c r="R43" s="422"/>
      <c r="S43" s="422"/>
      <c r="T43" s="422"/>
      <c r="U43" s="423"/>
      <c r="V43" s="421"/>
      <c r="W43" s="422"/>
      <c r="X43" s="422"/>
      <c r="Y43" s="422"/>
      <c r="Z43" s="422"/>
      <c r="AA43" s="424"/>
      <c r="AC43" s="272">
        <f t="shared" si="9"/>
        <v>0</v>
      </c>
      <c r="AD43" s="273">
        <f t="shared" si="35"/>
        <v>0</v>
      </c>
      <c r="AE43" s="135"/>
      <c r="AF43" s="135"/>
      <c r="AG43" s="135"/>
      <c r="AH43" s="135"/>
      <c r="BJ43" s="141">
        <f t="shared" si="10"/>
        <v>0</v>
      </c>
      <c r="BK43" s="142">
        <f t="shared" si="11"/>
        <v>0</v>
      </c>
      <c r="BL43" s="142">
        <f t="shared" si="12"/>
        <v>0</v>
      </c>
      <c r="BM43" s="142">
        <f t="shared" si="13"/>
        <v>0</v>
      </c>
      <c r="BN43" s="142">
        <f t="shared" si="14"/>
        <v>0</v>
      </c>
      <c r="BO43" s="143">
        <f t="shared" si="15"/>
        <v>0</v>
      </c>
      <c r="BP43" s="144">
        <f t="shared" si="16"/>
        <v>0</v>
      </c>
      <c r="BQ43" s="142">
        <f t="shared" si="17"/>
        <v>0</v>
      </c>
      <c r="BR43" s="142">
        <f t="shared" si="18"/>
        <v>0</v>
      </c>
      <c r="BS43" s="142">
        <f t="shared" si="19"/>
        <v>0</v>
      </c>
      <c r="BT43" s="142">
        <f t="shared" si="20"/>
        <v>0</v>
      </c>
      <c r="BU43" s="145">
        <f t="shared" si="21"/>
        <v>0</v>
      </c>
      <c r="BV43" s="141">
        <f t="shared" si="22"/>
        <v>0</v>
      </c>
      <c r="BW43" s="142">
        <f t="shared" si="23"/>
        <v>0</v>
      </c>
      <c r="BX43" s="142">
        <f t="shared" si="24"/>
        <v>0</v>
      </c>
      <c r="BY43" s="142">
        <f t="shared" si="25"/>
        <v>0</v>
      </c>
      <c r="BZ43" s="142">
        <f t="shared" si="26"/>
        <v>0</v>
      </c>
      <c r="CA43" s="143">
        <f t="shared" si="27"/>
        <v>0</v>
      </c>
      <c r="CB43" s="144">
        <f t="shared" si="28"/>
        <v>0</v>
      </c>
      <c r="CC43" s="142">
        <f t="shared" si="29"/>
        <v>0</v>
      </c>
      <c r="CD43" s="142">
        <f t="shared" si="30"/>
        <v>0</v>
      </c>
      <c r="CE43" s="142">
        <f t="shared" si="31"/>
        <v>0</v>
      </c>
      <c r="CF43" s="142">
        <f t="shared" si="32"/>
        <v>0</v>
      </c>
      <c r="CG43" s="143">
        <f t="shared" si="33"/>
        <v>0</v>
      </c>
    </row>
    <row r="44" spans="1:85" ht="17.25" customHeight="1" x14ac:dyDescent="0.3">
      <c r="A44" s="271" t="str">
        <f>'Step 1.a - Trips fuel'!A36</f>
        <v>SID-20</v>
      </c>
      <c r="B44" s="458">
        <f>'Step 1.a - Trips fuel'!B36</f>
        <v>0</v>
      </c>
      <c r="C44" s="459"/>
      <c r="D44" s="421"/>
      <c r="E44" s="422"/>
      <c r="F44" s="422"/>
      <c r="G44" s="422"/>
      <c r="H44" s="422"/>
      <c r="I44" s="423"/>
      <c r="J44" s="421"/>
      <c r="K44" s="422"/>
      <c r="L44" s="422"/>
      <c r="M44" s="422"/>
      <c r="N44" s="422"/>
      <c r="O44" s="423"/>
      <c r="P44" s="421"/>
      <c r="Q44" s="422"/>
      <c r="R44" s="422"/>
      <c r="S44" s="422"/>
      <c r="T44" s="422"/>
      <c r="U44" s="423"/>
      <c r="V44" s="421"/>
      <c r="W44" s="422"/>
      <c r="X44" s="422"/>
      <c r="Y44" s="422"/>
      <c r="Z44" s="422"/>
      <c r="AA44" s="424"/>
      <c r="AC44" s="272">
        <f t="shared" si="9"/>
        <v>0</v>
      </c>
      <c r="AD44" s="273">
        <f t="shared" si="35"/>
        <v>0</v>
      </c>
      <c r="AE44" s="135"/>
      <c r="AF44" s="135"/>
      <c r="AG44" s="135"/>
      <c r="AH44" s="135"/>
      <c r="BJ44" s="141">
        <f t="shared" si="10"/>
        <v>0</v>
      </c>
      <c r="BK44" s="142">
        <f t="shared" si="11"/>
        <v>0</v>
      </c>
      <c r="BL44" s="142">
        <f t="shared" si="12"/>
        <v>0</v>
      </c>
      <c r="BM44" s="142">
        <f t="shared" si="13"/>
        <v>0</v>
      </c>
      <c r="BN44" s="142">
        <f t="shared" si="14"/>
        <v>0</v>
      </c>
      <c r="BO44" s="143">
        <f t="shared" si="15"/>
        <v>0</v>
      </c>
      <c r="BP44" s="144">
        <f t="shared" si="16"/>
        <v>0</v>
      </c>
      <c r="BQ44" s="142">
        <f t="shared" si="17"/>
        <v>0</v>
      </c>
      <c r="BR44" s="142">
        <f t="shared" si="18"/>
        <v>0</v>
      </c>
      <c r="BS44" s="142">
        <f t="shared" si="19"/>
        <v>0</v>
      </c>
      <c r="BT44" s="142">
        <f t="shared" si="20"/>
        <v>0</v>
      </c>
      <c r="BU44" s="145">
        <f t="shared" si="21"/>
        <v>0</v>
      </c>
      <c r="BV44" s="141">
        <f t="shared" si="22"/>
        <v>0</v>
      </c>
      <c r="BW44" s="142">
        <f t="shared" si="23"/>
        <v>0</v>
      </c>
      <c r="BX44" s="142">
        <f t="shared" si="24"/>
        <v>0</v>
      </c>
      <c r="BY44" s="142">
        <f t="shared" si="25"/>
        <v>0</v>
      </c>
      <c r="BZ44" s="142">
        <f t="shared" si="26"/>
        <v>0</v>
      </c>
      <c r="CA44" s="143">
        <f t="shared" si="27"/>
        <v>0</v>
      </c>
      <c r="CB44" s="144">
        <f t="shared" si="28"/>
        <v>0</v>
      </c>
      <c r="CC44" s="142">
        <f t="shared" si="29"/>
        <v>0</v>
      </c>
      <c r="CD44" s="142">
        <f t="shared" si="30"/>
        <v>0</v>
      </c>
      <c r="CE44" s="142">
        <f t="shared" si="31"/>
        <v>0</v>
      </c>
      <c r="CF44" s="142">
        <f t="shared" si="32"/>
        <v>0</v>
      </c>
      <c r="CG44" s="143">
        <f t="shared" si="33"/>
        <v>0</v>
      </c>
    </row>
    <row r="45" spans="1:85" ht="17.25" customHeight="1" x14ac:dyDescent="0.3">
      <c r="A45" s="271" t="str">
        <f>'Step 1.a - Trips fuel'!A37</f>
        <v>SID-21</v>
      </c>
      <c r="B45" s="458">
        <f>'Step 1.a - Trips fuel'!B37</f>
        <v>0</v>
      </c>
      <c r="C45" s="459"/>
      <c r="D45" s="421"/>
      <c r="E45" s="422"/>
      <c r="F45" s="422"/>
      <c r="G45" s="422"/>
      <c r="H45" s="422"/>
      <c r="I45" s="423"/>
      <c r="J45" s="421"/>
      <c r="K45" s="422"/>
      <c r="L45" s="422"/>
      <c r="M45" s="422"/>
      <c r="N45" s="422"/>
      <c r="O45" s="423"/>
      <c r="P45" s="421"/>
      <c r="Q45" s="422"/>
      <c r="R45" s="422"/>
      <c r="S45" s="422"/>
      <c r="T45" s="422"/>
      <c r="U45" s="423"/>
      <c r="V45" s="421"/>
      <c r="W45" s="422"/>
      <c r="X45" s="422"/>
      <c r="Y45" s="422"/>
      <c r="Z45" s="422"/>
      <c r="AA45" s="424"/>
      <c r="AC45" s="272">
        <f t="shared" si="9"/>
        <v>0</v>
      </c>
      <c r="AD45" s="273">
        <f t="shared" si="35"/>
        <v>0</v>
      </c>
      <c r="AE45" s="135"/>
      <c r="AF45" s="135"/>
      <c r="AG45" s="135"/>
      <c r="AH45" s="135"/>
      <c r="BJ45" s="141">
        <f t="shared" si="10"/>
        <v>0</v>
      </c>
      <c r="BK45" s="142">
        <f t="shared" si="11"/>
        <v>0</v>
      </c>
      <c r="BL45" s="142">
        <f t="shared" si="12"/>
        <v>0</v>
      </c>
      <c r="BM45" s="142">
        <f t="shared" si="13"/>
        <v>0</v>
      </c>
      <c r="BN45" s="142">
        <f t="shared" si="14"/>
        <v>0</v>
      </c>
      <c r="BO45" s="143">
        <f t="shared" si="15"/>
        <v>0</v>
      </c>
      <c r="BP45" s="144">
        <f t="shared" si="16"/>
        <v>0</v>
      </c>
      <c r="BQ45" s="142">
        <f t="shared" si="17"/>
        <v>0</v>
      </c>
      <c r="BR45" s="142">
        <f t="shared" si="18"/>
        <v>0</v>
      </c>
      <c r="BS45" s="142">
        <f t="shared" si="19"/>
        <v>0</v>
      </c>
      <c r="BT45" s="142">
        <f t="shared" si="20"/>
        <v>0</v>
      </c>
      <c r="BU45" s="145">
        <f t="shared" si="21"/>
        <v>0</v>
      </c>
      <c r="BV45" s="141">
        <f t="shared" si="22"/>
        <v>0</v>
      </c>
      <c r="BW45" s="142">
        <f t="shared" si="23"/>
        <v>0</v>
      </c>
      <c r="BX45" s="142">
        <f t="shared" si="24"/>
        <v>0</v>
      </c>
      <c r="BY45" s="142">
        <f t="shared" si="25"/>
        <v>0</v>
      </c>
      <c r="BZ45" s="142">
        <f t="shared" si="26"/>
        <v>0</v>
      </c>
      <c r="CA45" s="143">
        <f t="shared" si="27"/>
        <v>0</v>
      </c>
      <c r="CB45" s="144">
        <f t="shared" si="28"/>
        <v>0</v>
      </c>
      <c r="CC45" s="142">
        <f t="shared" si="29"/>
        <v>0</v>
      </c>
      <c r="CD45" s="142">
        <f t="shared" si="30"/>
        <v>0</v>
      </c>
      <c r="CE45" s="142">
        <f t="shared" si="31"/>
        <v>0</v>
      </c>
      <c r="CF45" s="142">
        <f t="shared" si="32"/>
        <v>0</v>
      </c>
      <c r="CG45" s="143">
        <f t="shared" si="33"/>
        <v>0</v>
      </c>
    </row>
    <row r="46" spans="1:85" ht="17.25" customHeight="1" x14ac:dyDescent="0.3">
      <c r="A46" s="271" t="str">
        <f>'Step 1.a - Trips fuel'!A38</f>
        <v>SID-22</v>
      </c>
      <c r="B46" s="458">
        <f>'Step 1.a - Trips fuel'!B38</f>
        <v>0</v>
      </c>
      <c r="C46" s="459"/>
      <c r="D46" s="421"/>
      <c r="E46" s="422"/>
      <c r="F46" s="422"/>
      <c r="G46" s="422"/>
      <c r="H46" s="422"/>
      <c r="I46" s="423"/>
      <c r="J46" s="421"/>
      <c r="K46" s="422"/>
      <c r="L46" s="422"/>
      <c r="M46" s="422"/>
      <c r="N46" s="422"/>
      <c r="O46" s="423"/>
      <c r="P46" s="421"/>
      <c r="Q46" s="422"/>
      <c r="R46" s="422"/>
      <c r="S46" s="422"/>
      <c r="T46" s="422"/>
      <c r="U46" s="423"/>
      <c r="V46" s="421"/>
      <c r="W46" s="422"/>
      <c r="X46" s="422"/>
      <c r="Y46" s="422"/>
      <c r="Z46" s="422"/>
      <c r="AA46" s="424"/>
      <c r="AC46" s="272">
        <f t="shared" si="9"/>
        <v>0</v>
      </c>
      <c r="AD46" s="273">
        <f t="shared" si="35"/>
        <v>0</v>
      </c>
      <c r="AE46" s="135"/>
      <c r="AF46" s="135"/>
      <c r="AG46" s="135"/>
      <c r="AH46" s="135"/>
      <c r="BJ46" s="141">
        <f t="shared" si="10"/>
        <v>0</v>
      </c>
      <c r="BK46" s="142">
        <f t="shared" si="11"/>
        <v>0</v>
      </c>
      <c r="BL46" s="142">
        <f t="shared" si="12"/>
        <v>0</v>
      </c>
      <c r="BM46" s="142">
        <f t="shared" si="13"/>
        <v>0</v>
      </c>
      <c r="BN46" s="142">
        <f t="shared" si="14"/>
        <v>0</v>
      </c>
      <c r="BO46" s="143">
        <f t="shared" si="15"/>
        <v>0</v>
      </c>
      <c r="BP46" s="144">
        <f t="shared" si="16"/>
        <v>0</v>
      </c>
      <c r="BQ46" s="142">
        <f t="shared" si="17"/>
        <v>0</v>
      </c>
      <c r="BR46" s="142">
        <f t="shared" si="18"/>
        <v>0</v>
      </c>
      <c r="BS46" s="142">
        <f t="shared" si="19"/>
        <v>0</v>
      </c>
      <c r="BT46" s="142">
        <f t="shared" si="20"/>
        <v>0</v>
      </c>
      <c r="BU46" s="145">
        <f t="shared" si="21"/>
        <v>0</v>
      </c>
      <c r="BV46" s="141">
        <f t="shared" si="22"/>
        <v>0</v>
      </c>
      <c r="BW46" s="142">
        <f t="shared" si="23"/>
        <v>0</v>
      </c>
      <c r="BX46" s="142">
        <f t="shared" si="24"/>
        <v>0</v>
      </c>
      <c r="BY46" s="142">
        <f t="shared" si="25"/>
        <v>0</v>
      </c>
      <c r="BZ46" s="142">
        <f t="shared" si="26"/>
        <v>0</v>
      </c>
      <c r="CA46" s="143">
        <f t="shared" si="27"/>
        <v>0</v>
      </c>
      <c r="CB46" s="144">
        <f t="shared" si="28"/>
        <v>0</v>
      </c>
      <c r="CC46" s="142">
        <f t="shared" si="29"/>
        <v>0</v>
      </c>
      <c r="CD46" s="142">
        <f t="shared" si="30"/>
        <v>0</v>
      </c>
      <c r="CE46" s="142">
        <f t="shared" si="31"/>
        <v>0</v>
      </c>
      <c r="CF46" s="142">
        <f t="shared" si="32"/>
        <v>0</v>
      </c>
      <c r="CG46" s="143">
        <f t="shared" si="33"/>
        <v>0</v>
      </c>
    </row>
    <row r="47" spans="1:85" ht="17.25" customHeight="1" x14ac:dyDescent="0.3">
      <c r="A47" s="271" t="str">
        <f>'Step 1.a - Trips fuel'!A39</f>
        <v>SID-23</v>
      </c>
      <c r="B47" s="458">
        <f>'Step 1.a - Trips fuel'!B39</f>
        <v>0</v>
      </c>
      <c r="C47" s="459"/>
      <c r="D47" s="421"/>
      <c r="E47" s="422"/>
      <c r="F47" s="422"/>
      <c r="G47" s="422"/>
      <c r="H47" s="422"/>
      <c r="I47" s="423"/>
      <c r="J47" s="421"/>
      <c r="K47" s="422"/>
      <c r="L47" s="422"/>
      <c r="M47" s="422"/>
      <c r="N47" s="422"/>
      <c r="O47" s="423"/>
      <c r="P47" s="421"/>
      <c r="Q47" s="422"/>
      <c r="R47" s="422"/>
      <c r="S47" s="422"/>
      <c r="T47" s="422"/>
      <c r="U47" s="423"/>
      <c r="V47" s="421"/>
      <c r="W47" s="422"/>
      <c r="X47" s="422"/>
      <c r="Y47" s="422"/>
      <c r="Z47" s="422"/>
      <c r="AA47" s="424"/>
      <c r="AC47" s="272">
        <f t="shared" si="9"/>
        <v>0</v>
      </c>
      <c r="AD47" s="273">
        <f t="shared" si="35"/>
        <v>0</v>
      </c>
      <c r="AE47" s="135"/>
      <c r="AF47" s="135"/>
      <c r="AG47" s="135"/>
      <c r="AH47" s="135"/>
      <c r="BJ47" s="141">
        <f t="shared" si="10"/>
        <v>0</v>
      </c>
      <c r="BK47" s="142">
        <f t="shared" si="11"/>
        <v>0</v>
      </c>
      <c r="BL47" s="142">
        <f t="shared" si="12"/>
        <v>0</v>
      </c>
      <c r="BM47" s="142">
        <f t="shared" si="13"/>
        <v>0</v>
      </c>
      <c r="BN47" s="142">
        <f t="shared" si="14"/>
        <v>0</v>
      </c>
      <c r="BO47" s="143">
        <f t="shared" si="15"/>
        <v>0</v>
      </c>
      <c r="BP47" s="144">
        <f t="shared" si="16"/>
        <v>0</v>
      </c>
      <c r="BQ47" s="142">
        <f t="shared" si="17"/>
        <v>0</v>
      </c>
      <c r="BR47" s="142">
        <f t="shared" si="18"/>
        <v>0</v>
      </c>
      <c r="BS47" s="142">
        <f t="shared" si="19"/>
        <v>0</v>
      </c>
      <c r="BT47" s="142">
        <f t="shared" si="20"/>
        <v>0</v>
      </c>
      <c r="BU47" s="145">
        <f t="shared" si="21"/>
        <v>0</v>
      </c>
      <c r="BV47" s="141">
        <f t="shared" si="22"/>
        <v>0</v>
      </c>
      <c r="BW47" s="142">
        <f t="shared" si="23"/>
        <v>0</v>
      </c>
      <c r="BX47" s="142">
        <f t="shared" si="24"/>
        <v>0</v>
      </c>
      <c r="BY47" s="142">
        <f t="shared" si="25"/>
        <v>0</v>
      </c>
      <c r="BZ47" s="142">
        <f t="shared" si="26"/>
        <v>0</v>
      </c>
      <c r="CA47" s="143">
        <f t="shared" si="27"/>
        <v>0</v>
      </c>
      <c r="CB47" s="144">
        <f t="shared" si="28"/>
        <v>0</v>
      </c>
      <c r="CC47" s="142">
        <f t="shared" si="29"/>
        <v>0</v>
      </c>
      <c r="CD47" s="142">
        <f t="shared" si="30"/>
        <v>0</v>
      </c>
      <c r="CE47" s="142">
        <f t="shared" si="31"/>
        <v>0</v>
      </c>
      <c r="CF47" s="142">
        <f t="shared" si="32"/>
        <v>0</v>
      </c>
      <c r="CG47" s="143">
        <f t="shared" si="33"/>
        <v>0</v>
      </c>
    </row>
    <row r="48" spans="1:85" ht="17.25" customHeight="1" x14ac:dyDescent="0.3">
      <c r="A48" s="271" t="str">
        <f>'Step 1.a - Trips fuel'!A40</f>
        <v>SID-24</v>
      </c>
      <c r="B48" s="458">
        <f>'Step 1.a - Trips fuel'!B40</f>
        <v>0</v>
      </c>
      <c r="C48" s="459"/>
      <c r="D48" s="421"/>
      <c r="E48" s="422"/>
      <c r="F48" s="422"/>
      <c r="G48" s="422"/>
      <c r="H48" s="422"/>
      <c r="I48" s="423"/>
      <c r="J48" s="421"/>
      <c r="K48" s="422"/>
      <c r="L48" s="422"/>
      <c r="M48" s="422"/>
      <c r="N48" s="422"/>
      <c r="O48" s="423"/>
      <c r="P48" s="421"/>
      <c r="Q48" s="422"/>
      <c r="R48" s="422"/>
      <c r="S48" s="422"/>
      <c r="T48" s="422"/>
      <c r="U48" s="423"/>
      <c r="V48" s="421"/>
      <c r="W48" s="422"/>
      <c r="X48" s="422"/>
      <c r="Y48" s="422"/>
      <c r="Z48" s="422"/>
      <c r="AA48" s="424"/>
      <c r="AC48" s="272">
        <f t="shared" si="9"/>
        <v>0</v>
      </c>
      <c r="AD48" s="273">
        <f t="shared" si="35"/>
        <v>0</v>
      </c>
      <c r="AE48" s="135"/>
      <c r="AF48" s="135"/>
      <c r="AG48" s="135"/>
      <c r="AH48" s="135"/>
      <c r="BJ48" s="141">
        <f t="shared" si="10"/>
        <v>0</v>
      </c>
      <c r="BK48" s="142">
        <f t="shared" si="11"/>
        <v>0</v>
      </c>
      <c r="BL48" s="142">
        <f t="shared" si="12"/>
        <v>0</v>
      </c>
      <c r="BM48" s="142">
        <f t="shared" si="13"/>
        <v>0</v>
      </c>
      <c r="BN48" s="142">
        <f t="shared" si="14"/>
        <v>0</v>
      </c>
      <c r="BO48" s="143">
        <f t="shared" si="15"/>
        <v>0</v>
      </c>
      <c r="BP48" s="144">
        <f t="shared" si="16"/>
        <v>0</v>
      </c>
      <c r="BQ48" s="142">
        <f t="shared" si="17"/>
        <v>0</v>
      </c>
      <c r="BR48" s="142">
        <f t="shared" si="18"/>
        <v>0</v>
      </c>
      <c r="BS48" s="142">
        <f t="shared" si="19"/>
        <v>0</v>
      </c>
      <c r="BT48" s="142">
        <f t="shared" si="20"/>
        <v>0</v>
      </c>
      <c r="BU48" s="145">
        <f t="shared" si="21"/>
        <v>0</v>
      </c>
      <c r="BV48" s="141">
        <f t="shared" si="22"/>
        <v>0</v>
      </c>
      <c r="BW48" s="142">
        <f t="shared" si="23"/>
        <v>0</v>
      </c>
      <c r="BX48" s="142">
        <f t="shared" si="24"/>
        <v>0</v>
      </c>
      <c r="BY48" s="142">
        <f t="shared" si="25"/>
        <v>0</v>
      </c>
      <c r="BZ48" s="142">
        <f t="shared" si="26"/>
        <v>0</v>
      </c>
      <c r="CA48" s="143">
        <f t="shared" si="27"/>
        <v>0</v>
      </c>
      <c r="CB48" s="144">
        <f t="shared" si="28"/>
        <v>0</v>
      </c>
      <c r="CC48" s="142">
        <f t="shared" si="29"/>
        <v>0</v>
      </c>
      <c r="CD48" s="142">
        <f t="shared" si="30"/>
        <v>0</v>
      </c>
      <c r="CE48" s="142">
        <f t="shared" si="31"/>
        <v>0</v>
      </c>
      <c r="CF48" s="142">
        <f t="shared" si="32"/>
        <v>0</v>
      </c>
      <c r="CG48" s="143">
        <f t="shared" si="33"/>
        <v>0</v>
      </c>
    </row>
    <row r="49" spans="1:85" ht="17.25" customHeight="1" x14ac:dyDescent="0.3">
      <c r="A49" s="271" t="str">
        <f>'Step 1.a - Trips fuel'!A41</f>
        <v>SID-25</v>
      </c>
      <c r="B49" s="458">
        <f>'Step 1.a - Trips fuel'!B41</f>
        <v>0</v>
      </c>
      <c r="C49" s="459"/>
      <c r="D49" s="421"/>
      <c r="E49" s="422"/>
      <c r="F49" s="422"/>
      <c r="G49" s="422"/>
      <c r="H49" s="422"/>
      <c r="I49" s="423"/>
      <c r="J49" s="421"/>
      <c r="K49" s="422"/>
      <c r="L49" s="422"/>
      <c r="M49" s="422"/>
      <c r="N49" s="422"/>
      <c r="O49" s="423"/>
      <c r="P49" s="421"/>
      <c r="Q49" s="422"/>
      <c r="R49" s="422"/>
      <c r="S49" s="422"/>
      <c r="T49" s="422"/>
      <c r="U49" s="423"/>
      <c r="V49" s="421"/>
      <c r="W49" s="422"/>
      <c r="X49" s="422"/>
      <c r="Y49" s="422"/>
      <c r="Z49" s="422"/>
      <c r="AA49" s="424"/>
      <c r="AC49" s="272">
        <f t="shared" si="9"/>
        <v>0</v>
      </c>
      <c r="AD49" s="273">
        <f t="shared" si="35"/>
        <v>0</v>
      </c>
      <c r="AE49" s="135"/>
      <c r="AF49" s="135"/>
      <c r="AG49" s="135"/>
      <c r="AH49" s="135"/>
      <c r="BJ49" s="141">
        <f t="shared" si="10"/>
        <v>0</v>
      </c>
      <c r="BK49" s="142">
        <f t="shared" si="11"/>
        <v>0</v>
      </c>
      <c r="BL49" s="142">
        <f t="shared" si="12"/>
        <v>0</v>
      </c>
      <c r="BM49" s="142">
        <f t="shared" si="13"/>
        <v>0</v>
      </c>
      <c r="BN49" s="142">
        <f t="shared" si="14"/>
        <v>0</v>
      </c>
      <c r="BO49" s="143">
        <f t="shared" si="15"/>
        <v>0</v>
      </c>
      <c r="BP49" s="144">
        <f t="shared" si="16"/>
        <v>0</v>
      </c>
      <c r="BQ49" s="142">
        <f t="shared" si="17"/>
        <v>0</v>
      </c>
      <c r="BR49" s="142">
        <f t="shared" si="18"/>
        <v>0</v>
      </c>
      <c r="BS49" s="142">
        <f t="shared" si="19"/>
        <v>0</v>
      </c>
      <c r="BT49" s="142">
        <f t="shared" si="20"/>
        <v>0</v>
      </c>
      <c r="BU49" s="145">
        <f t="shared" si="21"/>
        <v>0</v>
      </c>
      <c r="BV49" s="141">
        <f t="shared" si="22"/>
        <v>0</v>
      </c>
      <c r="BW49" s="142">
        <f t="shared" si="23"/>
        <v>0</v>
      </c>
      <c r="BX49" s="142">
        <f t="shared" si="24"/>
        <v>0</v>
      </c>
      <c r="BY49" s="142">
        <f t="shared" si="25"/>
        <v>0</v>
      </c>
      <c r="BZ49" s="142">
        <f t="shared" si="26"/>
        <v>0</v>
      </c>
      <c r="CA49" s="143">
        <f t="shared" si="27"/>
        <v>0</v>
      </c>
      <c r="CB49" s="144">
        <f t="shared" si="28"/>
        <v>0</v>
      </c>
      <c r="CC49" s="142">
        <f t="shared" si="29"/>
        <v>0</v>
      </c>
      <c r="CD49" s="142">
        <f t="shared" si="30"/>
        <v>0</v>
      </c>
      <c r="CE49" s="142">
        <f t="shared" si="31"/>
        <v>0</v>
      </c>
      <c r="CF49" s="142">
        <f t="shared" si="32"/>
        <v>0</v>
      </c>
      <c r="CG49" s="143">
        <f t="shared" si="33"/>
        <v>0</v>
      </c>
    </row>
    <row r="50" spans="1:85" ht="17.25" customHeight="1" x14ac:dyDescent="0.3">
      <c r="A50" s="271" t="str">
        <f>'Step 1.a - Trips fuel'!A42</f>
        <v>SID-26</v>
      </c>
      <c r="B50" s="458">
        <f>'Step 1.a - Trips fuel'!B42</f>
        <v>0</v>
      </c>
      <c r="C50" s="459"/>
      <c r="D50" s="421"/>
      <c r="E50" s="422"/>
      <c r="F50" s="422"/>
      <c r="G50" s="422"/>
      <c r="H50" s="422"/>
      <c r="I50" s="423"/>
      <c r="J50" s="421"/>
      <c r="K50" s="422"/>
      <c r="L50" s="422"/>
      <c r="M50" s="422"/>
      <c r="N50" s="422"/>
      <c r="O50" s="423"/>
      <c r="P50" s="421"/>
      <c r="Q50" s="422"/>
      <c r="R50" s="422"/>
      <c r="S50" s="422"/>
      <c r="T50" s="422"/>
      <c r="U50" s="423"/>
      <c r="V50" s="421"/>
      <c r="W50" s="422"/>
      <c r="X50" s="422"/>
      <c r="Y50" s="422"/>
      <c r="Z50" s="422"/>
      <c r="AA50" s="424"/>
      <c r="AC50" s="272">
        <f t="shared" si="9"/>
        <v>0</v>
      </c>
      <c r="AD50" s="273">
        <f t="shared" si="35"/>
        <v>0</v>
      </c>
      <c r="AE50" s="135"/>
      <c r="AF50" s="135"/>
      <c r="AG50" s="135"/>
      <c r="AH50" s="135"/>
      <c r="BJ50" s="141">
        <f t="shared" si="10"/>
        <v>0</v>
      </c>
      <c r="BK50" s="142">
        <f t="shared" si="11"/>
        <v>0</v>
      </c>
      <c r="BL50" s="142">
        <f t="shared" si="12"/>
        <v>0</v>
      </c>
      <c r="BM50" s="142">
        <f t="shared" si="13"/>
        <v>0</v>
      </c>
      <c r="BN50" s="142">
        <f t="shared" si="14"/>
        <v>0</v>
      </c>
      <c r="BO50" s="143">
        <f t="shared" si="15"/>
        <v>0</v>
      </c>
      <c r="BP50" s="144">
        <f t="shared" si="16"/>
        <v>0</v>
      </c>
      <c r="BQ50" s="142">
        <f t="shared" si="17"/>
        <v>0</v>
      </c>
      <c r="BR50" s="142">
        <f t="shared" si="18"/>
        <v>0</v>
      </c>
      <c r="BS50" s="142">
        <f t="shared" si="19"/>
        <v>0</v>
      </c>
      <c r="BT50" s="142">
        <f t="shared" si="20"/>
        <v>0</v>
      </c>
      <c r="BU50" s="145">
        <f t="shared" si="21"/>
        <v>0</v>
      </c>
      <c r="BV50" s="141">
        <f t="shared" si="22"/>
        <v>0</v>
      </c>
      <c r="BW50" s="142">
        <f t="shared" si="23"/>
        <v>0</v>
      </c>
      <c r="BX50" s="142">
        <f t="shared" si="24"/>
        <v>0</v>
      </c>
      <c r="BY50" s="142">
        <f t="shared" si="25"/>
        <v>0</v>
      </c>
      <c r="BZ50" s="142">
        <f t="shared" si="26"/>
        <v>0</v>
      </c>
      <c r="CA50" s="143">
        <f t="shared" si="27"/>
        <v>0</v>
      </c>
      <c r="CB50" s="144">
        <f t="shared" si="28"/>
        <v>0</v>
      </c>
      <c r="CC50" s="142">
        <f t="shared" si="29"/>
        <v>0</v>
      </c>
      <c r="CD50" s="142">
        <f t="shared" si="30"/>
        <v>0</v>
      </c>
      <c r="CE50" s="142">
        <f t="shared" si="31"/>
        <v>0</v>
      </c>
      <c r="CF50" s="142">
        <f t="shared" si="32"/>
        <v>0</v>
      </c>
      <c r="CG50" s="143">
        <f t="shared" si="33"/>
        <v>0</v>
      </c>
    </row>
    <row r="51" spans="1:85" ht="17.25" customHeight="1" x14ac:dyDescent="0.3">
      <c r="A51" s="271" t="str">
        <f>'Step 1.a - Trips fuel'!A43</f>
        <v>SID-27</v>
      </c>
      <c r="B51" s="458">
        <f>'Step 1.a - Trips fuel'!B43</f>
        <v>0</v>
      </c>
      <c r="C51" s="459"/>
      <c r="D51" s="421"/>
      <c r="E51" s="422"/>
      <c r="F51" s="422"/>
      <c r="G51" s="422"/>
      <c r="H51" s="422"/>
      <c r="I51" s="423"/>
      <c r="J51" s="421"/>
      <c r="K51" s="422"/>
      <c r="L51" s="422"/>
      <c r="M51" s="422"/>
      <c r="N51" s="422"/>
      <c r="O51" s="423"/>
      <c r="P51" s="421"/>
      <c r="Q51" s="422"/>
      <c r="R51" s="422"/>
      <c r="S51" s="422"/>
      <c r="T51" s="422"/>
      <c r="U51" s="423"/>
      <c r="V51" s="421"/>
      <c r="W51" s="422"/>
      <c r="X51" s="422"/>
      <c r="Y51" s="422"/>
      <c r="Z51" s="422"/>
      <c r="AA51" s="424"/>
      <c r="AC51" s="272">
        <f t="shared" si="9"/>
        <v>0</v>
      </c>
      <c r="AD51" s="273">
        <f t="shared" si="35"/>
        <v>0</v>
      </c>
      <c r="AE51" s="135"/>
      <c r="AF51" s="135"/>
      <c r="AG51" s="135"/>
      <c r="AH51" s="135"/>
      <c r="BJ51" s="141">
        <f t="shared" si="10"/>
        <v>0</v>
      </c>
      <c r="BK51" s="142">
        <f t="shared" si="11"/>
        <v>0</v>
      </c>
      <c r="BL51" s="142">
        <f t="shared" si="12"/>
        <v>0</v>
      </c>
      <c r="BM51" s="142">
        <f t="shared" si="13"/>
        <v>0</v>
      </c>
      <c r="BN51" s="142">
        <f t="shared" si="14"/>
        <v>0</v>
      </c>
      <c r="BO51" s="143">
        <f t="shared" si="15"/>
        <v>0</v>
      </c>
      <c r="BP51" s="144">
        <f t="shared" si="16"/>
        <v>0</v>
      </c>
      <c r="BQ51" s="142">
        <f t="shared" si="17"/>
        <v>0</v>
      </c>
      <c r="BR51" s="142">
        <f t="shared" si="18"/>
        <v>0</v>
      </c>
      <c r="BS51" s="142">
        <f t="shared" si="19"/>
        <v>0</v>
      </c>
      <c r="BT51" s="142">
        <f t="shared" si="20"/>
        <v>0</v>
      </c>
      <c r="BU51" s="145">
        <f t="shared" si="21"/>
        <v>0</v>
      </c>
      <c r="BV51" s="141">
        <f t="shared" si="22"/>
        <v>0</v>
      </c>
      <c r="BW51" s="142">
        <f t="shared" si="23"/>
        <v>0</v>
      </c>
      <c r="BX51" s="142">
        <f t="shared" si="24"/>
        <v>0</v>
      </c>
      <c r="BY51" s="142">
        <f t="shared" si="25"/>
        <v>0</v>
      </c>
      <c r="BZ51" s="142">
        <f t="shared" si="26"/>
        <v>0</v>
      </c>
      <c r="CA51" s="143">
        <f t="shared" si="27"/>
        <v>0</v>
      </c>
      <c r="CB51" s="144">
        <f t="shared" si="28"/>
        <v>0</v>
      </c>
      <c r="CC51" s="142">
        <f t="shared" si="29"/>
        <v>0</v>
      </c>
      <c r="CD51" s="142">
        <f t="shared" si="30"/>
        <v>0</v>
      </c>
      <c r="CE51" s="142">
        <f t="shared" si="31"/>
        <v>0</v>
      </c>
      <c r="CF51" s="142">
        <f t="shared" si="32"/>
        <v>0</v>
      </c>
      <c r="CG51" s="143">
        <f t="shared" si="33"/>
        <v>0</v>
      </c>
    </row>
    <row r="52" spans="1:85" ht="17.25" customHeight="1" x14ac:dyDescent="0.3">
      <c r="A52" s="271" t="str">
        <f>'Step 1.a - Trips fuel'!A44</f>
        <v>SID-28</v>
      </c>
      <c r="B52" s="458">
        <f>'Step 1.a - Trips fuel'!B44</f>
        <v>0</v>
      </c>
      <c r="C52" s="459"/>
      <c r="D52" s="421"/>
      <c r="E52" s="422"/>
      <c r="F52" s="422"/>
      <c r="G52" s="422"/>
      <c r="H52" s="422"/>
      <c r="I52" s="423"/>
      <c r="J52" s="421"/>
      <c r="K52" s="422"/>
      <c r="L52" s="422"/>
      <c r="M52" s="422"/>
      <c r="N52" s="422"/>
      <c r="O52" s="423"/>
      <c r="P52" s="421"/>
      <c r="Q52" s="422"/>
      <c r="R52" s="422"/>
      <c r="S52" s="422"/>
      <c r="T52" s="422"/>
      <c r="U52" s="423"/>
      <c r="V52" s="421"/>
      <c r="W52" s="422"/>
      <c r="X52" s="422"/>
      <c r="Y52" s="422"/>
      <c r="Z52" s="422"/>
      <c r="AA52" s="424"/>
      <c r="AC52" s="272">
        <f t="shared" si="9"/>
        <v>0</v>
      </c>
      <c r="AD52" s="273">
        <f t="shared" si="35"/>
        <v>0</v>
      </c>
      <c r="AE52" s="135"/>
      <c r="AF52" s="135"/>
      <c r="AG52" s="135"/>
      <c r="AH52" s="135"/>
      <c r="BJ52" s="141">
        <f t="shared" si="10"/>
        <v>0</v>
      </c>
      <c r="BK52" s="142">
        <f t="shared" si="11"/>
        <v>0</v>
      </c>
      <c r="BL52" s="142">
        <f t="shared" si="12"/>
        <v>0</v>
      </c>
      <c r="BM52" s="142">
        <f t="shared" si="13"/>
        <v>0</v>
      </c>
      <c r="BN52" s="142">
        <f t="shared" si="14"/>
        <v>0</v>
      </c>
      <c r="BO52" s="143">
        <f t="shared" si="15"/>
        <v>0</v>
      </c>
      <c r="BP52" s="144">
        <f t="shared" si="16"/>
        <v>0</v>
      </c>
      <c r="BQ52" s="142">
        <f t="shared" si="17"/>
        <v>0</v>
      </c>
      <c r="BR52" s="142">
        <f t="shared" si="18"/>
        <v>0</v>
      </c>
      <c r="BS52" s="142">
        <f t="shared" si="19"/>
        <v>0</v>
      </c>
      <c r="BT52" s="142">
        <f t="shared" si="20"/>
        <v>0</v>
      </c>
      <c r="BU52" s="145">
        <f t="shared" si="21"/>
        <v>0</v>
      </c>
      <c r="BV52" s="141">
        <f t="shared" si="22"/>
        <v>0</v>
      </c>
      <c r="BW52" s="142">
        <f t="shared" si="23"/>
        <v>0</v>
      </c>
      <c r="BX52" s="142">
        <f t="shared" si="24"/>
        <v>0</v>
      </c>
      <c r="BY52" s="142">
        <f t="shared" si="25"/>
        <v>0</v>
      </c>
      <c r="BZ52" s="142">
        <f t="shared" si="26"/>
        <v>0</v>
      </c>
      <c r="CA52" s="143">
        <f t="shared" si="27"/>
        <v>0</v>
      </c>
      <c r="CB52" s="144">
        <f t="shared" si="28"/>
        <v>0</v>
      </c>
      <c r="CC52" s="142">
        <f t="shared" si="29"/>
        <v>0</v>
      </c>
      <c r="CD52" s="142">
        <f t="shared" si="30"/>
        <v>0</v>
      </c>
      <c r="CE52" s="142">
        <f t="shared" si="31"/>
        <v>0</v>
      </c>
      <c r="CF52" s="142">
        <f t="shared" si="32"/>
        <v>0</v>
      </c>
      <c r="CG52" s="143">
        <f t="shared" si="33"/>
        <v>0</v>
      </c>
    </row>
    <row r="53" spans="1:85" ht="17.25" customHeight="1" x14ac:dyDescent="0.3">
      <c r="A53" s="271" t="str">
        <f>'Step 1.a - Trips fuel'!A45</f>
        <v>SID-29</v>
      </c>
      <c r="B53" s="458">
        <f>'Step 1.a - Trips fuel'!B45</f>
        <v>0</v>
      </c>
      <c r="C53" s="459"/>
      <c r="D53" s="421"/>
      <c r="E53" s="422"/>
      <c r="F53" s="422"/>
      <c r="G53" s="422"/>
      <c r="H53" s="422"/>
      <c r="I53" s="423"/>
      <c r="J53" s="421"/>
      <c r="K53" s="422"/>
      <c r="L53" s="422"/>
      <c r="M53" s="422"/>
      <c r="N53" s="422"/>
      <c r="O53" s="423"/>
      <c r="P53" s="421"/>
      <c r="Q53" s="422"/>
      <c r="R53" s="422"/>
      <c r="S53" s="422"/>
      <c r="T53" s="422"/>
      <c r="U53" s="423"/>
      <c r="V53" s="421"/>
      <c r="W53" s="422"/>
      <c r="X53" s="422"/>
      <c r="Y53" s="422"/>
      <c r="Z53" s="422"/>
      <c r="AA53" s="424"/>
      <c r="AC53" s="272">
        <f t="shared" si="9"/>
        <v>0</v>
      </c>
      <c r="AD53" s="273">
        <f t="shared" si="35"/>
        <v>0</v>
      </c>
      <c r="AE53" s="135"/>
      <c r="AF53" s="135"/>
      <c r="AG53" s="135"/>
      <c r="AH53" s="135"/>
      <c r="BJ53" s="141">
        <f t="shared" si="10"/>
        <v>0</v>
      </c>
      <c r="BK53" s="142">
        <f t="shared" si="11"/>
        <v>0</v>
      </c>
      <c r="BL53" s="142">
        <f t="shared" si="12"/>
        <v>0</v>
      </c>
      <c r="BM53" s="142">
        <f t="shared" si="13"/>
        <v>0</v>
      </c>
      <c r="BN53" s="142">
        <f t="shared" si="14"/>
        <v>0</v>
      </c>
      <c r="BO53" s="143">
        <f t="shared" si="15"/>
        <v>0</v>
      </c>
      <c r="BP53" s="144">
        <f t="shared" si="16"/>
        <v>0</v>
      </c>
      <c r="BQ53" s="142">
        <f t="shared" si="17"/>
        <v>0</v>
      </c>
      <c r="BR53" s="142">
        <f t="shared" si="18"/>
        <v>0</v>
      </c>
      <c r="BS53" s="142">
        <f t="shared" si="19"/>
        <v>0</v>
      </c>
      <c r="BT53" s="142">
        <f t="shared" si="20"/>
        <v>0</v>
      </c>
      <c r="BU53" s="145">
        <f t="shared" si="21"/>
        <v>0</v>
      </c>
      <c r="BV53" s="141">
        <f t="shared" si="22"/>
        <v>0</v>
      </c>
      <c r="BW53" s="142">
        <f t="shared" si="23"/>
        <v>0</v>
      </c>
      <c r="BX53" s="142">
        <f t="shared" si="24"/>
        <v>0</v>
      </c>
      <c r="BY53" s="142">
        <f t="shared" si="25"/>
        <v>0</v>
      </c>
      <c r="BZ53" s="142">
        <f t="shared" si="26"/>
        <v>0</v>
      </c>
      <c r="CA53" s="143">
        <f t="shared" si="27"/>
        <v>0</v>
      </c>
      <c r="CB53" s="144">
        <f t="shared" si="28"/>
        <v>0</v>
      </c>
      <c r="CC53" s="142">
        <f t="shared" si="29"/>
        <v>0</v>
      </c>
      <c r="CD53" s="142">
        <f t="shared" si="30"/>
        <v>0</v>
      </c>
      <c r="CE53" s="142">
        <f t="shared" si="31"/>
        <v>0</v>
      </c>
      <c r="CF53" s="142">
        <f t="shared" si="32"/>
        <v>0</v>
      </c>
      <c r="CG53" s="143">
        <f t="shared" si="33"/>
        <v>0</v>
      </c>
    </row>
    <row r="54" spans="1:85" ht="17.25" customHeight="1" x14ac:dyDescent="0.3">
      <c r="A54" s="271" t="str">
        <f>'Step 1.a - Trips fuel'!A46</f>
        <v>SID-30</v>
      </c>
      <c r="B54" s="458">
        <f>'Step 1.a - Trips fuel'!B46</f>
        <v>0</v>
      </c>
      <c r="C54" s="459"/>
      <c r="D54" s="421"/>
      <c r="E54" s="422"/>
      <c r="F54" s="422"/>
      <c r="G54" s="422"/>
      <c r="H54" s="422"/>
      <c r="I54" s="423"/>
      <c r="J54" s="421"/>
      <c r="K54" s="422"/>
      <c r="L54" s="422"/>
      <c r="M54" s="422"/>
      <c r="N54" s="422"/>
      <c r="O54" s="423"/>
      <c r="P54" s="421"/>
      <c r="Q54" s="422"/>
      <c r="R54" s="422"/>
      <c r="S54" s="422"/>
      <c r="T54" s="422"/>
      <c r="U54" s="423"/>
      <c r="V54" s="421"/>
      <c r="W54" s="422"/>
      <c r="X54" s="422"/>
      <c r="Y54" s="422"/>
      <c r="Z54" s="422"/>
      <c r="AA54" s="424"/>
      <c r="AC54" s="272">
        <f t="shared" si="9"/>
        <v>0</v>
      </c>
      <c r="AD54" s="273">
        <f t="shared" si="35"/>
        <v>0</v>
      </c>
      <c r="AE54" s="135"/>
      <c r="AF54" s="135"/>
      <c r="AG54" s="135"/>
      <c r="AH54" s="135"/>
      <c r="BJ54" s="141">
        <f t="shared" si="10"/>
        <v>0</v>
      </c>
      <c r="BK54" s="142">
        <f t="shared" si="11"/>
        <v>0</v>
      </c>
      <c r="BL54" s="142">
        <f t="shared" si="12"/>
        <v>0</v>
      </c>
      <c r="BM54" s="142">
        <f t="shared" si="13"/>
        <v>0</v>
      </c>
      <c r="BN54" s="142">
        <f t="shared" si="14"/>
        <v>0</v>
      </c>
      <c r="BO54" s="143">
        <f t="shared" si="15"/>
        <v>0</v>
      </c>
      <c r="BP54" s="144">
        <f t="shared" si="16"/>
        <v>0</v>
      </c>
      <c r="BQ54" s="142">
        <f t="shared" si="17"/>
        <v>0</v>
      </c>
      <c r="BR54" s="142">
        <f t="shared" si="18"/>
        <v>0</v>
      </c>
      <c r="BS54" s="142">
        <f t="shared" si="19"/>
        <v>0</v>
      </c>
      <c r="BT54" s="142">
        <f t="shared" si="20"/>
        <v>0</v>
      </c>
      <c r="BU54" s="145">
        <f t="shared" si="21"/>
        <v>0</v>
      </c>
      <c r="BV54" s="141">
        <f t="shared" si="22"/>
        <v>0</v>
      </c>
      <c r="BW54" s="142">
        <f t="shared" si="23"/>
        <v>0</v>
      </c>
      <c r="BX54" s="142">
        <f t="shared" si="24"/>
        <v>0</v>
      </c>
      <c r="BY54" s="142">
        <f t="shared" si="25"/>
        <v>0</v>
      </c>
      <c r="BZ54" s="142">
        <f t="shared" si="26"/>
        <v>0</v>
      </c>
      <c r="CA54" s="143">
        <f t="shared" si="27"/>
        <v>0</v>
      </c>
      <c r="CB54" s="144">
        <f t="shared" si="28"/>
        <v>0</v>
      </c>
      <c r="CC54" s="142">
        <f t="shared" si="29"/>
        <v>0</v>
      </c>
      <c r="CD54" s="142">
        <f t="shared" si="30"/>
        <v>0</v>
      </c>
      <c r="CE54" s="142">
        <f t="shared" si="31"/>
        <v>0</v>
      </c>
      <c r="CF54" s="142">
        <f t="shared" si="32"/>
        <v>0</v>
      </c>
      <c r="CG54" s="143">
        <f t="shared" si="33"/>
        <v>0</v>
      </c>
    </row>
    <row r="55" spans="1:85" ht="17.25" customHeight="1" x14ac:dyDescent="0.3">
      <c r="A55" s="271" t="str">
        <f>'Step 1.a - Trips fuel'!A47</f>
        <v>SID-31</v>
      </c>
      <c r="B55" s="458">
        <f>'Step 1.a - Trips fuel'!B47</f>
        <v>0</v>
      </c>
      <c r="C55" s="459"/>
      <c r="D55" s="421"/>
      <c r="E55" s="422"/>
      <c r="F55" s="422"/>
      <c r="G55" s="422"/>
      <c r="H55" s="422"/>
      <c r="I55" s="423"/>
      <c r="J55" s="421"/>
      <c r="K55" s="422"/>
      <c r="L55" s="422"/>
      <c r="M55" s="422"/>
      <c r="N55" s="422"/>
      <c r="O55" s="423"/>
      <c r="P55" s="421"/>
      <c r="Q55" s="422"/>
      <c r="R55" s="422"/>
      <c r="S55" s="422"/>
      <c r="T55" s="422"/>
      <c r="U55" s="423"/>
      <c r="V55" s="421"/>
      <c r="W55" s="422"/>
      <c r="X55" s="422"/>
      <c r="Y55" s="422"/>
      <c r="Z55" s="422"/>
      <c r="AA55" s="424"/>
      <c r="AC55" s="272">
        <f t="shared" si="9"/>
        <v>0</v>
      </c>
      <c r="AD55" s="273">
        <f t="shared" si="35"/>
        <v>0</v>
      </c>
      <c r="AE55" s="135"/>
      <c r="AF55" s="135"/>
      <c r="AG55" s="135"/>
      <c r="AH55" s="135"/>
      <c r="BJ55" s="141">
        <f t="shared" si="10"/>
        <v>0</v>
      </c>
      <c r="BK55" s="142">
        <f t="shared" si="11"/>
        <v>0</v>
      </c>
      <c r="BL55" s="142">
        <f t="shared" si="12"/>
        <v>0</v>
      </c>
      <c r="BM55" s="142">
        <f t="shared" si="13"/>
        <v>0</v>
      </c>
      <c r="BN55" s="142">
        <f t="shared" si="14"/>
        <v>0</v>
      </c>
      <c r="BO55" s="143">
        <f t="shared" si="15"/>
        <v>0</v>
      </c>
      <c r="BP55" s="144">
        <f t="shared" si="16"/>
        <v>0</v>
      </c>
      <c r="BQ55" s="142">
        <f t="shared" si="17"/>
        <v>0</v>
      </c>
      <c r="BR55" s="142">
        <f t="shared" si="18"/>
        <v>0</v>
      </c>
      <c r="BS55" s="142">
        <f t="shared" si="19"/>
        <v>0</v>
      </c>
      <c r="BT55" s="142">
        <f t="shared" si="20"/>
        <v>0</v>
      </c>
      <c r="BU55" s="145">
        <f t="shared" si="21"/>
        <v>0</v>
      </c>
      <c r="BV55" s="141">
        <f t="shared" si="22"/>
        <v>0</v>
      </c>
      <c r="BW55" s="142">
        <f t="shared" si="23"/>
        <v>0</v>
      </c>
      <c r="BX55" s="142">
        <f t="shared" si="24"/>
        <v>0</v>
      </c>
      <c r="BY55" s="142">
        <f t="shared" si="25"/>
        <v>0</v>
      </c>
      <c r="BZ55" s="142">
        <f t="shared" si="26"/>
        <v>0</v>
      </c>
      <c r="CA55" s="143">
        <f t="shared" si="27"/>
        <v>0</v>
      </c>
      <c r="CB55" s="144">
        <f t="shared" si="28"/>
        <v>0</v>
      </c>
      <c r="CC55" s="142">
        <f t="shared" si="29"/>
        <v>0</v>
      </c>
      <c r="CD55" s="142">
        <f t="shared" si="30"/>
        <v>0</v>
      </c>
      <c r="CE55" s="142">
        <f t="shared" si="31"/>
        <v>0</v>
      </c>
      <c r="CF55" s="142">
        <f t="shared" si="32"/>
        <v>0</v>
      </c>
      <c r="CG55" s="143">
        <f t="shared" si="33"/>
        <v>0</v>
      </c>
    </row>
    <row r="56" spans="1:85" ht="17.25" customHeight="1" x14ac:dyDescent="0.3">
      <c r="A56" s="271" t="str">
        <f>'Step 1.a - Trips fuel'!A48</f>
        <v>SID-32</v>
      </c>
      <c r="B56" s="458">
        <f>'Step 1.a - Trips fuel'!B48</f>
        <v>0</v>
      </c>
      <c r="C56" s="459"/>
      <c r="D56" s="421"/>
      <c r="E56" s="422"/>
      <c r="F56" s="422"/>
      <c r="G56" s="422"/>
      <c r="H56" s="422"/>
      <c r="I56" s="423"/>
      <c r="J56" s="421"/>
      <c r="K56" s="422"/>
      <c r="L56" s="422"/>
      <c r="M56" s="422"/>
      <c r="N56" s="422"/>
      <c r="O56" s="423"/>
      <c r="P56" s="421"/>
      <c r="Q56" s="422"/>
      <c r="R56" s="422"/>
      <c r="S56" s="422"/>
      <c r="T56" s="422"/>
      <c r="U56" s="423"/>
      <c r="V56" s="421"/>
      <c r="W56" s="422"/>
      <c r="X56" s="422"/>
      <c r="Y56" s="422"/>
      <c r="Z56" s="422"/>
      <c r="AA56" s="424"/>
      <c r="AC56" s="272">
        <f t="shared" si="9"/>
        <v>0</v>
      </c>
      <c r="AD56" s="273">
        <f t="shared" si="35"/>
        <v>0</v>
      </c>
      <c r="AE56" s="135"/>
      <c r="AF56" s="135"/>
      <c r="AG56" s="135"/>
      <c r="AH56" s="135"/>
      <c r="BJ56" s="141">
        <f t="shared" si="10"/>
        <v>0</v>
      </c>
      <c r="BK56" s="142">
        <f t="shared" si="11"/>
        <v>0</v>
      </c>
      <c r="BL56" s="142">
        <f t="shared" si="12"/>
        <v>0</v>
      </c>
      <c r="BM56" s="142">
        <f t="shared" si="13"/>
        <v>0</v>
      </c>
      <c r="BN56" s="142">
        <f t="shared" si="14"/>
        <v>0</v>
      </c>
      <c r="BO56" s="143">
        <f t="shared" si="15"/>
        <v>0</v>
      </c>
      <c r="BP56" s="144">
        <f t="shared" si="16"/>
        <v>0</v>
      </c>
      <c r="BQ56" s="142">
        <f t="shared" si="17"/>
        <v>0</v>
      </c>
      <c r="BR56" s="142">
        <f t="shared" si="18"/>
        <v>0</v>
      </c>
      <c r="BS56" s="142">
        <f t="shared" si="19"/>
        <v>0</v>
      </c>
      <c r="BT56" s="142">
        <f t="shared" si="20"/>
        <v>0</v>
      </c>
      <c r="BU56" s="145">
        <f t="shared" si="21"/>
        <v>0</v>
      </c>
      <c r="BV56" s="141">
        <f t="shared" si="22"/>
        <v>0</v>
      </c>
      <c r="BW56" s="142">
        <f t="shared" si="23"/>
        <v>0</v>
      </c>
      <c r="BX56" s="142">
        <f t="shared" si="24"/>
        <v>0</v>
      </c>
      <c r="BY56" s="142">
        <f t="shared" si="25"/>
        <v>0</v>
      </c>
      <c r="BZ56" s="142">
        <f t="shared" si="26"/>
        <v>0</v>
      </c>
      <c r="CA56" s="143">
        <f t="shared" si="27"/>
        <v>0</v>
      </c>
      <c r="CB56" s="144">
        <f t="shared" si="28"/>
        <v>0</v>
      </c>
      <c r="CC56" s="142">
        <f t="shared" si="29"/>
        <v>0</v>
      </c>
      <c r="CD56" s="142">
        <f t="shared" si="30"/>
        <v>0</v>
      </c>
      <c r="CE56" s="142">
        <f t="shared" si="31"/>
        <v>0</v>
      </c>
      <c r="CF56" s="142">
        <f t="shared" si="32"/>
        <v>0</v>
      </c>
      <c r="CG56" s="143">
        <f t="shared" si="33"/>
        <v>0</v>
      </c>
    </row>
    <row r="57" spans="1:85" ht="17.25" customHeight="1" x14ac:dyDescent="0.3">
      <c r="A57" s="271" t="str">
        <f>'Step 1.a - Trips fuel'!A49</f>
        <v>SID-33</v>
      </c>
      <c r="B57" s="458">
        <f>'Step 1.a - Trips fuel'!B49</f>
        <v>0</v>
      </c>
      <c r="C57" s="459"/>
      <c r="D57" s="421"/>
      <c r="E57" s="422"/>
      <c r="F57" s="422"/>
      <c r="G57" s="422"/>
      <c r="H57" s="422"/>
      <c r="I57" s="423"/>
      <c r="J57" s="421"/>
      <c r="K57" s="422"/>
      <c r="L57" s="422"/>
      <c r="M57" s="422"/>
      <c r="N57" s="422"/>
      <c r="O57" s="423"/>
      <c r="P57" s="421"/>
      <c r="Q57" s="422"/>
      <c r="R57" s="422"/>
      <c r="S57" s="422"/>
      <c r="T57" s="422"/>
      <c r="U57" s="423"/>
      <c r="V57" s="421"/>
      <c r="W57" s="422"/>
      <c r="X57" s="422"/>
      <c r="Y57" s="422"/>
      <c r="Z57" s="422"/>
      <c r="AA57" s="424"/>
      <c r="AC57" s="272">
        <f t="shared" ref="AC57:AC74" si="36">SUM(D57:AA57)</f>
        <v>0</v>
      </c>
      <c r="AD57" s="273">
        <f t="shared" si="35"/>
        <v>0</v>
      </c>
      <c r="AE57" s="135"/>
      <c r="AF57" s="135"/>
      <c r="AG57" s="135"/>
      <c r="AH57" s="135"/>
      <c r="BJ57" s="141">
        <f t="shared" ref="BJ57:BJ74" si="37">VLOOKUP($A57,TripFuelTable,17, FALSE)*D57</f>
        <v>0</v>
      </c>
      <c r="BK57" s="142">
        <f t="shared" ref="BK57:BK74" si="38">VLOOKUP($A57,TripFuelTable,17, FALSE)*E57</f>
        <v>0</v>
      </c>
      <c r="BL57" s="142">
        <f t="shared" ref="BL57:BL74" si="39">VLOOKUP($A57,TripFuelTable,17, FALSE)*F57</f>
        <v>0</v>
      </c>
      <c r="BM57" s="142">
        <f t="shared" ref="BM57:BM74" si="40">VLOOKUP($A57,TripFuelTable,17, FALSE)*G57</f>
        <v>0</v>
      </c>
      <c r="BN57" s="142">
        <f t="shared" ref="BN57:BN74" si="41">VLOOKUP($A57,TripFuelTable,17, FALSE)*H57</f>
        <v>0</v>
      </c>
      <c r="BO57" s="143">
        <f t="shared" ref="BO57:BO74" si="42">VLOOKUP($A57,TripFuelTable,17, FALSE)*I57</f>
        <v>0</v>
      </c>
      <c r="BP57" s="144">
        <f t="shared" ref="BP57:BP74" si="43">VLOOKUP($A57,TripFuelTable,17, FALSE)*J57</f>
        <v>0</v>
      </c>
      <c r="BQ57" s="142">
        <f t="shared" ref="BQ57:BQ74" si="44">VLOOKUP($A57,TripFuelTable,17, FALSE)*K57</f>
        <v>0</v>
      </c>
      <c r="BR57" s="142">
        <f t="shared" ref="BR57:BR74" si="45">VLOOKUP($A57,TripFuelTable,17, FALSE)*L57</f>
        <v>0</v>
      </c>
      <c r="BS57" s="142">
        <f t="shared" ref="BS57:BS74" si="46">VLOOKUP($A57,TripFuelTable,17, FALSE)*M57</f>
        <v>0</v>
      </c>
      <c r="BT57" s="142">
        <f t="shared" ref="BT57:BT74" si="47">VLOOKUP($A57,TripFuelTable,17, FALSE)*N57</f>
        <v>0</v>
      </c>
      <c r="BU57" s="145">
        <f t="shared" ref="BU57:BU74" si="48">VLOOKUP($A57,TripFuelTable,17, FALSE)*O57</f>
        <v>0</v>
      </c>
      <c r="BV57" s="141">
        <f t="shared" ref="BV57:BV74" si="49">VLOOKUP($A57,TripFuelTable,17, FALSE)*P57</f>
        <v>0</v>
      </c>
      <c r="BW57" s="142">
        <f t="shared" ref="BW57:BW74" si="50">VLOOKUP($A57,TripFuelTable,17, FALSE)*Q57</f>
        <v>0</v>
      </c>
      <c r="BX57" s="142">
        <f t="shared" ref="BX57:BX74" si="51">VLOOKUP($A57,TripFuelTable,17, FALSE)*R57</f>
        <v>0</v>
      </c>
      <c r="BY57" s="142">
        <f t="shared" ref="BY57:BY74" si="52">VLOOKUP($A57,TripFuelTable,17, FALSE)*S57</f>
        <v>0</v>
      </c>
      <c r="BZ57" s="142">
        <f t="shared" ref="BZ57:BZ74" si="53">VLOOKUP($A57,TripFuelTable,17, FALSE)*T57</f>
        <v>0</v>
      </c>
      <c r="CA57" s="143">
        <f t="shared" ref="CA57:CA74" si="54">VLOOKUP($A57,TripFuelTable,17, FALSE)*U57</f>
        <v>0</v>
      </c>
      <c r="CB57" s="144">
        <f t="shared" ref="CB57:CB74" si="55">VLOOKUP($A57,TripFuelTable,17, FALSE)*V57</f>
        <v>0</v>
      </c>
      <c r="CC57" s="142">
        <f t="shared" ref="CC57:CC74" si="56">VLOOKUP($A57,TripFuelTable,17, FALSE)*W57</f>
        <v>0</v>
      </c>
      <c r="CD57" s="142">
        <f t="shared" ref="CD57:CD74" si="57">VLOOKUP($A57,TripFuelTable,17, FALSE)*X57</f>
        <v>0</v>
      </c>
      <c r="CE57" s="142">
        <f t="shared" ref="CE57:CE74" si="58">VLOOKUP($A57,TripFuelTable,17, FALSE)*Y57</f>
        <v>0</v>
      </c>
      <c r="CF57" s="142">
        <f t="shared" ref="CF57:CF74" si="59">VLOOKUP($A57,TripFuelTable,17, FALSE)*Z57</f>
        <v>0</v>
      </c>
      <c r="CG57" s="143">
        <f t="shared" ref="CG57:CG74" si="60">VLOOKUP($A57,TripFuelTable,17, FALSE)*AA57</f>
        <v>0</v>
      </c>
    </row>
    <row r="58" spans="1:85" ht="17.25" customHeight="1" x14ac:dyDescent="0.3">
      <c r="A58" s="271" t="str">
        <f>'Step 1.a - Trips fuel'!A50</f>
        <v>SID-34</v>
      </c>
      <c r="B58" s="458">
        <f>'Step 1.a - Trips fuel'!B50</f>
        <v>0</v>
      </c>
      <c r="C58" s="459"/>
      <c r="D58" s="421"/>
      <c r="E58" s="422"/>
      <c r="F58" s="422"/>
      <c r="G58" s="422"/>
      <c r="H58" s="422"/>
      <c r="I58" s="423"/>
      <c r="J58" s="421"/>
      <c r="K58" s="422"/>
      <c r="L58" s="422"/>
      <c r="M58" s="422"/>
      <c r="N58" s="422"/>
      <c r="O58" s="423"/>
      <c r="P58" s="421"/>
      <c r="Q58" s="422"/>
      <c r="R58" s="422"/>
      <c r="S58" s="422"/>
      <c r="T58" s="422"/>
      <c r="U58" s="423"/>
      <c r="V58" s="421"/>
      <c r="W58" s="422"/>
      <c r="X58" s="422"/>
      <c r="Y58" s="422"/>
      <c r="Z58" s="422"/>
      <c r="AA58" s="424"/>
      <c r="AC58" s="272">
        <f t="shared" si="36"/>
        <v>0</v>
      </c>
      <c r="AD58" s="273">
        <f t="shared" si="35"/>
        <v>0</v>
      </c>
      <c r="AE58" s="135"/>
      <c r="AF58" s="135"/>
      <c r="AG58" s="135"/>
      <c r="AH58" s="135"/>
      <c r="BJ58" s="141">
        <f t="shared" si="37"/>
        <v>0</v>
      </c>
      <c r="BK58" s="142">
        <f t="shared" si="38"/>
        <v>0</v>
      </c>
      <c r="BL58" s="142">
        <f t="shared" si="39"/>
        <v>0</v>
      </c>
      <c r="BM58" s="142">
        <f t="shared" si="40"/>
        <v>0</v>
      </c>
      <c r="BN58" s="142">
        <f t="shared" si="41"/>
        <v>0</v>
      </c>
      <c r="BO58" s="143">
        <f t="shared" si="42"/>
        <v>0</v>
      </c>
      <c r="BP58" s="144">
        <f t="shared" si="43"/>
        <v>0</v>
      </c>
      <c r="BQ58" s="142">
        <f t="shared" si="44"/>
        <v>0</v>
      </c>
      <c r="BR58" s="142">
        <f t="shared" si="45"/>
        <v>0</v>
      </c>
      <c r="BS58" s="142">
        <f t="shared" si="46"/>
        <v>0</v>
      </c>
      <c r="BT58" s="142">
        <f t="shared" si="47"/>
        <v>0</v>
      </c>
      <c r="BU58" s="145">
        <f t="shared" si="48"/>
        <v>0</v>
      </c>
      <c r="BV58" s="141">
        <f t="shared" si="49"/>
        <v>0</v>
      </c>
      <c r="BW58" s="142">
        <f t="shared" si="50"/>
        <v>0</v>
      </c>
      <c r="BX58" s="142">
        <f t="shared" si="51"/>
        <v>0</v>
      </c>
      <c r="BY58" s="142">
        <f t="shared" si="52"/>
        <v>0</v>
      </c>
      <c r="BZ58" s="142">
        <f t="shared" si="53"/>
        <v>0</v>
      </c>
      <c r="CA58" s="143">
        <f t="shared" si="54"/>
        <v>0</v>
      </c>
      <c r="CB58" s="144">
        <f t="shared" si="55"/>
        <v>0</v>
      </c>
      <c r="CC58" s="142">
        <f t="shared" si="56"/>
        <v>0</v>
      </c>
      <c r="CD58" s="142">
        <f t="shared" si="57"/>
        <v>0</v>
      </c>
      <c r="CE58" s="142">
        <f t="shared" si="58"/>
        <v>0</v>
      </c>
      <c r="CF58" s="142">
        <f t="shared" si="59"/>
        <v>0</v>
      </c>
      <c r="CG58" s="143">
        <f t="shared" si="60"/>
        <v>0</v>
      </c>
    </row>
    <row r="59" spans="1:85" ht="17.25" customHeight="1" x14ac:dyDescent="0.3">
      <c r="A59" s="271" t="str">
        <f>'Step 1.a - Trips fuel'!A51</f>
        <v>SID-35</v>
      </c>
      <c r="B59" s="458">
        <f>'Step 1.a - Trips fuel'!B51</f>
        <v>0</v>
      </c>
      <c r="C59" s="459"/>
      <c r="D59" s="421"/>
      <c r="E59" s="422"/>
      <c r="F59" s="422"/>
      <c r="G59" s="422"/>
      <c r="H59" s="422"/>
      <c r="I59" s="423"/>
      <c r="J59" s="421"/>
      <c r="K59" s="422"/>
      <c r="L59" s="422"/>
      <c r="M59" s="422"/>
      <c r="N59" s="422"/>
      <c r="O59" s="423"/>
      <c r="P59" s="421"/>
      <c r="Q59" s="422"/>
      <c r="R59" s="422"/>
      <c r="S59" s="422"/>
      <c r="T59" s="422"/>
      <c r="U59" s="423"/>
      <c r="V59" s="421"/>
      <c r="W59" s="422"/>
      <c r="X59" s="422"/>
      <c r="Y59" s="422"/>
      <c r="Z59" s="422"/>
      <c r="AA59" s="424"/>
      <c r="AC59" s="272">
        <f t="shared" si="36"/>
        <v>0</v>
      </c>
      <c r="AD59" s="273">
        <f t="shared" si="35"/>
        <v>0</v>
      </c>
      <c r="AE59" s="135"/>
      <c r="AF59" s="135"/>
      <c r="AG59" s="135"/>
      <c r="AH59" s="135"/>
      <c r="BJ59" s="141">
        <f t="shared" si="37"/>
        <v>0</v>
      </c>
      <c r="BK59" s="142">
        <f t="shared" si="38"/>
        <v>0</v>
      </c>
      <c r="BL59" s="142">
        <f t="shared" si="39"/>
        <v>0</v>
      </c>
      <c r="BM59" s="142">
        <f t="shared" si="40"/>
        <v>0</v>
      </c>
      <c r="BN59" s="142">
        <f t="shared" si="41"/>
        <v>0</v>
      </c>
      <c r="BO59" s="143">
        <f t="shared" si="42"/>
        <v>0</v>
      </c>
      <c r="BP59" s="144">
        <f t="shared" si="43"/>
        <v>0</v>
      </c>
      <c r="BQ59" s="142">
        <f t="shared" si="44"/>
        <v>0</v>
      </c>
      <c r="BR59" s="142">
        <f t="shared" si="45"/>
        <v>0</v>
      </c>
      <c r="BS59" s="142">
        <f t="shared" si="46"/>
        <v>0</v>
      </c>
      <c r="BT59" s="142">
        <f t="shared" si="47"/>
        <v>0</v>
      </c>
      <c r="BU59" s="145">
        <f t="shared" si="48"/>
        <v>0</v>
      </c>
      <c r="BV59" s="141">
        <f t="shared" si="49"/>
        <v>0</v>
      </c>
      <c r="BW59" s="142">
        <f t="shared" si="50"/>
        <v>0</v>
      </c>
      <c r="BX59" s="142">
        <f t="shared" si="51"/>
        <v>0</v>
      </c>
      <c r="BY59" s="142">
        <f t="shared" si="52"/>
        <v>0</v>
      </c>
      <c r="BZ59" s="142">
        <f t="shared" si="53"/>
        <v>0</v>
      </c>
      <c r="CA59" s="143">
        <f t="shared" si="54"/>
        <v>0</v>
      </c>
      <c r="CB59" s="144">
        <f t="shared" si="55"/>
        <v>0</v>
      </c>
      <c r="CC59" s="142">
        <f t="shared" si="56"/>
        <v>0</v>
      </c>
      <c r="CD59" s="142">
        <f t="shared" si="57"/>
        <v>0</v>
      </c>
      <c r="CE59" s="142">
        <f t="shared" si="58"/>
        <v>0</v>
      </c>
      <c r="CF59" s="142">
        <f t="shared" si="59"/>
        <v>0</v>
      </c>
      <c r="CG59" s="143">
        <f t="shared" si="60"/>
        <v>0</v>
      </c>
    </row>
    <row r="60" spans="1:85" ht="17.25" customHeight="1" x14ac:dyDescent="0.3">
      <c r="A60" s="271" t="str">
        <f>'Step 1.a - Trips fuel'!A52</f>
        <v>SID-36</v>
      </c>
      <c r="B60" s="458">
        <f>'Step 1.a - Trips fuel'!B52</f>
        <v>0</v>
      </c>
      <c r="C60" s="459"/>
      <c r="D60" s="421"/>
      <c r="E60" s="422"/>
      <c r="F60" s="422"/>
      <c r="G60" s="422"/>
      <c r="H60" s="422"/>
      <c r="I60" s="423"/>
      <c r="J60" s="421"/>
      <c r="K60" s="422"/>
      <c r="L60" s="422"/>
      <c r="M60" s="422"/>
      <c r="N60" s="422"/>
      <c r="O60" s="423"/>
      <c r="P60" s="421"/>
      <c r="Q60" s="422"/>
      <c r="R60" s="422"/>
      <c r="S60" s="422"/>
      <c r="T60" s="422"/>
      <c r="U60" s="423"/>
      <c r="V60" s="421"/>
      <c r="W60" s="422"/>
      <c r="X60" s="422"/>
      <c r="Y60" s="422"/>
      <c r="Z60" s="422"/>
      <c r="AA60" s="424"/>
      <c r="AC60" s="272">
        <f t="shared" si="36"/>
        <v>0</v>
      </c>
      <c r="AD60" s="273">
        <f t="shared" si="35"/>
        <v>0</v>
      </c>
      <c r="AE60" s="135"/>
      <c r="AF60" s="135"/>
      <c r="AG60" s="135"/>
      <c r="AH60" s="135"/>
      <c r="BJ60" s="141">
        <f t="shared" si="37"/>
        <v>0</v>
      </c>
      <c r="BK60" s="142">
        <f t="shared" si="38"/>
        <v>0</v>
      </c>
      <c r="BL60" s="142">
        <f t="shared" si="39"/>
        <v>0</v>
      </c>
      <c r="BM60" s="142">
        <f t="shared" si="40"/>
        <v>0</v>
      </c>
      <c r="BN60" s="142">
        <f t="shared" si="41"/>
        <v>0</v>
      </c>
      <c r="BO60" s="143">
        <f t="shared" si="42"/>
        <v>0</v>
      </c>
      <c r="BP60" s="144">
        <f t="shared" si="43"/>
        <v>0</v>
      </c>
      <c r="BQ60" s="142">
        <f t="shared" si="44"/>
        <v>0</v>
      </c>
      <c r="BR60" s="142">
        <f t="shared" si="45"/>
        <v>0</v>
      </c>
      <c r="BS60" s="142">
        <f t="shared" si="46"/>
        <v>0</v>
      </c>
      <c r="BT60" s="142">
        <f t="shared" si="47"/>
        <v>0</v>
      </c>
      <c r="BU60" s="145">
        <f t="shared" si="48"/>
        <v>0</v>
      </c>
      <c r="BV60" s="141">
        <f t="shared" si="49"/>
        <v>0</v>
      </c>
      <c r="BW60" s="142">
        <f t="shared" si="50"/>
        <v>0</v>
      </c>
      <c r="BX60" s="142">
        <f t="shared" si="51"/>
        <v>0</v>
      </c>
      <c r="BY60" s="142">
        <f t="shared" si="52"/>
        <v>0</v>
      </c>
      <c r="BZ60" s="142">
        <f t="shared" si="53"/>
        <v>0</v>
      </c>
      <c r="CA60" s="143">
        <f t="shared" si="54"/>
        <v>0</v>
      </c>
      <c r="CB60" s="144">
        <f t="shared" si="55"/>
        <v>0</v>
      </c>
      <c r="CC60" s="142">
        <f t="shared" si="56"/>
        <v>0</v>
      </c>
      <c r="CD60" s="142">
        <f t="shared" si="57"/>
        <v>0</v>
      </c>
      <c r="CE60" s="142">
        <f t="shared" si="58"/>
        <v>0</v>
      </c>
      <c r="CF60" s="142">
        <f t="shared" si="59"/>
        <v>0</v>
      </c>
      <c r="CG60" s="143">
        <f t="shared" si="60"/>
        <v>0</v>
      </c>
    </row>
    <row r="61" spans="1:85" ht="17.25" customHeight="1" x14ac:dyDescent="0.3">
      <c r="A61" s="271" t="str">
        <f>'Step 1.a - Trips fuel'!A53</f>
        <v>SID-37</v>
      </c>
      <c r="B61" s="458">
        <f>'Step 1.a - Trips fuel'!B53</f>
        <v>0</v>
      </c>
      <c r="C61" s="459"/>
      <c r="D61" s="421"/>
      <c r="E61" s="422"/>
      <c r="F61" s="422"/>
      <c r="G61" s="422"/>
      <c r="H61" s="422"/>
      <c r="I61" s="423"/>
      <c r="J61" s="421"/>
      <c r="K61" s="422"/>
      <c r="L61" s="422"/>
      <c r="M61" s="422"/>
      <c r="N61" s="422"/>
      <c r="O61" s="423"/>
      <c r="P61" s="421"/>
      <c r="Q61" s="422"/>
      <c r="R61" s="422"/>
      <c r="S61" s="422"/>
      <c r="T61" s="422"/>
      <c r="U61" s="423"/>
      <c r="V61" s="421"/>
      <c r="W61" s="422"/>
      <c r="X61" s="422"/>
      <c r="Y61" s="422"/>
      <c r="Z61" s="422"/>
      <c r="AA61" s="424"/>
      <c r="AC61" s="272">
        <f t="shared" si="36"/>
        <v>0</v>
      </c>
      <c r="AD61" s="273">
        <f t="shared" si="35"/>
        <v>0</v>
      </c>
      <c r="AE61" s="135"/>
      <c r="AF61" s="135"/>
      <c r="AG61" s="135"/>
      <c r="AH61" s="135"/>
      <c r="BJ61" s="141">
        <f t="shared" si="37"/>
        <v>0</v>
      </c>
      <c r="BK61" s="142">
        <f t="shared" si="38"/>
        <v>0</v>
      </c>
      <c r="BL61" s="142">
        <f t="shared" si="39"/>
        <v>0</v>
      </c>
      <c r="BM61" s="142">
        <f t="shared" si="40"/>
        <v>0</v>
      </c>
      <c r="BN61" s="142">
        <f t="shared" si="41"/>
        <v>0</v>
      </c>
      <c r="BO61" s="143">
        <f t="shared" si="42"/>
        <v>0</v>
      </c>
      <c r="BP61" s="144">
        <f t="shared" si="43"/>
        <v>0</v>
      </c>
      <c r="BQ61" s="142">
        <f t="shared" si="44"/>
        <v>0</v>
      </c>
      <c r="BR61" s="142">
        <f t="shared" si="45"/>
        <v>0</v>
      </c>
      <c r="BS61" s="142">
        <f t="shared" si="46"/>
        <v>0</v>
      </c>
      <c r="BT61" s="142">
        <f t="shared" si="47"/>
        <v>0</v>
      </c>
      <c r="BU61" s="145">
        <f t="shared" si="48"/>
        <v>0</v>
      </c>
      <c r="BV61" s="141">
        <f t="shared" si="49"/>
        <v>0</v>
      </c>
      <c r="BW61" s="142">
        <f t="shared" si="50"/>
        <v>0</v>
      </c>
      <c r="BX61" s="142">
        <f t="shared" si="51"/>
        <v>0</v>
      </c>
      <c r="BY61" s="142">
        <f t="shared" si="52"/>
        <v>0</v>
      </c>
      <c r="BZ61" s="142">
        <f t="shared" si="53"/>
        <v>0</v>
      </c>
      <c r="CA61" s="143">
        <f t="shared" si="54"/>
        <v>0</v>
      </c>
      <c r="CB61" s="144">
        <f t="shared" si="55"/>
        <v>0</v>
      </c>
      <c r="CC61" s="142">
        <f t="shared" si="56"/>
        <v>0</v>
      </c>
      <c r="CD61" s="142">
        <f t="shared" si="57"/>
        <v>0</v>
      </c>
      <c r="CE61" s="142">
        <f t="shared" si="58"/>
        <v>0</v>
      </c>
      <c r="CF61" s="142">
        <f t="shared" si="59"/>
        <v>0</v>
      </c>
      <c r="CG61" s="143">
        <f t="shared" si="60"/>
        <v>0</v>
      </c>
    </row>
    <row r="62" spans="1:85" ht="17.25" customHeight="1" x14ac:dyDescent="0.3">
      <c r="A62" s="271" t="str">
        <f>'Step 1.a - Trips fuel'!A54</f>
        <v>SID-38</v>
      </c>
      <c r="B62" s="458">
        <f>'Step 1.a - Trips fuel'!B54</f>
        <v>0</v>
      </c>
      <c r="C62" s="459"/>
      <c r="D62" s="421"/>
      <c r="E62" s="422"/>
      <c r="F62" s="422"/>
      <c r="G62" s="422"/>
      <c r="H62" s="422"/>
      <c r="I62" s="423"/>
      <c r="J62" s="421"/>
      <c r="K62" s="422"/>
      <c r="L62" s="422"/>
      <c r="M62" s="422"/>
      <c r="N62" s="422"/>
      <c r="O62" s="423"/>
      <c r="P62" s="421"/>
      <c r="Q62" s="422"/>
      <c r="R62" s="422"/>
      <c r="S62" s="422"/>
      <c r="T62" s="422"/>
      <c r="U62" s="423"/>
      <c r="V62" s="421"/>
      <c r="W62" s="422"/>
      <c r="X62" s="422"/>
      <c r="Y62" s="422"/>
      <c r="Z62" s="422"/>
      <c r="AA62" s="424"/>
      <c r="AC62" s="272">
        <f t="shared" si="36"/>
        <v>0</v>
      </c>
      <c r="AD62" s="273">
        <f t="shared" si="35"/>
        <v>0</v>
      </c>
      <c r="AE62" s="135"/>
      <c r="AF62" s="135"/>
      <c r="AG62" s="135"/>
      <c r="AH62" s="135"/>
      <c r="BJ62" s="141">
        <f t="shared" si="37"/>
        <v>0</v>
      </c>
      <c r="BK62" s="142">
        <f t="shared" si="38"/>
        <v>0</v>
      </c>
      <c r="BL62" s="142">
        <f t="shared" si="39"/>
        <v>0</v>
      </c>
      <c r="BM62" s="142">
        <f t="shared" si="40"/>
        <v>0</v>
      </c>
      <c r="BN62" s="142">
        <f t="shared" si="41"/>
        <v>0</v>
      </c>
      <c r="BO62" s="143">
        <f t="shared" si="42"/>
        <v>0</v>
      </c>
      <c r="BP62" s="144">
        <f t="shared" si="43"/>
        <v>0</v>
      </c>
      <c r="BQ62" s="142">
        <f t="shared" si="44"/>
        <v>0</v>
      </c>
      <c r="BR62" s="142">
        <f t="shared" si="45"/>
        <v>0</v>
      </c>
      <c r="BS62" s="142">
        <f t="shared" si="46"/>
        <v>0</v>
      </c>
      <c r="BT62" s="142">
        <f t="shared" si="47"/>
        <v>0</v>
      </c>
      <c r="BU62" s="145">
        <f t="shared" si="48"/>
        <v>0</v>
      </c>
      <c r="BV62" s="141">
        <f t="shared" si="49"/>
        <v>0</v>
      </c>
      <c r="BW62" s="142">
        <f t="shared" si="50"/>
        <v>0</v>
      </c>
      <c r="BX62" s="142">
        <f t="shared" si="51"/>
        <v>0</v>
      </c>
      <c r="BY62" s="142">
        <f t="shared" si="52"/>
        <v>0</v>
      </c>
      <c r="BZ62" s="142">
        <f t="shared" si="53"/>
        <v>0</v>
      </c>
      <c r="CA62" s="143">
        <f t="shared" si="54"/>
        <v>0</v>
      </c>
      <c r="CB62" s="144">
        <f t="shared" si="55"/>
        <v>0</v>
      </c>
      <c r="CC62" s="142">
        <f t="shared" si="56"/>
        <v>0</v>
      </c>
      <c r="CD62" s="142">
        <f t="shared" si="57"/>
        <v>0</v>
      </c>
      <c r="CE62" s="142">
        <f t="shared" si="58"/>
        <v>0</v>
      </c>
      <c r="CF62" s="142">
        <f t="shared" si="59"/>
        <v>0</v>
      </c>
      <c r="CG62" s="143">
        <f t="shared" si="60"/>
        <v>0</v>
      </c>
    </row>
    <row r="63" spans="1:85" ht="17.25" customHeight="1" x14ac:dyDescent="0.3">
      <c r="A63" s="271" t="str">
        <f>'Step 1.a - Trips fuel'!A55</f>
        <v>SID-39</v>
      </c>
      <c r="B63" s="458">
        <f>'Step 1.a - Trips fuel'!B55</f>
        <v>0</v>
      </c>
      <c r="C63" s="459"/>
      <c r="D63" s="421"/>
      <c r="E63" s="422"/>
      <c r="F63" s="422"/>
      <c r="G63" s="422"/>
      <c r="H63" s="422"/>
      <c r="I63" s="423"/>
      <c r="J63" s="421"/>
      <c r="K63" s="422"/>
      <c r="L63" s="422"/>
      <c r="M63" s="422"/>
      <c r="N63" s="422"/>
      <c r="O63" s="423"/>
      <c r="P63" s="421"/>
      <c r="Q63" s="422"/>
      <c r="R63" s="422"/>
      <c r="S63" s="422"/>
      <c r="T63" s="422"/>
      <c r="U63" s="423"/>
      <c r="V63" s="421"/>
      <c r="W63" s="422"/>
      <c r="X63" s="422"/>
      <c r="Y63" s="422"/>
      <c r="Z63" s="422"/>
      <c r="AA63" s="424"/>
      <c r="AC63" s="272">
        <f t="shared" si="36"/>
        <v>0</v>
      </c>
      <c r="AD63" s="273">
        <f t="shared" si="35"/>
        <v>0</v>
      </c>
      <c r="AE63" s="135"/>
      <c r="AF63" s="135"/>
      <c r="AG63" s="135"/>
      <c r="AH63" s="135"/>
      <c r="BJ63" s="141">
        <f t="shared" si="37"/>
        <v>0</v>
      </c>
      <c r="BK63" s="142">
        <f t="shared" si="38"/>
        <v>0</v>
      </c>
      <c r="BL63" s="142">
        <f t="shared" si="39"/>
        <v>0</v>
      </c>
      <c r="BM63" s="142">
        <f t="shared" si="40"/>
        <v>0</v>
      </c>
      <c r="BN63" s="142">
        <f t="shared" si="41"/>
        <v>0</v>
      </c>
      <c r="BO63" s="143">
        <f t="shared" si="42"/>
        <v>0</v>
      </c>
      <c r="BP63" s="144">
        <f t="shared" si="43"/>
        <v>0</v>
      </c>
      <c r="BQ63" s="142">
        <f t="shared" si="44"/>
        <v>0</v>
      </c>
      <c r="BR63" s="142">
        <f t="shared" si="45"/>
        <v>0</v>
      </c>
      <c r="BS63" s="142">
        <f t="shared" si="46"/>
        <v>0</v>
      </c>
      <c r="BT63" s="142">
        <f t="shared" si="47"/>
        <v>0</v>
      </c>
      <c r="BU63" s="145">
        <f t="shared" si="48"/>
        <v>0</v>
      </c>
      <c r="BV63" s="141">
        <f t="shared" si="49"/>
        <v>0</v>
      </c>
      <c r="BW63" s="142">
        <f t="shared" si="50"/>
        <v>0</v>
      </c>
      <c r="BX63" s="142">
        <f t="shared" si="51"/>
        <v>0</v>
      </c>
      <c r="BY63" s="142">
        <f t="shared" si="52"/>
        <v>0</v>
      </c>
      <c r="BZ63" s="142">
        <f t="shared" si="53"/>
        <v>0</v>
      </c>
      <c r="CA63" s="143">
        <f t="shared" si="54"/>
        <v>0</v>
      </c>
      <c r="CB63" s="144">
        <f t="shared" si="55"/>
        <v>0</v>
      </c>
      <c r="CC63" s="142">
        <f t="shared" si="56"/>
        <v>0</v>
      </c>
      <c r="CD63" s="142">
        <f t="shared" si="57"/>
        <v>0</v>
      </c>
      <c r="CE63" s="142">
        <f t="shared" si="58"/>
        <v>0</v>
      </c>
      <c r="CF63" s="142">
        <f t="shared" si="59"/>
        <v>0</v>
      </c>
      <c r="CG63" s="143">
        <f t="shared" si="60"/>
        <v>0</v>
      </c>
    </row>
    <row r="64" spans="1:85" ht="17.25" customHeight="1" x14ac:dyDescent="0.3">
      <c r="A64" s="271" t="str">
        <f>'Step 1.a - Trips fuel'!A56</f>
        <v>SID-40</v>
      </c>
      <c r="B64" s="458">
        <f>'Step 1.a - Trips fuel'!B56</f>
        <v>0</v>
      </c>
      <c r="C64" s="459"/>
      <c r="D64" s="421"/>
      <c r="E64" s="422"/>
      <c r="F64" s="422"/>
      <c r="G64" s="422"/>
      <c r="H64" s="422"/>
      <c r="I64" s="423"/>
      <c r="J64" s="421"/>
      <c r="K64" s="422"/>
      <c r="L64" s="422"/>
      <c r="M64" s="422"/>
      <c r="N64" s="422"/>
      <c r="O64" s="423"/>
      <c r="P64" s="421"/>
      <c r="Q64" s="422"/>
      <c r="R64" s="422"/>
      <c r="S64" s="422"/>
      <c r="T64" s="422"/>
      <c r="U64" s="423"/>
      <c r="V64" s="421"/>
      <c r="W64" s="422"/>
      <c r="X64" s="422"/>
      <c r="Y64" s="422"/>
      <c r="Z64" s="422"/>
      <c r="AA64" s="424"/>
      <c r="AC64" s="272">
        <f t="shared" si="36"/>
        <v>0</v>
      </c>
      <c r="AD64" s="273">
        <f t="shared" si="35"/>
        <v>0</v>
      </c>
      <c r="AE64" s="135"/>
      <c r="AF64" s="135"/>
      <c r="AG64" s="135"/>
      <c r="AH64" s="135"/>
      <c r="BJ64" s="141">
        <f t="shared" si="37"/>
        <v>0</v>
      </c>
      <c r="BK64" s="142">
        <f t="shared" si="38"/>
        <v>0</v>
      </c>
      <c r="BL64" s="142">
        <f t="shared" si="39"/>
        <v>0</v>
      </c>
      <c r="BM64" s="142">
        <f t="shared" si="40"/>
        <v>0</v>
      </c>
      <c r="BN64" s="142">
        <f t="shared" si="41"/>
        <v>0</v>
      </c>
      <c r="BO64" s="143">
        <f t="shared" si="42"/>
        <v>0</v>
      </c>
      <c r="BP64" s="144">
        <f t="shared" si="43"/>
        <v>0</v>
      </c>
      <c r="BQ64" s="142">
        <f t="shared" si="44"/>
        <v>0</v>
      </c>
      <c r="BR64" s="142">
        <f t="shared" si="45"/>
        <v>0</v>
      </c>
      <c r="BS64" s="142">
        <f t="shared" si="46"/>
        <v>0</v>
      </c>
      <c r="BT64" s="142">
        <f t="shared" si="47"/>
        <v>0</v>
      </c>
      <c r="BU64" s="145">
        <f t="shared" si="48"/>
        <v>0</v>
      </c>
      <c r="BV64" s="141">
        <f t="shared" si="49"/>
        <v>0</v>
      </c>
      <c r="BW64" s="142">
        <f t="shared" si="50"/>
        <v>0</v>
      </c>
      <c r="BX64" s="142">
        <f t="shared" si="51"/>
        <v>0</v>
      </c>
      <c r="BY64" s="142">
        <f t="shared" si="52"/>
        <v>0</v>
      </c>
      <c r="BZ64" s="142">
        <f t="shared" si="53"/>
        <v>0</v>
      </c>
      <c r="CA64" s="143">
        <f t="shared" si="54"/>
        <v>0</v>
      </c>
      <c r="CB64" s="144">
        <f t="shared" si="55"/>
        <v>0</v>
      </c>
      <c r="CC64" s="142">
        <f t="shared" si="56"/>
        <v>0</v>
      </c>
      <c r="CD64" s="142">
        <f t="shared" si="57"/>
        <v>0</v>
      </c>
      <c r="CE64" s="142">
        <f t="shared" si="58"/>
        <v>0</v>
      </c>
      <c r="CF64" s="142">
        <f t="shared" si="59"/>
        <v>0</v>
      </c>
      <c r="CG64" s="143">
        <f t="shared" si="60"/>
        <v>0</v>
      </c>
    </row>
    <row r="65" spans="1:85" ht="17.25" customHeight="1" x14ac:dyDescent="0.3">
      <c r="A65" s="271" t="str">
        <f>'Step 1.a - Trips fuel'!A57</f>
        <v>SID-41</v>
      </c>
      <c r="B65" s="458">
        <f>'Step 1.a - Trips fuel'!B57</f>
        <v>0</v>
      </c>
      <c r="C65" s="459"/>
      <c r="D65" s="421"/>
      <c r="E65" s="422"/>
      <c r="F65" s="422"/>
      <c r="G65" s="422"/>
      <c r="H65" s="422"/>
      <c r="I65" s="423"/>
      <c r="J65" s="421"/>
      <c r="K65" s="422"/>
      <c r="L65" s="422"/>
      <c r="M65" s="422"/>
      <c r="N65" s="422"/>
      <c r="O65" s="423"/>
      <c r="P65" s="421"/>
      <c r="Q65" s="422"/>
      <c r="R65" s="422"/>
      <c r="S65" s="422"/>
      <c r="T65" s="422"/>
      <c r="U65" s="423"/>
      <c r="V65" s="421"/>
      <c r="W65" s="422"/>
      <c r="X65" s="422"/>
      <c r="Y65" s="422"/>
      <c r="Z65" s="422"/>
      <c r="AA65" s="424"/>
      <c r="AC65" s="272">
        <f t="shared" si="36"/>
        <v>0</v>
      </c>
      <c r="AD65" s="273">
        <f t="shared" si="35"/>
        <v>0</v>
      </c>
      <c r="AE65" s="135"/>
      <c r="AF65" s="135"/>
      <c r="AG65" s="135"/>
      <c r="AH65" s="135"/>
      <c r="BJ65" s="141">
        <f t="shared" si="37"/>
        <v>0</v>
      </c>
      <c r="BK65" s="142">
        <f t="shared" si="38"/>
        <v>0</v>
      </c>
      <c r="BL65" s="142">
        <f t="shared" si="39"/>
        <v>0</v>
      </c>
      <c r="BM65" s="142">
        <f t="shared" si="40"/>
        <v>0</v>
      </c>
      <c r="BN65" s="142">
        <f t="shared" si="41"/>
        <v>0</v>
      </c>
      <c r="BO65" s="143">
        <f t="shared" si="42"/>
        <v>0</v>
      </c>
      <c r="BP65" s="144">
        <f t="shared" si="43"/>
        <v>0</v>
      </c>
      <c r="BQ65" s="142">
        <f t="shared" si="44"/>
        <v>0</v>
      </c>
      <c r="BR65" s="142">
        <f t="shared" si="45"/>
        <v>0</v>
      </c>
      <c r="BS65" s="142">
        <f t="shared" si="46"/>
        <v>0</v>
      </c>
      <c r="BT65" s="142">
        <f t="shared" si="47"/>
        <v>0</v>
      </c>
      <c r="BU65" s="145">
        <f t="shared" si="48"/>
        <v>0</v>
      </c>
      <c r="BV65" s="141">
        <f t="shared" si="49"/>
        <v>0</v>
      </c>
      <c r="BW65" s="142">
        <f t="shared" si="50"/>
        <v>0</v>
      </c>
      <c r="BX65" s="142">
        <f t="shared" si="51"/>
        <v>0</v>
      </c>
      <c r="BY65" s="142">
        <f t="shared" si="52"/>
        <v>0</v>
      </c>
      <c r="BZ65" s="142">
        <f t="shared" si="53"/>
        <v>0</v>
      </c>
      <c r="CA65" s="143">
        <f t="shared" si="54"/>
        <v>0</v>
      </c>
      <c r="CB65" s="144">
        <f t="shared" si="55"/>
        <v>0</v>
      </c>
      <c r="CC65" s="142">
        <f t="shared" si="56"/>
        <v>0</v>
      </c>
      <c r="CD65" s="142">
        <f t="shared" si="57"/>
        <v>0</v>
      </c>
      <c r="CE65" s="142">
        <f t="shared" si="58"/>
        <v>0</v>
      </c>
      <c r="CF65" s="142">
        <f t="shared" si="59"/>
        <v>0</v>
      </c>
      <c r="CG65" s="143">
        <f t="shared" si="60"/>
        <v>0</v>
      </c>
    </row>
    <row r="66" spans="1:85" ht="17.25" customHeight="1" x14ac:dyDescent="0.3">
      <c r="A66" s="271" t="str">
        <f>'Step 1.a - Trips fuel'!A58</f>
        <v>SID-42</v>
      </c>
      <c r="B66" s="458">
        <f>'Step 1.a - Trips fuel'!B58</f>
        <v>0</v>
      </c>
      <c r="C66" s="459"/>
      <c r="D66" s="421"/>
      <c r="E66" s="422"/>
      <c r="F66" s="422"/>
      <c r="G66" s="422"/>
      <c r="H66" s="422"/>
      <c r="I66" s="423"/>
      <c r="J66" s="421"/>
      <c r="K66" s="422"/>
      <c r="L66" s="422"/>
      <c r="M66" s="422"/>
      <c r="N66" s="422"/>
      <c r="O66" s="423"/>
      <c r="P66" s="421"/>
      <c r="Q66" s="422"/>
      <c r="R66" s="422"/>
      <c r="S66" s="422"/>
      <c r="T66" s="422"/>
      <c r="U66" s="423"/>
      <c r="V66" s="421"/>
      <c r="W66" s="422"/>
      <c r="X66" s="422"/>
      <c r="Y66" s="422"/>
      <c r="Z66" s="422"/>
      <c r="AA66" s="424"/>
      <c r="AC66" s="272">
        <f t="shared" si="36"/>
        <v>0</v>
      </c>
      <c r="AD66" s="273">
        <f t="shared" si="35"/>
        <v>0</v>
      </c>
      <c r="AE66" s="135"/>
      <c r="AF66" s="135"/>
      <c r="AG66" s="135"/>
      <c r="AH66" s="135"/>
      <c r="BJ66" s="141">
        <f t="shared" si="37"/>
        <v>0</v>
      </c>
      <c r="BK66" s="142">
        <f t="shared" si="38"/>
        <v>0</v>
      </c>
      <c r="BL66" s="142">
        <f t="shared" si="39"/>
        <v>0</v>
      </c>
      <c r="BM66" s="142">
        <f t="shared" si="40"/>
        <v>0</v>
      </c>
      <c r="BN66" s="142">
        <f t="shared" si="41"/>
        <v>0</v>
      </c>
      <c r="BO66" s="143">
        <f t="shared" si="42"/>
        <v>0</v>
      </c>
      <c r="BP66" s="144">
        <f t="shared" si="43"/>
        <v>0</v>
      </c>
      <c r="BQ66" s="142">
        <f t="shared" si="44"/>
        <v>0</v>
      </c>
      <c r="BR66" s="142">
        <f t="shared" si="45"/>
        <v>0</v>
      </c>
      <c r="BS66" s="142">
        <f t="shared" si="46"/>
        <v>0</v>
      </c>
      <c r="BT66" s="142">
        <f t="shared" si="47"/>
        <v>0</v>
      </c>
      <c r="BU66" s="145">
        <f t="shared" si="48"/>
        <v>0</v>
      </c>
      <c r="BV66" s="141">
        <f t="shared" si="49"/>
        <v>0</v>
      </c>
      <c r="BW66" s="142">
        <f t="shared" si="50"/>
        <v>0</v>
      </c>
      <c r="BX66" s="142">
        <f t="shared" si="51"/>
        <v>0</v>
      </c>
      <c r="BY66" s="142">
        <f t="shared" si="52"/>
        <v>0</v>
      </c>
      <c r="BZ66" s="142">
        <f t="shared" si="53"/>
        <v>0</v>
      </c>
      <c r="CA66" s="143">
        <f t="shared" si="54"/>
        <v>0</v>
      </c>
      <c r="CB66" s="144">
        <f t="shared" si="55"/>
        <v>0</v>
      </c>
      <c r="CC66" s="142">
        <f t="shared" si="56"/>
        <v>0</v>
      </c>
      <c r="CD66" s="142">
        <f t="shared" si="57"/>
        <v>0</v>
      </c>
      <c r="CE66" s="142">
        <f t="shared" si="58"/>
        <v>0</v>
      </c>
      <c r="CF66" s="142">
        <f t="shared" si="59"/>
        <v>0</v>
      </c>
      <c r="CG66" s="143">
        <f t="shared" si="60"/>
        <v>0</v>
      </c>
    </row>
    <row r="67" spans="1:85" ht="17.25" customHeight="1" x14ac:dyDescent="0.3">
      <c r="A67" s="271" t="str">
        <f>'Step 1.a - Trips fuel'!A59</f>
        <v>SID-43</v>
      </c>
      <c r="B67" s="458">
        <f>'Step 1.a - Trips fuel'!B59</f>
        <v>0</v>
      </c>
      <c r="C67" s="459"/>
      <c r="D67" s="421"/>
      <c r="E67" s="422"/>
      <c r="F67" s="422"/>
      <c r="G67" s="422"/>
      <c r="H67" s="422"/>
      <c r="I67" s="423"/>
      <c r="J67" s="421"/>
      <c r="K67" s="422"/>
      <c r="L67" s="422"/>
      <c r="M67" s="422"/>
      <c r="N67" s="422"/>
      <c r="O67" s="423"/>
      <c r="P67" s="421"/>
      <c r="Q67" s="422"/>
      <c r="R67" s="422"/>
      <c r="S67" s="422"/>
      <c r="T67" s="422"/>
      <c r="U67" s="423"/>
      <c r="V67" s="421"/>
      <c r="W67" s="422"/>
      <c r="X67" s="422"/>
      <c r="Y67" s="422"/>
      <c r="Z67" s="422"/>
      <c r="AA67" s="424"/>
      <c r="AC67" s="272">
        <f t="shared" si="36"/>
        <v>0</v>
      </c>
      <c r="AD67" s="273">
        <f t="shared" si="35"/>
        <v>0</v>
      </c>
      <c r="AE67" s="135"/>
      <c r="AF67" s="135"/>
      <c r="AG67" s="135"/>
      <c r="AH67" s="135"/>
      <c r="BJ67" s="141">
        <f t="shared" si="37"/>
        <v>0</v>
      </c>
      <c r="BK67" s="142">
        <f t="shared" si="38"/>
        <v>0</v>
      </c>
      <c r="BL67" s="142">
        <f t="shared" si="39"/>
        <v>0</v>
      </c>
      <c r="BM67" s="142">
        <f t="shared" si="40"/>
        <v>0</v>
      </c>
      <c r="BN67" s="142">
        <f t="shared" si="41"/>
        <v>0</v>
      </c>
      <c r="BO67" s="143">
        <f t="shared" si="42"/>
        <v>0</v>
      </c>
      <c r="BP67" s="144">
        <f t="shared" si="43"/>
        <v>0</v>
      </c>
      <c r="BQ67" s="142">
        <f t="shared" si="44"/>
        <v>0</v>
      </c>
      <c r="BR67" s="142">
        <f t="shared" si="45"/>
        <v>0</v>
      </c>
      <c r="BS67" s="142">
        <f t="shared" si="46"/>
        <v>0</v>
      </c>
      <c r="BT67" s="142">
        <f t="shared" si="47"/>
        <v>0</v>
      </c>
      <c r="BU67" s="145">
        <f t="shared" si="48"/>
        <v>0</v>
      </c>
      <c r="BV67" s="141">
        <f t="shared" si="49"/>
        <v>0</v>
      </c>
      <c r="BW67" s="142">
        <f t="shared" si="50"/>
        <v>0</v>
      </c>
      <c r="BX67" s="142">
        <f t="shared" si="51"/>
        <v>0</v>
      </c>
      <c r="BY67" s="142">
        <f t="shared" si="52"/>
        <v>0</v>
      </c>
      <c r="BZ67" s="142">
        <f t="shared" si="53"/>
        <v>0</v>
      </c>
      <c r="CA67" s="143">
        <f t="shared" si="54"/>
        <v>0</v>
      </c>
      <c r="CB67" s="144">
        <f t="shared" si="55"/>
        <v>0</v>
      </c>
      <c r="CC67" s="142">
        <f t="shared" si="56"/>
        <v>0</v>
      </c>
      <c r="CD67" s="142">
        <f t="shared" si="57"/>
        <v>0</v>
      </c>
      <c r="CE67" s="142">
        <f t="shared" si="58"/>
        <v>0</v>
      </c>
      <c r="CF67" s="142">
        <f t="shared" si="59"/>
        <v>0</v>
      </c>
      <c r="CG67" s="143">
        <f t="shared" si="60"/>
        <v>0</v>
      </c>
    </row>
    <row r="68" spans="1:85" ht="17.25" customHeight="1" x14ac:dyDescent="0.3">
      <c r="A68" s="271" t="str">
        <f>'Step 1.a - Trips fuel'!A60</f>
        <v>SID-44</v>
      </c>
      <c r="B68" s="458">
        <f>'Step 1.a - Trips fuel'!B60</f>
        <v>0</v>
      </c>
      <c r="C68" s="459"/>
      <c r="D68" s="421"/>
      <c r="E68" s="422"/>
      <c r="F68" s="422"/>
      <c r="G68" s="422"/>
      <c r="H68" s="422"/>
      <c r="I68" s="423"/>
      <c r="J68" s="421"/>
      <c r="K68" s="422"/>
      <c r="L68" s="422"/>
      <c r="M68" s="422"/>
      <c r="N68" s="422"/>
      <c r="O68" s="423"/>
      <c r="P68" s="421"/>
      <c r="Q68" s="422"/>
      <c r="R68" s="422"/>
      <c r="S68" s="422"/>
      <c r="T68" s="422"/>
      <c r="U68" s="423"/>
      <c r="V68" s="421"/>
      <c r="W68" s="422"/>
      <c r="X68" s="422"/>
      <c r="Y68" s="422"/>
      <c r="Z68" s="422"/>
      <c r="AA68" s="424"/>
      <c r="AC68" s="272">
        <f t="shared" si="36"/>
        <v>0</v>
      </c>
      <c r="AD68" s="273">
        <f t="shared" si="35"/>
        <v>0</v>
      </c>
      <c r="AE68" s="135"/>
      <c r="AF68" s="135"/>
      <c r="AG68" s="135"/>
      <c r="AH68" s="135"/>
      <c r="BJ68" s="141">
        <f t="shared" si="37"/>
        <v>0</v>
      </c>
      <c r="BK68" s="142">
        <f t="shared" si="38"/>
        <v>0</v>
      </c>
      <c r="BL68" s="142">
        <f t="shared" si="39"/>
        <v>0</v>
      </c>
      <c r="BM68" s="142">
        <f t="shared" si="40"/>
        <v>0</v>
      </c>
      <c r="BN68" s="142">
        <f t="shared" si="41"/>
        <v>0</v>
      </c>
      <c r="BO68" s="143">
        <f t="shared" si="42"/>
        <v>0</v>
      </c>
      <c r="BP68" s="144">
        <f t="shared" si="43"/>
        <v>0</v>
      </c>
      <c r="BQ68" s="142">
        <f t="shared" si="44"/>
        <v>0</v>
      </c>
      <c r="BR68" s="142">
        <f t="shared" si="45"/>
        <v>0</v>
      </c>
      <c r="BS68" s="142">
        <f t="shared" si="46"/>
        <v>0</v>
      </c>
      <c r="BT68" s="142">
        <f t="shared" si="47"/>
        <v>0</v>
      </c>
      <c r="BU68" s="145">
        <f t="shared" si="48"/>
        <v>0</v>
      </c>
      <c r="BV68" s="141">
        <f t="shared" si="49"/>
        <v>0</v>
      </c>
      <c r="BW68" s="142">
        <f t="shared" si="50"/>
        <v>0</v>
      </c>
      <c r="BX68" s="142">
        <f t="shared" si="51"/>
        <v>0</v>
      </c>
      <c r="BY68" s="142">
        <f t="shared" si="52"/>
        <v>0</v>
      </c>
      <c r="BZ68" s="142">
        <f t="shared" si="53"/>
        <v>0</v>
      </c>
      <c r="CA68" s="143">
        <f t="shared" si="54"/>
        <v>0</v>
      </c>
      <c r="CB68" s="144">
        <f t="shared" si="55"/>
        <v>0</v>
      </c>
      <c r="CC68" s="142">
        <f t="shared" si="56"/>
        <v>0</v>
      </c>
      <c r="CD68" s="142">
        <f t="shared" si="57"/>
        <v>0</v>
      </c>
      <c r="CE68" s="142">
        <f t="shared" si="58"/>
        <v>0</v>
      </c>
      <c r="CF68" s="142">
        <f t="shared" si="59"/>
        <v>0</v>
      </c>
      <c r="CG68" s="143">
        <f t="shared" si="60"/>
        <v>0</v>
      </c>
    </row>
    <row r="69" spans="1:85" ht="17.25" customHeight="1" x14ac:dyDescent="0.3">
      <c r="A69" s="271" t="str">
        <f>'Step 1.a - Trips fuel'!A61</f>
        <v>SID-45</v>
      </c>
      <c r="B69" s="458">
        <f>'Step 1.a - Trips fuel'!B61</f>
        <v>0</v>
      </c>
      <c r="C69" s="459"/>
      <c r="D69" s="421"/>
      <c r="E69" s="422"/>
      <c r="F69" s="422"/>
      <c r="G69" s="422"/>
      <c r="H69" s="422"/>
      <c r="I69" s="423"/>
      <c r="J69" s="421"/>
      <c r="K69" s="422"/>
      <c r="L69" s="422"/>
      <c r="M69" s="422"/>
      <c r="N69" s="422"/>
      <c r="O69" s="423"/>
      <c r="P69" s="421"/>
      <c r="Q69" s="422"/>
      <c r="R69" s="422"/>
      <c r="S69" s="422"/>
      <c r="T69" s="422"/>
      <c r="U69" s="423"/>
      <c r="V69" s="421"/>
      <c r="W69" s="422"/>
      <c r="X69" s="422"/>
      <c r="Y69" s="422"/>
      <c r="Z69" s="422"/>
      <c r="AA69" s="424"/>
      <c r="AC69" s="272">
        <f t="shared" si="36"/>
        <v>0</v>
      </c>
      <c r="AD69" s="273">
        <f t="shared" si="35"/>
        <v>0</v>
      </c>
      <c r="AE69" s="135"/>
      <c r="AF69" s="135"/>
      <c r="AG69" s="135"/>
      <c r="AH69" s="135"/>
      <c r="BJ69" s="141">
        <f t="shared" si="37"/>
        <v>0</v>
      </c>
      <c r="BK69" s="142">
        <f t="shared" si="38"/>
        <v>0</v>
      </c>
      <c r="BL69" s="142">
        <f t="shared" si="39"/>
        <v>0</v>
      </c>
      <c r="BM69" s="142">
        <f t="shared" si="40"/>
        <v>0</v>
      </c>
      <c r="BN69" s="142">
        <f t="shared" si="41"/>
        <v>0</v>
      </c>
      <c r="BO69" s="143">
        <f t="shared" si="42"/>
        <v>0</v>
      </c>
      <c r="BP69" s="144">
        <f t="shared" si="43"/>
        <v>0</v>
      </c>
      <c r="BQ69" s="142">
        <f t="shared" si="44"/>
        <v>0</v>
      </c>
      <c r="BR69" s="142">
        <f t="shared" si="45"/>
        <v>0</v>
      </c>
      <c r="BS69" s="142">
        <f t="shared" si="46"/>
        <v>0</v>
      </c>
      <c r="BT69" s="142">
        <f t="shared" si="47"/>
        <v>0</v>
      </c>
      <c r="BU69" s="145">
        <f t="shared" si="48"/>
        <v>0</v>
      </c>
      <c r="BV69" s="141">
        <f t="shared" si="49"/>
        <v>0</v>
      </c>
      <c r="BW69" s="142">
        <f t="shared" si="50"/>
        <v>0</v>
      </c>
      <c r="BX69" s="142">
        <f t="shared" si="51"/>
        <v>0</v>
      </c>
      <c r="BY69" s="142">
        <f t="shared" si="52"/>
        <v>0</v>
      </c>
      <c r="BZ69" s="142">
        <f t="shared" si="53"/>
        <v>0</v>
      </c>
      <c r="CA69" s="143">
        <f t="shared" si="54"/>
        <v>0</v>
      </c>
      <c r="CB69" s="144">
        <f t="shared" si="55"/>
        <v>0</v>
      </c>
      <c r="CC69" s="142">
        <f t="shared" si="56"/>
        <v>0</v>
      </c>
      <c r="CD69" s="142">
        <f t="shared" si="57"/>
        <v>0</v>
      </c>
      <c r="CE69" s="142">
        <f t="shared" si="58"/>
        <v>0</v>
      </c>
      <c r="CF69" s="142">
        <f t="shared" si="59"/>
        <v>0</v>
      </c>
      <c r="CG69" s="143">
        <f t="shared" si="60"/>
        <v>0</v>
      </c>
    </row>
    <row r="70" spans="1:85" ht="17.25" customHeight="1" x14ac:dyDescent="0.3">
      <c r="A70" s="271" t="str">
        <f>'Step 1.a - Trips fuel'!A62</f>
        <v>SID-46</v>
      </c>
      <c r="B70" s="458">
        <f>'Step 1.a - Trips fuel'!B62</f>
        <v>0</v>
      </c>
      <c r="C70" s="459"/>
      <c r="D70" s="421"/>
      <c r="E70" s="422"/>
      <c r="F70" s="422"/>
      <c r="G70" s="422"/>
      <c r="H70" s="422"/>
      <c r="I70" s="423"/>
      <c r="J70" s="421"/>
      <c r="K70" s="422"/>
      <c r="L70" s="422"/>
      <c r="M70" s="422"/>
      <c r="N70" s="422"/>
      <c r="O70" s="423"/>
      <c r="P70" s="421"/>
      <c r="Q70" s="422"/>
      <c r="R70" s="422"/>
      <c r="S70" s="422"/>
      <c r="T70" s="422"/>
      <c r="U70" s="423"/>
      <c r="V70" s="421"/>
      <c r="W70" s="422"/>
      <c r="X70" s="422"/>
      <c r="Y70" s="422"/>
      <c r="Z70" s="422"/>
      <c r="AA70" s="424"/>
      <c r="AC70" s="272">
        <f t="shared" si="36"/>
        <v>0</v>
      </c>
      <c r="AD70" s="273">
        <f t="shared" si="35"/>
        <v>0</v>
      </c>
      <c r="AE70" s="135"/>
      <c r="AF70" s="135"/>
      <c r="AG70" s="135"/>
      <c r="AH70" s="135"/>
      <c r="BJ70" s="141">
        <f t="shared" si="37"/>
        <v>0</v>
      </c>
      <c r="BK70" s="142">
        <f t="shared" si="38"/>
        <v>0</v>
      </c>
      <c r="BL70" s="142">
        <f t="shared" si="39"/>
        <v>0</v>
      </c>
      <c r="BM70" s="142">
        <f t="shared" si="40"/>
        <v>0</v>
      </c>
      <c r="BN70" s="142">
        <f t="shared" si="41"/>
        <v>0</v>
      </c>
      <c r="BO70" s="143">
        <f t="shared" si="42"/>
        <v>0</v>
      </c>
      <c r="BP70" s="144">
        <f t="shared" si="43"/>
        <v>0</v>
      </c>
      <c r="BQ70" s="142">
        <f t="shared" si="44"/>
        <v>0</v>
      </c>
      <c r="BR70" s="142">
        <f t="shared" si="45"/>
        <v>0</v>
      </c>
      <c r="BS70" s="142">
        <f t="shared" si="46"/>
        <v>0</v>
      </c>
      <c r="BT70" s="142">
        <f t="shared" si="47"/>
        <v>0</v>
      </c>
      <c r="BU70" s="145">
        <f t="shared" si="48"/>
        <v>0</v>
      </c>
      <c r="BV70" s="141">
        <f t="shared" si="49"/>
        <v>0</v>
      </c>
      <c r="BW70" s="142">
        <f t="shared" si="50"/>
        <v>0</v>
      </c>
      <c r="BX70" s="142">
        <f t="shared" si="51"/>
        <v>0</v>
      </c>
      <c r="BY70" s="142">
        <f t="shared" si="52"/>
        <v>0</v>
      </c>
      <c r="BZ70" s="142">
        <f t="shared" si="53"/>
        <v>0</v>
      </c>
      <c r="CA70" s="143">
        <f t="shared" si="54"/>
        <v>0</v>
      </c>
      <c r="CB70" s="144">
        <f t="shared" si="55"/>
        <v>0</v>
      </c>
      <c r="CC70" s="142">
        <f t="shared" si="56"/>
        <v>0</v>
      </c>
      <c r="CD70" s="142">
        <f t="shared" si="57"/>
        <v>0</v>
      </c>
      <c r="CE70" s="142">
        <f t="shared" si="58"/>
        <v>0</v>
      </c>
      <c r="CF70" s="142">
        <f t="shared" si="59"/>
        <v>0</v>
      </c>
      <c r="CG70" s="143">
        <f t="shared" si="60"/>
        <v>0</v>
      </c>
    </row>
    <row r="71" spans="1:85" ht="17.25" customHeight="1" x14ac:dyDescent="0.3">
      <c r="A71" s="271" t="str">
        <f>'Step 1.a - Trips fuel'!A63</f>
        <v>SID-47</v>
      </c>
      <c r="B71" s="458">
        <f>'Step 1.a - Trips fuel'!B63</f>
        <v>0</v>
      </c>
      <c r="C71" s="459"/>
      <c r="D71" s="421"/>
      <c r="E71" s="422"/>
      <c r="F71" s="422"/>
      <c r="G71" s="422"/>
      <c r="H71" s="422"/>
      <c r="I71" s="423"/>
      <c r="J71" s="421"/>
      <c r="K71" s="422"/>
      <c r="L71" s="422"/>
      <c r="M71" s="422"/>
      <c r="N71" s="422"/>
      <c r="O71" s="423"/>
      <c r="P71" s="421"/>
      <c r="Q71" s="422"/>
      <c r="R71" s="422"/>
      <c r="S71" s="422"/>
      <c r="T71" s="422"/>
      <c r="U71" s="423"/>
      <c r="V71" s="421"/>
      <c r="W71" s="422"/>
      <c r="X71" s="422"/>
      <c r="Y71" s="422"/>
      <c r="Z71" s="422"/>
      <c r="AA71" s="424"/>
      <c r="AC71" s="272">
        <f t="shared" si="36"/>
        <v>0</v>
      </c>
      <c r="AD71" s="273">
        <f t="shared" si="35"/>
        <v>0</v>
      </c>
      <c r="AE71" s="135"/>
      <c r="AF71" s="135"/>
      <c r="AG71" s="135"/>
      <c r="AH71" s="135"/>
      <c r="BJ71" s="141">
        <f t="shared" si="37"/>
        <v>0</v>
      </c>
      <c r="BK71" s="142">
        <f t="shared" si="38"/>
        <v>0</v>
      </c>
      <c r="BL71" s="142">
        <f t="shared" si="39"/>
        <v>0</v>
      </c>
      <c r="BM71" s="142">
        <f t="shared" si="40"/>
        <v>0</v>
      </c>
      <c r="BN71" s="142">
        <f t="shared" si="41"/>
        <v>0</v>
      </c>
      <c r="BO71" s="143">
        <f t="shared" si="42"/>
        <v>0</v>
      </c>
      <c r="BP71" s="144">
        <f t="shared" si="43"/>
        <v>0</v>
      </c>
      <c r="BQ71" s="142">
        <f t="shared" si="44"/>
        <v>0</v>
      </c>
      <c r="BR71" s="142">
        <f t="shared" si="45"/>
        <v>0</v>
      </c>
      <c r="BS71" s="142">
        <f t="shared" si="46"/>
        <v>0</v>
      </c>
      <c r="BT71" s="142">
        <f t="shared" si="47"/>
        <v>0</v>
      </c>
      <c r="BU71" s="145">
        <f t="shared" si="48"/>
        <v>0</v>
      </c>
      <c r="BV71" s="141">
        <f t="shared" si="49"/>
        <v>0</v>
      </c>
      <c r="BW71" s="142">
        <f t="shared" si="50"/>
        <v>0</v>
      </c>
      <c r="BX71" s="142">
        <f t="shared" si="51"/>
        <v>0</v>
      </c>
      <c r="BY71" s="142">
        <f t="shared" si="52"/>
        <v>0</v>
      </c>
      <c r="BZ71" s="142">
        <f t="shared" si="53"/>
        <v>0</v>
      </c>
      <c r="CA71" s="143">
        <f t="shared" si="54"/>
        <v>0</v>
      </c>
      <c r="CB71" s="144">
        <f t="shared" si="55"/>
        <v>0</v>
      </c>
      <c r="CC71" s="142">
        <f t="shared" si="56"/>
        <v>0</v>
      </c>
      <c r="CD71" s="142">
        <f t="shared" si="57"/>
        <v>0</v>
      </c>
      <c r="CE71" s="142">
        <f t="shared" si="58"/>
        <v>0</v>
      </c>
      <c r="CF71" s="142">
        <f t="shared" si="59"/>
        <v>0</v>
      </c>
      <c r="CG71" s="143">
        <f t="shared" si="60"/>
        <v>0</v>
      </c>
    </row>
    <row r="72" spans="1:85" ht="17.25" customHeight="1" x14ac:dyDescent="0.3">
      <c r="A72" s="271" t="str">
        <f>'Step 1.a - Trips fuel'!A64</f>
        <v>SID-48</v>
      </c>
      <c r="B72" s="458">
        <f>'Step 1.a - Trips fuel'!B64</f>
        <v>0</v>
      </c>
      <c r="C72" s="459"/>
      <c r="D72" s="421"/>
      <c r="E72" s="422"/>
      <c r="F72" s="422"/>
      <c r="G72" s="422"/>
      <c r="H72" s="422"/>
      <c r="I72" s="423"/>
      <c r="J72" s="421"/>
      <c r="K72" s="422"/>
      <c r="L72" s="422"/>
      <c r="M72" s="422"/>
      <c r="N72" s="422"/>
      <c r="O72" s="423"/>
      <c r="P72" s="421"/>
      <c r="Q72" s="422"/>
      <c r="R72" s="422"/>
      <c r="S72" s="422"/>
      <c r="T72" s="422"/>
      <c r="U72" s="423"/>
      <c r="V72" s="421"/>
      <c r="W72" s="422"/>
      <c r="X72" s="422"/>
      <c r="Y72" s="422"/>
      <c r="Z72" s="422"/>
      <c r="AA72" s="424"/>
      <c r="AC72" s="272">
        <f t="shared" si="36"/>
        <v>0</v>
      </c>
      <c r="AD72" s="273">
        <f t="shared" si="35"/>
        <v>0</v>
      </c>
      <c r="AE72" s="135"/>
      <c r="AF72" s="135"/>
      <c r="AG72" s="135"/>
      <c r="AH72" s="135"/>
      <c r="BJ72" s="141">
        <f t="shared" si="37"/>
        <v>0</v>
      </c>
      <c r="BK72" s="142">
        <f t="shared" si="38"/>
        <v>0</v>
      </c>
      <c r="BL72" s="142">
        <f t="shared" si="39"/>
        <v>0</v>
      </c>
      <c r="BM72" s="142">
        <f t="shared" si="40"/>
        <v>0</v>
      </c>
      <c r="BN72" s="142">
        <f t="shared" si="41"/>
        <v>0</v>
      </c>
      <c r="BO72" s="143">
        <f t="shared" si="42"/>
        <v>0</v>
      </c>
      <c r="BP72" s="144">
        <f t="shared" si="43"/>
        <v>0</v>
      </c>
      <c r="BQ72" s="142">
        <f t="shared" si="44"/>
        <v>0</v>
      </c>
      <c r="BR72" s="142">
        <f t="shared" si="45"/>
        <v>0</v>
      </c>
      <c r="BS72" s="142">
        <f t="shared" si="46"/>
        <v>0</v>
      </c>
      <c r="BT72" s="142">
        <f t="shared" si="47"/>
        <v>0</v>
      </c>
      <c r="BU72" s="145">
        <f t="shared" si="48"/>
        <v>0</v>
      </c>
      <c r="BV72" s="141">
        <f t="shared" si="49"/>
        <v>0</v>
      </c>
      <c r="BW72" s="142">
        <f t="shared" si="50"/>
        <v>0</v>
      </c>
      <c r="BX72" s="142">
        <f t="shared" si="51"/>
        <v>0</v>
      </c>
      <c r="BY72" s="142">
        <f t="shared" si="52"/>
        <v>0</v>
      </c>
      <c r="BZ72" s="142">
        <f t="shared" si="53"/>
        <v>0</v>
      </c>
      <c r="CA72" s="143">
        <f t="shared" si="54"/>
        <v>0</v>
      </c>
      <c r="CB72" s="144">
        <f t="shared" si="55"/>
        <v>0</v>
      </c>
      <c r="CC72" s="142">
        <f t="shared" si="56"/>
        <v>0</v>
      </c>
      <c r="CD72" s="142">
        <f t="shared" si="57"/>
        <v>0</v>
      </c>
      <c r="CE72" s="142">
        <f t="shared" si="58"/>
        <v>0</v>
      </c>
      <c r="CF72" s="142">
        <f t="shared" si="59"/>
        <v>0</v>
      </c>
      <c r="CG72" s="143">
        <f t="shared" si="60"/>
        <v>0</v>
      </c>
    </row>
    <row r="73" spans="1:85" ht="17.25" customHeight="1" x14ac:dyDescent="0.3">
      <c r="A73" s="271" t="str">
        <f>'Step 1.a - Trips fuel'!A65</f>
        <v>SID-49</v>
      </c>
      <c r="B73" s="458">
        <f>'Step 1.a - Trips fuel'!B65</f>
        <v>0</v>
      </c>
      <c r="C73" s="459"/>
      <c r="D73" s="421"/>
      <c r="E73" s="422"/>
      <c r="F73" s="422"/>
      <c r="G73" s="422"/>
      <c r="H73" s="422"/>
      <c r="I73" s="423"/>
      <c r="J73" s="421"/>
      <c r="K73" s="422"/>
      <c r="L73" s="422"/>
      <c r="M73" s="422"/>
      <c r="N73" s="422"/>
      <c r="O73" s="423"/>
      <c r="P73" s="421"/>
      <c r="Q73" s="422"/>
      <c r="R73" s="422"/>
      <c r="S73" s="422"/>
      <c r="T73" s="422"/>
      <c r="U73" s="423"/>
      <c r="V73" s="421"/>
      <c r="W73" s="422"/>
      <c r="X73" s="422"/>
      <c r="Y73" s="422"/>
      <c r="Z73" s="422"/>
      <c r="AA73" s="424"/>
      <c r="AC73" s="272">
        <f t="shared" si="36"/>
        <v>0</v>
      </c>
      <c r="AD73" s="273">
        <f t="shared" si="35"/>
        <v>0</v>
      </c>
      <c r="AE73" s="135"/>
      <c r="AF73" s="135"/>
      <c r="AG73" s="135"/>
      <c r="AH73" s="135"/>
      <c r="BJ73" s="141">
        <f t="shared" si="37"/>
        <v>0</v>
      </c>
      <c r="BK73" s="142">
        <f t="shared" si="38"/>
        <v>0</v>
      </c>
      <c r="BL73" s="142">
        <f t="shared" si="39"/>
        <v>0</v>
      </c>
      <c r="BM73" s="142">
        <f t="shared" si="40"/>
        <v>0</v>
      </c>
      <c r="BN73" s="142">
        <f t="shared" si="41"/>
        <v>0</v>
      </c>
      <c r="BO73" s="143">
        <f t="shared" si="42"/>
        <v>0</v>
      </c>
      <c r="BP73" s="144">
        <f t="shared" si="43"/>
        <v>0</v>
      </c>
      <c r="BQ73" s="142">
        <f t="shared" si="44"/>
        <v>0</v>
      </c>
      <c r="BR73" s="142">
        <f t="shared" si="45"/>
        <v>0</v>
      </c>
      <c r="BS73" s="142">
        <f t="shared" si="46"/>
        <v>0</v>
      </c>
      <c r="BT73" s="142">
        <f t="shared" si="47"/>
        <v>0</v>
      </c>
      <c r="BU73" s="145">
        <f t="shared" si="48"/>
        <v>0</v>
      </c>
      <c r="BV73" s="141">
        <f t="shared" si="49"/>
        <v>0</v>
      </c>
      <c r="BW73" s="142">
        <f t="shared" si="50"/>
        <v>0</v>
      </c>
      <c r="BX73" s="142">
        <f t="shared" si="51"/>
        <v>0</v>
      </c>
      <c r="BY73" s="142">
        <f t="shared" si="52"/>
        <v>0</v>
      </c>
      <c r="BZ73" s="142">
        <f t="shared" si="53"/>
        <v>0</v>
      </c>
      <c r="CA73" s="143">
        <f t="shared" si="54"/>
        <v>0</v>
      </c>
      <c r="CB73" s="144">
        <f t="shared" si="55"/>
        <v>0</v>
      </c>
      <c r="CC73" s="142">
        <f t="shared" si="56"/>
        <v>0</v>
      </c>
      <c r="CD73" s="142">
        <f t="shared" si="57"/>
        <v>0</v>
      </c>
      <c r="CE73" s="142">
        <f t="shared" si="58"/>
        <v>0</v>
      </c>
      <c r="CF73" s="142">
        <f t="shared" si="59"/>
        <v>0</v>
      </c>
      <c r="CG73" s="143">
        <f t="shared" si="60"/>
        <v>0</v>
      </c>
    </row>
    <row r="74" spans="1:85" ht="17.25" customHeight="1" thickBot="1" x14ac:dyDescent="0.35">
      <c r="A74" s="271" t="str">
        <f>'Step 1.a - Trips fuel'!A66</f>
        <v>SID-50</v>
      </c>
      <c r="B74" s="458">
        <f>'Step 1.a - Trips fuel'!B66</f>
        <v>0</v>
      </c>
      <c r="C74" s="459"/>
      <c r="D74" s="425"/>
      <c r="E74" s="426"/>
      <c r="F74" s="426"/>
      <c r="G74" s="426"/>
      <c r="H74" s="426"/>
      <c r="I74" s="427"/>
      <c r="J74" s="425"/>
      <c r="K74" s="426"/>
      <c r="L74" s="426"/>
      <c r="M74" s="426"/>
      <c r="N74" s="426"/>
      <c r="O74" s="427"/>
      <c r="P74" s="425"/>
      <c r="Q74" s="426"/>
      <c r="R74" s="426"/>
      <c r="S74" s="426"/>
      <c r="T74" s="426"/>
      <c r="U74" s="427"/>
      <c r="V74" s="425"/>
      <c r="W74" s="426"/>
      <c r="X74" s="426"/>
      <c r="Y74" s="426"/>
      <c r="Z74" s="426"/>
      <c r="AA74" s="428"/>
      <c r="AC74" s="274">
        <f t="shared" si="36"/>
        <v>0</v>
      </c>
      <c r="AD74" s="275">
        <f t="shared" si="35"/>
        <v>0</v>
      </c>
      <c r="AE74" s="135"/>
      <c r="AF74" s="135"/>
      <c r="AG74" s="135"/>
      <c r="AH74" s="135"/>
      <c r="BJ74" s="146">
        <f t="shared" si="37"/>
        <v>0</v>
      </c>
      <c r="BK74" s="147">
        <f t="shared" si="38"/>
        <v>0</v>
      </c>
      <c r="BL74" s="147">
        <f t="shared" si="39"/>
        <v>0</v>
      </c>
      <c r="BM74" s="147">
        <f t="shared" si="40"/>
        <v>0</v>
      </c>
      <c r="BN74" s="147">
        <f t="shared" si="41"/>
        <v>0</v>
      </c>
      <c r="BO74" s="148">
        <f t="shared" si="42"/>
        <v>0</v>
      </c>
      <c r="BP74" s="149">
        <f t="shared" si="43"/>
        <v>0</v>
      </c>
      <c r="BQ74" s="147">
        <f t="shared" si="44"/>
        <v>0</v>
      </c>
      <c r="BR74" s="147">
        <f t="shared" si="45"/>
        <v>0</v>
      </c>
      <c r="BS74" s="147">
        <f t="shared" si="46"/>
        <v>0</v>
      </c>
      <c r="BT74" s="147">
        <f t="shared" si="47"/>
        <v>0</v>
      </c>
      <c r="BU74" s="150">
        <f t="shared" si="48"/>
        <v>0</v>
      </c>
      <c r="BV74" s="146">
        <f t="shared" si="49"/>
        <v>0</v>
      </c>
      <c r="BW74" s="147">
        <f t="shared" si="50"/>
        <v>0</v>
      </c>
      <c r="BX74" s="147">
        <f t="shared" si="51"/>
        <v>0</v>
      </c>
      <c r="BY74" s="147">
        <f t="shared" si="52"/>
        <v>0</v>
      </c>
      <c r="BZ74" s="147">
        <f t="shared" si="53"/>
        <v>0</v>
      </c>
      <c r="CA74" s="148">
        <f t="shared" si="54"/>
        <v>0</v>
      </c>
      <c r="CB74" s="149">
        <f t="shared" si="55"/>
        <v>0</v>
      </c>
      <c r="CC74" s="147">
        <f t="shared" si="56"/>
        <v>0</v>
      </c>
      <c r="CD74" s="147">
        <f t="shared" si="57"/>
        <v>0</v>
      </c>
      <c r="CE74" s="147">
        <f t="shared" si="58"/>
        <v>0</v>
      </c>
      <c r="CF74" s="147">
        <f t="shared" si="59"/>
        <v>0</v>
      </c>
      <c r="CG74" s="148">
        <f t="shared" si="60"/>
        <v>0</v>
      </c>
    </row>
    <row r="75" spans="1:85" x14ac:dyDescent="0.3">
      <c r="D75" s="429"/>
      <c r="E75" s="429"/>
      <c r="F75" s="429"/>
      <c r="G75" s="429"/>
      <c r="H75" s="429"/>
      <c r="I75" s="429"/>
      <c r="J75" s="429"/>
      <c r="K75" s="429"/>
      <c r="L75" s="429"/>
      <c r="M75" s="429"/>
      <c r="N75" s="429"/>
      <c r="O75" s="429"/>
      <c r="P75" s="429"/>
      <c r="Q75" s="429"/>
      <c r="R75" s="429"/>
      <c r="S75" s="429"/>
      <c r="T75" s="429"/>
      <c r="U75" s="429"/>
      <c r="V75" s="429"/>
      <c r="W75" s="429"/>
      <c r="X75" s="429"/>
      <c r="Y75" s="429"/>
      <c r="Z75" s="429"/>
      <c r="AA75" s="429"/>
    </row>
    <row r="76" spans="1:85" x14ac:dyDescent="0.3">
      <c r="D76" s="429"/>
      <c r="E76" s="429"/>
      <c r="F76" s="429"/>
      <c r="G76" s="429"/>
      <c r="H76" s="429"/>
      <c r="I76" s="429"/>
      <c r="J76" s="429"/>
      <c r="K76" s="429"/>
      <c r="L76" s="429"/>
      <c r="M76" s="429"/>
      <c r="N76" s="429"/>
      <c r="O76" s="429"/>
      <c r="P76" s="429"/>
      <c r="Q76" s="429"/>
      <c r="R76" s="429"/>
      <c r="S76" s="429"/>
      <c r="T76" s="429"/>
      <c r="U76" s="429"/>
      <c r="V76" s="429"/>
      <c r="W76" s="429"/>
      <c r="X76" s="429"/>
      <c r="Y76" s="429"/>
      <c r="Z76" s="429"/>
      <c r="AA76" s="429"/>
    </row>
    <row r="77" spans="1:85" x14ac:dyDescent="0.3">
      <c r="D77" s="429"/>
      <c r="E77" s="429"/>
      <c r="F77" s="429"/>
      <c r="G77" s="429"/>
      <c r="H77" s="429"/>
      <c r="I77" s="429"/>
      <c r="J77" s="429"/>
      <c r="K77" s="429"/>
      <c r="L77" s="429"/>
      <c r="M77" s="429"/>
      <c r="N77" s="429"/>
      <c r="O77" s="429"/>
      <c r="P77" s="429"/>
      <c r="Q77" s="429"/>
      <c r="R77" s="429"/>
      <c r="S77" s="429"/>
      <c r="T77" s="429"/>
      <c r="U77" s="429"/>
      <c r="V77" s="429"/>
      <c r="W77" s="429"/>
      <c r="X77" s="429"/>
      <c r="Y77" s="429"/>
      <c r="Z77" s="429"/>
      <c r="AA77" s="429"/>
    </row>
    <row r="78" spans="1:85" x14ac:dyDescent="0.3">
      <c r="D78" s="429"/>
      <c r="E78" s="429"/>
      <c r="F78" s="429"/>
      <c r="G78" s="429"/>
      <c r="H78" s="429"/>
      <c r="I78" s="429"/>
      <c r="J78" s="429"/>
      <c r="K78" s="429"/>
      <c r="L78" s="429"/>
      <c r="M78" s="429"/>
      <c r="N78" s="429"/>
      <c r="O78" s="429"/>
      <c r="P78" s="429"/>
      <c r="Q78" s="429"/>
      <c r="R78" s="429"/>
      <c r="S78" s="429"/>
      <c r="T78" s="429"/>
      <c r="U78" s="429"/>
      <c r="V78" s="429"/>
      <c r="W78" s="429"/>
      <c r="X78" s="429"/>
      <c r="Y78" s="429"/>
      <c r="Z78" s="429"/>
      <c r="AA78" s="429"/>
    </row>
    <row r="79" spans="1:85" x14ac:dyDescent="0.3">
      <c r="D79" s="429"/>
      <c r="E79" s="429"/>
      <c r="F79" s="429"/>
      <c r="G79" s="429"/>
      <c r="H79" s="429"/>
      <c r="I79" s="429"/>
      <c r="J79" s="429"/>
      <c r="K79" s="429"/>
      <c r="L79" s="429"/>
      <c r="M79" s="429"/>
      <c r="N79" s="429"/>
      <c r="O79" s="429"/>
      <c r="P79" s="429"/>
      <c r="Q79" s="429"/>
      <c r="R79" s="429"/>
      <c r="S79" s="429"/>
      <c r="T79" s="429"/>
      <c r="U79" s="429"/>
      <c r="V79" s="429"/>
      <c r="W79" s="429"/>
      <c r="X79" s="429"/>
      <c r="Y79" s="429"/>
      <c r="Z79" s="429"/>
      <c r="AA79" s="429"/>
    </row>
    <row r="80" spans="1:85" x14ac:dyDescent="0.3">
      <c r="D80" s="429"/>
      <c r="E80" s="429"/>
      <c r="F80" s="429"/>
      <c r="G80" s="429"/>
      <c r="H80" s="429"/>
      <c r="I80" s="429"/>
      <c r="J80" s="429"/>
      <c r="K80" s="429"/>
      <c r="L80" s="429"/>
      <c r="M80" s="429"/>
      <c r="N80" s="429"/>
      <c r="O80" s="429"/>
      <c r="P80" s="429"/>
      <c r="Q80" s="429"/>
      <c r="R80" s="429"/>
      <c r="S80" s="429"/>
      <c r="T80" s="429"/>
      <c r="U80" s="429"/>
      <c r="V80" s="429"/>
      <c r="W80" s="429"/>
      <c r="X80" s="429"/>
      <c r="Y80" s="429"/>
      <c r="Z80" s="429"/>
      <c r="AA80" s="429"/>
    </row>
    <row r="81" spans="4:27" x14ac:dyDescent="0.3">
      <c r="D81" s="429"/>
      <c r="E81" s="429"/>
      <c r="F81" s="429"/>
      <c r="G81" s="429"/>
      <c r="H81" s="429"/>
      <c r="I81" s="429"/>
      <c r="J81" s="429"/>
      <c r="K81" s="429"/>
      <c r="L81" s="429"/>
      <c r="M81" s="429"/>
      <c r="N81" s="429"/>
      <c r="O81" s="429"/>
      <c r="P81" s="429"/>
      <c r="Q81" s="429"/>
      <c r="R81" s="429"/>
      <c r="S81" s="429"/>
      <c r="T81" s="429"/>
      <c r="U81" s="429"/>
      <c r="V81" s="429"/>
      <c r="W81" s="429"/>
      <c r="X81" s="429"/>
      <c r="Y81" s="429"/>
      <c r="Z81" s="429"/>
      <c r="AA81" s="429"/>
    </row>
    <row r="82" spans="4:27" x14ac:dyDescent="0.3">
      <c r="D82" s="429"/>
      <c r="E82" s="429"/>
      <c r="F82" s="429"/>
      <c r="G82" s="429"/>
      <c r="H82" s="429"/>
      <c r="I82" s="429"/>
      <c r="J82" s="429"/>
      <c r="K82" s="429"/>
      <c r="L82" s="429"/>
      <c r="M82" s="429"/>
      <c r="N82" s="429"/>
      <c r="O82" s="429"/>
      <c r="P82" s="429"/>
      <c r="Q82" s="429"/>
      <c r="R82" s="429"/>
      <c r="S82" s="429"/>
      <c r="T82" s="429"/>
      <c r="U82" s="429"/>
      <c r="V82" s="429"/>
      <c r="W82" s="429"/>
      <c r="X82" s="429"/>
      <c r="Y82" s="429"/>
      <c r="Z82" s="429"/>
      <c r="AA82" s="429"/>
    </row>
    <row r="83" spans="4:27" x14ac:dyDescent="0.3">
      <c r="D83" s="429"/>
      <c r="E83" s="429"/>
      <c r="F83" s="429"/>
      <c r="G83" s="429"/>
      <c r="H83" s="429"/>
      <c r="I83" s="429"/>
      <c r="J83" s="429"/>
      <c r="K83" s="429"/>
      <c r="L83" s="429"/>
      <c r="M83" s="429"/>
      <c r="N83" s="429"/>
      <c r="O83" s="429"/>
      <c r="P83" s="429"/>
      <c r="Q83" s="429"/>
      <c r="R83" s="429"/>
      <c r="S83" s="429"/>
      <c r="T83" s="429"/>
      <c r="U83" s="429"/>
      <c r="V83" s="429"/>
      <c r="W83" s="429"/>
      <c r="X83" s="429"/>
      <c r="Y83" s="429"/>
      <c r="Z83" s="429"/>
      <c r="AA83" s="429"/>
    </row>
    <row r="84" spans="4:27" x14ac:dyDescent="0.3">
      <c r="D84" s="429"/>
      <c r="E84" s="429"/>
      <c r="F84" s="429"/>
      <c r="G84" s="429"/>
      <c r="H84" s="429"/>
      <c r="I84" s="429"/>
      <c r="J84" s="429"/>
      <c r="K84" s="429"/>
      <c r="L84" s="429"/>
      <c r="M84" s="429"/>
      <c r="N84" s="429"/>
      <c r="O84" s="429"/>
      <c r="P84" s="429"/>
      <c r="Q84" s="429"/>
      <c r="R84" s="429"/>
      <c r="S84" s="429"/>
      <c r="T84" s="429"/>
      <c r="U84" s="429"/>
      <c r="V84" s="429"/>
      <c r="W84" s="429"/>
      <c r="X84" s="429"/>
      <c r="Y84" s="429"/>
      <c r="Z84" s="429"/>
      <c r="AA84" s="429"/>
    </row>
    <row r="85" spans="4:27" x14ac:dyDescent="0.3">
      <c r="D85" s="429"/>
      <c r="E85" s="429"/>
      <c r="F85" s="429"/>
      <c r="G85" s="429"/>
      <c r="H85" s="429"/>
      <c r="I85" s="429"/>
      <c r="J85" s="429"/>
      <c r="K85" s="429"/>
      <c r="L85" s="429"/>
      <c r="M85" s="429"/>
      <c r="N85" s="429"/>
      <c r="O85" s="429"/>
      <c r="P85" s="429"/>
      <c r="Q85" s="429"/>
      <c r="R85" s="429"/>
      <c r="S85" s="429"/>
      <c r="T85" s="429"/>
      <c r="U85" s="429"/>
      <c r="V85" s="429"/>
      <c r="W85" s="429"/>
      <c r="X85" s="429"/>
      <c r="Y85" s="429"/>
      <c r="Z85" s="429"/>
      <c r="AA85" s="429"/>
    </row>
    <row r="86" spans="4:27" x14ac:dyDescent="0.3">
      <c r="D86" s="429"/>
      <c r="E86" s="429"/>
      <c r="F86" s="429"/>
      <c r="G86" s="429"/>
      <c r="H86" s="429"/>
      <c r="I86" s="429"/>
      <c r="J86" s="429"/>
      <c r="K86" s="429"/>
      <c r="L86" s="429"/>
      <c r="M86" s="429"/>
      <c r="N86" s="429"/>
      <c r="O86" s="429"/>
      <c r="P86" s="429"/>
      <c r="Q86" s="429"/>
      <c r="R86" s="429"/>
      <c r="S86" s="429"/>
      <c r="T86" s="429"/>
      <c r="U86" s="429"/>
      <c r="V86" s="429"/>
      <c r="W86" s="429"/>
      <c r="X86" s="429"/>
      <c r="Y86" s="429"/>
      <c r="Z86" s="429"/>
      <c r="AA86" s="429"/>
    </row>
    <row r="87" spans="4:27" x14ac:dyDescent="0.3">
      <c r="D87" s="429"/>
      <c r="E87" s="429"/>
      <c r="F87" s="429"/>
      <c r="G87" s="429"/>
      <c r="H87" s="429"/>
      <c r="I87" s="429"/>
      <c r="J87" s="429"/>
      <c r="K87" s="429"/>
      <c r="L87" s="429"/>
      <c r="M87" s="429"/>
      <c r="N87" s="429"/>
      <c r="O87" s="429"/>
      <c r="P87" s="429"/>
      <c r="Q87" s="429"/>
      <c r="R87" s="429"/>
      <c r="S87" s="429"/>
      <c r="T87" s="429"/>
      <c r="U87" s="429"/>
      <c r="V87" s="429"/>
      <c r="W87" s="429"/>
      <c r="X87" s="429"/>
      <c r="Y87" s="429"/>
      <c r="Z87" s="429"/>
      <c r="AA87" s="429"/>
    </row>
    <row r="88" spans="4:27" x14ac:dyDescent="0.3">
      <c r="D88" s="429"/>
      <c r="E88" s="429"/>
      <c r="F88" s="429"/>
      <c r="G88" s="429"/>
      <c r="H88" s="429"/>
      <c r="I88" s="429"/>
      <c r="J88" s="429"/>
      <c r="K88" s="429"/>
      <c r="L88" s="429"/>
      <c r="M88" s="429"/>
      <c r="N88" s="429"/>
      <c r="O88" s="429"/>
      <c r="P88" s="429"/>
      <c r="Q88" s="429"/>
      <c r="R88" s="429"/>
      <c r="S88" s="429"/>
      <c r="T88" s="429"/>
      <c r="U88" s="429"/>
      <c r="V88" s="429"/>
      <c r="W88" s="429"/>
      <c r="X88" s="429"/>
      <c r="Y88" s="429"/>
      <c r="Z88" s="429"/>
      <c r="AA88" s="429"/>
    </row>
    <row r="89" spans="4:27" x14ac:dyDescent="0.3">
      <c r="D89" s="429"/>
      <c r="E89" s="429"/>
      <c r="F89" s="429"/>
      <c r="G89" s="429"/>
      <c r="H89" s="429"/>
      <c r="I89" s="429"/>
      <c r="J89" s="429"/>
      <c r="K89" s="429"/>
      <c r="L89" s="429"/>
      <c r="M89" s="429"/>
      <c r="N89" s="429"/>
      <c r="O89" s="429"/>
      <c r="P89" s="429"/>
      <c r="Q89" s="429"/>
      <c r="R89" s="429"/>
      <c r="S89" s="429"/>
      <c r="T89" s="429"/>
      <c r="U89" s="429"/>
      <c r="V89" s="429"/>
      <c r="W89" s="429"/>
      <c r="X89" s="429"/>
      <c r="Y89" s="429"/>
      <c r="Z89" s="429"/>
      <c r="AA89" s="429"/>
    </row>
    <row r="90" spans="4:27" x14ac:dyDescent="0.3">
      <c r="D90" s="429"/>
      <c r="E90" s="429"/>
      <c r="F90" s="429"/>
      <c r="G90" s="429"/>
      <c r="H90" s="429"/>
      <c r="I90" s="429"/>
      <c r="J90" s="429"/>
      <c r="K90" s="429"/>
      <c r="L90" s="429"/>
      <c r="M90" s="429"/>
      <c r="N90" s="429"/>
      <c r="O90" s="429"/>
      <c r="P90" s="429"/>
      <c r="Q90" s="429"/>
      <c r="R90" s="429"/>
      <c r="S90" s="429"/>
      <c r="T90" s="429"/>
      <c r="U90" s="429"/>
      <c r="V90" s="429"/>
      <c r="W90" s="429"/>
      <c r="X90" s="429"/>
      <c r="Y90" s="429"/>
      <c r="Z90" s="429"/>
      <c r="AA90" s="429"/>
    </row>
    <row r="91" spans="4:27" x14ac:dyDescent="0.3">
      <c r="D91" s="429"/>
      <c r="E91" s="429"/>
      <c r="F91" s="429"/>
      <c r="G91" s="429"/>
      <c r="H91" s="429"/>
      <c r="I91" s="429"/>
      <c r="J91" s="429"/>
      <c r="K91" s="429"/>
      <c r="L91" s="429"/>
      <c r="M91" s="429"/>
      <c r="N91" s="429"/>
      <c r="O91" s="429"/>
      <c r="P91" s="429"/>
      <c r="Q91" s="429"/>
      <c r="R91" s="429"/>
      <c r="S91" s="429"/>
      <c r="T91" s="429"/>
      <c r="U91" s="429"/>
      <c r="V91" s="429"/>
      <c r="W91" s="429"/>
      <c r="X91" s="429"/>
      <c r="Y91" s="429"/>
      <c r="Z91" s="429"/>
      <c r="AA91" s="429"/>
    </row>
    <row r="92" spans="4:27" x14ac:dyDescent="0.3">
      <c r="D92" s="429"/>
      <c r="E92" s="429"/>
      <c r="F92" s="429"/>
      <c r="G92" s="429"/>
      <c r="H92" s="429"/>
      <c r="I92" s="429"/>
      <c r="J92" s="429"/>
      <c r="K92" s="429"/>
      <c r="L92" s="429"/>
      <c r="M92" s="429"/>
      <c r="N92" s="429"/>
      <c r="O92" s="429"/>
      <c r="P92" s="429"/>
      <c r="Q92" s="429"/>
      <c r="R92" s="429"/>
      <c r="S92" s="429"/>
      <c r="T92" s="429"/>
      <c r="U92" s="429"/>
      <c r="V92" s="429"/>
      <c r="W92" s="429"/>
      <c r="X92" s="429"/>
      <c r="Y92" s="429"/>
      <c r="Z92" s="429"/>
      <c r="AA92" s="429"/>
    </row>
    <row r="93" spans="4:27" x14ac:dyDescent="0.3">
      <c r="D93" s="429"/>
      <c r="E93" s="429"/>
      <c r="F93" s="429"/>
      <c r="G93" s="429"/>
      <c r="H93" s="429"/>
      <c r="I93" s="429"/>
      <c r="J93" s="429"/>
      <c r="K93" s="429"/>
      <c r="L93" s="429"/>
      <c r="M93" s="429"/>
      <c r="N93" s="429"/>
      <c r="O93" s="429"/>
      <c r="P93" s="429"/>
      <c r="Q93" s="429"/>
      <c r="R93" s="429"/>
      <c r="S93" s="429"/>
      <c r="T93" s="429"/>
      <c r="U93" s="429"/>
      <c r="V93" s="429"/>
      <c r="W93" s="429"/>
      <c r="X93" s="429"/>
      <c r="Y93" s="429"/>
      <c r="Z93" s="429"/>
      <c r="AA93" s="429"/>
    </row>
    <row r="94" spans="4:27" x14ac:dyDescent="0.3">
      <c r="D94" s="429"/>
      <c r="E94" s="429"/>
      <c r="F94" s="429"/>
      <c r="G94" s="429"/>
      <c r="H94" s="429"/>
      <c r="I94" s="429"/>
      <c r="J94" s="429"/>
      <c r="K94" s="429"/>
      <c r="L94" s="429"/>
      <c r="M94" s="429"/>
      <c r="N94" s="429"/>
      <c r="O94" s="429"/>
      <c r="P94" s="429"/>
      <c r="Q94" s="429"/>
      <c r="R94" s="429"/>
      <c r="S94" s="429"/>
      <c r="T94" s="429"/>
      <c r="U94" s="429"/>
      <c r="V94" s="429"/>
      <c r="W94" s="429"/>
      <c r="X94" s="429"/>
      <c r="Y94" s="429"/>
      <c r="Z94" s="429"/>
      <c r="AA94" s="429"/>
    </row>
    <row r="95" spans="4:27" x14ac:dyDescent="0.3">
      <c r="D95" s="429"/>
      <c r="E95" s="429"/>
      <c r="F95" s="429"/>
      <c r="G95" s="429"/>
      <c r="H95" s="429"/>
      <c r="I95" s="429"/>
      <c r="J95" s="429"/>
      <c r="K95" s="429"/>
      <c r="L95" s="429"/>
      <c r="M95" s="429"/>
      <c r="N95" s="429"/>
      <c r="O95" s="429"/>
      <c r="P95" s="429"/>
      <c r="Q95" s="429"/>
      <c r="R95" s="429"/>
      <c r="S95" s="429"/>
      <c r="T95" s="429"/>
      <c r="U95" s="429"/>
      <c r="V95" s="429"/>
      <c r="W95" s="429"/>
      <c r="X95" s="429"/>
      <c r="Y95" s="429"/>
      <c r="Z95" s="429"/>
      <c r="AA95" s="429"/>
    </row>
    <row r="96" spans="4:27" x14ac:dyDescent="0.3">
      <c r="D96" s="429"/>
      <c r="E96" s="429"/>
      <c r="F96" s="429"/>
      <c r="G96" s="429"/>
      <c r="H96" s="429"/>
      <c r="I96" s="429"/>
      <c r="J96" s="429"/>
      <c r="K96" s="429"/>
      <c r="L96" s="429"/>
      <c r="M96" s="429"/>
      <c r="N96" s="429"/>
      <c r="O96" s="429"/>
      <c r="P96" s="429"/>
      <c r="Q96" s="429"/>
      <c r="R96" s="429"/>
      <c r="S96" s="429"/>
      <c r="T96" s="429"/>
      <c r="U96" s="429"/>
      <c r="V96" s="429"/>
      <c r="W96" s="429"/>
      <c r="X96" s="429"/>
      <c r="Y96" s="429"/>
      <c r="Z96" s="429"/>
      <c r="AA96" s="429"/>
    </row>
    <row r="97" spans="4:27" x14ac:dyDescent="0.3">
      <c r="D97" s="429"/>
      <c r="E97" s="429"/>
      <c r="F97" s="429"/>
      <c r="G97" s="429"/>
      <c r="H97" s="429"/>
      <c r="I97" s="429"/>
      <c r="J97" s="429"/>
      <c r="K97" s="429"/>
      <c r="L97" s="429"/>
      <c r="M97" s="429"/>
      <c r="N97" s="429"/>
      <c r="O97" s="429"/>
      <c r="P97" s="429"/>
      <c r="Q97" s="429"/>
      <c r="R97" s="429"/>
      <c r="S97" s="429"/>
      <c r="T97" s="429"/>
      <c r="U97" s="429"/>
      <c r="V97" s="429"/>
      <c r="W97" s="429"/>
      <c r="X97" s="429"/>
      <c r="Y97" s="429"/>
      <c r="Z97" s="429"/>
      <c r="AA97" s="429"/>
    </row>
    <row r="98" spans="4:27" x14ac:dyDescent="0.3">
      <c r="D98" s="429"/>
      <c r="E98" s="429"/>
      <c r="F98" s="429"/>
      <c r="G98" s="429"/>
      <c r="H98" s="429"/>
      <c r="I98" s="429"/>
      <c r="J98" s="429"/>
      <c r="K98" s="429"/>
      <c r="L98" s="429"/>
      <c r="M98" s="429"/>
      <c r="N98" s="429"/>
      <c r="O98" s="429"/>
      <c r="P98" s="429"/>
      <c r="Q98" s="429"/>
      <c r="R98" s="429"/>
      <c r="S98" s="429"/>
      <c r="T98" s="429"/>
      <c r="U98" s="429"/>
      <c r="V98" s="429"/>
      <c r="W98" s="429"/>
      <c r="X98" s="429"/>
      <c r="Y98" s="429"/>
      <c r="Z98" s="429"/>
      <c r="AA98" s="429"/>
    </row>
    <row r="99" spans="4:27" x14ac:dyDescent="0.3">
      <c r="D99" s="429"/>
      <c r="E99" s="429"/>
      <c r="F99" s="429"/>
      <c r="G99" s="429"/>
      <c r="H99" s="429"/>
      <c r="I99" s="429"/>
      <c r="J99" s="429"/>
      <c r="K99" s="429"/>
      <c r="L99" s="429"/>
      <c r="M99" s="429"/>
      <c r="N99" s="429"/>
      <c r="O99" s="429"/>
      <c r="P99" s="429"/>
      <c r="Q99" s="429"/>
      <c r="R99" s="429"/>
      <c r="S99" s="429"/>
      <c r="T99" s="429"/>
      <c r="U99" s="429"/>
      <c r="V99" s="429"/>
      <c r="W99" s="429"/>
      <c r="X99" s="429"/>
      <c r="Y99" s="429"/>
      <c r="Z99" s="429"/>
      <c r="AA99" s="429"/>
    </row>
    <row r="100" spans="4:27" x14ac:dyDescent="0.3">
      <c r="D100" s="429"/>
      <c r="E100" s="429"/>
      <c r="F100" s="429"/>
      <c r="G100" s="429"/>
      <c r="H100" s="429"/>
      <c r="I100" s="429"/>
      <c r="J100" s="429"/>
      <c r="K100" s="429"/>
      <c r="L100" s="429"/>
      <c r="M100" s="429"/>
      <c r="N100" s="429"/>
      <c r="O100" s="429"/>
      <c r="P100" s="429"/>
      <c r="Q100" s="429"/>
      <c r="R100" s="429"/>
      <c r="S100" s="429"/>
      <c r="T100" s="429"/>
      <c r="U100" s="429"/>
      <c r="V100" s="429"/>
      <c r="W100" s="429"/>
      <c r="X100" s="429"/>
      <c r="Y100" s="429"/>
      <c r="Z100" s="429"/>
      <c r="AA100" s="429"/>
    </row>
    <row r="101" spans="4:27" x14ac:dyDescent="0.3">
      <c r="D101" s="429"/>
      <c r="E101" s="429"/>
      <c r="F101" s="429"/>
      <c r="G101" s="429"/>
      <c r="H101" s="429"/>
      <c r="I101" s="429"/>
      <c r="J101" s="429"/>
      <c r="K101" s="429"/>
      <c r="L101" s="429"/>
      <c r="M101" s="429"/>
      <c r="N101" s="429"/>
      <c r="O101" s="429"/>
      <c r="P101" s="429"/>
      <c r="Q101" s="429"/>
      <c r="R101" s="429"/>
      <c r="S101" s="429"/>
      <c r="T101" s="429"/>
      <c r="U101" s="429"/>
      <c r="V101" s="429"/>
      <c r="W101" s="429"/>
      <c r="X101" s="429"/>
      <c r="Y101" s="429"/>
      <c r="Z101" s="429"/>
      <c r="AA101" s="429"/>
    </row>
    <row r="102" spans="4:27" x14ac:dyDescent="0.3">
      <c r="D102" s="429"/>
      <c r="E102" s="429"/>
      <c r="F102" s="429"/>
      <c r="G102" s="429"/>
      <c r="H102" s="429"/>
      <c r="I102" s="429"/>
      <c r="J102" s="429"/>
      <c r="K102" s="429"/>
      <c r="L102" s="429"/>
      <c r="M102" s="429"/>
      <c r="N102" s="429"/>
      <c r="O102" s="429"/>
      <c r="P102" s="429"/>
      <c r="Q102" s="429"/>
      <c r="R102" s="429"/>
      <c r="S102" s="429"/>
      <c r="T102" s="429"/>
      <c r="U102" s="429"/>
      <c r="V102" s="429"/>
      <c r="W102" s="429"/>
      <c r="X102" s="429"/>
      <c r="Y102" s="429"/>
      <c r="Z102" s="429"/>
      <c r="AA102" s="429"/>
    </row>
    <row r="103" spans="4:27" x14ac:dyDescent="0.3">
      <c r="D103" s="429"/>
      <c r="E103" s="429"/>
      <c r="F103" s="429"/>
      <c r="G103" s="429"/>
      <c r="H103" s="429"/>
      <c r="I103" s="429"/>
      <c r="J103" s="429"/>
      <c r="K103" s="429"/>
      <c r="L103" s="429"/>
      <c r="M103" s="429"/>
      <c r="N103" s="429"/>
      <c r="O103" s="429"/>
      <c r="P103" s="429"/>
      <c r="Q103" s="429"/>
      <c r="R103" s="429"/>
      <c r="S103" s="429"/>
      <c r="T103" s="429"/>
      <c r="U103" s="429"/>
      <c r="V103" s="429"/>
      <c r="W103" s="429"/>
      <c r="X103" s="429"/>
      <c r="Y103" s="429"/>
      <c r="Z103" s="429"/>
      <c r="AA103" s="429"/>
    </row>
    <row r="104" spans="4:27" x14ac:dyDescent="0.3">
      <c r="D104" s="429"/>
      <c r="E104" s="429"/>
      <c r="F104" s="429"/>
      <c r="G104" s="429"/>
      <c r="H104" s="429"/>
      <c r="I104" s="429"/>
      <c r="J104" s="429"/>
      <c r="K104" s="429"/>
      <c r="L104" s="429"/>
      <c r="M104" s="429"/>
      <c r="N104" s="429"/>
      <c r="O104" s="429"/>
      <c r="P104" s="429"/>
      <c r="Q104" s="429"/>
      <c r="R104" s="429"/>
      <c r="S104" s="429"/>
      <c r="T104" s="429"/>
      <c r="U104" s="429"/>
      <c r="V104" s="429"/>
      <c r="W104" s="429"/>
      <c r="X104" s="429"/>
      <c r="Y104" s="429"/>
      <c r="Z104" s="429"/>
      <c r="AA104" s="429"/>
    </row>
    <row r="105" spans="4:27" x14ac:dyDescent="0.3">
      <c r="D105" s="429"/>
      <c r="E105" s="429"/>
      <c r="F105" s="429"/>
      <c r="G105" s="429"/>
      <c r="H105" s="429"/>
      <c r="I105" s="429"/>
      <c r="J105" s="429"/>
      <c r="K105" s="429"/>
      <c r="L105" s="429"/>
      <c r="M105" s="429"/>
      <c r="N105" s="429"/>
      <c r="O105" s="429"/>
      <c r="P105" s="429"/>
      <c r="Q105" s="429"/>
      <c r="R105" s="429"/>
      <c r="S105" s="429"/>
      <c r="T105" s="429"/>
      <c r="U105" s="429"/>
      <c r="V105" s="429"/>
      <c r="W105" s="429"/>
      <c r="X105" s="429"/>
      <c r="Y105" s="429"/>
      <c r="Z105" s="429"/>
      <c r="AA105" s="429"/>
    </row>
    <row r="106" spans="4:27" x14ac:dyDescent="0.3">
      <c r="D106" s="429"/>
      <c r="E106" s="429"/>
      <c r="F106" s="429"/>
      <c r="G106" s="429"/>
      <c r="H106" s="429"/>
      <c r="I106" s="429"/>
      <c r="J106" s="429"/>
      <c r="K106" s="429"/>
      <c r="L106" s="429"/>
      <c r="M106" s="429"/>
      <c r="N106" s="429"/>
      <c r="O106" s="429"/>
      <c r="P106" s="429"/>
      <c r="Q106" s="429"/>
      <c r="R106" s="429"/>
      <c r="S106" s="429"/>
      <c r="T106" s="429"/>
      <c r="U106" s="429"/>
      <c r="V106" s="429"/>
      <c r="W106" s="429"/>
      <c r="X106" s="429"/>
      <c r="Y106" s="429"/>
      <c r="Z106" s="429"/>
      <c r="AA106" s="429"/>
    </row>
    <row r="107" spans="4:27" x14ac:dyDescent="0.3">
      <c r="D107" s="429"/>
      <c r="E107" s="429"/>
      <c r="F107" s="429"/>
      <c r="G107" s="429"/>
      <c r="H107" s="429"/>
      <c r="I107" s="429"/>
      <c r="J107" s="429"/>
      <c r="K107" s="429"/>
      <c r="L107" s="429"/>
      <c r="M107" s="429"/>
      <c r="N107" s="429"/>
      <c r="O107" s="429"/>
      <c r="P107" s="429"/>
      <c r="Q107" s="429"/>
      <c r="R107" s="429"/>
      <c r="S107" s="429"/>
      <c r="T107" s="429"/>
      <c r="U107" s="429"/>
      <c r="V107" s="429"/>
      <c r="W107" s="429"/>
      <c r="X107" s="429"/>
      <c r="Y107" s="429"/>
      <c r="Z107" s="429"/>
      <c r="AA107" s="429"/>
    </row>
    <row r="108" spans="4:27" x14ac:dyDescent="0.3">
      <c r="D108" s="429"/>
      <c r="E108" s="429"/>
      <c r="F108" s="429"/>
      <c r="G108" s="429"/>
      <c r="H108" s="429"/>
      <c r="I108" s="429"/>
      <c r="J108" s="429"/>
      <c r="K108" s="429"/>
      <c r="L108" s="429"/>
      <c r="M108" s="429"/>
      <c r="N108" s="429"/>
      <c r="O108" s="429"/>
      <c r="P108" s="429"/>
      <c r="Q108" s="429"/>
      <c r="R108" s="429"/>
      <c r="S108" s="429"/>
      <c r="T108" s="429"/>
      <c r="U108" s="429"/>
      <c r="V108" s="429"/>
      <c r="W108" s="429"/>
      <c r="X108" s="429"/>
      <c r="Y108" s="429"/>
      <c r="Z108" s="429"/>
      <c r="AA108" s="429"/>
    </row>
    <row r="109" spans="4:27" x14ac:dyDescent="0.3">
      <c r="D109" s="429"/>
      <c r="E109" s="429"/>
      <c r="F109" s="429"/>
      <c r="G109" s="429"/>
      <c r="H109" s="429"/>
      <c r="I109" s="429"/>
      <c r="J109" s="429"/>
      <c r="K109" s="429"/>
      <c r="L109" s="429"/>
      <c r="M109" s="429"/>
      <c r="N109" s="429"/>
      <c r="O109" s="429"/>
      <c r="P109" s="429"/>
      <c r="Q109" s="429"/>
      <c r="R109" s="429"/>
      <c r="S109" s="429"/>
      <c r="T109" s="429"/>
      <c r="U109" s="429"/>
      <c r="V109" s="429"/>
      <c r="W109" s="429"/>
      <c r="X109" s="429"/>
      <c r="Y109" s="429"/>
      <c r="Z109" s="429"/>
      <c r="AA109" s="429"/>
    </row>
    <row r="110" spans="4:27" x14ac:dyDescent="0.3">
      <c r="D110" s="429"/>
      <c r="E110" s="429"/>
      <c r="F110" s="429"/>
      <c r="G110" s="429"/>
      <c r="H110" s="429"/>
      <c r="I110" s="429"/>
      <c r="J110" s="429"/>
      <c r="K110" s="429"/>
      <c r="L110" s="429"/>
      <c r="M110" s="429"/>
      <c r="N110" s="429"/>
      <c r="O110" s="429"/>
      <c r="P110" s="429"/>
      <c r="Q110" s="429"/>
      <c r="R110" s="429"/>
      <c r="S110" s="429"/>
      <c r="T110" s="429"/>
      <c r="U110" s="429"/>
      <c r="V110" s="429"/>
      <c r="W110" s="429"/>
      <c r="X110" s="429"/>
      <c r="Y110" s="429"/>
      <c r="Z110" s="429"/>
      <c r="AA110" s="429"/>
    </row>
    <row r="111" spans="4:27" x14ac:dyDescent="0.3">
      <c r="D111" s="429"/>
      <c r="E111" s="429"/>
      <c r="F111" s="429"/>
      <c r="G111" s="429"/>
      <c r="H111" s="429"/>
      <c r="I111" s="429"/>
      <c r="J111" s="429"/>
      <c r="K111" s="429"/>
      <c r="L111" s="429"/>
      <c r="M111" s="429"/>
      <c r="N111" s="429"/>
      <c r="O111" s="429"/>
      <c r="P111" s="429"/>
      <c r="Q111" s="429"/>
      <c r="R111" s="429"/>
      <c r="S111" s="429"/>
      <c r="T111" s="429"/>
      <c r="U111" s="429"/>
      <c r="V111" s="429"/>
      <c r="W111" s="429"/>
      <c r="X111" s="429"/>
      <c r="Y111" s="429"/>
      <c r="Z111" s="429"/>
      <c r="AA111" s="429"/>
    </row>
    <row r="112" spans="4:27" x14ac:dyDescent="0.3">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row>
    <row r="113" spans="4:27" x14ac:dyDescent="0.3">
      <c r="D113" s="429"/>
      <c r="E113" s="429"/>
      <c r="F113" s="429"/>
      <c r="G113" s="429"/>
      <c r="H113" s="429"/>
      <c r="I113" s="429"/>
      <c r="J113" s="429"/>
      <c r="K113" s="429"/>
      <c r="L113" s="429"/>
      <c r="M113" s="429"/>
      <c r="N113" s="429"/>
      <c r="O113" s="429"/>
      <c r="P113" s="429"/>
      <c r="Q113" s="429"/>
      <c r="R113" s="429"/>
      <c r="S113" s="429"/>
      <c r="T113" s="429"/>
      <c r="U113" s="429"/>
      <c r="V113" s="429"/>
      <c r="W113" s="429"/>
      <c r="X113" s="429"/>
      <c r="Y113" s="429"/>
      <c r="Z113" s="429"/>
      <c r="AA113" s="429"/>
    </row>
    <row r="114" spans="4:27" x14ac:dyDescent="0.3">
      <c r="D114" s="429"/>
      <c r="E114" s="429"/>
      <c r="F114" s="429"/>
      <c r="G114" s="429"/>
      <c r="H114" s="429"/>
      <c r="I114" s="429"/>
      <c r="J114" s="429"/>
      <c r="K114" s="429"/>
      <c r="L114" s="429"/>
      <c r="M114" s="429"/>
      <c r="N114" s="429"/>
      <c r="O114" s="429"/>
      <c r="P114" s="429"/>
      <c r="Q114" s="429"/>
      <c r="R114" s="429"/>
      <c r="S114" s="429"/>
      <c r="T114" s="429"/>
      <c r="U114" s="429"/>
      <c r="V114" s="429"/>
      <c r="W114" s="429"/>
      <c r="X114" s="429"/>
      <c r="Y114" s="429"/>
      <c r="Z114" s="429"/>
      <c r="AA114" s="429"/>
    </row>
    <row r="115" spans="4:27" x14ac:dyDescent="0.3">
      <c r="D115" s="429"/>
      <c r="E115" s="429"/>
      <c r="F115" s="429"/>
      <c r="G115" s="429"/>
      <c r="H115" s="429"/>
      <c r="I115" s="429"/>
      <c r="J115" s="429"/>
      <c r="K115" s="429"/>
      <c r="L115" s="429"/>
      <c r="M115" s="429"/>
      <c r="N115" s="429"/>
      <c r="O115" s="429"/>
      <c r="P115" s="429"/>
      <c r="Q115" s="429"/>
      <c r="R115" s="429"/>
      <c r="S115" s="429"/>
      <c r="T115" s="429"/>
      <c r="U115" s="429"/>
      <c r="V115" s="429"/>
      <c r="W115" s="429"/>
      <c r="X115" s="429"/>
      <c r="Y115" s="429"/>
      <c r="Z115" s="429"/>
      <c r="AA115" s="429"/>
    </row>
    <row r="116" spans="4:27" x14ac:dyDescent="0.3">
      <c r="D116" s="429"/>
      <c r="E116" s="429"/>
      <c r="F116" s="429"/>
      <c r="G116" s="429"/>
      <c r="H116" s="429"/>
      <c r="I116" s="429"/>
      <c r="J116" s="429"/>
      <c r="K116" s="429"/>
      <c r="L116" s="429"/>
      <c r="M116" s="429"/>
      <c r="N116" s="429"/>
      <c r="O116" s="429"/>
      <c r="P116" s="429"/>
      <c r="Q116" s="429"/>
      <c r="R116" s="429"/>
      <c r="S116" s="429"/>
      <c r="T116" s="429"/>
      <c r="U116" s="429"/>
      <c r="V116" s="429"/>
      <c r="W116" s="429"/>
      <c r="X116" s="429"/>
      <c r="Y116" s="429"/>
      <c r="Z116" s="429"/>
      <c r="AA116" s="429"/>
    </row>
    <row r="117" spans="4:27" x14ac:dyDescent="0.3">
      <c r="D117" s="429"/>
      <c r="E117" s="429"/>
      <c r="F117" s="429"/>
      <c r="G117" s="429"/>
      <c r="H117" s="429"/>
      <c r="I117" s="429"/>
      <c r="J117" s="429"/>
      <c r="K117" s="429"/>
      <c r="L117" s="429"/>
      <c r="M117" s="429"/>
      <c r="N117" s="429"/>
      <c r="O117" s="429"/>
      <c r="P117" s="429"/>
      <c r="Q117" s="429"/>
      <c r="R117" s="429"/>
      <c r="S117" s="429"/>
      <c r="T117" s="429"/>
      <c r="U117" s="429"/>
      <c r="V117" s="429"/>
      <c r="W117" s="429"/>
      <c r="X117" s="429"/>
      <c r="Y117" s="429"/>
      <c r="Z117" s="429"/>
      <c r="AA117" s="429"/>
    </row>
    <row r="118" spans="4:27" x14ac:dyDescent="0.3">
      <c r="D118" s="429"/>
      <c r="E118" s="429"/>
      <c r="F118" s="429"/>
      <c r="G118" s="429"/>
      <c r="H118" s="429"/>
      <c r="I118" s="429"/>
      <c r="J118" s="429"/>
      <c r="K118" s="429"/>
      <c r="L118" s="429"/>
      <c r="M118" s="429"/>
      <c r="N118" s="429"/>
      <c r="O118" s="429"/>
      <c r="P118" s="429"/>
      <c r="Q118" s="429"/>
      <c r="R118" s="429"/>
      <c r="S118" s="429"/>
      <c r="T118" s="429"/>
      <c r="U118" s="429"/>
      <c r="V118" s="429"/>
      <c r="W118" s="429"/>
      <c r="X118" s="429"/>
      <c r="Y118" s="429"/>
      <c r="Z118" s="429"/>
      <c r="AA118" s="429"/>
    </row>
    <row r="119" spans="4:27" x14ac:dyDescent="0.3">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c r="AA119" s="429"/>
    </row>
    <row r="120" spans="4:27" x14ac:dyDescent="0.3">
      <c r="D120" s="429"/>
      <c r="E120" s="429"/>
      <c r="F120" s="429"/>
      <c r="G120" s="429"/>
      <c r="H120" s="429"/>
      <c r="I120" s="429"/>
      <c r="J120" s="429"/>
      <c r="K120" s="429"/>
      <c r="L120" s="429"/>
      <c r="M120" s="429"/>
      <c r="N120" s="429"/>
      <c r="O120" s="429"/>
      <c r="P120" s="429"/>
      <c r="Q120" s="429"/>
      <c r="R120" s="429"/>
      <c r="S120" s="429"/>
      <c r="T120" s="429"/>
      <c r="U120" s="429"/>
      <c r="V120" s="429"/>
      <c r="W120" s="429"/>
      <c r="X120" s="429"/>
      <c r="Y120" s="429"/>
      <c r="Z120" s="429"/>
      <c r="AA120" s="429"/>
    </row>
    <row r="121" spans="4:27" x14ac:dyDescent="0.3">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row>
    <row r="122" spans="4:27" x14ac:dyDescent="0.3">
      <c r="D122" s="429"/>
      <c r="E122" s="429"/>
      <c r="F122" s="429"/>
      <c r="G122" s="429"/>
      <c r="H122" s="429"/>
      <c r="I122" s="429"/>
      <c r="J122" s="429"/>
      <c r="K122" s="429"/>
      <c r="L122" s="429"/>
      <c r="M122" s="429"/>
      <c r="N122" s="429"/>
      <c r="O122" s="429"/>
      <c r="P122" s="429"/>
      <c r="Q122" s="429"/>
      <c r="R122" s="429"/>
      <c r="S122" s="429"/>
      <c r="T122" s="429"/>
      <c r="U122" s="429"/>
      <c r="V122" s="429"/>
      <c r="W122" s="429"/>
      <c r="X122" s="429"/>
      <c r="Y122" s="429"/>
      <c r="Z122" s="429"/>
      <c r="AA122" s="429"/>
    </row>
    <row r="123" spans="4:27" x14ac:dyDescent="0.3">
      <c r="D123" s="429"/>
      <c r="E123" s="429"/>
      <c r="F123" s="429"/>
      <c r="G123" s="429"/>
      <c r="H123" s="429"/>
      <c r="I123" s="429"/>
      <c r="J123" s="429"/>
      <c r="K123" s="429"/>
      <c r="L123" s="429"/>
      <c r="M123" s="429"/>
      <c r="N123" s="429"/>
      <c r="O123" s="429"/>
      <c r="P123" s="429"/>
      <c r="Q123" s="429"/>
      <c r="R123" s="429"/>
      <c r="S123" s="429"/>
      <c r="T123" s="429"/>
      <c r="U123" s="429"/>
      <c r="V123" s="429"/>
      <c r="W123" s="429"/>
      <c r="X123" s="429"/>
      <c r="Y123" s="429"/>
      <c r="Z123" s="429"/>
      <c r="AA123" s="429"/>
    </row>
    <row r="124" spans="4:27" x14ac:dyDescent="0.3">
      <c r="D124" s="429"/>
      <c r="E124" s="429"/>
      <c r="F124" s="429"/>
      <c r="G124" s="429"/>
      <c r="H124" s="429"/>
      <c r="I124" s="429"/>
      <c r="J124" s="429"/>
      <c r="K124" s="429"/>
      <c r="L124" s="429"/>
      <c r="M124" s="429"/>
      <c r="N124" s="429"/>
      <c r="O124" s="429"/>
      <c r="P124" s="429"/>
      <c r="Q124" s="429"/>
      <c r="R124" s="429"/>
      <c r="S124" s="429"/>
      <c r="T124" s="429"/>
      <c r="U124" s="429"/>
      <c r="V124" s="429"/>
      <c r="W124" s="429"/>
      <c r="X124" s="429"/>
      <c r="Y124" s="429"/>
      <c r="Z124" s="429"/>
      <c r="AA124" s="429"/>
    </row>
    <row r="125" spans="4:27" x14ac:dyDescent="0.3">
      <c r="D125" s="429"/>
      <c r="E125" s="429"/>
      <c r="F125" s="429"/>
      <c r="G125" s="429"/>
      <c r="H125" s="429"/>
      <c r="I125" s="429"/>
      <c r="J125" s="429"/>
      <c r="K125" s="429"/>
      <c r="L125" s="429"/>
      <c r="M125" s="429"/>
      <c r="N125" s="429"/>
      <c r="O125" s="429"/>
      <c r="P125" s="429"/>
      <c r="Q125" s="429"/>
      <c r="R125" s="429"/>
      <c r="S125" s="429"/>
      <c r="T125" s="429"/>
      <c r="U125" s="429"/>
      <c r="V125" s="429"/>
      <c r="W125" s="429"/>
      <c r="X125" s="429"/>
      <c r="Y125" s="429"/>
      <c r="Z125" s="429"/>
      <c r="AA125" s="429"/>
    </row>
    <row r="126" spans="4:27" x14ac:dyDescent="0.3">
      <c r="D126" s="429"/>
      <c r="E126" s="429"/>
      <c r="F126" s="429"/>
      <c r="G126" s="429"/>
      <c r="H126" s="429"/>
      <c r="I126" s="429"/>
      <c r="J126" s="429"/>
      <c r="K126" s="429"/>
      <c r="L126" s="429"/>
      <c r="M126" s="429"/>
      <c r="N126" s="429"/>
      <c r="O126" s="429"/>
      <c r="P126" s="429"/>
      <c r="Q126" s="429"/>
      <c r="R126" s="429"/>
      <c r="S126" s="429"/>
      <c r="T126" s="429"/>
      <c r="U126" s="429"/>
      <c r="V126" s="429"/>
      <c r="W126" s="429"/>
      <c r="X126" s="429"/>
      <c r="Y126" s="429"/>
      <c r="Z126" s="429"/>
      <c r="AA126" s="429"/>
    </row>
    <row r="127" spans="4:27" x14ac:dyDescent="0.3">
      <c r="D127" s="429"/>
      <c r="E127" s="429"/>
      <c r="F127" s="429"/>
      <c r="G127" s="429"/>
      <c r="H127" s="429"/>
      <c r="I127" s="429"/>
      <c r="J127" s="429"/>
      <c r="K127" s="429"/>
      <c r="L127" s="429"/>
      <c r="M127" s="429"/>
      <c r="N127" s="429"/>
      <c r="O127" s="429"/>
      <c r="P127" s="429"/>
      <c r="Q127" s="429"/>
      <c r="R127" s="429"/>
      <c r="S127" s="429"/>
      <c r="T127" s="429"/>
      <c r="U127" s="429"/>
      <c r="V127" s="429"/>
      <c r="W127" s="429"/>
      <c r="X127" s="429"/>
      <c r="Y127" s="429"/>
      <c r="Z127" s="429"/>
      <c r="AA127" s="429"/>
    </row>
    <row r="128" spans="4:27" x14ac:dyDescent="0.3">
      <c r="D128" s="429"/>
      <c r="E128" s="429"/>
      <c r="F128" s="429"/>
      <c r="G128" s="429"/>
      <c r="H128" s="429"/>
      <c r="I128" s="429"/>
      <c r="J128" s="429"/>
      <c r="K128" s="429"/>
      <c r="L128" s="429"/>
      <c r="M128" s="429"/>
      <c r="N128" s="429"/>
      <c r="O128" s="429"/>
      <c r="P128" s="429"/>
      <c r="Q128" s="429"/>
      <c r="R128" s="429"/>
      <c r="S128" s="429"/>
      <c r="T128" s="429"/>
      <c r="U128" s="429"/>
      <c r="V128" s="429"/>
      <c r="W128" s="429"/>
      <c r="X128" s="429"/>
      <c r="Y128" s="429"/>
      <c r="Z128" s="429"/>
      <c r="AA128" s="429"/>
    </row>
    <row r="129" spans="4:27" x14ac:dyDescent="0.3">
      <c r="D129" s="429"/>
      <c r="E129" s="429"/>
      <c r="F129" s="429"/>
      <c r="G129" s="429"/>
      <c r="H129" s="429"/>
      <c r="I129" s="429"/>
      <c r="J129" s="429"/>
      <c r="K129" s="429"/>
      <c r="L129" s="429"/>
      <c r="M129" s="429"/>
      <c r="N129" s="429"/>
      <c r="O129" s="429"/>
      <c r="P129" s="429"/>
      <c r="Q129" s="429"/>
      <c r="R129" s="429"/>
      <c r="S129" s="429"/>
      <c r="T129" s="429"/>
      <c r="U129" s="429"/>
      <c r="V129" s="429"/>
      <c r="W129" s="429"/>
      <c r="X129" s="429"/>
      <c r="Y129" s="429"/>
      <c r="Z129" s="429"/>
      <c r="AA129" s="429"/>
    </row>
    <row r="130" spans="4:27" x14ac:dyDescent="0.3">
      <c r="D130" s="429"/>
      <c r="E130" s="429"/>
      <c r="F130" s="429"/>
      <c r="G130" s="429"/>
      <c r="H130" s="429"/>
      <c r="I130" s="429"/>
      <c r="J130" s="429"/>
      <c r="K130" s="429"/>
      <c r="L130" s="429"/>
      <c r="M130" s="429"/>
      <c r="N130" s="429"/>
      <c r="O130" s="429"/>
      <c r="P130" s="429"/>
      <c r="Q130" s="429"/>
      <c r="R130" s="429"/>
      <c r="S130" s="429"/>
      <c r="T130" s="429"/>
      <c r="U130" s="429"/>
      <c r="V130" s="429"/>
      <c r="W130" s="429"/>
      <c r="X130" s="429"/>
      <c r="Y130" s="429"/>
      <c r="Z130" s="429"/>
      <c r="AA130" s="429"/>
    </row>
    <row r="131" spans="4:27" x14ac:dyDescent="0.3">
      <c r="D131" s="429"/>
      <c r="E131" s="429"/>
      <c r="F131" s="429"/>
      <c r="G131" s="429"/>
      <c r="H131" s="429"/>
      <c r="I131" s="429"/>
      <c r="J131" s="429"/>
      <c r="K131" s="429"/>
      <c r="L131" s="429"/>
      <c r="M131" s="429"/>
      <c r="N131" s="429"/>
      <c r="O131" s="429"/>
      <c r="P131" s="429"/>
      <c r="Q131" s="429"/>
      <c r="R131" s="429"/>
      <c r="S131" s="429"/>
      <c r="T131" s="429"/>
      <c r="U131" s="429"/>
      <c r="V131" s="429"/>
      <c r="W131" s="429"/>
      <c r="X131" s="429"/>
      <c r="Y131" s="429"/>
      <c r="Z131" s="429"/>
      <c r="AA131" s="429"/>
    </row>
    <row r="132" spans="4:27" x14ac:dyDescent="0.3">
      <c r="D132" s="429"/>
      <c r="E132" s="429"/>
      <c r="F132" s="429"/>
      <c r="G132" s="429"/>
      <c r="H132" s="429"/>
      <c r="I132" s="429"/>
      <c r="J132" s="429"/>
      <c r="K132" s="429"/>
      <c r="L132" s="429"/>
      <c r="M132" s="429"/>
      <c r="N132" s="429"/>
      <c r="O132" s="429"/>
      <c r="P132" s="429"/>
      <c r="Q132" s="429"/>
      <c r="R132" s="429"/>
      <c r="S132" s="429"/>
      <c r="T132" s="429"/>
      <c r="U132" s="429"/>
      <c r="V132" s="429"/>
      <c r="W132" s="429"/>
      <c r="X132" s="429"/>
      <c r="Y132" s="429"/>
      <c r="Z132" s="429"/>
      <c r="AA132" s="429"/>
    </row>
    <row r="133" spans="4:27" x14ac:dyDescent="0.3">
      <c r="D133" s="429"/>
      <c r="E133" s="429"/>
      <c r="F133" s="429"/>
      <c r="G133" s="429"/>
      <c r="H133" s="429"/>
      <c r="I133" s="429"/>
      <c r="J133" s="429"/>
      <c r="K133" s="429"/>
      <c r="L133" s="429"/>
      <c r="M133" s="429"/>
      <c r="N133" s="429"/>
      <c r="O133" s="429"/>
      <c r="P133" s="429"/>
      <c r="Q133" s="429"/>
      <c r="R133" s="429"/>
      <c r="S133" s="429"/>
      <c r="T133" s="429"/>
      <c r="U133" s="429"/>
      <c r="V133" s="429"/>
      <c r="W133" s="429"/>
      <c r="X133" s="429"/>
      <c r="Y133" s="429"/>
      <c r="Z133" s="429"/>
      <c r="AA133" s="429"/>
    </row>
    <row r="134" spans="4:27" x14ac:dyDescent="0.3">
      <c r="D134" s="429"/>
      <c r="E134" s="429"/>
      <c r="F134" s="429"/>
      <c r="G134" s="429"/>
      <c r="H134" s="429"/>
      <c r="I134" s="429"/>
      <c r="J134" s="429"/>
      <c r="K134" s="429"/>
      <c r="L134" s="429"/>
      <c r="M134" s="429"/>
      <c r="N134" s="429"/>
      <c r="O134" s="429"/>
      <c r="P134" s="429"/>
      <c r="Q134" s="429"/>
      <c r="R134" s="429"/>
      <c r="S134" s="429"/>
      <c r="T134" s="429"/>
      <c r="U134" s="429"/>
      <c r="V134" s="429"/>
      <c r="W134" s="429"/>
      <c r="X134" s="429"/>
      <c r="Y134" s="429"/>
      <c r="Z134" s="429"/>
      <c r="AA134" s="429"/>
    </row>
    <row r="135" spans="4:27" x14ac:dyDescent="0.3">
      <c r="D135" s="429"/>
      <c r="E135" s="429"/>
      <c r="F135" s="429"/>
      <c r="G135" s="429"/>
      <c r="H135" s="429"/>
      <c r="I135" s="429"/>
      <c r="J135" s="429"/>
      <c r="K135" s="429"/>
      <c r="L135" s="429"/>
      <c r="M135" s="429"/>
      <c r="N135" s="429"/>
      <c r="O135" s="429"/>
      <c r="P135" s="429"/>
      <c r="Q135" s="429"/>
      <c r="R135" s="429"/>
      <c r="S135" s="429"/>
      <c r="T135" s="429"/>
      <c r="U135" s="429"/>
      <c r="V135" s="429"/>
      <c r="W135" s="429"/>
      <c r="X135" s="429"/>
      <c r="Y135" s="429"/>
      <c r="Z135" s="429"/>
      <c r="AA135" s="429"/>
    </row>
    <row r="136" spans="4:27" x14ac:dyDescent="0.3">
      <c r="D136" s="429"/>
      <c r="E136" s="429"/>
      <c r="F136" s="429"/>
      <c r="G136" s="429"/>
      <c r="H136" s="429"/>
      <c r="I136" s="429"/>
      <c r="J136" s="429"/>
      <c r="K136" s="429"/>
      <c r="L136" s="429"/>
      <c r="M136" s="429"/>
      <c r="N136" s="429"/>
      <c r="O136" s="429"/>
      <c r="P136" s="429"/>
      <c r="Q136" s="429"/>
      <c r="R136" s="429"/>
      <c r="S136" s="429"/>
      <c r="T136" s="429"/>
      <c r="U136" s="429"/>
      <c r="V136" s="429"/>
      <c r="W136" s="429"/>
      <c r="X136" s="429"/>
      <c r="Y136" s="429"/>
      <c r="Z136" s="429"/>
      <c r="AA136" s="429"/>
    </row>
    <row r="137" spans="4:27" x14ac:dyDescent="0.3">
      <c r="D137" s="429"/>
      <c r="E137" s="429"/>
      <c r="F137" s="429"/>
      <c r="G137" s="429"/>
      <c r="H137" s="429"/>
      <c r="I137" s="429"/>
      <c r="J137" s="429"/>
      <c r="K137" s="429"/>
      <c r="L137" s="429"/>
      <c r="M137" s="429"/>
      <c r="N137" s="429"/>
      <c r="O137" s="429"/>
      <c r="P137" s="429"/>
      <c r="Q137" s="429"/>
      <c r="R137" s="429"/>
      <c r="S137" s="429"/>
      <c r="T137" s="429"/>
      <c r="U137" s="429"/>
      <c r="V137" s="429"/>
      <c r="W137" s="429"/>
      <c r="X137" s="429"/>
      <c r="Y137" s="429"/>
      <c r="Z137" s="429"/>
      <c r="AA137" s="429"/>
    </row>
    <row r="138" spans="4:27" x14ac:dyDescent="0.3">
      <c r="D138" s="429"/>
      <c r="E138" s="429"/>
      <c r="F138" s="429"/>
      <c r="G138" s="429"/>
      <c r="H138" s="429"/>
      <c r="I138" s="429"/>
      <c r="J138" s="429"/>
      <c r="K138" s="429"/>
      <c r="L138" s="429"/>
      <c r="M138" s="429"/>
      <c r="N138" s="429"/>
      <c r="O138" s="429"/>
      <c r="P138" s="429"/>
      <c r="Q138" s="429"/>
      <c r="R138" s="429"/>
      <c r="S138" s="429"/>
      <c r="T138" s="429"/>
      <c r="U138" s="429"/>
      <c r="V138" s="429"/>
      <c r="W138" s="429"/>
      <c r="X138" s="429"/>
      <c r="Y138" s="429"/>
      <c r="Z138" s="429"/>
      <c r="AA138" s="429"/>
    </row>
    <row r="139" spans="4:27" x14ac:dyDescent="0.3">
      <c r="D139" s="429"/>
      <c r="E139" s="429"/>
      <c r="F139" s="429"/>
      <c r="G139" s="429"/>
      <c r="H139" s="429"/>
      <c r="I139" s="429"/>
      <c r="J139" s="429"/>
      <c r="K139" s="429"/>
      <c r="L139" s="429"/>
      <c r="M139" s="429"/>
      <c r="N139" s="429"/>
      <c r="O139" s="429"/>
      <c r="P139" s="429"/>
      <c r="Q139" s="429"/>
      <c r="R139" s="429"/>
      <c r="S139" s="429"/>
      <c r="T139" s="429"/>
      <c r="U139" s="429"/>
      <c r="V139" s="429"/>
      <c r="W139" s="429"/>
      <c r="X139" s="429"/>
      <c r="Y139" s="429"/>
      <c r="Z139" s="429"/>
      <c r="AA139" s="429"/>
    </row>
    <row r="140" spans="4:27" x14ac:dyDescent="0.3">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c r="AA140" s="429"/>
    </row>
    <row r="141" spans="4:27" x14ac:dyDescent="0.3">
      <c r="D141" s="429"/>
      <c r="E141" s="429"/>
      <c r="F141" s="429"/>
      <c r="G141" s="429"/>
      <c r="H141" s="429"/>
      <c r="I141" s="429"/>
      <c r="J141" s="429"/>
      <c r="K141" s="429"/>
      <c r="L141" s="429"/>
      <c r="M141" s="429"/>
      <c r="N141" s="429"/>
      <c r="O141" s="429"/>
      <c r="P141" s="429"/>
      <c r="Q141" s="429"/>
      <c r="R141" s="429"/>
      <c r="S141" s="429"/>
      <c r="T141" s="429"/>
      <c r="U141" s="429"/>
      <c r="V141" s="429"/>
      <c r="W141" s="429"/>
      <c r="X141" s="429"/>
      <c r="Y141" s="429"/>
      <c r="Z141" s="429"/>
      <c r="AA141" s="429"/>
    </row>
    <row r="142" spans="4:27" x14ac:dyDescent="0.3">
      <c r="D142" s="429"/>
      <c r="E142" s="429"/>
      <c r="F142" s="429"/>
      <c r="G142" s="429"/>
      <c r="H142" s="429"/>
      <c r="I142" s="429"/>
      <c r="J142" s="429"/>
      <c r="K142" s="429"/>
      <c r="L142" s="429"/>
      <c r="M142" s="429"/>
      <c r="N142" s="429"/>
      <c r="O142" s="429"/>
      <c r="P142" s="429"/>
      <c r="Q142" s="429"/>
      <c r="R142" s="429"/>
      <c r="S142" s="429"/>
      <c r="T142" s="429"/>
      <c r="U142" s="429"/>
      <c r="V142" s="429"/>
      <c r="W142" s="429"/>
      <c r="X142" s="429"/>
      <c r="Y142" s="429"/>
      <c r="Z142" s="429"/>
      <c r="AA142" s="429"/>
    </row>
    <row r="143" spans="4:27" x14ac:dyDescent="0.3">
      <c r="D143" s="429"/>
      <c r="E143" s="429"/>
      <c r="F143" s="429"/>
      <c r="G143" s="429"/>
      <c r="H143" s="429"/>
      <c r="I143" s="429"/>
      <c r="J143" s="429"/>
      <c r="K143" s="429"/>
      <c r="L143" s="429"/>
      <c r="M143" s="429"/>
      <c r="N143" s="429"/>
      <c r="O143" s="429"/>
      <c r="P143" s="429"/>
      <c r="Q143" s="429"/>
      <c r="R143" s="429"/>
      <c r="S143" s="429"/>
      <c r="T143" s="429"/>
      <c r="U143" s="429"/>
      <c r="V143" s="429"/>
      <c r="W143" s="429"/>
      <c r="X143" s="429"/>
      <c r="Y143" s="429"/>
      <c r="Z143" s="429"/>
      <c r="AA143" s="429"/>
    </row>
    <row r="144" spans="4:27" x14ac:dyDescent="0.3">
      <c r="D144" s="429"/>
      <c r="E144" s="429"/>
      <c r="F144" s="429"/>
      <c r="G144" s="429"/>
      <c r="H144" s="429"/>
      <c r="I144" s="429"/>
      <c r="J144" s="429"/>
      <c r="K144" s="429"/>
      <c r="L144" s="429"/>
      <c r="M144" s="429"/>
      <c r="N144" s="429"/>
      <c r="O144" s="429"/>
      <c r="P144" s="429"/>
      <c r="Q144" s="429"/>
      <c r="R144" s="429"/>
      <c r="S144" s="429"/>
      <c r="T144" s="429"/>
      <c r="U144" s="429"/>
      <c r="V144" s="429"/>
      <c r="W144" s="429"/>
      <c r="X144" s="429"/>
      <c r="Y144" s="429"/>
      <c r="Z144" s="429"/>
      <c r="AA144" s="429"/>
    </row>
    <row r="145" spans="4:27" x14ac:dyDescent="0.3">
      <c r="D145" s="429"/>
      <c r="E145" s="429"/>
      <c r="F145" s="429"/>
      <c r="G145" s="429"/>
      <c r="H145" s="429"/>
      <c r="I145" s="429"/>
      <c r="J145" s="429"/>
      <c r="K145" s="429"/>
      <c r="L145" s="429"/>
      <c r="M145" s="429"/>
      <c r="N145" s="429"/>
      <c r="O145" s="429"/>
      <c r="P145" s="429"/>
      <c r="Q145" s="429"/>
      <c r="R145" s="429"/>
      <c r="S145" s="429"/>
      <c r="T145" s="429"/>
      <c r="U145" s="429"/>
      <c r="V145" s="429"/>
      <c r="W145" s="429"/>
      <c r="X145" s="429"/>
      <c r="Y145" s="429"/>
      <c r="Z145" s="429"/>
      <c r="AA145" s="429"/>
    </row>
    <row r="146" spans="4:27" x14ac:dyDescent="0.3">
      <c r="D146" s="429"/>
      <c r="E146" s="429"/>
      <c r="F146" s="429"/>
      <c r="G146" s="429"/>
      <c r="H146" s="429"/>
      <c r="I146" s="429"/>
      <c r="J146" s="429"/>
      <c r="K146" s="429"/>
      <c r="L146" s="429"/>
      <c r="M146" s="429"/>
      <c r="N146" s="429"/>
      <c r="O146" s="429"/>
      <c r="P146" s="429"/>
      <c r="Q146" s="429"/>
      <c r="R146" s="429"/>
      <c r="S146" s="429"/>
      <c r="T146" s="429"/>
      <c r="U146" s="429"/>
      <c r="V146" s="429"/>
      <c r="W146" s="429"/>
      <c r="X146" s="429"/>
      <c r="Y146" s="429"/>
      <c r="Z146" s="429"/>
      <c r="AA146" s="429"/>
    </row>
    <row r="147" spans="4:27" x14ac:dyDescent="0.3">
      <c r="D147" s="429"/>
      <c r="E147" s="429"/>
      <c r="F147" s="429"/>
      <c r="G147" s="429"/>
      <c r="H147" s="429"/>
      <c r="I147" s="429"/>
      <c r="J147" s="429"/>
      <c r="K147" s="429"/>
      <c r="L147" s="429"/>
      <c r="M147" s="429"/>
      <c r="N147" s="429"/>
      <c r="O147" s="429"/>
      <c r="P147" s="429"/>
      <c r="Q147" s="429"/>
      <c r="R147" s="429"/>
      <c r="S147" s="429"/>
      <c r="T147" s="429"/>
      <c r="U147" s="429"/>
      <c r="V147" s="429"/>
      <c r="W147" s="429"/>
      <c r="X147" s="429"/>
      <c r="Y147" s="429"/>
      <c r="Z147" s="429"/>
      <c r="AA147" s="429"/>
    </row>
    <row r="148" spans="4:27" x14ac:dyDescent="0.3">
      <c r="D148" s="429"/>
      <c r="E148" s="429"/>
      <c r="F148" s="429"/>
      <c r="G148" s="429"/>
      <c r="H148" s="429"/>
      <c r="I148" s="429"/>
      <c r="J148" s="429"/>
      <c r="K148" s="429"/>
      <c r="L148" s="429"/>
      <c r="M148" s="429"/>
      <c r="N148" s="429"/>
      <c r="O148" s="429"/>
      <c r="P148" s="429"/>
      <c r="Q148" s="429"/>
      <c r="R148" s="429"/>
      <c r="S148" s="429"/>
      <c r="T148" s="429"/>
      <c r="U148" s="429"/>
      <c r="V148" s="429"/>
      <c r="W148" s="429"/>
      <c r="X148" s="429"/>
      <c r="Y148" s="429"/>
      <c r="Z148" s="429"/>
      <c r="AA148" s="429"/>
    </row>
    <row r="149" spans="4:27" x14ac:dyDescent="0.3">
      <c r="D149" s="429"/>
      <c r="E149" s="429"/>
      <c r="F149" s="429"/>
      <c r="G149" s="429"/>
      <c r="H149" s="429"/>
      <c r="I149" s="429"/>
      <c r="J149" s="429"/>
      <c r="K149" s="429"/>
      <c r="L149" s="429"/>
      <c r="M149" s="429"/>
      <c r="N149" s="429"/>
      <c r="O149" s="429"/>
      <c r="P149" s="429"/>
      <c r="Q149" s="429"/>
      <c r="R149" s="429"/>
      <c r="S149" s="429"/>
      <c r="T149" s="429"/>
      <c r="U149" s="429"/>
      <c r="V149" s="429"/>
      <c r="W149" s="429"/>
      <c r="X149" s="429"/>
      <c r="Y149" s="429"/>
      <c r="Z149" s="429"/>
      <c r="AA149" s="429"/>
    </row>
    <row r="150" spans="4:27" x14ac:dyDescent="0.3">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c r="AA150" s="429"/>
    </row>
    <row r="151" spans="4:27" x14ac:dyDescent="0.3">
      <c r="D151" s="429"/>
      <c r="E151" s="429"/>
      <c r="F151" s="429"/>
      <c r="G151" s="429"/>
      <c r="H151" s="429"/>
      <c r="I151" s="429"/>
      <c r="J151" s="429"/>
      <c r="K151" s="429"/>
      <c r="L151" s="429"/>
      <c r="M151" s="429"/>
      <c r="N151" s="429"/>
      <c r="O151" s="429"/>
      <c r="P151" s="429"/>
      <c r="Q151" s="429"/>
      <c r="R151" s="429"/>
      <c r="S151" s="429"/>
      <c r="T151" s="429"/>
      <c r="U151" s="429"/>
      <c r="V151" s="429"/>
      <c r="W151" s="429"/>
      <c r="X151" s="429"/>
      <c r="Y151" s="429"/>
      <c r="Z151" s="429"/>
      <c r="AA151" s="429"/>
    </row>
    <row r="152" spans="4:27" x14ac:dyDescent="0.3">
      <c r="D152" s="429"/>
      <c r="E152" s="429"/>
      <c r="F152" s="429"/>
      <c r="G152" s="429"/>
      <c r="H152" s="429"/>
      <c r="I152" s="429"/>
      <c r="J152" s="429"/>
      <c r="K152" s="429"/>
      <c r="L152" s="429"/>
      <c r="M152" s="429"/>
      <c r="N152" s="429"/>
      <c r="O152" s="429"/>
      <c r="P152" s="429"/>
      <c r="Q152" s="429"/>
      <c r="R152" s="429"/>
      <c r="S152" s="429"/>
      <c r="T152" s="429"/>
      <c r="U152" s="429"/>
      <c r="V152" s="429"/>
      <c r="W152" s="429"/>
      <c r="X152" s="429"/>
      <c r="Y152" s="429"/>
      <c r="Z152" s="429"/>
      <c r="AA152" s="429"/>
    </row>
    <row r="153" spans="4:27" x14ac:dyDescent="0.3">
      <c r="D153" s="429"/>
      <c r="E153" s="429"/>
      <c r="F153" s="429"/>
      <c r="G153" s="429"/>
      <c r="H153" s="429"/>
      <c r="I153" s="429"/>
      <c r="J153" s="429"/>
      <c r="K153" s="429"/>
      <c r="L153" s="429"/>
      <c r="M153" s="429"/>
      <c r="N153" s="429"/>
      <c r="O153" s="429"/>
      <c r="P153" s="429"/>
      <c r="Q153" s="429"/>
      <c r="R153" s="429"/>
      <c r="S153" s="429"/>
      <c r="T153" s="429"/>
      <c r="U153" s="429"/>
      <c r="V153" s="429"/>
      <c r="W153" s="429"/>
      <c r="X153" s="429"/>
      <c r="Y153" s="429"/>
      <c r="Z153" s="429"/>
      <c r="AA153" s="429"/>
    </row>
    <row r="154" spans="4:27" x14ac:dyDescent="0.3">
      <c r="D154" s="429"/>
      <c r="E154" s="429"/>
      <c r="F154" s="429"/>
      <c r="G154" s="429"/>
      <c r="H154" s="429"/>
      <c r="I154" s="429"/>
      <c r="J154" s="429"/>
      <c r="K154" s="429"/>
      <c r="L154" s="429"/>
      <c r="M154" s="429"/>
      <c r="N154" s="429"/>
      <c r="O154" s="429"/>
      <c r="P154" s="429"/>
      <c r="Q154" s="429"/>
      <c r="R154" s="429"/>
      <c r="S154" s="429"/>
      <c r="T154" s="429"/>
      <c r="U154" s="429"/>
      <c r="V154" s="429"/>
      <c r="W154" s="429"/>
      <c r="X154" s="429"/>
      <c r="Y154" s="429"/>
      <c r="Z154" s="429"/>
      <c r="AA154" s="429"/>
    </row>
    <row r="155" spans="4:27" x14ac:dyDescent="0.3">
      <c r="D155" s="429"/>
      <c r="E155" s="429"/>
      <c r="F155" s="429"/>
      <c r="G155" s="429"/>
      <c r="H155" s="429"/>
      <c r="I155" s="429"/>
      <c r="J155" s="429"/>
      <c r="K155" s="429"/>
      <c r="L155" s="429"/>
      <c r="M155" s="429"/>
      <c r="N155" s="429"/>
      <c r="O155" s="429"/>
      <c r="P155" s="429"/>
      <c r="Q155" s="429"/>
      <c r="R155" s="429"/>
      <c r="S155" s="429"/>
      <c r="T155" s="429"/>
      <c r="U155" s="429"/>
      <c r="V155" s="429"/>
      <c r="W155" s="429"/>
      <c r="X155" s="429"/>
      <c r="Y155" s="429"/>
      <c r="Z155" s="429"/>
      <c r="AA155" s="429"/>
    </row>
    <row r="156" spans="4:27" x14ac:dyDescent="0.3">
      <c r="D156" s="429"/>
      <c r="E156" s="429"/>
      <c r="F156" s="429"/>
      <c r="G156" s="429"/>
      <c r="H156" s="429"/>
      <c r="I156" s="429"/>
      <c r="J156" s="429"/>
      <c r="K156" s="429"/>
      <c r="L156" s="429"/>
      <c r="M156" s="429"/>
      <c r="N156" s="429"/>
      <c r="O156" s="429"/>
      <c r="P156" s="429"/>
      <c r="Q156" s="429"/>
      <c r="R156" s="429"/>
      <c r="S156" s="429"/>
      <c r="T156" s="429"/>
      <c r="U156" s="429"/>
      <c r="V156" s="429"/>
      <c r="W156" s="429"/>
      <c r="X156" s="429"/>
      <c r="Y156" s="429"/>
      <c r="Z156" s="429"/>
      <c r="AA156" s="429"/>
    </row>
    <row r="157" spans="4:27" x14ac:dyDescent="0.3">
      <c r="D157" s="429"/>
      <c r="E157" s="429"/>
      <c r="F157" s="429"/>
      <c r="G157" s="429"/>
      <c r="H157" s="429"/>
      <c r="I157" s="429"/>
      <c r="J157" s="429"/>
      <c r="K157" s="429"/>
      <c r="L157" s="429"/>
      <c r="M157" s="429"/>
      <c r="N157" s="429"/>
      <c r="O157" s="429"/>
      <c r="P157" s="429"/>
      <c r="Q157" s="429"/>
      <c r="R157" s="429"/>
      <c r="S157" s="429"/>
      <c r="T157" s="429"/>
      <c r="U157" s="429"/>
      <c r="V157" s="429"/>
      <c r="W157" s="429"/>
      <c r="X157" s="429"/>
      <c r="Y157" s="429"/>
      <c r="Z157" s="429"/>
      <c r="AA157" s="429"/>
    </row>
    <row r="158" spans="4:27" x14ac:dyDescent="0.3">
      <c r="D158" s="429"/>
      <c r="E158" s="429"/>
      <c r="F158" s="429"/>
      <c r="G158" s="429"/>
      <c r="H158" s="429"/>
      <c r="I158" s="429"/>
      <c r="J158" s="429"/>
      <c r="K158" s="429"/>
      <c r="L158" s="429"/>
      <c r="M158" s="429"/>
      <c r="N158" s="429"/>
      <c r="O158" s="429"/>
      <c r="P158" s="429"/>
      <c r="Q158" s="429"/>
      <c r="R158" s="429"/>
      <c r="S158" s="429"/>
      <c r="T158" s="429"/>
      <c r="U158" s="429"/>
      <c r="V158" s="429"/>
      <c r="W158" s="429"/>
      <c r="X158" s="429"/>
      <c r="Y158" s="429"/>
      <c r="Z158" s="429"/>
      <c r="AA158" s="429"/>
    </row>
    <row r="159" spans="4:27" x14ac:dyDescent="0.3">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row>
    <row r="160" spans="4:27" x14ac:dyDescent="0.3">
      <c r="D160" s="429"/>
      <c r="E160" s="429"/>
      <c r="F160" s="429"/>
      <c r="G160" s="429"/>
      <c r="H160" s="429"/>
      <c r="I160" s="429"/>
      <c r="J160" s="429"/>
      <c r="K160" s="429"/>
      <c r="L160" s="429"/>
      <c r="M160" s="429"/>
      <c r="N160" s="429"/>
      <c r="O160" s="429"/>
      <c r="P160" s="429"/>
      <c r="Q160" s="429"/>
      <c r="R160" s="429"/>
      <c r="S160" s="429"/>
      <c r="T160" s="429"/>
      <c r="U160" s="429"/>
      <c r="V160" s="429"/>
      <c r="W160" s="429"/>
      <c r="X160" s="429"/>
      <c r="Y160" s="429"/>
      <c r="Z160" s="429"/>
      <c r="AA160" s="429"/>
    </row>
    <row r="161" spans="4:27" x14ac:dyDescent="0.3">
      <c r="D161" s="429"/>
      <c r="E161" s="429"/>
      <c r="F161" s="429"/>
      <c r="G161" s="429"/>
      <c r="H161" s="429"/>
      <c r="I161" s="429"/>
      <c r="J161" s="429"/>
      <c r="K161" s="429"/>
      <c r="L161" s="429"/>
      <c r="M161" s="429"/>
      <c r="N161" s="429"/>
      <c r="O161" s="429"/>
      <c r="P161" s="429"/>
      <c r="Q161" s="429"/>
      <c r="R161" s="429"/>
      <c r="S161" s="429"/>
      <c r="T161" s="429"/>
      <c r="U161" s="429"/>
      <c r="V161" s="429"/>
      <c r="W161" s="429"/>
      <c r="X161" s="429"/>
      <c r="Y161" s="429"/>
      <c r="Z161" s="429"/>
      <c r="AA161" s="429"/>
    </row>
    <row r="162" spans="4:27" x14ac:dyDescent="0.3">
      <c r="D162" s="429"/>
      <c r="E162" s="429"/>
      <c r="F162" s="429"/>
      <c r="G162" s="429"/>
      <c r="H162" s="429"/>
      <c r="I162" s="429"/>
      <c r="J162" s="429"/>
      <c r="K162" s="429"/>
      <c r="L162" s="429"/>
      <c r="M162" s="429"/>
      <c r="N162" s="429"/>
      <c r="O162" s="429"/>
      <c r="P162" s="429"/>
      <c r="Q162" s="429"/>
      <c r="R162" s="429"/>
      <c r="S162" s="429"/>
      <c r="T162" s="429"/>
      <c r="U162" s="429"/>
      <c r="V162" s="429"/>
      <c r="W162" s="429"/>
      <c r="X162" s="429"/>
      <c r="Y162" s="429"/>
      <c r="Z162" s="429"/>
      <c r="AA162" s="429"/>
    </row>
    <row r="163" spans="4:27" x14ac:dyDescent="0.3">
      <c r="D163" s="429"/>
      <c r="E163" s="429"/>
      <c r="F163" s="429"/>
      <c r="G163" s="429"/>
      <c r="H163" s="429"/>
      <c r="I163" s="429"/>
      <c r="J163" s="429"/>
      <c r="K163" s="429"/>
      <c r="L163" s="429"/>
      <c r="M163" s="429"/>
      <c r="N163" s="429"/>
      <c r="O163" s="429"/>
      <c r="P163" s="429"/>
      <c r="Q163" s="429"/>
      <c r="R163" s="429"/>
      <c r="S163" s="429"/>
      <c r="T163" s="429"/>
      <c r="U163" s="429"/>
      <c r="V163" s="429"/>
      <c r="W163" s="429"/>
      <c r="X163" s="429"/>
      <c r="Y163" s="429"/>
      <c r="Z163" s="429"/>
      <c r="AA163" s="429"/>
    </row>
    <row r="164" spans="4:27" x14ac:dyDescent="0.3">
      <c r="D164" s="429"/>
      <c r="E164" s="429"/>
      <c r="F164" s="429"/>
      <c r="G164" s="429"/>
      <c r="H164" s="429"/>
      <c r="I164" s="429"/>
      <c r="J164" s="429"/>
      <c r="K164" s="429"/>
      <c r="L164" s="429"/>
      <c r="M164" s="429"/>
      <c r="N164" s="429"/>
      <c r="O164" s="429"/>
      <c r="P164" s="429"/>
      <c r="Q164" s="429"/>
      <c r="R164" s="429"/>
      <c r="S164" s="429"/>
      <c r="T164" s="429"/>
      <c r="U164" s="429"/>
      <c r="V164" s="429"/>
      <c r="W164" s="429"/>
      <c r="X164" s="429"/>
      <c r="Y164" s="429"/>
      <c r="Z164" s="429"/>
      <c r="AA164" s="429"/>
    </row>
    <row r="165" spans="4:27" x14ac:dyDescent="0.3">
      <c r="D165" s="429"/>
      <c r="E165" s="429"/>
      <c r="F165" s="429"/>
      <c r="G165" s="429"/>
      <c r="H165" s="429"/>
      <c r="I165" s="429"/>
      <c r="J165" s="429"/>
      <c r="K165" s="429"/>
      <c r="L165" s="429"/>
      <c r="M165" s="429"/>
      <c r="N165" s="429"/>
      <c r="O165" s="429"/>
      <c r="P165" s="429"/>
      <c r="Q165" s="429"/>
      <c r="R165" s="429"/>
      <c r="S165" s="429"/>
      <c r="T165" s="429"/>
      <c r="U165" s="429"/>
      <c r="V165" s="429"/>
      <c r="W165" s="429"/>
      <c r="X165" s="429"/>
      <c r="Y165" s="429"/>
      <c r="Z165" s="429"/>
      <c r="AA165" s="429"/>
    </row>
    <row r="166" spans="4:27" x14ac:dyDescent="0.3">
      <c r="D166" s="429"/>
      <c r="E166" s="429"/>
      <c r="F166" s="429"/>
      <c r="G166" s="429"/>
      <c r="H166" s="429"/>
      <c r="I166" s="429"/>
      <c r="J166" s="429"/>
      <c r="K166" s="429"/>
      <c r="L166" s="429"/>
      <c r="M166" s="429"/>
      <c r="N166" s="429"/>
      <c r="O166" s="429"/>
      <c r="P166" s="429"/>
      <c r="Q166" s="429"/>
      <c r="R166" s="429"/>
      <c r="S166" s="429"/>
      <c r="T166" s="429"/>
      <c r="U166" s="429"/>
      <c r="V166" s="429"/>
      <c r="W166" s="429"/>
      <c r="X166" s="429"/>
      <c r="Y166" s="429"/>
      <c r="Z166" s="429"/>
      <c r="AA166" s="429"/>
    </row>
    <row r="167" spans="4:27" x14ac:dyDescent="0.3">
      <c r="D167" s="429"/>
      <c r="E167" s="429"/>
      <c r="F167" s="429"/>
      <c r="G167" s="429"/>
      <c r="H167" s="429"/>
      <c r="I167" s="429"/>
      <c r="J167" s="429"/>
      <c r="K167" s="429"/>
      <c r="L167" s="429"/>
      <c r="M167" s="429"/>
      <c r="N167" s="429"/>
      <c r="O167" s="429"/>
      <c r="P167" s="429"/>
      <c r="Q167" s="429"/>
      <c r="R167" s="429"/>
      <c r="S167" s="429"/>
      <c r="T167" s="429"/>
      <c r="U167" s="429"/>
      <c r="V167" s="429"/>
      <c r="W167" s="429"/>
      <c r="X167" s="429"/>
      <c r="Y167" s="429"/>
      <c r="Z167" s="429"/>
      <c r="AA167" s="429"/>
    </row>
    <row r="168" spans="4:27" x14ac:dyDescent="0.3">
      <c r="D168" s="429"/>
      <c r="E168" s="429"/>
      <c r="F168" s="429"/>
      <c r="G168" s="429"/>
      <c r="H168" s="429"/>
      <c r="I168" s="429"/>
      <c r="J168" s="429"/>
      <c r="K168" s="429"/>
      <c r="L168" s="429"/>
      <c r="M168" s="429"/>
      <c r="N168" s="429"/>
      <c r="O168" s="429"/>
      <c r="P168" s="429"/>
      <c r="Q168" s="429"/>
      <c r="R168" s="429"/>
      <c r="S168" s="429"/>
      <c r="T168" s="429"/>
      <c r="U168" s="429"/>
      <c r="V168" s="429"/>
      <c r="W168" s="429"/>
      <c r="X168" s="429"/>
      <c r="Y168" s="429"/>
      <c r="Z168" s="429"/>
      <c r="AA168" s="429"/>
    </row>
    <row r="169" spans="4:27" x14ac:dyDescent="0.3">
      <c r="D169" s="429"/>
      <c r="E169" s="429"/>
      <c r="F169" s="429"/>
      <c r="G169" s="429"/>
      <c r="H169" s="429"/>
      <c r="I169" s="429"/>
      <c r="J169" s="429"/>
      <c r="K169" s="429"/>
      <c r="L169" s="429"/>
      <c r="M169" s="429"/>
      <c r="N169" s="429"/>
      <c r="O169" s="429"/>
      <c r="P169" s="429"/>
      <c r="Q169" s="429"/>
      <c r="R169" s="429"/>
      <c r="S169" s="429"/>
      <c r="T169" s="429"/>
      <c r="U169" s="429"/>
      <c r="V169" s="429"/>
      <c r="W169" s="429"/>
      <c r="X169" s="429"/>
      <c r="Y169" s="429"/>
      <c r="Z169" s="429"/>
      <c r="AA169" s="429"/>
    </row>
    <row r="170" spans="4:27" x14ac:dyDescent="0.3">
      <c r="D170" s="429"/>
      <c r="E170" s="429"/>
      <c r="F170" s="429"/>
      <c r="G170" s="429"/>
      <c r="H170" s="429"/>
      <c r="I170" s="429"/>
      <c r="J170" s="429"/>
      <c r="K170" s="429"/>
      <c r="L170" s="429"/>
      <c r="M170" s="429"/>
      <c r="N170" s="429"/>
      <c r="O170" s="429"/>
      <c r="P170" s="429"/>
      <c r="Q170" s="429"/>
      <c r="R170" s="429"/>
      <c r="S170" s="429"/>
      <c r="T170" s="429"/>
      <c r="U170" s="429"/>
      <c r="V170" s="429"/>
      <c r="W170" s="429"/>
      <c r="X170" s="429"/>
      <c r="Y170" s="429"/>
      <c r="Z170" s="429"/>
      <c r="AA170" s="429"/>
    </row>
    <row r="171" spans="4:27" x14ac:dyDescent="0.3">
      <c r="D171" s="429"/>
      <c r="E171" s="429"/>
      <c r="F171" s="429"/>
      <c r="G171" s="429"/>
      <c r="H171" s="429"/>
      <c r="I171" s="429"/>
      <c r="J171" s="429"/>
      <c r="K171" s="429"/>
      <c r="L171" s="429"/>
      <c r="M171" s="429"/>
      <c r="N171" s="429"/>
      <c r="O171" s="429"/>
      <c r="P171" s="429"/>
      <c r="Q171" s="429"/>
      <c r="R171" s="429"/>
      <c r="S171" s="429"/>
      <c r="T171" s="429"/>
      <c r="U171" s="429"/>
      <c r="V171" s="429"/>
      <c r="W171" s="429"/>
      <c r="X171" s="429"/>
      <c r="Y171" s="429"/>
      <c r="Z171" s="429"/>
      <c r="AA171" s="429"/>
    </row>
    <row r="172" spans="4:27" x14ac:dyDescent="0.3">
      <c r="D172" s="429"/>
      <c r="E172" s="429"/>
      <c r="F172" s="429"/>
      <c r="G172" s="429"/>
      <c r="H172" s="429"/>
      <c r="I172" s="429"/>
      <c r="J172" s="429"/>
      <c r="K172" s="429"/>
      <c r="L172" s="429"/>
      <c r="M172" s="429"/>
      <c r="N172" s="429"/>
      <c r="O172" s="429"/>
      <c r="P172" s="429"/>
      <c r="Q172" s="429"/>
      <c r="R172" s="429"/>
      <c r="S172" s="429"/>
      <c r="T172" s="429"/>
      <c r="U172" s="429"/>
      <c r="V172" s="429"/>
      <c r="W172" s="429"/>
      <c r="X172" s="429"/>
      <c r="Y172" s="429"/>
      <c r="Z172" s="429"/>
      <c r="AA172" s="429"/>
    </row>
    <row r="173" spans="4:27" x14ac:dyDescent="0.3">
      <c r="D173" s="429"/>
      <c r="E173" s="429"/>
      <c r="F173" s="429"/>
      <c r="G173" s="429"/>
      <c r="H173" s="429"/>
      <c r="I173" s="429"/>
      <c r="J173" s="429"/>
      <c r="K173" s="429"/>
      <c r="L173" s="429"/>
      <c r="M173" s="429"/>
      <c r="N173" s="429"/>
      <c r="O173" s="429"/>
      <c r="P173" s="429"/>
      <c r="Q173" s="429"/>
      <c r="R173" s="429"/>
      <c r="S173" s="429"/>
      <c r="T173" s="429"/>
      <c r="U173" s="429"/>
      <c r="V173" s="429"/>
      <c r="W173" s="429"/>
      <c r="X173" s="429"/>
      <c r="Y173" s="429"/>
      <c r="Z173" s="429"/>
      <c r="AA173" s="429"/>
    </row>
    <row r="174" spans="4:27" x14ac:dyDescent="0.3">
      <c r="D174" s="429"/>
      <c r="E174" s="429"/>
      <c r="F174" s="429"/>
      <c r="G174" s="429"/>
      <c r="H174" s="429"/>
      <c r="I174" s="429"/>
      <c r="J174" s="429"/>
      <c r="K174" s="429"/>
      <c r="L174" s="429"/>
      <c r="M174" s="429"/>
      <c r="N174" s="429"/>
      <c r="O174" s="429"/>
      <c r="P174" s="429"/>
      <c r="Q174" s="429"/>
      <c r="R174" s="429"/>
      <c r="S174" s="429"/>
      <c r="T174" s="429"/>
      <c r="U174" s="429"/>
      <c r="V174" s="429"/>
      <c r="W174" s="429"/>
      <c r="X174" s="429"/>
      <c r="Y174" s="429"/>
      <c r="Z174" s="429"/>
      <c r="AA174" s="429"/>
    </row>
    <row r="175" spans="4:27" x14ac:dyDescent="0.3">
      <c r="D175" s="429"/>
      <c r="E175" s="429"/>
      <c r="F175" s="429"/>
      <c r="G175" s="429"/>
      <c r="H175" s="429"/>
      <c r="I175" s="429"/>
      <c r="J175" s="429"/>
      <c r="K175" s="429"/>
      <c r="L175" s="429"/>
      <c r="M175" s="429"/>
      <c r="N175" s="429"/>
      <c r="O175" s="429"/>
      <c r="P175" s="429"/>
      <c r="Q175" s="429"/>
      <c r="R175" s="429"/>
      <c r="S175" s="429"/>
      <c r="T175" s="429"/>
      <c r="U175" s="429"/>
      <c r="V175" s="429"/>
      <c r="W175" s="429"/>
      <c r="X175" s="429"/>
      <c r="Y175" s="429"/>
      <c r="Z175" s="429"/>
      <c r="AA175" s="429"/>
    </row>
    <row r="176" spans="4:27" x14ac:dyDescent="0.3">
      <c r="D176" s="429"/>
      <c r="E176" s="429"/>
      <c r="F176" s="429"/>
      <c r="G176" s="429"/>
      <c r="H176" s="429"/>
      <c r="I176" s="429"/>
      <c r="J176" s="429"/>
      <c r="K176" s="429"/>
      <c r="L176" s="429"/>
      <c r="M176" s="429"/>
      <c r="N176" s="429"/>
      <c r="O176" s="429"/>
      <c r="P176" s="429"/>
      <c r="Q176" s="429"/>
      <c r="R176" s="429"/>
      <c r="S176" s="429"/>
      <c r="T176" s="429"/>
      <c r="U176" s="429"/>
      <c r="V176" s="429"/>
      <c r="W176" s="429"/>
      <c r="X176" s="429"/>
      <c r="Y176" s="429"/>
      <c r="Z176" s="429"/>
      <c r="AA176" s="429"/>
    </row>
    <row r="177" spans="4:27" x14ac:dyDescent="0.3">
      <c r="D177" s="429"/>
      <c r="E177" s="429"/>
      <c r="F177" s="429"/>
      <c r="G177" s="429"/>
      <c r="H177" s="429"/>
      <c r="I177" s="429"/>
      <c r="J177" s="429"/>
      <c r="K177" s="429"/>
      <c r="L177" s="429"/>
      <c r="M177" s="429"/>
      <c r="N177" s="429"/>
      <c r="O177" s="429"/>
      <c r="P177" s="429"/>
      <c r="Q177" s="429"/>
      <c r="R177" s="429"/>
      <c r="S177" s="429"/>
      <c r="T177" s="429"/>
      <c r="U177" s="429"/>
      <c r="V177" s="429"/>
      <c r="W177" s="429"/>
      <c r="X177" s="429"/>
      <c r="Y177" s="429"/>
      <c r="Z177" s="429"/>
      <c r="AA177" s="429"/>
    </row>
    <row r="178" spans="4:27" x14ac:dyDescent="0.3">
      <c r="D178" s="429"/>
      <c r="E178" s="429"/>
      <c r="F178" s="429"/>
      <c r="G178" s="429"/>
      <c r="H178" s="429"/>
      <c r="I178" s="429"/>
      <c r="J178" s="429"/>
      <c r="K178" s="429"/>
      <c r="L178" s="429"/>
      <c r="M178" s="429"/>
      <c r="N178" s="429"/>
      <c r="O178" s="429"/>
      <c r="P178" s="429"/>
      <c r="Q178" s="429"/>
      <c r="R178" s="429"/>
      <c r="S178" s="429"/>
      <c r="T178" s="429"/>
      <c r="U178" s="429"/>
      <c r="V178" s="429"/>
      <c r="W178" s="429"/>
      <c r="X178" s="429"/>
      <c r="Y178" s="429"/>
      <c r="Z178" s="429"/>
      <c r="AA178" s="429"/>
    </row>
    <row r="179" spans="4:27" x14ac:dyDescent="0.3">
      <c r="D179" s="429"/>
      <c r="E179" s="429"/>
      <c r="F179" s="429"/>
      <c r="G179" s="429"/>
      <c r="H179" s="429"/>
      <c r="I179" s="429"/>
      <c r="J179" s="429"/>
      <c r="K179" s="429"/>
      <c r="L179" s="429"/>
      <c r="M179" s="429"/>
      <c r="N179" s="429"/>
      <c r="O179" s="429"/>
      <c r="P179" s="429"/>
      <c r="Q179" s="429"/>
      <c r="R179" s="429"/>
      <c r="S179" s="429"/>
      <c r="T179" s="429"/>
      <c r="U179" s="429"/>
      <c r="V179" s="429"/>
      <c r="W179" s="429"/>
      <c r="X179" s="429"/>
      <c r="Y179" s="429"/>
      <c r="Z179" s="429"/>
      <c r="AA179" s="429"/>
    </row>
    <row r="180" spans="4:27" x14ac:dyDescent="0.3">
      <c r="D180" s="429"/>
      <c r="E180" s="429"/>
      <c r="F180" s="429"/>
      <c r="G180" s="429"/>
      <c r="H180" s="429"/>
      <c r="I180" s="429"/>
      <c r="J180" s="429"/>
      <c r="K180" s="429"/>
      <c r="L180" s="429"/>
      <c r="M180" s="429"/>
      <c r="N180" s="429"/>
      <c r="O180" s="429"/>
      <c r="P180" s="429"/>
      <c r="Q180" s="429"/>
      <c r="R180" s="429"/>
      <c r="S180" s="429"/>
      <c r="T180" s="429"/>
      <c r="U180" s="429"/>
      <c r="V180" s="429"/>
      <c r="W180" s="429"/>
      <c r="X180" s="429"/>
      <c r="Y180" s="429"/>
      <c r="Z180" s="429"/>
      <c r="AA180" s="429"/>
    </row>
    <row r="181" spans="4:27" x14ac:dyDescent="0.3">
      <c r="D181" s="429"/>
      <c r="E181" s="429"/>
      <c r="F181" s="429"/>
      <c r="G181" s="429"/>
      <c r="H181" s="429"/>
      <c r="I181" s="429"/>
      <c r="J181" s="429"/>
      <c r="K181" s="429"/>
      <c r="L181" s="429"/>
      <c r="M181" s="429"/>
      <c r="N181" s="429"/>
      <c r="O181" s="429"/>
      <c r="P181" s="429"/>
      <c r="Q181" s="429"/>
      <c r="R181" s="429"/>
      <c r="S181" s="429"/>
      <c r="T181" s="429"/>
      <c r="U181" s="429"/>
      <c r="V181" s="429"/>
      <c r="W181" s="429"/>
      <c r="X181" s="429"/>
      <c r="Y181" s="429"/>
      <c r="Z181" s="429"/>
      <c r="AA181" s="429"/>
    </row>
    <row r="182" spans="4:27" x14ac:dyDescent="0.3">
      <c r="D182" s="429"/>
      <c r="E182" s="429"/>
      <c r="F182" s="429"/>
      <c r="G182" s="429"/>
      <c r="H182" s="429"/>
      <c r="I182" s="429"/>
      <c r="J182" s="429"/>
      <c r="K182" s="429"/>
      <c r="L182" s="429"/>
      <c r="M182" s="429"/>
      <c r="N182" s="429"/>
      <c r="O182" s="429"/>
      <c r="P182" s="429"/>
      <c r="Q182" s="429"/>
      <c r="R182" s="429"/>
      <c r="S182" s="429"/>
      <c r="T182" s="429"/>
      <c r="U182" s="429"/>
      <c r="V182" s="429"/>
      <c r="W182" s="429"/>
      <c r="X182" s="429"/>
      <c r="Y182" s="429"/>
      <c r="Z182" s="429"/>
      <c r="AA182" s="429"/>
    </row>
    <row r="183" spans="4:27" x14ac:dyDescent="0.3">
      <c r="D183" s="429"/>
      <c r="E183" s="429"/>
      <c r="F183" s="429"/>
      <c r="G183" s="429"/>
      <c r="H183" s="429"/>
      <c r="I183" s="429"/>
      <c r="J183" s="429"/>
      <c r="K183" s="429"/>
      <c r="L183" s="429"/>
      <c r="M183" s="429"/>
      <c r="N183" s="429"/>
      <c r="O183" s="429"/>
      <c r="P183" s="429"/>
      <c r="Q183" s="429"/>
      <c r="R183" s="429"/>
      <c r="S183" s="429"/>
      <c r="T183" s="429"/>
      <c r="U183" s="429"/>
      <c r="V183" s="429"/>
      <c r="W183" s="429"/>
      <c r="X183" s="429"/>
      <c r="Y183" s="429"/>
      <c r="Z183" s="429"/>
      <c r="AA183" s="429"/>
    </row>
    <row r="184" spans="4:27" x14ac:dyDescent="0.3">
      <c r="D184" s="429"/>
      <c r="E184" s="429"/>
      <c r="F184" s="429"/>
      <c r="G184" s="429"/>
      <c r="H184" s="429"/>
      <c r="I184" s="429"/>
      <c r="J184" s="429"/>
      <c r="K184" s="429"/>
      <c r="L184" s="429"/>
      <c r="M184" s="429"/>
      <c r="N184" s="429"/>
      <c r="O184" s="429"/>
      <c r="P184" s="429"/>
      <c r="Q184" s="429"/>
      <c r="R184" s="429"/>
      <c r="S184" s="429"/>
      <c r="T184" s="429"/>
      <c r="U184" s="429"/>
      <c r="V184" s="429"/>
      <c r="W184" s="429"/>
      <c r="X184" s="429"/>
      <c r="Y184" s="429"/>
      <c r="Z184" s="429"/>
      <c r="AA184" s="429"/>
    </row>
    <row r="185" spans="4:27" x14ac:dyDescent="0.3">
      <c r="D185" s="429"/>
      <c r="E185" s="429"/>
      <c r="F185" s="429"/>
      <c r="G185" s="429"/>
      <c r="H185" s="429"/>
      <c r="I185" s="429"/>
      <c r="J185" s="429"/>
      <c r="K185" s="429"/>
      <c r="L185" s="429"/>
      <c r="M185" s="429"/>
      <c r="N185" s="429"/>
      <c r="O185" s="429"/>
      <c r="P185" s="429"/>
      <c r="Q185" s="429"/>
      <c r="R185" s="429"/>
      <c r="S185" s="429"/>
      <c r="T185" s="429"/>
      <c r="U185" s="429"/>
      <c r="V185" s="429"/>
      <c r="W185" s="429"/>
      <c r="X185" s="429"/>
      <c r="Y185" s="429"/>
      <c r="Z185" s="429"/>
      <c r="AA185" s="429"/>
    </row>
    <row r="186" spans="4:27" x14ac:dyDescent="0.3">
      <c r="D186" s="429"/>
      <c r="E186" s="429"/>
      <c r="F186" s="429"/>
      <c r="G186" s="429"/>
      <c r="H186" s="429"/>
      <c r="I186" s="429"/>
      <c r="J186" s="429"/>
      <c r="K186" s="429"/>
      <c r="L186" s="429"/>
      <c r="M186" s="429"/>
      <c r="N186" s="429"/>
      <c r="O186" s="429"/>
      <c r="P186" s="429"/>
      <c r="Q186" s="429"/>
      <c r="R186" s="429"/>
      <c r="S186" s="429"/>
      <c r="T186" s="429"/>
      <c r="U186" s="429"/>
      <c r="V186" s="429"/>
      <c r="W186" s="429"/>
      <c r="X186" s="429"/>
      <c r="Y186" s="429"/>
      <c r="Z186" s="429"/>
      <c r="AA186" s="429"/>
    </row>
    <row r="187" spans="4:27" x14ac:dyDescent="0.3">
      <c r="D187" s="429"/>
      <c r="E187" s="429"/>
      <c r="F187" s="429"/>
      <c r="G187" s="429"/>
      <c r="H187" s="429"/>
      <c r="I187" s="429"/>
      <c r="J187" s="429"/>
      <c r="K187" s="429"/>
      <c r="L187" s="429"/>
      <c r="M187" s="429"/>
      <c r="N187" s="429"/>
      <c r="O187" s="429"/>
      <c r="P187" s="429"/>
      <c r="Q187" s="429"/>
      <c r="R187" s="429"/>
      <c r="S187" s="429"/>
      <c r="T187" s="429"/>
      <c r="U187" s="429"/>
      <c r="V187" s="429"/>
      <c r="W187" s="429"/>
      <c r="X187" s="429"/>
      <c r="Y187" s="429"/>
      <c r="Z187" s="429"/>
      <c r="AA187" s="429"/>
    </row>
    <row r="188" spans="4:27" x14ac:dyDescent="0.3">
      <c r="D188" s="429"/>
      <c r="E188" s="429"/>
      <c r="F188" s="429"/>
      <c r="G188" s="429"/>
      <c r="H188" s="429"/>
      <c r="I188" s="429"/>
      <c r="J188" s="429"/>
      <c r="K188" s="429"/>
      <c r="L188" s="429"/>
      <c r="M188" s="429"/>
      <c r="N188" s="429"/>
      <c r="O188" s="429"/>
      <c r="P188" s="429"/>
      <c r="Q188" s="429"/>
      <c r="R188" s="429"/>
      <c r="S188" s="429"/>
      <c r="T188" s="429"/>
      <c r="U188" s="429"/>
      <c r="V188" s="429"/>
      <c r="W188" s="429"/>
      <c r="X188" s="429"/>
      <c r="Y188" s="429"/>
      <c r="Z188" s="429"/>
      <c r="AA188" s="429"/>
    </row>
    <row r="189" spans="4:27" x14ac:dyDescent="0.3">
      <c r="D189" s="429"/>
      <c r="E189" s="429"/>
      <c r="F189" s="429"/>
      <c r="G189" s="429"/>
      <c r="H189" s="429"/>
      <c r="I189" s="429"/>
      <c r="J189" s="429"/>
      <c r="K189" s="429"/>
      <c r="L189" s="429"/>
      <c r="M189" s="429"/>
      <c r="N189" s="429"/>
      <c r="O189" s="429"/>
      <c r="P189" s="429"/>
      <c r="Q189" s="429"/>
      <c r="R189" s="429"/>
      <c r="S189" s="429"/>
      <c r="T189" s="429"/>
      <c r="U189" s="429"/>
      <c r="V189" s="429"/>
      <c r="W189" s="429"/>
      <c r="X189" s="429"/>
      <c r="Y189" s="429"/>
      <c r="Z189" s="429"/>
      <c r="AA189" s="429"/>
    </row>
    <row r="190" spans="4:27" x14ac:dyDescent="0.3">
      <c r="D190" s="429"/>
      <c r="E190" s="429"/>
      <c r="F190" s="429"/>
      <c r="G190" s="429"/>
      <c r="H190" s="429"/>
      <c r="I190" s="429"/>
      <c r="J190" s="429"/>
      <c r="K190" s="429"/>
      <c r="L190" s="429"/>
      <c r="M190" s="429"/>
      <c r="N190" s="429"/>
      <c r="O190" s="429"/>
      <c r="P190" s="429"/>
      <c r="Q190" s="429"/>
      <c r="R190" s="429"/>
      <c r="S190" s="429"/>
      <c r="T190" s="429"/>
      <c r="U190" s="429"/>
      <c r="V190" s="429"/>
      <c r="W190" s="429"/>
      <c r="X190" s="429"/>
      <c r="Y190" s="429"/>
      <c r="Z190" s="429"/>
      <c r="AA190" s="429"/>
    </row>
    <row r="191" spans="4:27" x14ac:dyDescent="0.3">
      <c r="D191" s="429"/>
      <c r="E191" s="429"/>
      <c r="F191" s="429"/>
      <c r="G191" s="429"/>
      <c r="H191" s="429"/>
      <c r="I191" s="429"/>
      <c r="J191" s="429"/>
      <c r="K191" s="429"/>
      <c r="L191" s="429"/>
      <c r="M191" s="429"/>
      <c r="N191" s="429"/>
      <c r="O191" s="429"/>
      <c r="P191" s="429"/>
      <c r="Q191" s="429"/>
      <c r="R191" s="429"/>
      <c r="S191" s="429"/>
      <c r="T191" s="429"/>
      <c r="U191" s="429"/>
      <c r="V191" s="429"/>
      <c r="W191" s="429"/>
      <c r="X191" s="429"/>
      <c r="Y191" s="429"/>
      <c r="Z191" s="429"/>
      <c r="AA191" s="429"/>
    </row>
    <row r="192" spans="4:27" x14ac:dyDescent="0.3">
      <c r="D192" s="429"/>
      <c r="E192" s="429"/>
      <c r="F192" s="429"/>
      <c r="G192" s="429"/>
      <c r="H192" s="429"/>
      <c r="I192" s="429"/>
      <c r="J192" s="429"/>
      <c r="K192" s="429"/>
      <c r="L192" s="429"/>
      <c r="M192" s="429"/>
      <c r="N192" s="429"/>
      <c r="O192" s="429"/>
      <c r="P192" s="429"/>
      <c r="Q192" s="429"/>
      <c r="R192" s="429"/>
      <c r="S192" s="429"/>
      <c r="T192" s="429"/>
      <c r="U192" s="429"/>
      <c r="V192" s="429"/>
      <c r="W192" s="429"/>
      <c r="X192" s="429"/>
      <c r="Y192" s="429"/>
      <c r="Z192" s="429"/>
      <c r="AA192" s="429"/>
    </row>
    <row r="193" spans="4:27" x14ac:dyDescent="0.3">
      <c r="D193" s="429"/>
      <c r="E193" s="429"/>
      <c r="F193" s="429"/>
      <c r="G193" s="429"/>
      <c r="H193" s="429"/>
      <c r="I193" s="429"/>
      <c r="J193" s="429"/>
      <c r="K193" s="429"/>
      <c r="L193" s="429"/>
      <c r="M193" s="429"/>
      <c r="N193" s="429"/>
      <c r="O193" s="429"/>
      <c r="P193" s="429"/>
      <c r="Q193" s="429"/>
      <c r="R193" s="429"/>
      <c r="S193" s="429"/>
      <c r="T193" s="429"/>
      <c r="U193" s="429"/>
      <c r="V193" s="429"/>
      <c r="W193" s="429"/>
      <c r="X193" s="429"/>
      <c r="Y193" s="429"/>
      <c r="Z193" s="429"/>
      <c r="AA193" s="429"/>
    </row>
    <row r="194" spans="4:27" x14ac:dyDescent="0.3">
      <c r="D194" s="429"/>
      <c r="E194" s="429"/>
      <c r="F194" s="429"/>
      <c r="G194" s="429"/>
      <c r="H194" s="429"/>
      <c r="I194" s="429"/>
      <c r="J194" s="429"/>
      <c r="K194" s="429"/>
      <c r="L194" s="429"/>
      <c r="M194" s="429"/>
      <c r="N194" s="429"/>
      <c r="O194" s="429"/>
      <c r="P194" s="429"/>
      <c r="Q194" s="429"/>
      <c r="R194" s="429"/>
      <c r="S194" s="429"/>
      <c r="T194" s="429"/>
      <c r="U194" s="429"/>
      <c r="V194" s="429"/>
      <c r="W194" s="429"/>
      <c r="X194" s="429"/>
      <c r="Y194" s="429"/>
      <c r="Z194" s="429"/>
      <c r="AA194" s="429"/>
    </row>
    <row r="195" spans="4:27" x14ac:dyDescent="0.3">
      <c r="D195" s="429"/>
      <c r="E195" s="429"/>
      <c r="F195" s="429"/>
      <c r="G195" s="429"/>
      <c r="H195" s="429"/>
      <c r="I195" s="429"/>
      <c r="J195" s="429"/>
      <c r="K195" s="429"/>
      <c r="L195" s="429"/>
      <c r="M195" s="429"/>
      <c r="N195" s="429"/>
      <c r="O195" s="429"/>
      <c r="P195" s="429"/>
      <c r="Q195" s="429"/>
      <c r="R195" s="429"/>
      <c r="S195" s="429"/>
      <c r="T195" s="429"/>
      <c r="U195" s="429"/>
      <c r="V195" s="429"/>
      <c r="W195" s="429"/>
      <c r="X195" s="429"/>
      <c r="Y195" s="429"/>
      <c r="Z195" s="429"/>
      <c r="AA195" s="429"/>
    </row>
    <row r="196" spans="4:27" x14ac:dyDescent="0.3">
      <c r="D196" s="429"/>
      <c r="E196" s="429"/>
      <c r="F196" s="429"/>
      <c r="G196" s="429"/>
      <c r="H196" s="429"/>
      <c r="I196" s="429"/>
      <c r="J196" s="429"/>
      <c r="K196" s="429"/>
      <c r="L196" s="429"/>
      <c r="M196" s="429"/>
      <c r="N196" s="429"/>
      <c r="O196" s="429"/>
      <c r="P196" s="429"/>
      <c r="Q196" s="429"/>
      <c r="R196" s="429"/>
      <c r="S196" s="429"/>
      <c r="T196" s="429"/>
      <c r="U196" s="429"/>
      <c r="V196" s="429"/>
      <c r="W196" s="429"/>
      <c r="X196" s="429"/>
      <c r="Y196" s="429"/>
      <c r="Z196" s="429"/>
      <c r="AA196" s="429"/>
    </row>
    <row r="197" spans="4:27" x14ac:dyDescent="0.3">
      <c r="D197" s="429"/>
      <c r="E197" s="429"/>
      <c r="F197" s="429"/>
      <c r="G197" s="429"/>
      <c r="H197" s="429"/>
      <c r="I197" s="429"/>
      <c r="J197" s="429"/>
      <c r="K197" s="429"/>
      <c r="L197" s="429"/>
      <c r="M197" s="429"/>
      <c r="N197" s="429"/>
      <c r="O197" s="429"/>
      <c r="P197" s="429"/>
      <c r="Q197" s="429"/>
      <c r="R197" s="429"/>
      <c r="S197" s="429"/>
      <c r="T197" s="429"/>
      <c r="U197" s="429"/>
      <c r="V197" s="429"/>
      <c r="W197" s="429"/>
      <c r="X197" s="429"/>
      <c r="Y197" s="429"/>
      <c r="Z197" s="429"/>
      <c r="AA197" s="429"/>
    </row>
    <row r="198" spans="4:27" x14ac:dyDescent="0.3">
      <c r="D198" s="429"/>
      <c r="E198" s="429"/>
      <c r="F198" s="429"/>
      <c r="G198" s="429"/>
      <c r="H198" s="429"/>
      <c r="I198" s="429"/>
      <c r="J198" s="429"/>
      <c r="K198" s="429"/>
      <c r="L198" s="429"/>
      <c r="M198" s="429"/>
      <c r="N198" s="429"/>
      <c r="O198" s="429"/>
      <c r="P198" s="429"/>
      <c r="Q198" s="429"/>
      <c r="R198" s="429"/>
      <c r="S198" s="429"/>
      <c r="T198" s="429"/>
      <c r="U198" s="429"/>
      <c r="V198" s="429"/>
      <c r="W198" s="429"/>
      <c r="X198" s="429"/>
      <c r="Y198" s="429"/>
      <c r="Z198" s="429"/>
      <c r="AA198" s="429"/>
    </row>
    <row r="199" spans="4:27" x14ac:dyDescent="0.3">
      <c r="D199" s="429"/>
      <c r="E199" s="429"/>
      <c r="F199" s="429"/>
      <c r="G199" s="429"/>
      <c r="H199" s="429"/>
      <c r="I199" s="429"/>
      <c r="J199" s="429"/>
      <c r="K199" s="429"/>
      <c r="L199" s="429"/>
      <c r="M199" s="429"/>
      <c r="N199" s="429"/>
      <c r="O199" s="429"/>
      <c r="P199" s="429"/>
      <c r="Q199" s="429"/>
      <c r="R199" s="429"/>
      <c r="S199" s="429"/>
      <c r="T199" s="429"/>
      <c r="U199" s="429"/>
      <c r="V199" s="429"/>
      <c r="W199" s="429"/>
      <c r="X199" s="429"/>
      <c r="Y199" s="429"/>
      <c r="Z199" s="429"/>
      <c r="AA199" s="429"/>
    </row>
    <row r="200" spans="4:27" x14ac:dyDescent="0.3">
      <c r="D200" s="429"/>
      <c r="E200" s="429"/>
      <c r="F200" s="429"/>
      <c r="G200" s="429"/>
      <c r="H200" s="429"/>
      <c r="I200" s="429"/>
      <c r="J200" s="429"/>
      <c r="K200" s="429"/>
      <c r="L200" s="429"/>
      <c r="M200" s="429"/>
      <c r="N200" s="429"/>
      <c r="O200" s="429"/>
      <c r="P200" s="429"/>
      <c r="Q200" s="429"/>
      <c r="R200" s="429"/>
      <c r="S200" s="429"/>
      <c r="T200" s="429"/>
      <c r="U200" s="429"/>
      <c r="V200" s="429"/>
      <c r="W200" s="429"/>
      <c r="X200" s="429"/>
      <c r="Y200" s="429"/>
      <c r="Z200" s="429"/>
      <c r="AA200" s="429"/>
    </row>
    <row r="201" spans="4:27" x14ac:dyDescent="0.3">
      <c r="D201" s="429"/>
      <c r="E201" s="429"/>
      <c r="F201" s="429"/>
      <c r="G201" s="429"/>
      <c r="H201" s="429"/>
      <c r="I201" s="429"/>
      <c r="J201" s="429"/>
      <c r="K201" s="429"/>
      <c r="L201" s="429"/>
      <c r="M201" s="429"/>
      <c r="N201" s="429"/>
      <c r="O201" s="429"/>
      <c r="P201" s="429"/>
      <c r="Q201" s="429"/>
      <c r="R201" s="429"/>
      <c r="S201" s="429"/>
      <c r="T201" s="429"/>
      <c r="U201" s="429"/>
      <c r="V201" s="429"/>
      <c r="W201" s="429"/>
      <c r="X201" s="429"/>
      <c r="Y201" s="429"/>
      <c r="Z201" s="429"/>
      <c r="AA201" s="429"/>
    </row>
    <row r="202" spans="4:27" x14ac:dyDescent="0.3">
      <c r="D202" s="429"/>
      <c r="E202" s="429"/>
      <c r="F202" s="429"/>
      <c r="G202" s="429"/>
      <c r="H202" s="429"/>
      <c r="I202" s="429"/>
      <c r="J202" s="429"/>
      <c r="K202" s="429"/>
      <c r="L202" s="429"/>
      <c r="M202" s="429"/>
      <c r="N202" s="429"/>
      <c r="O202" s="429"/>
      <c r="P202" s="429"/>
      <c r="Q202" s="429"/>
      <c r="R202" s="429"/>
      <c r="S202" s="429"/>
      <c r="T202" s="429"/>
      <c r="U202" s="429"/>
      <c r="V202" s="429"/>
      <c r="W202" s="429"/>
      <c r="X202" s="429"/>
      <c r="Y202" s="429"/>
      <c r="Z202" s="429"/>
      <c r="AA202" s="429"/>
    </row>
    <row r="203" spans="4:27" x14ac:dyDescent="0.3">
      <c r="D203" s="429"/>
      <c r="E203" s="429"/>
      <c r="F203" s="429"/>
      <c r="G203" s="429"/>
      <c r="H203" s="429"/>
      <c r="I203" s="429"/>
      <c r="J203" s="429"/>
      <c r="K203" s="429"/>
      <c r="L203" s="429"/>
      <c r="M203" s="429"/>
      <c r="N203" s="429"/>
      <c r="O203" s="429"/>
      <c r="P203" s="429"/>
      <c r="Q203" s="429"/>
      <c r="R203" s="429"/>
      <c r="S203" s="429"/>
      <c r="T203" s="429"/>
      <c r="U203" s="429"/>
      <c r="V203" s="429"/>
      <c r="W203" s="429"/>
      <c r="X203" s="429"/>
      <c r="Y203" s="429"/>
      <c r="Z203" s="429"/>
      <c r="AA203" s="429"/>
    </row>
    <row r="204" spans="4:27" x14ac:dyDescent="0.3">
      <c r="D204" s="429"/>
      <c r="E204" s="429"/>
      <c r="F204" s="429"/>
      <c r="G204" s="429"/>
      <c r="H204" s="429"/>
      <c r="I204" s="429"/>
      <c r="J204" s="429"/>
      <c r="K204" s="429"/>
      <c r="L204" s="429"/>
      <c r="M204" s="429"/>
      <c r="N204" s="429"/>
      <c r="O204" s="429"/>
      <c r="P204" s="429"/>
      <c r="Q204" s="429"/>
      <c r="R204" s="429"/>
      <c r="S204" s="429"/>
      <c r="T204" s="429"/>
      <c r="U204" s="429"/>
      <c r="V204" s="429"/>
      <c r="W204" s="429"/>
      <c r="X204" s="429"/>
      <c r="Y204" s="429"/>
      <c r="Z204" s="429"/>
      <c r="AA204" s="429"/>
    </row>
    <row r="205" spans="4:27" x14ac:dyDescent="0.3">
      <c r="D205" s="429"/>
      <c r="E205" s="429"/>
      <c r="F205" s="429"/>
      <c r="G205" s="429"/>
      <c r="H205" s="429"/>
      <c r="I205" s="429"/>
      <c r="J205" s="429"/>
      <c r="K205" s="429"/>
      <c r="L205" s="429"/>
      <c r="M205" s="429"/>
      <c r="N205" s="429"/>
      <c r="O205" s="429"/>
      <c r="P205" s="429"/>
      <c r="Q205" s="429"/>
      <c r="R205" s="429"/>
      <c r="S205" s="429"/>
      <c r="T205" s="429"/>
      <c r="U205" s="429"/>
      <c r="V205" s="429"/>
      <c r="W205" s="429"/>
      <c r="X205" s="429"/>
      <c r="Y205" s="429"/>
      <c r="Z205" s="429"/>
      <c r="AA205" s="429"/>
    </row>
    <row r="206" spans="4:27" x14ac:dyDescent="0.3">
      <c r="D206" s="429"/>
      <c r="E206" s="429"/>
      <c r="F206" s="429"/>
      <c r="G206" s="429"/>
      <c r="H206" s="429"/>
      <c r="I206" s="429"/>
      <c r="J206" s="429"/>
      <c r="K206" s="429"/>
      <c r="L206" s="429"/>
      <c r="M206" s="429"/>
      <c r="N206" s="429"/>
      <c r="O206" s="429"/>
      <c r="P206" s="429"/>
      <c r="Q206" s="429"/>
      <c r="R206" s="429"/>
      <c r="S206" s="429"/>
      <c r="T206" s="429"/>
      <c r="U206" s="429"/>
      <c r="V206" s="429"/>
      <c r="W206" s="429"/>
      <c r="X206" s="429"/>
      <c r="Y206" s="429"/>
      <c r="Z206" s="429"/>
      <c r="AA206" s="429"/>
    </row>
    <row r="207" spans="4:27" x14ac:dyDescent="0.3">
      <c r="D207" s="429"/>
      <c r="E207" s="429"/>
      <c r="F207" s="429"/>
      <c r="G207" s="429"/>
      <c r="H207" s="429"/>
      <c r="I207" s="429"/>
      <c r="J207" s="429"/>
      <c r="K207" s="429"/>
      <c r="L207" s="429"/>
      <c r="M207" s="429"/>
      <c r="N207" s="429"/>
      <c r="O207" s="429"/>
      <c r="P207" s="429"/>
      <c r="Q207" s="429"/>
      <c r="R207" s="429"/>
      <c r="S207" s="429"/>
      <c r="T207" s="429"/>
      <c r="U207" s="429"/>
      <c r="V207" s="429"/>
      <c r="W207" s="429"/>
      <c r="X207" s="429"/>
      <c r="Y207" s="429"/>
      <c r="Z207" s="429"/>
      <c r="AA207" s="429"/>
    </row>
    <row r="208" spans="4:27" x14ac:dyDescent="0.3">
      <c r="D208" s="429"/>
      <c r="E208" s="429"/>
      <c r="F208" s="429"/>
      <c r="G208" s="429"/>
      <c r="H208" s="429"/>
      <c r="I208" s="429"/>
      <c r="J208" s="429"/>
      <c r="K208" s="429"/>
      <c r="L208" s="429"/>
      <c r="M208" s="429"/>
      <c r="N208" s="429"/>
      <c r="O208" s="429"/>
      <c r="P208" s="429"/>
      <c r="Q208" s="429"/>
      <c r="R208" s="429"/>
      <c r="S208" s="429"/>
      <c r="T208" s="429"/>
      <c r="U208" s="429"/>
      <c r="V208" s="429"/>
      <c r="W208" s="429"/>
      <c r="X208" s="429"/>
      <c r="Y208" s="429"/>
      <c r="Z208" s="429"/>
      <c r="AA208" s="429"/>
    </row>
    <row r="209" spans="4:27" x14ac:dyDescent="0.3">
      <c r="D209" s="429"/>
      <c r="E209" s="429"/>
      <c r="F209" s="429"/>
      <c r="G209" s="429"/>
      <c r="H209" s="429"/>
      <c r="I209" s="429"/>
      <c r="J209" s="429"/>
      <c r="K209" s="429"/>
      <c r="L209" s="429"/>
      <c r="M209" s="429"/>
      <c r="N209" s="429"/>
      <c r="O209" s="429"/>
      <c r="P209" s="429"/>
      <c r="Q209" s="429"/>
      <c r="R209" s="429"/>
      <c r="S209" s="429"/>
      <c r="T209" s="429"/>
      <c r="U209" s="429"/>
      <c r="V209" s="429"/>
      <c r="W209" s="429"/>
      <c r="X209" s="429"/>
      <c r="Y209" s="429"/>
      <c r="Z209" s="429"/>
      <c r="AA209" s="429"/>
    </row>
    <row r="210" spans="4:27" x14ac:dyDescent="0.3">
      <c r="D210" s="429"/>
      <c r="E210" s="429"/>
      <c r="F210" s="429"/>
      <c r="G210" s="429"/>
      <c r="H210" s="429"/>
      <c r="I210" s="429"/>
      <c r="J210" s="429"/>
      <c r="K210" s="429"/>
      <c r="L210" s="429"/>
      <c r="M210" s="429"/>
      <c r="N210" s="429"/>
      <c r="O210" s="429"/>
      <c r="P210" s="429"/>
      <c r="Q210" s="429"/>
      <c r="R210" s="429"/>
      <c r="S210" s="429"/>
      <c r="T210" s="429"/>
      <c r="U210" s="429"/>
      <c r="V210" s="429"/>
      <c r="W210" s="429"/>
      <c r="X210" s="429"/>
      <c r="Y210" s="429"/>
      <c r="Z210" s="429"/>
      <c r="AA210" s="429"/>
    </row>
    <row r="211" spans="4:27" x14ac:dyDescent="0.3">
      <c r="D211" s="429"/>
      <c r="E211" s="429"/>
      <c r="F211" s="429"/>
      <c r="G211" s="429"/>
      <c r="H211" s="429"/>
      <c r="I211" s="429"/>
      <c r="J211" s="429"/>
      <c r="K211" s="429"/>
      <c r="L211" s="429"/>
      <c r="M211" s="429"/>
      <c r="N211" s="429"/>
      <c r="O211" s="429"/>
      <c r="P211" s="429"/>
      <c r="Q211" s="429"/>
      <c r="R211" s="429"/>
      <c r="S211" s="429"/>
      <c r="T211" s="429"/>
      <c r="U211" s="429"/>
      <c r="V211" s="429"/>
      <c r="W211" s="429"/>
      <c r="X211" s="429"/>
      <c r="Y211" s="429"/>
      <c r="Z211" s="429"/>
      <c r="AA211" s="429"/>
    </row>
    <row r="212" spans="4:27" x14ac:dyDescent="0.3">
      <c r="D212" s="429"/>
      <c r="E212" s="429"/>
      <c r="F212" s="429"/>
      <c r="G212" s="429"/>
      <c r="H212" s="429"/>
      <c r="I212" s="429"/>
      <c r="J212" s="429"/>
      <c r="K212" s="429"/>
      <c r="L212" s="429"/>
      <c r="M212" s="429"/>
      <c r="N212" s="429"/>
      <c r="O212" s="429"/>
      <c r="P212" s="429"/>
      <c r="Q212" s="429"/>
      <c r="R212" s="429"/>
      <c r="S212" s="429"/>
      <c r="T212" s="429"/>
      <c r="U212" s="429"/>
      <c r="V212" s="429"/>
      <c r="W212" s="429"/>
      <c r="X212" s="429"/>
      <c r="Y212" s="429"/>
      <c r="Z212" s="429"/>
      <c r="AA212" s="429"/>
    </row>
    <row r="213" spans="4:27" x14ac:dyDescent="0.3">
      <c r="D213" s="429"/>
      <c r="E213" s="429"/>
      <c r="F213" s="429"/>
      <c r="G213" s="429"/>
      <c r="H213" s="429"/>
      <c r="I213" s="429"/>
      <c r="J213" s="429"/>
      <c r="K213" s="429"/>
      <c r="L213" s="429"/>
      <c r="M213" s="429"/>
      <c r="N213" s="429"/>
      <c r="O213" s="429"/>
      <c r="P213" s="429"/>
      <c r="Q213" s="429"/>
      <c r="R213" s="429"/>
      <c r="S213" s="429"/>
      <c r="T213" s="429"/>
      <c r="U213" s="429"/>
      <c r="V213" s="429"/>
      <c r="W213" s="429"/>
      <c r="X213" s="429"/>
      <c r="Y213" s="429"/>
      <c r="Z213" s="429"/>
      <c r="AA213" s="429"/>
    </row>
    <row r="214" spans="4:27" x14ac:dyDescent="0.3">
      <c r="D214" s="429"/>
      <c r="E214" s="429"/>
      <c r="F214" s="429"/>
      <c r="G214" s="429"/>
      <c r="H214" s="429"/>
      <c r="I214" s="429"/>
      <c r="J214" s="429"/>
      <c r="K214" s="429"/>
      <c r="L214" s="429"/>
      <c r="M214" s="429"/>
      <c r="N214" s="429"/>
      <c r="O214" s="429"/>
      <c r="P214" s="429"/>
      <c r="Q214" s="429"/>
      <c r="R214" s="429"/>
      <c r="S214" s="429"/>
      <c r="T214" s="429"/>
      <c r="U214" s="429"/>
      <c r="V214" s="429"/>
      <c r="W214" s="429"/>
      <c r="X214" s="429"/>
      <c r="Y214" s="429"/>
      <c r="Z214" s="429"/>
      <c r="AA214" s="429"/>
    </row>
    <row r="215" spans="4:27" x14ac:dyDescent="0.3">
      <c r="D215" s="429"/>
      <c r="E215" s="429"/>
      <c r="F215" s="429"/>
      <c r="G215" s="429"/>
      <c r="H215" s="429"/>
      <c r="I215" s="429"/>
      <c r="J215" s="429"/>
      <c r="K215" s="429"/>
      <c r="L215" s="429"/>
      <c r="M215" s="429"/>
      <c r="N215" s="429"/>
      <c r="O215" s="429"/>
      <c r="P215" s="429"/>
      <c r="Q215" s="429"/>
      <c r="R215" s="429"/>
      <c r="S215" s="429"/>
      <c r="T215" s="429"/>
      <c r="U215" s="429"/>
      <c r="V215" s="429"/>
      <c r="W215" s="429"/>
      <c r="X215" s="429"/>
      <c r="Y215" s="429"/>
      <c r="Z215" s="429"/>
      <c r="AA215" s="429"/>
    </row>
    <row r="216" spans="4:27" x14ac:dyDescent="0.3">
      <c r="D216" s="429"/>
      <c r="E216" s="429"/>
      <c r="F216" s="429"/>
      <c r="G216" s="429"/>
      <c r="H216" s="429"/>
      <c r="I216" s="429"/>
      <c r="J216" s="429"/>
      <c r="K216" s="429"/>
      <c r="L216" s="429"/>
      <c r="M216" s="429"/>
      <c r="N216" s="429"/>
      <c r="O216" s="429"/>
      <c r="P216" s="429"/>
      <c r="Q216" s="429"/>
      <c r="R216" s="429"/>
      <c r="S216" s="429"/>
      <c r="T216" s="429"/>
      <c r="U216" s="429"/>
      <c r="V216" s="429"/>
      <c r="W216" s="429"/>
      <c r="X216" s="429"/>
      <c r="Y216" s="429"/>
      <c r="Z216" s="429"/>
      <c r="AA216" s="429"/>
    </row>
    <row r="217" spans="4:27" x14ac:dyDescent="0.3">
      <c r="D217" s="429"/>
      <c r="E217" s="429"/>
      <c r="F217" s="429"/>
      <c r="G217" s="429"/>
      <c r="H217" s="429"/>
      <c r="I217" s="429"/>
      <c r="J217" s="429"/>
      <c r="K217" s="429"/>
      <c r="L217" s="429"/>
      <c r="M217" s="429"/>
      <c r="N217" s="429"/>
      <c r="O217" s="429"/>
      <c r="P217" s="429"/>
      <c r="Q217" s="429"/>
      <c r="R217" s="429"/>
      <c r="S217" s="429"/>
      <c r="T217" s="429"/>
      <c r="U217" s="429"/>
      <c r="V217" s="429"/>
      <c r="W217" s="429"/>
      <c r="X217" s="429"/>
      <c r="Y217" s="429"/>
      <c r="Z217" s="429"/>
      <c r="AA217" s="429"/>
    </row>
    <row r="218" spans="4:27" x14ac:dyDescent="0.3">
      <c r="D218" s="429"/>
      <c r="E218" s="429"/>
      <c r="F218" s="429"/>
      <c r="G218" s="429"/>
      <c r="H218" s="429"/>
      <c r="I218" s="429"/>
      <c r="J218" s="429"/>
      <c r="K218" s="429"/>
      <c r="L218" s="429"/>
      <c r="M218" s="429"/>
      <c r="N218" s="429"/>
      <c r="O218" s="429"/>
      <c r="P218" s="429"/>
      <c r="Q218" s="429"/>
      <c r="R218" s="429"/>
      <c r="S218" s="429"/>
      <c r="T218" s="429"/>
      <c r="U218" s="429"/>
      <c r="V218" s="429"/>
      <c r="W218" s="429"/>
      <c r="X218" s="429"/>
      <c r="Y218" s="429"/>
      <c r="Z218" s="429"/>
      <c r="AA218" s="429"/>
    </row>
    <row r="219" spans="4:27" x14ac:dyDescent="0.3">
      <c r="D219" s="429"/>
      <c r="E219" s="429"/>
      <c r="F219" s="429"/>
      <c r="G219" s="429"/>
      <c r="H219" s="429"/>
      <c r="I219" s="429"/>
      <c r="J219" s="429"/>
      <c r="K219" s="429"/>
      <c r="L219" s="429"/>
      <c r="M219" s="429"/>
      <c r="N219" s="429"/>
      <c r="O219" s="429"/>
      <c r="P219" s="429"/>
      <c r="Q219" s="429"/>
      <c r="R219" s="429"/>
      <c r="S219" s="429"/>
      <c r="T219" s="429"/>
      <c r="U219" s="429"/>
      <c r="V219" s="429"/>
      <c r="W219" s="429"/>
      <c r="X219" s="429"/>
      <c r="Y219" s="429"/>
      <c r="Z219" s="429"/>
      <c r="AA219" s="429"/>
    </row>
    <row r="220" spans="4:27" x14ac:dyDescent="0.3">
      <c r="D220" s="429"/>
      <c r="E220" s="429"/>
      <c r="F220" s="429"/>
      <c r="G220" s="429"/>
      <c r="H220" s="429"/>
      <c r="I220" s="429"/>
      <c r="J220" s="429"/>
      <c r="K220" s="429"/>
      <c r="L220" s="429"/>
      <c r="M220" s="429"/>
      <c r="N220" s="429"/>
      <c r="O220" s="429"/>
      <c r="P220" s="429"/>
      <c r="Q220" s="429"/>
      <c r="R220" s="429"/>
      <c r="S220" s="429"/>
      <c r="T220" s="429"/>
      <c r="U220" s="429"/>
      <c r="V220" s="429"/>
      <c r="W220" s="429"/>
      <c r="X220" s="429"/>
      <c r="Y220" s="429"/>
      <c r="Z220" s="429"/>
      <c r="AA220" s="429"/>
    </row>
    <row r="221" spans="4:27" x14ac:dyDescent="0.3">
      <c r="D221" s="429"/>
      <c r="E221" s="429"/>
      <c r="F221" s="429"/>
      <c r="G221" s="429"/>
      <c r="H221" s="429"/>
      <c r="I221" s="429"/>
      <c r="J221" s="429"/>
      <c r="K221" s="429"/>
      <c r="L221" s="429"/>
      <c r="M221" s="429"/>
      <c r="N221" s="429"/>
      <c r="O221" s="429"/>
      <c r="P221" s="429"/>
      <c r="Q221" s="429"/>
      <c r="R221" s="429"/>
      <c r="S221" s="429"/>
      <c r="T221" s="429"/>
      <c r="U221" s="429"/>
      <c r="V221" s="429"/>
      <c r="W221" s="429"/>
      <c r="X221" s="429"/>
      <c r="Y221" s="429"/>
      <c r="Z221" s="429"/>
      <c r="AA221" s="429"/>
    </row>
    <row r="222" spans="4:27" x14ac:dyDescent="0.3">
      <c r="D222" s="429"/>
      <c r="E222" s="429"/>
      <c r="F222" s="429"/>
      <c r="G222" s="429"/>
      <c r="H222" s="429"/>
      <c r="I222" s="429"/>
      <c r="J222" s="429"/>
      <c r="K222" s="429"/>
      <c r="L222" s="429"/>
      <c r="M222" s="429"/>
      <c r="N222" s="429"/>
      <c r="O222" s="429"/>
      <c r="P222" s="429"/>
      <c r="Q222" s="429"/>
      <c r="R222" s="429"/>
      <c r="S222" s="429"/>
      <c r="T222" s="429"/>
      <c r="U222" s="429"/>
      <c r="V222" s="429"/>
      <c r="W222" s="429"/>
      <c r="X222" s="429"/>
      <c r="Y222" s="429"/>
      <c r="Z222" s="429"/>
      <c r="AA222" s="429"/>
    </row>
    <row r="223" spans="4:27" x14ac:dyDescent="0.3">
      <c r="D223" s="429"/>
      <c r="E223" s="429"/>
      <c r="F223" s="429"/>
      <c r="G223" s="429"/>
      <c r="H223" s="429"/>
      <c r="I223" s="429"/>
      <c r="J223" s="429"/>
      <c r="K223" s="429"/>
      <c r="L223" s="429"/>
      <c r="M223" s="429"/>
      <c r="N223" s="429"/>
      <c r="O223" s="429"/>
      <c r="P223" s="429"/>
      <c r="Q223" s="429"/>
      <c r="R223" s="429"/>
      <c r="S223" s="429"/>
      <c r="T223" s="429"/>
      <c r="U223" s="429"/>
      <c r="V223" s="429"/>
      <c r="W223" s="429"/>
      <c r="X223" s="429"/>
      <c r="Y223" s="429"/>
      <c r="Z223" s="429"/>
      <c r="AA223" s="429"/>
    </row>
    <row r="224" spans="4:27" x14ac:dyDescent="0.3">
      <c r="D224" s="429"/>
      <c r="E224" s="429"/>
      <c r="F224" s="429"/>
      <c r="G224" s="429"/>
      <c r="H224" s="429"/>
      <c r="I224" s="429"/>
      <c r="J224" s="429"/>
      <c r="K224" s="429"/>
      <c r="L224" s="429"/>
      <c r="M224" s="429"/>
      <c r="N224" s="429"/>
      <c r="O224" s="429"/>
      <c r="P224" s="429"/>
      <c r="Q224" s="429"/>
      <c r="R224" s="429"/>
      <c r="S224" s="429"/>
      <c r="T224" s="429"/>
      <c r="U224" s="429"/>
      <c r="V224" s="429"/>
      <c r="W224" s="429"/>
      <c r="X224" s="429"/>
      <c r="Y224" s="429"/>
      <c r="Z224" s="429"/>
      <c r="AA224" s="429"/>
    </row>
    <row r="225" spans="4:27" x14ac:dyDescent="0.3">
      <c r="D225" s="429"/>
      <c r="E225" s="429"/>
      <c r="F225" s="429"/>
      <c r="G225" s="429"/>
      <c r="H225" s="429"/>
      <c r="I225" s="429"/>
      <c r="J225" s="429"/>
      <c r="K225" s="429"/>
      <c r="L225" s="429"/>
      <c r="M225" s="429"/>
      <c r="N225" s="429"/>
      <c r="O225" s="429"/>
      <c r="P225" s="429"/>
      <c r="Q225" s="429"/>
      <c r="R225" s="429"/>
      <c r="S225" s="429"/>
      <c r="T225" s="429"/>
      <c r="U225" s="429"/>
      <c r="V225" s="429"/>
      <c r="W225" s="429"/>
      <c r="X225" s="429"/>
      <c r="Y225" s="429"/>
      <c r="Z225" s="429"/>
      <c r="AA225" s="429"/>
    </row>
    <row r="226" spans="4:27" x14ac:dyDescent="0.3">
      <c r="D226" s="429"/>
      <c r="E226" s="429"/>
      <c r="F226" s="429"/>
      <c r="G226" s="429"/>
      <c r="H226" s="429"/>
      <c r="I226" s="429"/>
      <c r="J226" s="429"/>
      <c r="K226" s="429"/>
      <c r="L226" s="429"/>
      <c r="M226" s="429"/>
      <c r="N226" s="429"/>
      <c r="O226" s="429"/>
      <c r="P226" s="429"/>
      <c r="Q226" s="429"/>
      <c r="R226" s="429"/>
      <c r="S226" s="429"/>
      <c r="T226" s="429"/>
      <c r="U226" s="429"/>
      <c r="V226" s="429"/>
      <c r="W226" s="429"/>
      <c r="X226" s="429"/>
      <c r="Y226" s="429"/>
      <c r="Z226" s="429"/>
      <c r="AA226" s="429"/>
    </row>
    <row r="227" spans="4:27" x14ac:dyDescent="0.3">
      <c r="D227" s="429"/>
      <c r="E227" s="429"/>
      <c r="F227" s="429"/>
      <c r="G227" s="429"/>
      <c r="H227" s="429"/>
      <c r="I227" s="429"/>
      <c r="J227" s="429"/>
      <c r="K227" s="429"/>
      <c r="L227" s="429"/>
      <c r="M227" s="429"/>
      <c r="N227" s="429"/>
      <c r="O227" s="429"/>
      <c r="P227" s="429"/>
      <c r="Q227" s="429"/>
      <c r="R227" s="429"/>
      <c r="S227" s="429"/>
      <c r="T227" s="429"/>
      <c r="U227" s="429"/>
      <c r="V227" s="429"/>
      <c r="W227" s="429"/>
      <c r="X227" s="429"/>
      <c r="Y227" s="429"/>
      <c r="Z227" s="429"/>
      <c r="AA227" s="429"/>
    </row>
    <row r="228" spans="4:27" x14ac:dyDescent="0.3">
      <c r="D228" s="429"/>
      <c r="E228" s="429"/>
      <c r="F228" s="429"/>
      <c r="G228" s="429"/>
      <c r="H228" s="429"/>
      <c r="I228" s="429"/>
      <c r="J228" s="429"/>
      <c r="K228" s="429"/>
      <c r="L228" s="429"/>
      <c r="M228" s="429"/>
      <c r="N228" s="429"/>
      <c r="O228" s="429"/>
      <c r="P228" s="429"/>
      <c r="Q228" s="429"/>
      <c r="R228" s="429"/>
      <c r="S228" s="429"/>
      <c r="T228" s="429"/>
      <c r="U228" s="429"/>
      <c r="V228" s="429"/>
      <c r="W228" s="429"/>
      <c r="X228" s="429"/>
      <c r="Y228" s="429"/>
      <c r="Z228" s="429"/>
      <c r="AA228" s="429"/>
    </row>
    <row r="229" spans="4:27" x14ac:dyDescent="0.3">
      <c r="D229" s="429"/>
      <c r="E229" s="429"/>
      <c r="F229" s="429"/>
      <c r="G229" s="429"/>
      <c r="H229" s="429"/>
      <c r="I229" s="429"/>
      <c r="J229" s="429"/>
      <c r="K229" s="429"/>
      <c r="L229" s="429"/>
      <c r="M229" s="429"/>
      <c r="N229" s="429"/>
      <c r="O229" s="429"/>
      <c r="P229" s="429"/>
      <c r="Q229" s="429"/>
      <c r="R229" s="429"/>
      <c r="S229" s="429"/>
      <c r="T229" s="429"/>
      <c r="U229" s="429"/>
      <c r="V229" s="429"/>
      <c r="W229" s="429"/>
      <c r="X229" s="429"/>
      <c r="Y229" s="429"/>
      <c r="Z229" s="429"/>
      <c r="AA229" s="429"/>
    </row>
    <row r="230" spans="4:27" x14ac:dyDescent="0.3">
      <c r="D230" s="429"/>
      <c r="E230" s="429"/>
      <c r="F230" s="429"/>
      <c r="G230" s="429"/>
      <c r="H230" s="429"/>
      <c r="I230" s="429"/>
      <c r="J230" s="429"/>
      <c r="K230" s="429"/>
      <c r="L230" s="429"/>
      <c r="M230" s="429"/>
      <c r="N230" s="429"/>
      <c r="O230" s="429"/>
      <c r="P230" s="429"/>
      <c r="Q230" s="429"/>
      <c r="R230" s="429"/>
      <c r="S230" s="429"/>
      <c r="T230" s="429"/>
      <c r="U230" s="429"/>
      <c r="V230" s="429"/>
      <c r="W230" s="429"/>
      <c r="X230" s="429"/>
      <c r="Y230" s="429"/>
      <c r="Z230" s="429"/>
      <c r="AA230" s="429"/>
    </row>
    <row r="231" spans="4:27" x14ac:dyDescent="0.3">
      <c r="D231" s="429"/>
      <c r="E231" s="429"/>
      <c r="F231" s="429"/>
      <c r="G231" s="429"/>
      <c r="H231" s="429"/>
      <c r="I231" s="429"/>
      <c r="J231" s="429"/>
      <c r="K231" s="429"/>
      <c r="L231" s="429"/>
      <c r="M231" s="429"/>
      <c r="N231" s="429"/>
      <c r="O231" s="429"/>
      <c r="P231" s="429"/>
      <c r="Q231" s="429"/>
      <c r="R231" s="429"/>
      <c r="S231" s="429"/>
      <c r="T231" s="429"/>
      <c r="U231" s="429"/>
      <c r="V231" s="429"/>
      <c r="W231" s="429"/>
      <c r="X231" s="429"/>
      <c r="Y231" s="429"/>
      <c r="Z231" s="429"/>
      <c r="AA231" s="429"/>
    </row>
    <row r="232" spans="4:27" x14ac:dyDescent="0.3">
      <c r="D232" s="429"/>
      <c r="E232" s="429"/>
      <c r="F232" s="429"/>
      <c r="G232" s="429"/>
      <c r="H232" s="429"/>
      <c r="I232" s="429"/>
      <c r="J232" s="429"/>
      <c r="K232" s="429"/>
      <c r="L232" s="429"/>
      <c r="M232" s="429"/>
      <c r="N232" s="429"/>
      <c r="O232" s="429"/>
      <c r="P232" s="429"/>
      <c r="Q232" s="429"/>
      <c r="R232" s="429"/>
      <c r="S232" s="429"/>
      <c r="T232" s="429"/>
      <c r="U232" s="429"/>
      <c r="V232" s="429"/>
      <c r="W232" s="429"/>
      <c r="X232" s="429"/>
      <c r="Y232" s="429"/>
      <c r="Z232" s="429"/>
      <c r="AA232" s="429"/>
    </row>
    <row r="233" spans="4:27" x14ac:dyDescent="0.3">
      <c r="D233" s="429"/>
      <c r="E233" s="429"/>
      <c r="F233" s="429"/>
      <c r="G233" s="429"/>
      <c r="H233" s="429"/>
      <c r="I233" s="429"/>
      <c r="J233" s="429"/>
      <c r="K233" s="429"/>
      <c r="L233" s="429"/>
      <c r="M233" s="429"/>
      <c r="N233" s="429"/>
      <c r="O233" s="429"/>
      <c r="P233" s="429"/>
      <c r="Q233" s="429"/>
      <c r="R233" s="429"/>
      <c r="S233" s="429"/>
      <c r="T233" s="429"/>
      <c r="U233" s="429"/>
      <c r="V233" s="429"/>
      <c r="W233" s="429"/>
      <c r="X233" s="429"/>
      <c r="Y233" s="429"/>
      <c r="Z233" s="429"/>
      <c r="AA233" s="429"/>
    </row>
    <row r="234" spans="4:27" x14ac:dyDescent="0.3">
      <c r="D234" s="429"/>
      <c r="E234" s="429"/>
      <c r="F234" s="429"/>
      <c r="G234" s="429"/>
      <c r="H234" s="429"/>
      <c r="I234" s="429"/>
      <c r="J234" s="429"/>
      <c r="K234" s="429"/>
      <c r="L234" s="429"/>
      <c r="M234" s="429"/>
      <c r="N234" s="429"/>
      <c r="O234" s="429"/>
      <c r="P234" s="429"/>
      <c r="Q234" s="429"/>
      <c r="R234" s="429"/>
      <c r="S234" s="429"/>
      <c r="T234" s="429"/>
      <c r="U234" s="429"/>
      <c r="V234" s="429"/>
      <c r="W234" s="429"/>
      <c r="X234" s="429"/>
      <c r="Y234" s="429"/>
      <c r="Z234" s="429"/>
      <c r="AA234" s="429"/>
    </row>
    <row r="235" spans="4:27" x14ac:dyDescent="0.3">
      <c r="D235" s="429"/>
      <c r="E235" s="429"/>
      <c r="F235" s="429"/>
      <c r="G235" s="429"/>
      <c r="H235" s="429"/>
      <c r="I235" s="429"/>
      <c r="J235" s="429"/>
      <c r="K235" s="429"/>
      <c r="L235" s="429"/>
      <c r="M235" s="429"/>
      <c r="N235" s="429"/>
      <c r="O235" s="429"/>
      <c r="P235" s="429"/>
      <c r="Q235" s="429"/>
      <c r="R235" s="429"/>
      <c r="S235" s="429"/>
      <c r="T235" s="429"/>
      <c r="U235" s="429"/>
      <c r="V235" s="429"/>
      <c r="W235" s="429"/>
      <c r="X235" s="429"/>
      <c r="Y235" s="429"/>
      <c r="Z235" s="429"/>
      <c r="AA235" s="429"/>
    </row>
    <row r="236" spans="4:27" x14ac:dyDescent="0.3">
      <c r="D236" s="429"/>
      <c r="E236" s="429"/>
      <c r="F236" s="429"/>
      <c r="G236" s="429"/>
      <c r="H236" s="429"/>
      <c r="I236" s="429"/>
      <c r="J236" s="429"/>
      <c r="K236" s="429"/>
      <c r="L236" s="429"/>
      <c r="M236" s="429"/>
      <c r="N236" s="429"/>
      <c r="O236" s="429"/>
      <c r="P236" s="429"/>
      <c r="Q236" s="429"/>
      <c r="R236" s="429"/>
      <c r="S236" s="429"/>
      <c r="T236" s="429"/>
      <c r="U236" s="429"/>
      <c r="V236" s="429"/>
      <c r="W236" s="429"/>
      <c r="X236" s="429"/>
      <c r="Y236" s="429"/>
      <c r="Z236" s="429"/>
      <c r="AA236" s="429"/>
    </row>
    <row r="237" spans="4:27" x14ac:dyDescent="0.3">
      <c r="D237" s="429"/>
      <c r="E237" s="429"/>
      <c r="F237" s="429"/>
      <c r="G237" s="429"/>
      <c r="H237" s="429"/>
      <c r="I237" s="429"/>
      <c r="J237" s="429"/>
      <c r="K237" s="429"/>
      <c r="L237" s="429"/>
      <c r="M237" s="429"/>
      <c r="N237" s="429"/>
      <c r="O237" s="429"/>
      <c r="P237" s="429"/>
      <c r="Q237" s="429"/>
      <c r="R237" s="429"/>
      <c r="S237" s="429"/>
      <c r="T237" s="429"/>
      <c r="U237" s="429"/>
      <c r="V237" s="429"/>
      <c r="W237" s="429"/>
      <c r="X237" s="429"/>
      <c r="Y237" s="429"/>
      <c r="Z237" s="429"/>
      <c r="AA237" s="429"/>
    </row>
    <row r="238" spans="4:27" x14ac:dyDescent="0.3">
      <c r="D238" s="429"/>
      <c r="E238" s="429"/>
      <c r="F238" s="429"/>
      <c r="G238" s="429"/>
      <c r="H238" s="429"/>
      <c r="I238" s="429"/>
      <c r="J238" s="429"/>
      <c r="K238" s="429"/>
      <c r="L238" s="429"/>
      <c r="M238" s="429"/>
      <c r="N238" s="429"/>
      <c r="O238" s="429"/>
      <c r="P238" s="429"/>
      <c r="Q238" s="429"/>
      <c r="R238" s="429"/>
      <c r="S238" s="429"/>
      <c r="T238" s="429"/>
      <c r="U238" s="429"/>
      <c r="V238" s="429"/>
      <c r="W238" s="429"/>
      <c r="X238" s="429"/>
      <c r="Y238" s="429"/>
      <c r="Z238" s="429"/>
      <c r="AA238" s="429"/>
    </row>
    <row r="239" spans="4:27" x14ac:dyDescent="0.3">
      <c r="D239" s="429"/>
      <c r="E239" s="429"/>
      <c r="F239" s="429"/>
      <c r="G239" s="429"/>
      <c r="H239" s="429"/>
      <c r="I239" s="429"/>
      <c r="J239" s="429"/>
      <c r="K239" s="429"/>
      <c r="L239" s="429"/>
      <c r="M239" s="429"/>
      <c r="N239" s="429"/>
      <c r="O239" s="429"/>
      <c r="P239" s="429"/>
      <c r="Q239" s="429"/>
      <c r="R239" s="429"/>
      <c r="S239" s="429"/>
      <c r="T239" s="429"/>
      <c r="U239" s="429"/>
      <c r="V239" s="429"/>
      <c r="W239" s="429"/>
      <c r="X239" s="429"/>
      <c r="Y239" s="429"/>
      <c r="Z239" s="429"/>
      <c r="AA239" s="429"/>
    </row>
    <row r="240" spans="4:27" x14ac:dyDescent="0.3">
      <c r="D240" s="429"/>
      <c r="E240" s="429"/>
      <c r="F240" s="429"/>
      <c r="G240" s="429"/>
      <c r="H240" s="429"/>
      <c r="I240" s="429"/>
      <c r="J240" s="429"/>
      <c r="K240" s="429"/>
      <c r="L240" s="429"/>
      <c r="M240" s="429"/>
      <c r="N240" s="429"/>
      <c r="O240" s="429"/>
      <c r="P240" s="429"/>
      <c r="Q240" s="429"/>
      <c r="R240" s="429"/>
      <c r="S240" s="429"/>
      <c r="T240" s="429"/>
      <c r="U240" s="429"/>
      <c r="V240" s="429"/>
      <c r="W240" s="429"/>
      <c r="X240" s="429"/>
      <c r="Y240" s="429"/>
      <c r="Z240" s="429"/>
      <c r="AA240" s="429"/>
    </row>
    <row r="241" spans="4:27" x14ac:dyDescent="0.3">
      <c r="D241" s="429"/>
      <c r="E241" s="429"/>
      <c r="F241" s="429"/>
      <c r="G241" s="429"/>
      <c r="H241" s="429"/>
      <c r="I241" s="429"/>
      <c r="J241" s="429"/>
      <c r="K241" s="429"/>
      <c r="L241" s="429"/>
      <c r="M241" s="429"/>
      <c r="N241" s="429"/>
      <c r="O241" s="429"/>
      <c r="P241" s="429"/>
      <c r="Q241" s="429"/>
      <c r="R241" s="429"/>
      <c r="S241" s="429"/>
      <c r="T241" s="429"/>
      <c r="U241" s="429"/>
      <c r="V241" s="429"/>
      <c r="W241" s="429"/>
      <c r="X241" s="429"/>
      <c r="Y241" s="429"/>
      <c r="Z241" s="429"/>
      <c r="AA241" s="429"/>
    </row>
    <row r="242" spans="4:27" x14ac:dyDescent="0.3">
      <c r="D242" s="429"/>
      <c r="E242" s="429"/>
      <c r="F242" s="429"/>
      <c r="G242" s="429"/>
      <c r="H242" s="429"/>
      <c r="I242" s="429"/>
      <c r="J242" s="429"/>
      <c r="K242" s="429"/>
      <c r="L242" s="429"/>
      <c r="M242" s="429"/>
      <c r="N242" s="429"/>
      <c r="O242" s="429"/>
      <c r="P242" s="429"/>
      <c r="Q242" s="429"/>
      <c r="R242" s="429"/>
      <c r="S242" s="429"/>
      <c r="T242" s="429"/>
      <c r="U242" s="429"/>
      <c r="V242" s="429"/>
      <c r="W242" s="429"/>
      <c r="X242" s="429"/>
      <c r="Y242" s="429"/>
      <c r="Z242" s="429"/>
      <c r="AA242" s="429"/>
    </row>
    <row r="243" spans="4:27" x14ac:dyDescent="0.3">
      <c r="D243" s="429"/>
      <c r="E243" s="429"/>
      <c r="F243" s="429"/>
      <c r="G243" s="429"/>
      <c r="H243" s="429"/>
      <c r="I243" s="429"/>
      <c r="J243" s="429"/>
      <c r="K243" s="429"/>
      <c r="L243" s="429"/>
      <c r="M243" s="429"/>
      <c r="N243" s="429"/>
      <c r="O243" s="429"/>
      <c r="P243" s="429"/>
      <c r="Q243" s="429"/>
      <c r="R243" s="429"/>
      <c r="S243" s="429"/>
      <c r="T243" s="429"/>
      <c r="U243" s="429"/>
      <c r="V243" s="429"/>
      <c r="W243" s="429"/>
      <c r="X243" s="429"/>
      <c r="Y243" s="429"/>
      <c r="Z243" s="429"/>
      <c r="AA243" s="429"/>
    </row>
    <row r="244" spans="4:27" x14ac:dyDescent="0.3">
      <c r="D244" s="429"/>
      <c r="E244" s="429"/>
      <c r="F244" s="429"/>
      <c r="G244" s="429"/>
      <c r="H244" s="429"/>
      <c r="I244" s="429"/>
      <c r="J244" s="429"/>
      <c r="K244" s="429"/>
      <c r="L244" s="429"/>
      <c r="M244" s="429"/>
      <c r="N244" s="429"/>
      <c r="O244" s="429"/>
      <c r="P244" s="429"/>
      <c r="Q244" s="429"/>
      <c r="R244" s="429"/>
      <c r="S244" s="429"/>
      <c r="T244" s="429"/>
      <c r="U244" s="429"/>
      <c r="V244" s="429"/>
      <c r="W244" s="429"/>
      <c r="X244" s="429"/>
      <c r="Y244" s="429"/>
      <c r="Z244" s="429"/>
      <c r="AA244" s="429"/>
    </row>
    <row r="245" spans="4:27" x14ac:dyDescent="0.3">
      <c r="D245" s="429"/>
      <c r="E245" s="429"/>
      <c r="F245" s="429"/>
      <c r="G245" s="429"/>
      <c r="H245" s="429"/>
      <c r="I245" s="429"/>
      <c r="J245" s="429"/>
      <c r="K245" s="429"/>
      <c r="L245" s="429"/>
      <c r="M245" s="429"/>
      <c r="N245" s="429"/>
      <c r="O245" s="429"/>
      <c r="P245" s="429"/>
      <c r="Q245" s="429"/>
      <c r="R245" s="429"/>
      <c r="S245" s="429"/>
      <c r="T245" s="429"/>
      <c r="U245" s="429"/>
      <c r="V245" s="429"/>
      <c r="W245" s="429"/>
      <c r="X245" s="429"/>
      <c r="Y245" s="429"/>
      <c r="Z245" s="429"/>
      <c r="AA245" s="429"/>
    </row>
    <row r="246" spans="4:27" x14ac:dyDescent="0.3">
      <c r="D246" s="429"/>
      <c r="E246" s="429"/>
      <c r="F246" s="429"/>
      <c r="G246" s="429"/>
      <c r="H246" s="429"/>
      <c r="I246" s="429"/>
      <c r="J246" s="429"/>
      <c r="K246" s="429"/>
      <c r="L246" s="429"/>
      <c r="M246" s="429"/>
      <c r="N246" s="429"/>
      <c r="O246" s="429"/>
      <c r="P246" s="429"/>
      <c r="Q246" s="429"/>
      <c r="R246" s="429"/>
      <c r="S246" s="429"/>
      <c r="T246" s="429"/>
      <c r="U246" s="429"/>
      <c r="V246" s="429"/>
      <c r="W246" s="429"/>
      <c r="X246" s="429"/>
      <c r="Y246" s="429"/>
      <c r="Z246" s="429"/>
      <c r="AA246" s="429"/>
    </row>
    <row r="247" spans="4:27" x14ac:dyDescent="0.3">
      <c r="D247" s="429"/>
      <c r="E247" s="429"/>
      <c r="F247" s="429"/>
      <c r="G247" s="429"/>
      <c r="H247" s="429"/>
      <c r="I247" s="429"/>
      <c r="J247" s="429"/>
      <c r="K247" s="429"/>
      <c r="L247" s="429"/>
      <c r="M247" s="429"/>
      <c r="N247" s="429"/>
      <c r="O247" s="429"/>
      <c r="P247" s="429"/>
      <c r="Q247" s="429"/>
      <c r="R247" s="429"/>
      <c r="S247" s="429"/>
      <c r="T247" s="429"/>
      <c r="U247" s="429"/>
      <c r="V247" s="429"/>
      <c r="W247" s="429"/>
      <c r="X247" s="429"/>
      <c r="Y247" s="429"/>
      <c r="Z247" s="429"/>
      <c r="AA247" s="429"/>
    </row>
    <row r="248" spans="4:27" x14ac:dyDescent="0.3">
      <c r="D248" s="429"/>
      <c r="E248" s="429"/>
      <c r="F248" s="429"/>
      <c r="G248" s="429"/>
      <c r="H248" s="429"/>
      <c r="I248" s="429"/>
      <c r="J248" s="429"/>
      <c r="K248" s="429"/>
      <c r="L248" s="429"/>
      <c r="M248" s="429"/>
      <c r="N248" s="429"/>
      <c r="O248" s="429"/>
      <c r="P248" s="429"/>
      <c r="Q248" s="429"/>
      <c r="R248" s="429"/>
      <c r="S248" s="429"/>
      <c r="T248" s="429"/>
      <c r="U248" s="429"/>
      <c r="V248" s="429"/>
      <c r="W248" s="429"/>
      <c r="X248" s="429"/>
      <c r="Y248" s="429"/>
      <c r="Z248" s="429"/>
      <c r="AA248" s="429"/>
    </row>
    <row r="249" spans="4:27" x14ac:dyDescent="0.3">
      <c r="D249" s="429"/>
      <c r="E249" s="429"/>
      <c r="F249" s="429"/>
      <c r="G249" s="429"/>
      <c r="H249" s="429"/>
      <c r="I249" s="429"/>
      <c r="J249" s="429"/>
      <c r="K249" s="429"/>
      <c r="L249" s="429"/>
      <c r="M249" s="429"/>
      <c r="N249" s="429"/>
      <c r="O249" s="429"/>
      <c r="P249" s="429"/>
      <c r="Q249" s="429"/>
      <c r="R249" s="429"/>
      <c r="S249" s="429"/>
      <c r="T249" s="429"/>
      <c r="U249" s="429"/>
      <c r="V249" s="429"/>
      <c r="W249" s="429"/>
      <c r="X249" s="429"/>
      <c r="Y249" s="429"/>
      <c r="Z249" s="429"/>
      <c r="AA249" s="429"/>
    </row>
    <row r="250" spans="4:27" x14ac:dyDescent="0.3">
      <c r="D250" s="429"/>
      <c r="E250" s="429"/>
      <c r="F250" s="429"/>
      <c r="G250" s="429"/>
      <c r="H250" s="429"/>
      <c r="I250" s="429"/>
      <c r="J250" s="429"/>
      <c r="K250" s="429"/>
      <c r="L250" s="429"/>
      <c r="M250" s="429"/>
      <c r="N250" s="429"/>
      <c r="O250" s="429"/>
      <c r="P250" s="429"/>
      <c r="Q250" s="429"/>
      <c r="R250" s="429"/>
      <c r="S250" s="429"/>
      <c r="T250" s="429"/>
      <c r="U250" s="429"/>
      <c r="V250" s="429"/>
      <c r="W250" s="429"/>
      <c r="X250" s="429"/>
      <c r="Y250" s="429"/>
      <c r="Z250" s="429"/>
      <c r="AA250" s="429"/>
    </row>
    <row r="251" spans="4:27" x14ac:dyDescent="0.3">
      <c r="D251" s="429"/>
      <c r="E251" s="429"/>
      <c r="F251" s="429"/>
      <c r="G251" s="429"/>
      <c r="H251" s="429"/>
      <c r="I251" s="429"/>
      <c r="J251" s="429"/>
      <c r="K251" s="429"/>
      <c r="L251" s="429"/>
      <c r="M251" s="429"/>
      <c r="N251" s="429"/>
      <c r="O251" s="429"/>
      <c r="P251" s="429"/>
      <c r="Q251" s="429"/>
      <c r="R251" s="429"/>
      <c r="S251" s="429"/>
      <c r="T251" s="429"/>
      <c r="U251" s="429"/>
      <c r="V251" s="429"/>
      <c r="W251" s="429"/>
      <c r="X251" s="429"/>
      <c r="Y251" s="429"/>
      <c r="Z251" s="429"/>
      <c r="AA251" s="429"/>
    </row>
    <row r="252" spans="4:27" x14ac:dyDescent="0.3">
      <c r="D252" s="429"/>
      <c r="E252" s="429"/>
      <c r="F252" s="429"/>
      <c r="G252" s="429"/>
      <c r="H252" s="429"/>
      <c r="I252" s="429"/>
      <c r="J252" s="429"/>
      <c r="K252" s="429"/>
      <c r="L252" s="429"/>
      <c r="M252" s="429"/>
      <c r="N252" s="429"/>
      <c r="O252" s="429"/>
      <c r="P252" s="429"/>
      <c r="Q252" s="429"/>
      <c r="R252" s="429"/>
      <c r="S252" s="429"/>
      <c r="T252" s="429"/>
      <c r="U252" s="429"/>
      <c r="V252" s="429"/>
      <c r="W252" s="429"/>
      <c r="X252" s="429"/>
      <c r="Y252" s="429"/>
      <c r="Z252" s="429"/>
      <c r="AA252" s="429"/>
    </row>
    <row r="253" spans="4:27" x14ac:dyDescent="0.3">
      <c r="D253" s="429"/>
      <c r="E253" s="429"/>
      <c r="F253" s="429"/>
      <c r="G253" s="429"/>
      <c r="H253" s="429"/>
      <c r="I253" s="429"/>
      <c r="J253" s="429"/>
      <c r="K253" s="429"/>
      <c r="L253" s="429"/>
      <c r="M253" s="429"/>
      <c r="N253" s="429"/>
      <c r="O253" s="429"/>
      <c r="P253" s="429"/>
      <c r="Q253" s="429"/>
      <c r="R253" s="429"/>
      <c r="S253" s="429"/>
      <c r="T253" s="429"/>
      <c r="U253" s="429"/>
      <c r="V253" s="429"/>
      <c r="W253" s="429"/>
      <c r="X253" s="429"/>
      <c r="Y253" s="429"/>
      <c r="Z253" s="429"/>
      <c r="AA253" s="429"/>
    </row>
    <row r="254" spans="4:27" x14ac:dyDescent="0.3">
      <c r="D254" s="429"/>
      <c r="E254" s="429"/>
      <c r="F254" s="429"/>
      <c r="G254" s="429"/>
      <c r="H254" s="429"/>
      <c r="I254" s="429"/>
      <c r="J254" s="429"/>
      <c r="K254" s="429"/>
      <c r="L254" s="429"/>
      <c r="M254" s="429"/>
      <c r="N254" s="429"/>
      <c r="O254" s="429"/>
      <c r="P254" s="429"/>
      <c r="Q254" s="429"/>
      <c r="R254" s="429"/>
      <c r="S254" s="429"/>
      <c r="T254" s="429"/>
      <c r="U254" s="429"/>
      <c r="V254" s="429"/>
      <c r="W254" s="429"/>
      <c r="X254" s="429"/>
      <c r="Y254" s="429"/>
      <c r="Z254" s="429"/>
      <c r="AA254" s="429"/>
    </row>
    <row r="255" spans="4:27" x14ac:dyDescent="0.3">
      <c r="D255" s="429"/>
      <c r="E255" s="429"/>
      <c r="F255" s="429"/>
      <c r="G255" s="429"/>
      <c r="H255" s="429"/>
      <c r="I255" s="429"/>
      <c r="J255" s="429"/>
      <c r="K255" s="429"/>
      <c r="L255" s="429"/>
      <c r="M255" s="429"/>
      <c r="N255" s="429"/>
      <c r="O255" s="429"/>
      <c r="P255" s="429"/>
      <c r="Q255" s="429"/>
      <c r="R255" s="429"/>
      <c r="S255" s="429"/>
      <c r="T255" s="429"/>
      <c r="U255" s="429"/>
      <c r="V255" s="429"/>
      <c r="W255" s="429"/>
      <c r="X255" s="429"/>
      <c r="Y255" s="429"/>
      <c r="Z255" s="429"/>
      <c r="AA255" s="429"/>
    </row>
    <row r="256" spans="4:27" x14ac:dyDescent="0.3">
      <c r="D256" s="429"/>
      <c r="E256" s="429"/>
      <c r="F256" s="429"/>
      <c r="G256" s="429"/>
      <c r="H256" s="429"/>
      <c r="I256" s="429"/>
      <c r="J256" s="429"/>
      <c r="K256" s="429"/>
      <c r="L256" s="429"/>
      <c r="M256" s="429"/>
      <c r="N256" s="429"/>
      <c r="O256" s="429"/>
      <c r="P256" s="429"/>
      <c r="Q256" s="429"/>
      <c r="R256" s="429"/>
      <c r="S256" s="429"/>
      <c r="T256" s="429"/>
      <c r="U256" s="429"/>
      <c r="V256" s="429"/>
      <c r="W256" s="429"/>
      <c r="X256" s="429"/>
      <c r="Y256" s="429"/>
      <c r="Z256" s="429"/>
      <c r="AA256" s="429"/>
    </row>
    <row r="257" spans="4:27" x14ac:dyDescent="0.3">
      <c r="D257" s="429"/>
      <c r="E257" s="429"/>
      <c r="F257" s="429"/>
      <c r="G257" s="429"/>
      <c r="H257" s="429"/>
      <c r="I257" s="429"/>
      <c r="J257" s="429"/>
      <c r="K257" s="429"/>
      <c r="L257" s="429"/>
      <c r="M257" s="429"/>
      <c r="N257" s="429"/>
      <c r="O257" s="429"/>
      <c r="P257" s="429"/>
      <c r="Q257" s="429"/>
      <c r="R257" s="429"/>
      <c r="S257" s="429"/>
      <c r="T257" s="429"/>
      <c r="U257" s="429"/>
      <c r="V257" s="429"/>
      <c r="W257" s="429"/>
      <c r="X257" s="429"/>
      <c r="Y257" s="429"/>
      <c r="Z257" s="429"/>
      <c r="AA257" s="429"/>
    </row>
    <row r="258" spans="4:27" x14ac:dyDescent="0.3">
      <c r="D258" s="429"/>
      <c r="E258" s="429"/>
      <c r="F258" s="429"/>
      <c r="G258" s="429"/>
      <c r="H258" s="429"/>
      <c r="I258" s="429"/>
      <c r="J258" s="429"/>
      <c r="K258" s="429"/>
      <c r="L258" s="429"/>
      <c r="M258" s="429"/>
      <c r="N258" s="429"/>
      <c r="O258" s="429"/>
      <c r="P258" s="429"/>
      <c r="Q258" s="429"/>
      <c r="R258" s="429"/>
      <c r="S258" s="429"/>
      <c r="T258" s="429"/>
      <c r="U258" s="429"/>
      <c r="V258" s="429"/>
      <c r="W258" s="429"/>
      <c r="X258" s="429"/>
      <c r="Y258" s="429"/>
      <c r="Z258" s="429"/>
      <c r="AA258" s="429"/>
    </row>
    <row r="259" spans="4:27" x14ac:dyDescent="0.3">
      <c r="D259" s="429"/>
      <c r="E259" s="429"/>
      <c r="F259" s="429"/>
      <c r="G259" s="429"/>
      <c r="H259" s="429"/>
      <c r="I259" s="429"/>
      <c r="J259" s="429"/>
      <c r="K259" s="429"/>
      <c r="L259" s="429"/>
      <c r="M259" s="429"/>
      <c r="N259" s="429"/>
      <c r="O259" s="429"/>
      <c r="P259" s="429"/>
      <c r="Q259" s="429"/>
      <c r="R259" s="429"/>
      <c r="S259" s="429"/>
      <c r="T259" s="429"/>
      <c r="U259" s="429"/>
      <c r="V259" s="429"/>
      <c r="W259" s="429"/>
      <c r="X259" s="429"/>
      <c r="Y259" s="429"/>
      <c r="Z259" s="429"/>
      <c r="AA259" s="429"/>
    </row>
    <row r="260" spans="4:27" x14ac:dyDescent="0.3">
      <c r="D260" s="429"/>
      <c r="E260" s="429"/>
      <c r="F260" s="429"/>
      <c r="G260" s="429"/>
      <c r="H260" s="429"/>
      <c r="I260" s="429"/>
      <c r="J260" s="429"/>
      <c r="K260" s="429"/>
      <c r="L260" s="429"/>
      <c r="M260" s="429"/>
      <c r="N260" s="429"/>
      <c r="O260" s="429"/>
      <c r="P260" s="429"/>
      <c r="Q260" s="429"/>
      <c r="R260" s="429"/>
      <c r="S260" s="429"/>
      <c r="T260" s="429"/>
      <c r="U260" s="429"/>
      <c r="V260" s="429"/>
      <c r="W260" s="429"/>
      <c r="X260" s="429"/>
      <c r="Y260" s="429"/>
      <c r="Z260" s="429"/>
      <c r="AA260" s="429"/>
    </row>
    <row r="261" spans="4:27" x14ac:dyDescent="0.3">
      <c r="D261" s="429"/>
      <c r="E261" s="429"/>
      <c r="F261" s="429"/>
      <c r="G261" s="429"/>
      <c r="H261" s="429"/>
      <c r="I261" s="429"/>
      <c r="J261" s="429"/>
      <c r="K261" s="429"/>
      <c r="L261" s="429"/>
      <c r="M261" s="429"/>
      <c r="N261" s="429"/>
      <c r="O261" s="429"/>
      <c r="P261" s="429"/>
      <c r="Q261" s="429"/>
      <c r="R261" s="429"/>
      <c r="S261" s="429"/>
      <c r="T261" s="429"/>
      <c r="U261" s="429"/>
      <c r="V261" s="429"/>
      <c r="W261" s="429"/>
      <c r="X261" s="429"/>
      <c r="Y261" s="429"/>
      <c r="Z261" s="429"/>
      <c r="AA261" s="429"/>
    </row>
    <row r="262" spans="4:27" x14ac:dyDescent="0.3">
      <c r="D262" s="429"/>
      <c r="E262" s="429"/>
      <c r="F262" s="429"/>
      <c r="G262" s="429"/>
      <c r="H262" s="429"/>
      <c r="I262" s="429"/>
      <c r="J262" s="429"/>
      <c r="K262" s="429"/>
      <c r="L262" s="429"/>
      <c r="M262" s="429"/>
      <c r="N262" s="429"/>
      <c r="O262" s="429"/>
      <c r="P262" s="429"/>
      <c r="Q262" s="429"/>
      <c r="R262" s="429"/>
      <c r="S262" s="429"/>
      <c r="T262" s="429"/>
      <c r="U262" s="429"/>
      <c r="V262" s="429"/>
      <c r="W262" s="429"/>
      <c r="X262" s="429"/>
      <c r="Y262" s="429"/>
      <c r="Z262" s="429"/>
      <c r="AA262" s="429"/>
    </row>
    <row r="263" spans="4:27" x14ac:dyDescent="0.3">
      <c r="D263" s="429"/>
      <c r="E263" s="429"/>
      <c r="F263" s="429"/>
      <c r="G263" s="429"/>
      <c r="H263" s="429"/>
      <c r="I263" s="429"/>
      <c r="J263" s="429"/>
      <c r="K263" s="429"/>
      <c r="L263" s="429"/>
      <c r="M263" s="429"/>
      <c r="N263" s="429"/>
      <c r="O263" s="429"/>
      <c r="P263" s="429"/>
      <c r="Q263" s="429"/>
      <c r="R263" s="429"/>
      <c r="S263" s="429"/>
      <c r="T263" s="429"/>
      <c r="U263" s="429"/>
      <c r="V263" s="429"/>
      <c r="W263" s="429"/>
      <c r="X263" s="429"/>
      <c r="Y263" s="429"/>
      <c r="Z263" s="429"/>
      <c r="AA263" s="429"/>
    </row>
    <row r="264" spans="4:27" x14ac:dyDescent="0.3">
      <c r="D264" s="429"/>
      <c r="E264" s="429"/>
      <c r="F264" s="429"/>
      <c r="G264" s="429"/>
      <c r="H264" s="429"/>
      <c r="I264" s="429"/>
      <c r="J264" s="429"/>
      <c r="K264" s="429"/>
      <c r="L264" s="429"/>
      <c r="M264" s="429"/>
      <c r="N264" s="429"/>
      <c r="O264" s="429"/>
      <c r="P264" s="429"/>
      <c r="Q264" s="429"/>
      <c r="R264" s="429"/>
      <c r="S264" s="429"/>
      <c r="T264" s="429"/>
      <c r="U264" s="429"/>
      <c r="V264" s="429"/>
      <c r="W264" s="429"/>
      <c r="X264" s="429"/>
      <c r="Y264" s="429"/>
      <c r="Z264" s="429"/>
      <c r="AA264" s="429"/>
    </row>
    <row r="265" spans="4:27" x14ac:dyDescent="0.3">
      <c r="D265" s="429"/>
      <c r="E265" s="429"/>
      <c r="F265" s="429"/>
      <c r="G265" s="429"/>
      <c r="H265" s="429"/>
      <c r="I265" s="429"/>
      <c r="J265" s="429"/>
      <c r="K265" s="429"/>
      <c r="L265" s="429"/>
      <c r="M265" s="429"/>
      <c r="N265" s="429"/>
      <c r="O265" s="429"/>
      <c r="P265" s="429"/>
      <c r="Q265" s="429"/>
      <c r="R265" s="429"/>
      <c r="S265" s="429"/>
      <c r="T265" s="429"/>
      <c r="U265" s="429"/>
      <c r="V265" s="429"/>
      <c r="W265" s="429"/>
      <c r="X265" s="429"/>
      <c r="Y265" s="429"/>
      <c r="Z265" s="429"/>
      <c r="AA265" s="429"/>
    </row>
    <row r="266" spans="4:27" x14ac:dyDescent="0.3">
      <c r="D266" s="429"/>
      <c r="E266" s="429"/>
      <c r="F266" s="429"/>
      <c r="G266" s="429"/>
      <c r="H266" s="429"/>
      <c r="I266" s="429"/>
      <c r="J266" s="429"/>
      <c r="K266" s="429"/>
      <c r="L266" s="429"/>
      <c r="M266" s="429"/>
      <c r="N266" s="429"/>
      <c r="O266" s="429"/>
      <c r="P266" s="429"/>
      <c r="Q266" s="429"/>
      <c r="R266" s="429"/>
      <c r="S266" s="429"/>
      <c r="T266" s="429"/>
      <c r="U266" s="429"/>
      <c r="V266" s="429"/>
      <c r="W266" s="429"/>
      <c r="X266" s="429"/>
      <c r="Y266" s="429"/>
      <c r="Z266" s="429"/>
      <c r="AA266" s="429"/>
    </row>
    <row r="267" spans="4:27" x14ac:dyDescent="0.3">
      <c r="D267" s="429"/>
      <c r="E267" s="429"/>
      <c r="F267" s="429"/>
      <c r="G267" s="429"/>
      <c r="H267" s="429"/>
      <c r="I267" s="429"/>
      <c r="J267" s="429"/>
      <c r="K267" s="429"/>
      <c r="L267" s="429"/>
      <c r="M267" s="429"/>
      <c r="N267" s="429"/>
      <c r="O267" s="429"/>
      <c r="P267" s="429"/>
      <c r="Q267" s="429"/>
      <c r="R267" s="429"/>
      <c r="S267" s="429"/>
      <c r="T267" s="429"/>
      <c r="U267" s="429"/>
      <c r="V267" s="429"/>
      <c r="W267" s="429"/>
      <c r="X267" s="429"/>
      <c r="Y267" s="429"/>
      <c r="Z267" s="429"/>
      <c r="AA267" s="429"/>
    </row>
    <row r="268" spans="4:27" x14ac:dyDescent="0.3">
      <c r="D268" s="429"/>
      <c r="E268" s="429"/>
      <c r="F268" s="429"/>
      <c r="G268" s="429"/>
      <c r="H268" s="429"/>
      <c r="I268" s="429"/>
      <c r="J268" s="429"/>
      <c r="K268" s="429"/>
      <c r="L268" s="429"/>
      <c r="M268" s="429"/>
      <c r="N268" s="429"/>
      <c r="O268" s="429"/>
      <c r="P268" s="429"/>
      <c r="Q268" s="429"/>
      <c r="R268" s="429"/>
      <c r="S268" s="429"/>
      <c r="T268" s="429"/>
      <c r="U268" s="429"/>
      <c r="V268" s="429"/>
      <c r="W268" s="429"/>
      <c r="X268" s="429"/>
      <c r="Y268" s="429"/>
      <c r="Z268" s="429"/>
      <c r="AA268" s="429"/>
    </row>
    <row r="269" spans="4:27" x14ac:dyDescent="0.3">
      <c r="D269" s="429"/>
      <c r="E269" s="429"/>
      <c r="F269" s="429"/>
      <c r="G269" s="429"/>
      <c r="H269" s="429"/>
      <c r="I269" s="429"/>
      <c r="J269" s="429"/>
      <c r="K269" s="429"/>
      <c r="L269" s="429"/>
      <c r="M269" s="429"/>
      <c r="N269" s="429"/>
      <c r="O269" s="429"/>
      <c r="P269" s="429"/>
      <c r="Q269" s="429"/>
      <c r="R269" s="429"/>
      <c r="S269" s="429"/>
      <c r="T269" s="429"/>
      <c r="U269" s="429"/>
      <c r="V269" s="429"/>
      <c r="W269" s="429"/>
      <c r="X269" s="429"/>
      <c r="Y269" s="429"/>
      <c r="Z269" s="429"/>
      <c r="AA269" s="429"/>
    </row>
    <row r="270" spans="4:27" x14ac:dyDescent="0.3">
      <c r="D270" s="429"/>
      <c r="E270" s="429"/>
      <c r="F270" s="429"/>
      <c r="G270" s="429"/>
      <c r="H270" s="429"/>
      <c r="I270" s="429"/>
      <c r="J270" s="429"/>
      <c r="K270" s="429"/>
      <c r="L270" s="429"/>
      <c r="M270" s="429"/>
      <c r="N270" s="429"/>
      <c r="O270" s="429"/>
      <c r="P270" s="429"/>
      <c r="Q270" s="429"/>
      <c r="R270" s="429"/>
      <c r="S270" s="429"/>
      <c r="T270" s="429"/>
      <c r="U270" s="429"/>
      <c r="V270" s="429"/>
      <c r="W270" s="429"/>
      <c r="X270" s="429"/>
      <c r="Y270" s="429"/>
      <c r="Z270" s="429"/>
      <c r="AA270" s="429"/>
    </row>
    <row r="271" spans="4:27" x14ac:dyDescent="0.3">
      <c r="D271" s="429"/>
      <c r="E271" s="429"/>
      <c r="F271" s="429"/>
      <c r="G271" s="429"/>
      <c r="H271" s="429"/>
      <c r="I271" s="429"/>
      <c r="J271" s="429"/>
      <c r="K271" s="429"/>
      <c r="L271" s="429"/>
      <c r="M271" s="429"/>
      <c r="N271" s="429"/>
      <c r="O271" s="429"/>
      <c r="P271" s="429"/>
      <c r="Q271" s="429"/>
      <c r="R271" s="429"/>
      <c r="S271" s="429"/>
      <c r="T271" s="429"/>
      <c r="U271" s="429"/>
      <c r="V271" s="429"/>
      <c r="W271" s="429"/>
      <c r="X271" s="429"/>
      <c r="Y271" s="429"/>
      <c r="Z271" s="429"/>
      <c r="AA271" s="429"/>
    </row>
    <row r="272" spans="4:27" x14ac:dyDescent="0.3">
      <c r="D272" s="429"/>
      <c r="E272" s="429"/>
      <c r="F272" s="429"/>
      <c r="G272" s="429"/>
      <c r="H272" s="429"/>
      <c r="I272" s="429"/>
      <c r="J272" s="429"/>
      <c r="K272" s="429"/>
      <c r="L272" s="429"/>
      <c r="M272" s="429"/>
      <c r="N272" s="429"/>
      <c r="O272" s="429"/>
      <c r="P272" s="429"/>
      <c r="Q272" s="429"/>
      <c r="R272" s="429"/>
      <c r="S272" s="429"/>
      <c r="T272" s="429"/>
      <c r="U272" s="429"/>
      <c r="V272" s="429"/>
      <c r="W272" s="429"/>
      <c r="X272" s="429"/>
      <c r="Y272" s="429"/>
      <c r="Z272" s="429"/>
      <c r="AA272" s="429"/>
    </row>
    <row r="273" spans="4:27" x14ac:dyDescent="0.3">
      <c r="D273" s="429"/>
      <c r="E273" s="429"/>
      <c r="F273" s="429"/>
      <c r="G273" s="429"/>
      <c r="H273" s="429"/>
      <c r="I273" s="429"/>
      <c r="J273" s="429"/>
      <c r="K273" s="429"/>
      <c r="L273" s="429"/>
      <c r="M273" s="429"/>
      <c r="N273" s="429"/>
      <c r="O273" s="429"/>
      <c r="P273" s="429"/>
      <c r="Q273" s="429"/>
      <c r="R273" s="429"/>
      <c r="S273" s="429"/>
      <c r="T273" s="429"/>
      <c r="U273" s="429"/>
      <c r="V273" s="429"/>
      <c r="W273" s="429"/>
      <c r="X273" s="429"/>
      <c r="Y273" s="429"/>
      <c r="Z273" s="429"/>
      <c r="AA273" s="429"/>
    </row>
    <row r="274" spans="4:27" x14ac:dyDescent="0.3">
      <c r="D274" s="429"/>
      <c r="E274" s="429"/>
      <c r="F274" s="429"/>
      <c r="G274" s="429"/>
      <c r="H274" s="429"/>
      <c r="I274" s="429"/>
      <c r="J274" s="429"/>
      <c r="K274" s="429"/>
      <c r="L274" s="429"/>
      <c r="M274" s="429"/>
      <c r="N274" s="429"/>
      <c r="O274" s="429"/>
      <c r="P274" s="429"/>
      <c r="Q274" s="429"/>
      <c r="R274" s="429"/>
      <c r="S274" s="429"/>
      <c r="T274" s="429"/>
      <c r="U274" s="429"/>
      <c r="V274" s="429"/>
      <c r="W274" s="429"/>
      <c r="X274" s="429"/>
      <c r="Y274" s="429"/>
      <c r="Z274" s="429"/>
      <c r="AA274" s="429"/>
    </row>
    <row r="275" spans="4:27" x14ac:dyDescent="0.3">
      <c r="D275" s="429"/>
      <c r="E275" s="429"/>
      <c r="F275" s="429"/>
      <c r="G275" s="429"/>
      <c r="H275" s="429"/>
      <c r="I275" s="429"/>
      <c r="J275" s="429"/>
      <c r="K275" s="429"/>
      <c r="L275" s="429"/>
      <c r="M275" s="429"/>
      <c r="N275" s="429"/>
      <c r="O275" s="429"/>
      <c r="P275" s="429"/>
      <c r="Q275" s="429"/>
      <c r="R275" s="429"/>
      <c r="S275" s="429"/>
      <c r="T275" s="429"/>
      <c r="U275" s="429"/>
      <c r="V275" s="429"/>
      <c r="W275" s="429"/>
      <c r="X275" s="429"/>
      <c r="Y275" s="429"/>
      <c r="Z275" s="429"/>
      <c r="AA275" s="429"/>
    </row>
    <row r="276" spans="4:27" x14ac:dyDescent="0.3">
      <c r="D276" s="429"/>
      <c r="E276" s="429"/>
      <c r="F276" s="429"/>
      <c r="G276" s="429"/>
      <c r="H276" s="429"/>
      <c r="I276" s="429"/>
      <c r="J276" s="429"/>
      <c r="K276" s="429"/>
      <c r="L276" s="429"/>
      <c r="M276" s="429"/>
      <c r="N276" s="429"/>
      <c r="O276" s="429"/>
      <c r="P276" s="429"/>
      <c r="Q276" s="429"/>
      <c r="R276" s="429"/>
      <c r="S276" s="429"/>
      <c r="T276" s="429"/>
      <c r="U276" s="429"/>
      <c r="V276" s="429"/>
      <c r="W276" s="429"/>
      <c r="X276" s="429"/>
      <c r="Y276" s="429"/>
      <c r="Z276" s="429"/>
      <c r="AA276" s="429"/>
    </row>
    <row r="277" spans="4:27" x14ac:dyDescent="0.3">
      <c r="D277" s="429"/>
      <c r="E277" s="429"/>
      <c r="F277" s="429"/>
      <c r="G277" s="429"/>
      <c r="H277" s="429"/>
      <c r="I277" s="429"/>
      <c r="J277" s="429"/>
      <c r="K277" s="429"/>
      <c r="L277" s="429"/>
      <c r="M277" s="429"/>
      <c r="N277" s="429"/>
      <c r="O277" s="429"/>
      <c r="P277" s="429"/>
      <c r="Q277" s="429"/>
      <c r="R277" s="429"/>
      <c r="S277" s="429"/>
      <c r="T277" s="429"/>
      <c r="U277" s="429"/>
      <c r="V277" s="429"/>
      <c r="W277" s="429"/>
      <c r="X277" s="429"/>
      <c r="Y277" s="429"/>
      <c r="Z277" s="429"/>
      <c r="AA277" s="429"/>
    </row>
    <row r="278" spans="4:27" x14ac:dyDescent="0.3">
      <c r="D278" s="429"/>
      <c r="E278" s="429"/>
      <c r="F278" s="429"/>
      <c r="G278" s="429"/>
      <c r="H278" s="429"/>
      <c r="I278" s="429"/>
      <c r="J278" s="429"/>
      <c r="K278" s="429"/>
      <c r="L278" s="429"/>
      <c r="M278" s="429"/>
      <c r="N278" s="429"/>
      <c r="O278" s="429"/>
      <c r="P278" s="429"/>
      <c r="Q278" s="429"/>
      <c r="R278" s="429"/>
      <c r="S278" s="429"/>
      <c r="T278" s="429"/>
      <c r="U278" s="429"/>
      <c r="V278" s="429"/>
      <c r="W278" s="429"/>
      <c r="X278" s="429"/>
      <c r="Y278" s="429"/>
      <c r="Z278" s="429"/>
      <c r="AA278" s="429"/>
    </row>
    <row r="279" spans="4:27" x14ac:dyDescent="0.3">
      <c r="D279" s="429"/>
      <c r="E279" s="429"/>
      <c r="F279" s="429"/>
      <c r="G279" s="429"/>
      <c r="H279" s="429"/>
      <c r="I279" s="429"/>
      <c r="J279" s="429"/>
      <c r="K279" s="429"/>
      <c r="L279" s="429"/>
      <c r="M279" s="429"/>
      <c r="N279" s="429"/>
      <c r="O279" s="429"/>
      <c r="P279" s="429"/>
      <c r="Q279" s="429"/>
      <c r="R279" s="429"/>
      <c r="S279" s="429"/>
      <c r="T279" s="429"/>
      <c r="U279" s="429"/>
      <c r="V279" s="429"/>
      <c r="W279" s="429"/>
      <c r="X279" s="429"/>
      <c r="Y279" s="429"/>
      <c r="Z279" s="429"/>
      <c r="AA279" s="429"/>
    </row>
    <row r="280" spans="4:27" x14ac:dyDescent="0.3">
      <c r="D280" s="429"/>
      <c r="E280" s="429"/>
      <c r="F280" s="429"/>
      <c r="G280" s="429"/>
      <c r="H280" s="429"/>
      <c r="I280" s="429"/>
      <c r="J280" s="429"/>
      <c r="K280" s="429"/>
      <c r="L280" s="429"/>
      <c r="M280" s="429"/>
      <c r="N280" s="429"/>
      <c r="O280" s="429"/>
      <c r="P280" s="429"/>
      <c r="Q280" s="429"/>
      <c r="R280" s="429"/>
      <c r="S280" s="429"/>
      <c r="T280" s="429"/>
      <c r="U280" s="429"/>
      <c r="V280" s="429"/>
      <c r="W280" s="429"/>
      <c r="X280" s="429"/>
      <c r="Y280" s="429"/>
      <c r="Z280" s="429"/>
      <c r="AA280" s="429"/>
    </row>
    <row r="281" spans="4:27" x14ac:dyDescent="0.3">
      <c r="D281" s="429"/>
      <c r="E281" s="429"/>
      <c r="F281" s="429"/>
      <c r="G281" s="429"/>
      <c r="H281" s="429"/>
      <c r="I281" s="429"/>
      <c r="J281" s="429"/>
      <c r="K281" s="429"/>
      <c r="L281" s="429"/>
      <c r="M281" s="429"/>
      <c r="N281" s="429"/>
      <c r="O281" s="429"/>
      <c r="P281" s="429"/>
      <c r="Q281" s="429"/>
      <c r="R281" s="429"/>
      <c r="S281" s="429"/>
      <c r="T281" s="429"/>
      <c r="U281" s="429"/>
      <c r="V281" s="429"/>
      <c r="W281" s="429"/>
      <c r="X281" s="429"/>
      <c r="Y281" s="429"/>
      <c r="Z281" s="429"/>
      <c r="AA281" s="429"/>
    </row>
    <row r="282" spans="4:27" x14ac:dyDescent="0.3">
      <c r="D282" s="429"/>
      <c r="E282" s="429"/>
      <c r="F282" s="429"/>
      <c r="G282" s="429"/>
      <c r="H282" s="429"/>
      <c r="I282" s="429"/>
      <c r="J282" s="429"/>
      <c r="K282" s="429"/>
      <c r="L282" s="429"/>
      <c r="M282" s="429"/>
      <c r="N282" s="429"/>
      <c r="O282" s="429"/>
      <c r="P282" s="429"/>
      <c r="Q282" s="429"/>
      <c r="R282" s="429"/>
      <c r="S282" s="429"/>
      <c r="T282" s="429"/>
      <c r="U282" s="429"/>
      <c r="V282" s="429"/>
      <c r="W282" s="429"/>
      <c r="X282" s="429"/>
      <c r="Y282" s="429"/>
      <c r="Z282" s="429"/>
      <c r="AA282" s="429"/>
    </row>
    <row r="283" spans="4:27" x14ac:dyDescent="0.3">
      <c r="D283" s="429"/>
      <c r="E283" s="429"/>
      <c r="F283" s="429"/>
      <c r="G283" s="429"/>
      <c r="H283" s="429"/>
      <c r="I283" s="429"/>
      <c r="J283" s="429"/>
      <c r="K283" s="429"/>
      <c r="L283" s="429"/>
      <c r="M283" s="429"/>
      <c r="N283" s="429"/>
      <c r="O283" s="429"/>
      <c r="P283" s="429"/>
      <c r="Q283" s="429"/>
      <c r="R283" s="429"/>
      <c r="S283" s="429"/>
      <c r="T283" s="429"/>
      <c r="U283" s="429"/>
      <c r="V283" s="429"/>
      <c r="W283" s="429"/>
      <c r="X283" s="429"/>
      <c r="Y283" s="429"/>
      <c r="Z283" s="429"/>
      <c r="AA283" s="429"/>
    </row>
    <row r="284" spans="4:27" x14ac:dyDescent="0.3">
      <c r="D284" s="429"/>
      <c r="E284" s="429"/>
      <c r="F284" s="429"/>
      <c r="G284" s="429"/>
      <c r="H284" s="429"/>
      <c r="I284" s="429"/>
      <c r="J284" s="429"/>
      <c r="K284" s="429"/>
      <c r="L284" s="429"/>
      <c r="M284" s="429"/>
      <c r="N284" s="429"/>
      <c r="O284" s="429"/>
      <c r="P284" s="429"/>
      <c r="Q284" s="429"/>
      <c r="R284" s="429"/>
      <c r="S284" s="429"/>
      <c r="T284" s="429"/>
      <c r="U284" s="429"/>
      <c r="V284" s="429"/>
      <c r="W284" s="429"/>
      <c r="X284" s="429"/>
      <c r="Y284" s="429"/>
      <c r="Z284" s="429"/>
      <c r="AA284" s="429"/>
    </row>
    <row r="285" spans="4:27" x14ac:dyDescent="0.3">
      <c r="D285" s="429"/>
      <c r="E285" s="429"/>
      <c r="F285" s="429"/>
      <c r="G285" s="429"/>
      <c r="H285" s="429"/>
      <c r="I285" s="429"/>
      <c r="J285" s="429"/>
      <c r="K285" s="429"/>
      <c r="L285" s="429"/>
      <c r="M285" s="429"/>
      <c r="N285" s="429"/>
      <c r="O285" s="429"/>
      <c r="P285" s="429"/>
      <c r="Q285" s="429"/>
      <c r="R285" s="429"/>
      <c r="S285" s="429"/>
      <c r="T285" s="429"/>
      <c r="U285" s="429"/>
      <c r="V285" s="429"/>
      <c r="W285" s="429"/>
      <c r="X285" s="429"/>
      <c r="Y285" s="429"/>
      <c r="Z285" s="429"/>
      <c r="AA285" s="429"/>
    </row>
    <row r="286" spans="4:27" x14ac:dyDescent="0.3">
      <c r="D286" s="429"/>
      <c r="E286" s="429"/>
      <c r="F286" s="429"/>
      <c r="G286" s="429"/>
      <c r="H286" s="429"/>
      <c r="I286" s="429"/>
      <c r="J286" s="429"/>
      <c r="K286" s="429"/>
      <c r="L286" s="429"/>
      <c r="M286" s="429"/>
      <c r="N286" s="429"/>
      <c r="O286" s="429"/>
      <c r="P286" s="429"/>
      <c r="Q286" s="429"/>
      <c r="R286" s="429"/>
      <c r="S286" s="429"/>
      <c r="T286" s="429"/>
      <c r="U286" s="429"/>
      <c r="V286" s="429"/>
      <c r="W286" s="429"/>
      <c r="X286" s="429"/>
      <c r="Y286" s="429"/>
      <c r="Z286" s="429"/>
      <c r="AA286" s="429"/>
    </row>
    <row r="287" spans="4:27" x14ac:dyDescent="0.3">
      <c r="D287" s="429"/>
      <c r="E287" s="429"/>
      <c r="F287" s="429"/>
      <c r="G287" s="429"/>
      <c r="H287" s="429"/>
      <c r="I287" s="429"/>
      <c r="J287" s="429"/>
      <c r="K287" s="429"/>
      <c r="L287" s="429"/>
      <c r="M287" s="429"/>
      <c r="N287" s="429"/>
      <c r="O287" s="429"/>
      <c r="P287" s="429"/>
      <c r="Q287" s="429"/>
      <c r="R287" s="429"/>
      <c r="S287" s="429"/>
      <c r="T287" s="429"/>
      <c r="U287" s="429"/>
      <c r="V287" s="429"/>
      <c r="W287" s="429"/>
      <c r="X287" s="429"/>
      <c r="Y287" s="429"/>
      <c r="Z287" s="429"/>
      <c r="AA287" s="429"/>
    </row>
    <row r="288" spans="4:27" x14ac:dyDescent="0.3">
      <c r="D288" s="429"/>
      <c r="E288" s="429"/>
      <c r="F288" s="429"/>
      <c r="G288" s="429"/>
      <c r="H288" s="429"/>
      <c r="I288" s="429"/>
      <c r="J288" s="429"/>
      <c r="K288" s="429"/>
      <c r="L288" s="429"/>
      <c r="M288" s="429"/>
      <c r="N288" s="429"/>
      <c r="O288" s="429"/>
      <c r="P288" s="429"/>
      <c r="Q288" s="429"/>
      <c r="R288" s="429"/>
      <c r="S288" s="429"/>
      <c r="T288" s="429"/>
      <c r="U288" s="429"/>
      <c r="V288" s="429"/>
      <c r="W288" s="429"/>
      <c r="X288" s="429"/>
      <c r="Y288" s="429"/>
      <c r="Z288" s="429"/>
      <c r="AA288" s="429"/>
    </row>
    <row r="289" spans="4:27" x14ac:dyDescent="0.3">
      <c r="D289" s="429"/>
      <c r="E289" s="429"/>
      <c r="F289" s="429"/>
      <c r="G289" s="429"/>
      <c r="H289" s="429"/>
      <c r="I289" s="429"/>
      <c r="J289" s="429"/>
      <c r="K289" s="429"/>
      <c r="L289" s="429"/>
      <c r="M289" s="429"/>
      <c r="N289" s="429"/>
      <c r="O289" s="429"/>
      <c r="P289" s="429"/>
      <c r="Q289" s="429"/>
      <c r="R289" s="429"/>
      <c r="S289" s="429"/>
      <c r="T289" s="429"/>
      <c r="U289" s="429"/>
      <c r="V289" s="429"/>
      <c r="W289" s="429"/>
      <c r="X289" s="429"/>
      <c r="Y289" s="429"/>
      <c r="Z289" s="429"/>
      <c r="AA289" s="429"/>
    </row>
    <row r="290" spans="4:27" x14ac:dyDescent="0.3">
      <c r="D290" s="429"/>
      <c r="E290" s="429"/>
      <c r="F290" s="429"/>
      <c r="G290" s="429"/>
      <c r="H290" s="429"/>
      <c r="I290" s="429"/>
      <c r="J290" s="429"/>
      <c r="K290" s="429"/>
      <c r="L290" s="429"/>
      <c r="M290" s="429"/>
      <c r="N290" s="429"/>
      <c r="O290" s="429"/>
      <c r="P290" s="429"/>
      <c r="Q290" s="429"/>
      <c r="R290" s="429"/>
      <c r="S290" s="429"/>
      <c r="T290" s="429"/>
      <c r="U290" s="429"/>
      <c r="V290" s="429"/>
      <c r="W290" s="429"/>
      <c r="X290" s="429"/>
      <c r="Y290" s="429"/>
      <c r="Z290" s="429"/>
      <c r="AA290" s="429"/>
    </row>
    <row r="291" spans="4:27" x14ac:dyDescent="0.3">
      <c r="D291" s="429"/>
      <c r="E291" s="429"/>
      <c r="F291" s="429"/>
      <c r="G291" s="429"/>
      <c r="H291" s="429"/>
      <c r="I291" s="429"/>
      <c r="J291" s="429"/>
      <c r="K291" s="429"/>
      <c r="L291" s="429"/>
      <c r="M291" s="429"/>
      <c r="N291" s="429"/>
      <c r="O291" s="429"/>
      <c r="P291" s="429"/>
      <c r="Q291" s="429"/>
      <c r="R291" s="429"/>
      <c r="S291" s="429"/>
      <c r="T291" s="429"/>
      <c r="U291" s="429"/>
      <c r="V291" s="429"/>
      <c r="W291" s="429"/>
      <c r="X291" s="429"/>
      <c r="Y291" s="429"/>
      <c r="Z291" s="429"/>
      <c r="AA291" s="429"/>
    </row>
    <row r="292" spans="4:27" x14ac:dyDescent="0.3">
      <c r="D292" s="429"/>
      <c r="E292" s="429"/>
      <c r="F292" s="429"/>
      <c r="G292" s="429"/>
      <c r="H292" s="429"/>
      <c r="I292" s="429"/>
      <c r="J292" s="429"/>
      <c r="K292" s="429"/>
      <c r="L292" s="429"/>
      <c r="M292" s="429"/>
      <c r="N292" s="429"/>
      <c r="O292" s="429"/>
      <c r="P292" s="429"/>
      <c r="Q292" s="429"/>
      <c r="R292" s="429"/>
      <c r="S292" s="429"/>
      <c r="T292" s="429"/>
      <c r="U292" s="429"/>
      <c r="V292" s="429"/>
      <c r="W292" s="429"/>
      <c r="X292" s="429"/>
      <c r="Y292" s="429"/>
      <c r="Z292" s="429"/>
      <c r="AA292" s="429"/>
    </row>
    <row r="293" spans="4:27" x14ac:dyDescent="0.3">
      <c r="D293" s="429"/>
      <c r="E293" s="429"/>
      <c r="F293" s="429"/>
      <c r="G293" s="429"/>
      <c r="H293" s="429"/>
      <c r="I293" s="429"/>
      <c r="J293" s="429"/>
      <c r="K293" s="429"/>
      <c r="L293" s="429"/>
      <c r="M293" s="429"/>
      <c r="N293" s="429"/>
      <c r="O293" s="429"/>
      <c r="P293" s="429"/>
      <c r="Q293" s="429"/>
      <c r="R293" s="429"/>
      <c r="S293" s="429"/>
      <c r="T293" s="429"/>
      <c r="U293" s="429"/>
      <c r="V293" s="429"/>
      <c r="W293" s="429"/>
      <c r="X293" s="429"/>
      <c r="Y293" s="429"/>
      <c r="Z293" s="429"/>
      <c r="AA293" s="429"/>
    </row>
    <row r="294" spans="4:27" x14ac:dyDescent="0.3">
      <c r="D294" s="429"/>
      <c r="E294" s="429"/>
      <c r="F294" s="429"/>
      <c r="G294" s="429"/>
      <c r="H294" s="429"/>
      <c r="I294" s="429"/>
      <c r="J294" s="429"/>
      <c r="K294" s="429"/>
      <c r="L294" s="429"/>
      <c r="M294" s="429"/>
      <c r="N294" s="429"/>
      <c r="O294" s="429"/>
      <c r="P294" s="429"/>
      <c r="Q294" s="429"/>
      <c r="R294" s="429"/>
      <c r="S294" s="429"/>
      <c r="T294" s="429"/>
      <c r="U294" s="429"/>
      <c r="V294" s="429"/>
      <c r="W294" s="429"/>
      <c r="X294" s="429"/>
      <c r="Y294" s="429"/>
      <c r="Z294" s="429"/>
      <c r="AA294" s="429"/>
    </row>
    <row r="295" spans="4:27" x14ac:dyDescent="0.3">
      <c r="D295" s="429"/>
      <c r="E295" s="429"/>
      <c r="F295" s="429"/>
      <c r="G295" s="429"/>
      <c r="H295" s="429"/>
      <c r="I295" s="429"/>
      <c r="J295" s="429"/>
      <c r="K295" s="429"/>
      <c r="L295" s="429"/>
      <c r="M295" s="429"/>
      <c r="N295" s="429"/>
      <c r="O295" s="429"/>
      <c r="P295" s="429"/>
      <c r="Q295" s="429"/>
      <c r="R295" s="429"/>
      <c r="S295" s="429"/>
      <c r="T295" s="429"/>
      <c r="U295" s="429"/>
      <c r="V295" s="429"/>
      <c r="W295" s="429"/>
      <c r="X295" s="429"/>
      <c r="Y295" s="429"/>
      <c r="Z295" s="429"/>
      <c r="AA295" s="429"/>
    </row>
    <row r="296" spans="4:27" x14ac:dyDescent="0.3">
      <c r="D296" s="429"/>
      <c r="E296" s="429"/>
      <c r="F296" s="429"/>
      <c r="G296" s="429"/>
      <c r="H296" s="429"/>
      <c r="I296" s="429"/>
      <c r="J296" s="429"/>
      <c r="K296" s="429"/>
      <c r="L296" s="429"/>
      <c r="M296" s="429"/>
      <c r="N296" s="429"/>
      <c r="O296" s="429"/>
      <c r="P296" s="429"/>
      <c r="Q296" s="429"/>
      <c r="R296" s="429"/>
      <c r="S296" s="429"/>
      <c r="T296" s="429"/>
      <c r="U296" s="429"/>
      <c r="V296" s="429"/>
      <c r="W296" s="429"/>
      <c r="X296" s="429"/>
      <c r="Y296" s="429"/>
      <c r="Z296" s="429"/>
      <c r="AA296" s="429"/>
    </row>
    <row r="297" spans="4:27" x14ac:dyDescent="0.3">
      <c r="D297" s="429"/>
      <c r="E297" s="429"/>
      <c r="F297" s="429"/>
      <c r="G297" s="429"/>
      <c r="H297" s="429"/>
      <c r="I297" s="429"/>
      <c r="J297" s="429"/>
      <c r="K297" s="429"/>
      <c r="L297" s="429"/>
      <c r="M297" s="429"/>
      <c r="N297" s="429"/>
      <c r="O297" s="429"/>
      <c r="P297" s="429"/>
      <c r="Q297" s="429"/>
      <c r="R297" s="429"/>
      <c r="S297" s="429"/>
      <c r="T297" s="429"/>
      <c r="U297" s="429"/>
      <c r="V297" s="429"/>
      <c r="W297" s="429"/>
      <c r="X297" s="429"/>
      <c r="Y297" s="429"/>
      <c r="Z297" s="429"/>
      <c r="AA297" s="429"/>
    </row>
    <row r="298" spans="4:27" x14ac:dyDescent="0.3">
      <c r="D298" s="429"/>
      <c r="E298" s="429"/>
      <c r="F298" s="429"/>
      <c r="G298" s="429"/>
      <c r="H298" s="429"/>
      <c r="I298" s="429"/>
      <c r="J298" s="429"/>
      <c r="K298" s="429"/>
      <c r="L298" s="429"/>
      <c r="M298" s="429"/>
      <c r="N298" s="429"/>
      <c r="O298" s="429"/>
      <c r="P298" s="429"/>
      <c r="Q298" s="429"/>
      <c r="R298" s="429"/>
      <c r="S298" s="429"/>
      <c r="T298" s="429"/>
      <c r="U298" s="429"/>
      <c r="V298" s="429"/>
      <c r="W298" s="429"/>
      <c r="X298" s="429"/>
      <c r="Y298" s="429"/>
      <c r="Z298" s="429"/>
      <c r="AA298" s="429"/>
    </row>
    <row r="299" spans="4:27" x14ac:dyDescent="0.3">
      <c r="D299" s="429"/>
      <c r="E299" s="429"/>
      <c r="F299" s="429"/>
      <c r="G299" s="429"/>
      <c r="H299" s="429"/>
      <c r="I299" s="429"/>
      <c r="J299" s="429"/>
      <c r="K299" s="429"/>
      <c r="L299" s="429"/>
      <c r="M299" s="429"/>
      <c r="N299" s="429"/>
      <c r="O299" s="429"/>
      <c r="P299" s="429"/>
      <c r="Q299" s="429"/>
      <c r="R299" s="429"/>
      <c r="S299" s="429"/>
      <c r="T299" s="429"/>
      <c r="U299" s="429"/>
      <c r="V299" s="429"/>
      <c r="W299" s="429"/>
      <c r="X299" s="429"/>
      <c r="Y299" s="429"/>
      <c r="Z299" s="429"/>
      <c r="AA299" s="429"/>
    </row>
    <row r="300" spans="4:27" x14ac:dyDescent="0.3">
      <c r="D300" s="429"/>
      <c r="E300" s="429"/>
      <c r="F300" s="429"/>
      <c r="G300" s="429"/>
      <c r="H300" s="429"/>
      <c r="I300" s="429"/>
      <c r="J300" s="429"/>
      <c r="K300" s="429"/>
      <c r="L300" s="429"/>
      <c r="M300" s="429"/>
      <c r="N300" s="429"/>
      <c r="O300" s="429"/>
      <c r="P300" s="429"/>
      <c r="Q300" s="429"/>
      <c r="R300" s="429"/>
      <c r="S300" s="429"/>
      <c r="T300" s="429"/>
      <c r="U300" s="429"/>
      <c r="V300" s="429"/>
      <c r="W300" s="429"/>
      <c r="X300" s="429"/>
      <c r="Y300" s="429"/>
      <c r="Z300" s="429"/>
      <c r="AA300" s="429"/>
    </row>
    <row r="301" spans="4:27" x14ac:dyDescent="0.3">
      <c r="D301" s="429"/>
      <c r="E301" s="429"/>
      <c r="F301" s="429"/>
      <c r="G301" s="429"/>
      <c r="H301" s="429"/>
      <c r="I301" s="429"/>
      <c r="J301" s="429"/>
      <c r="K301" s="429"/>
      <c r="L301" s="429"/>
      <c r="M301" s="429"/>
      <c r="N301" s="429"/>
      <c r="O301" s="429"/>
      <c r="P301" s="429"/>
      <c r="Q301" s="429"/>
      <c r="R301" s="429"/>
      <c r="S301" s="429"/>
      <c r="T301" s="429"/>
      <c r="U301" s="429"/>
      <c r="V301" s="429"/>
      <c r="W301" s="429"/>
      <c r="X301" s="429"/>
      <c r="Y301" s="429"/>
      <c r="Z301" s="429"/>
      <c r="AA301" s="429"/>
    </row>
    <row r="302" spans="4:27" x14ac:dyDescent="0.3">
      <c r="D302" s="429"/>
      <c r="E302" s="429"/>
      <c r="F302" s="429"/>
      <c r="G302" s="429"/>
      <c r="H302" s="429"/>
      <c r="I302" s="429"/>
      <c r="J302" s="429"/>
      <c r="K302" s="429"/>
      <c r="L302" s="429"/>
      <c r="M302" s="429"/>
      <c r="N302" s="429"/>
      <c r="O302" s="429"/>
      <c r="P302" s="429"/>
      <c r="Q302" s="429"/>
      <c r="R302" s="429"/>
      <c r="S302" s="429"/>
      <c r="T302" s="429"/>
      <c r="U302" s="429"/>
      <c r="V302" s="429"/>
      <c r="W302" s="429"/>
      <c r="X302" s="429"/>
      <c r="Y302" s="429"/>
      <c r="Z302" s="429"/>
      <c r="AA302" s="429"/>
    </row>
    <row r="303" spans="4:27" x14ac:dyDescent="0.3">
      <c r="D303" s="429"/>
      <c r="E303" s="429"/>
      <c r="F303" s="429"/>
      <c r="G303" s="429"/>
      <c r="H303" s="429"/>
      <c r="I303" s="429"/>
      <c r="J303" s="429"/>
      <c r="K303" s="429"/>
      <c r="L303" s="429"/>
      <c r="M303" s="429"/>
      <c r="N303" s="429"/>
      <c r="O303" s="429"/>
      <c r="P303" s="429"/>
      <c r="Q303" s="429"/>
      <c r="R303" s="429"/>
      <c r="S303" s="429"/>
      <c r="T303" s="429"/>
      <c r="U303" s="429"/>
      <c r="V303" s="429"/>
      <c r="W303" s="429"/>
      <c r="X303" s="429"/>
      <c r="Y303" s="429"/>
      <c r="Z303" s="429"/>
      <c r="AA303" s="429"/>
    </row>
    <row r="304" spans="4:27" x14ac:dyDescent="0.3">
      <c r="D304" s="429"/>
      <c r="E304" s="429"/>
      <c r="F304" s="429"/>
      <c r="G304" s="429"/>
      <c r="H304" s="429"/>
      <c r="I304" s="429"/>
      <c r="J304" s="429"/>
      <c r="K304" s="429"/>
      <c r="L304" s="429"/>
      <c r="M304" s="429"/>
      <c r="N304" s="429"/>
      <c r="O304" s="429"/>
      <c r="P304" s="429"/>
      <c r="Q304" s="429"/>
      <c r="R304" s="429"/>
      <c r="S304" s="429"/>
      <c r="T304" s="429"/>
      <c r="U304" s="429"/>
      <c r="V304" s="429"/>
      <c r="W304" s="429"/>
      <c r="X304" s="429"/>
      <c r="Y304" s="429"/>
      <c r="Z304" s="429"/>
      <c r="AA304" s="429"/>
    </row>
    <row r="305" spans="4:27" x14ac:dyDescent="0.3">
      <c r="D305" s="429"/>
      <c r="E305" s="429"/>
      <c r="F305" s="429"/>
      <c r="G305" s="429"/>
      <c r="H305" s="429"/>
      <c r="I305" s="429"/>
      <c r="J305" s="429"/>
      <c r="K305" s="429"/>
      <c r="L305" s="429"/>
      <c r="M305" s="429"/>
      <c r="N305" s="429"/>
      <c r="O305" s="429"/>
      <c r="P305" s="429"/>
      <c r="Q305" s="429"/>
      <c r="R305" s="429"/>
      <c r="S305" s="429"/>
      <c r="T305" s="429"/>
      <c r="U305" s="429"/>
      <c r="V305" s="429"/>
      <c r="W305" s="429"/>
      <c r="X305" s="429"/>
      <c r="Y305" s="429"/>
      <c r="Z305" s="429"/>
      <c r="AA305" s="429"/>
    </row>
    <row r="306" spans="4:27" x14ac:dyDescent="0.3">
      <c r="D306" s="429"/>
      <c r="E306" s="429"/>
      <c r="F306" s="429"/>
      <c r="G306" s="429"/>
      <c r="H306" s="429"/>
      <c r="I306" s="429"/>
      <c r="J306" s="429"/>
      <c r="K306" s="429"/>
      <c r="L306" s="429"/>
      <c r="M306" s="429"/>
      <c r="N306" s="429"/>
      <c r="O306" s="429"/>
      <c r="P306" s="429"/>
      <c r="Q306" s="429"/>
      <c r="R306" s="429"/>
      <c r="S306" s="429"/>
      <c r="T306" s="429"/>
      <c r="U306" s="429"/>
      <c r="V306" s="429"/>
      <c r="W306" s="429"/>
      <c r="X306" s="429"/>
      <c r="Y306" s="429"/>
      <c r="Z306" s="429"/>
      <c r="AA306" s="429"/>
    </row>
    <row r="307" spans="4:27" x14ac:dyDescent="0.3">
      <c r="D307" s="429"/>
      <c r="E307" s="429"/>
      <c r="F307" s="429"/>
      <c r="G307" s="429"/>
      <c r="H307" s="429"/>
      <c r="I307" s="429"/>
      <c r="J307" s="429"/>
      <c r="K307" s="429"/>
      <c r="L307" s="429"/>
      <c r="M307" s="429"/>
      <c r="N307" s="429"/>
      <c r="O307" s="429"/>
      <c r="P307" s="429"/>
      <c r="Q307" s="429"/>
      <c r="R307" s="429"/>
      <c r="S307" s="429"/>
      <c r="T307" s="429"/>
      <c r="U307" s="429"/>
      <c r="V307" s="429"/>
      <c r="W307" s="429"/>
      <c r="X307" s="429"/>
      <c r="Y307" s="429"/>
      <c r="Z307" s="429"/>
      <c r="AA307" s="429"/>
    </row>
    <row r="308" spans="4:27" x14ac:dyDescent="0.3">
      <c r="D308" s="429"/>
      <c r="E308" s="429"/>
      <c r="F308" s="429"/>
      <c r="G308" s="429"/>
      <c r="H308" s="429"/>
      <c r="I308" s="429"/>
      <c r="J308" s="429"/>
      <c r="K308" s="429"/>
      <c r="L308" s="429"/>
      <c r="M308" s="429"/>
      <c r="N308" s="429"/>
      <c r="O308" s="429"/>
      <c r="P308" s="429"/>
      <c r="Q308" s="429"/>
      <c r="R308" s="429"/>
      <c r="S308" s="429"/>
      <c r="T308" s="429"/>
      <c r="U308" s="429"/>
      <c r="V308" s="429"/>
      <c r="W308" s="429"/>
      <c r="X308" s="429"/>
      <c r="Y308" s="429"/>
      <c r="Z308" s="429"/>
      <c r="AA308" s="429"/>
    </row>
    <row r="309" spans="4:27" x14ac:dyDescent="0.3">
      <c r="D309" s="429"/>
      <c r="E309" s="429"/>
      <c r="F309" s="429"/>
      <c r="G309" s="429"/>
      <c r="H309" s="429"/>
      <c r="I309" s="429"/>
      <c r="J309" s="429"/>
      <c r="K309" s="429"/>
      <c r="L309" s="429"/>
      <c r="M309" s="429"/>
      <c r="N309" s="429"/>
      <c r="O309" s="429"/>
      <c r="P309" s="429"/>
      <c r="Q309" s="429"/>
      <c r="R309" s="429"/>
      <c r="S309" s="429"/>
      <c r="T309" s="429"/>
      <c r="U309" s="429"/>
      <c r="V309" s="429"/>
      <c r="W309" s="429"/>
      <c r="X309" s="429"/>
      <c r="Y309" s="429"/>
      <c r="Z309" s="429"/>
      <c r="AA309" s="429"/>
    </row>
    <row r="310" spans="4:27" x14ac:dyDescent="0.3">
      <c r="D310" s="429"/>
      <c r="E310" s="429"/>
      <c r="F310" s="429"/>
      <c r="G310" s="429"/>
      <c r="H310" s="429"/>
      <c r="I310" s="429"/>
      <c r="J310" s="429"/>
      <c r="K310" s="429"/>
      <c r="L310" s="429"/>
      <c r="M310" s="429"/>
      <c r="N310" s="429"/>
      <c r="O310" s="429"/>
      <c r="P310" s="429"/>
      <c r="Q310" s="429"/>
      <c r="R310" s="429"/>
      <c r="S310" s="429"/>
      <c r="T310" s="429"/>
      <c r="U310" s="429"/>
      <c r="V310" s="429"/>
      <c r="W310" s="429"/>
      <c r="X310" s="429"/>
      <c r="Y310" s="429"/>
      <c r="Z310" s="429"/>
      <c r="AA310" s="429"/>
    </row>
    <row r="311" spans="4:27" x14ac:dyDescent="0.3">
      <c r="D311" s="429"/>
      <c r="E311" s="429"/>
      <c r="F311" s="429"/>
      <c r="G311" s="429"/>
      <c r="H311" s="429"/>
      <c r="I311" s="429"/>
      <c r="J311" s="429"/>
      <c r="K311" s="429"/>
      <c r="L311" s="429"/>
      <c r="M311" s="429"/>
      <c r="N311" s="429"/>
      <c r="O311" s="429"/>
      <c r="P311" s="429"/>
      <c r="Q311" s="429"/>
      <c r="R311" s="429"/>
      <c r="S311" s="429"/>
      <c r="T311" s="429"/>
      <c r="U311" s="429"/>
      <c r="V311" s="429"/>
      <c r="W311" s="429"/>
      <c r="X311" s="429"/>
      <c r="Y311" s="429"/>
      <c r="Z311" s="429"/>
      <c r="AA311" s="429"/>
    </row>
    <row r="312" spans="4:27" x14ac:dyDescent="0.3">
      <c r="D312" s="429"/>
      <c r="E312" s="429"/>
      <c r="F312" s="429"/>
      <c r="G312" s="429"/>
      <c r="H312" s="429"/>
      <c r="I312" s="429"/>
      <c r="J312" s="429"/>
      <c r="K312" s="429"/>
      <c r="L312" s="429"/>
      <c r="M312" s="429"/>
      <c r="N312" s="429"/>
      <c r="O312" s="429"/>
      <c r="P312" s="429"/>
      <c r="Q312" s="429"/>
      <c r="R312" s="429"/>
      <c r="S312" s="429"/>
      <c r="T312" s="429"/>
      <c r="U312" s="429"/>
      <c r="V312" s="429"/>
      <c r="W312" s="429"/>
      <c r="X312" s="429"/>
      <c r="Y312" s="429"/>
      <c r="Z312" s="429"/>
      <c r="AA312" s="429"/>
    </row>
    <row r="313" spans="4:27" x14ac:dyDescent="0.3">
      <c r="D313" s="429"/>
      <c r="E313" s="429"/>
      <c r="F313" s="429"/>
      <c r="G313" s="429"/>
      <c r="H313" s="429"/>
      <c r="I313" s="429"/>
      <c r="J313" s="429"/>
      <c r="K313" s="429"/>
      <c r="L313" s="429"/>
      <c r="M313" s="429"/>
      <c r="N313" s="429"/>
      <c r="O313" s="429"/>
      <c r="P313" s="429"/>
      <c r="Q313" s="429"/>
      <c r="R313" s="429"/>
      <c r="S313" s="429"/>
      <c r="T313" s="429"/>
      <c r="U313" s="429"/>
      <c r="V313" s="429"/>
      <c r="W313" s="429"/>
      <c r="X313" s="429"/>
      <c r="Y313" s="429"/>
      <c r="Z313" s="429"/>
      <c r="AA313" s="429"/>
    </row>
    <row r="314" spans="4:27" x14ac:dyDescent="0.3">
      <c r="D314" s="429"/>
      <c r="E314" s="429"/>
      <c r="F314" s="429"/>
      <c r="G314" s="429"/>
      <c r="H314" s="429"/>
      <c r="I314" s="429"/>
      <c r="J314" s="429"/>
      <c r="K314" s="429"/>
      <c r="L314" s="429"/>
      <c r="M314" s="429"/>
      <c r="N314" s="429"/>
      <c r="O314" s="429"/>
      <c r="P314" s="429"/>
      <c r="Q314" s="429"/>
      <c r="R314" s="429"/>
      <c r="S314" s="429"/>
      <c r="T314" s="429"/>
      <c r="U314" s="429"/>
      <c r="V314" s="429"/>
      <c r="W314" s="429"/>
      <c r="X314" s="429"/>
      <c r="Y314" s="429"/>
      <c r="Z314" s="429"/>
      <c r="AA314" s="429"/>
    </row>
    <row r="315" spans="4:27" x14ac:dyDescent="0.3">
      <c r="D315" s="429"/>
      <c r="E315" s="429"/>
      <c r="F315" s="429"/>
      <c r="G315" s="429"/>
      <c r="H315" s="429"/>
      <c r="I315" s="429"/>
      <c r="J315" s="429"/>
      <c r="K315" s="429"/>
      <c r="L315" s="429"/>
      <c r="M315" s="429"/>
      <c r="N315" s="429"/>
      <c r="O315" s="429"/>
      <c r="P315" s="429"/>
      <c r="Q315" s="429"/>
      <c r="R315" s="429"/>
      <c r="S315" s="429"/>
      <c r="T315" s="429"/>
      <c r="U315" s="429"/>
      <c r="V315" s="429"/>
      <c r="W315" s="429"/>
      <c r="X315" s="429"/>
      <c r="Y315" s="429"/>
      <c r="Z315" s="429"/>
      <c r="AA315" s="429"/>
    </row>
    <row r="316" spans="4:27" x14ac:dyDescent="0.3">
      <c r="D316" s="429"/>
      <c r="E316" s="429"/>
      <c r="F316" s="429"/>
      <c r="G316" s="429"/>
      <c r="H316" s="429"/>
      <c r="I316" s="429"/>
      <c r="J316" s="429"/>
      <c r="K316" s="429"/>
      <c r="L316" s="429"/>
      <c r="M316" s="429"/>
      <c r="N316" s="429"/>
      <c r="O316" s="429"/>
      <c r="P316" s="429"/>
      <c r="Q316" s="429"/>
      <c r="R316" s="429"/>
      <c r="S316" s="429"/>
      <c r="T316" s="429"/>
      <c r="U316" s="429"/>
      <c r="V316" s="429"/>
      <c r="W316" s="429"/>
      <c r="X316" s="429"/>
      <c r="Y316" s="429"/>
      <c r="Z316" s="429"/>
      <c r="AA316" s="429"/>
    </row>
    <row r="317" spans="4:27" x14ac:dyDescent="0.3">
      <c r="D317" s="429"/>
      <c r="E317" s="429"/>
      <c r="F317" s="429"/>
      <c r="G317" s="429"/>
      <c r="H317" s="429"/>
      <c r="I317" s="429"/>
      <c r="J317" s="429"/>
      <c r="K317" s="429"/>
      <c r="L317" s="429"/>
      <c r="M317" s="429"/>
      <c r="N317" s="429"/>
      <c r="O317" s="429"/>
      <c r="P317" s="429"/>
      <c r="Q317" s="429"/>
      <c r="R317" s="429"/>
      <c r="S317" s="429"/>
      <c r="T317" s="429"/>
      <c r="U317" s="429"/>
      <c r="V317" s="429"/>
      <c r="W317" s="429"/>
      <c r="X317" s="429"/>
      <c r="Y317" s="429"/>
      <c r="Z317" s="429"/>
      <c r="AA317" s="429"/>
    </row>
    <row r="318" spans="4:27" x14ac:dyDescent="0.3">
      <c r="D318" s="429"/>
      <c r="E318" s="429"/>
      <c r="F318" s="429"/>
      <c r="G318" s="429"/>
      <c r="H318" s="429"/>
      <c r="I318" s="429"/>
      <c r="J318" s="429"/>
      <c r="K318" s="429"/>
      <c r="L318" s="429"/>
      <c r="M318" s="429"/>
      <c r="N318" s="429"/>
      <c r="O318" s="429"/>
      <c r="P318" s="429"/>
      <c r="Q318" s="429"/>
      <c r="R318" s="429"/>
      <c r="S318" s="429"/>
      <c r="T318" s="429"/>
      <c r="U318" s="429"/>
      <c r="V318" s="429"/>
      <c r="W318" s="429"/>
      <c r="X318" s="429"/>
      <c r="Y318" s="429"/>
      <c r="Z318" s="429"/>
      <c r="AA318" s="429"/>
    </row>
    <row r="319" spans="4:27" x14ac:dyDescent="0.3">
      <c r="D319" s="429"/>
      <c r="E319" s="429"/>
      <c r="F319" s="429"/>
      <c r="G319" s="429"/>
      <c r="H319" s="429"/>
      <c r="I319" s="429"/>
      <c r="J319" s="429"/>
      <c r="K319" s="429"/>
      <c r="L319" s="429"/>
      <c r="M319" s="429"/>
      <c r="N319" s="429"/>
      <c r="O319" s="429"/>
      <c r="P319" s="429"/>
      <c r="Q319" s="429"/>
      <c r="R319" s="429"/>
      <c r="S319" s="429"/>
      <c r="T319" s="429"/>
      <c r="U319" s="429"/>
      <c r="V319" s="429"/>
      <c r="W319" s="429"/>
      <c r="X319" s="429"/>
      <c r="Y319" s="429"/>
      <c r="Z319" s="429"/>
      <c r="AA319" s="429"/>
    </row>
    <row r="320" spans="4:27" x14ac:dyDescent="0.3">
      <c r="D320" s="429"/>
      <c r="E320" s="429"/>
      <c r="F320" s="429"/>
      <c r="G320" s="429"/>
      <c r="H320" s="429"/>
      <c r="I320" s="429"/>
      <c r="J320" s="429"/>
      <c r="K320" s="429"/>
      <c r="L320" s="429"/>
      <c r="M320" s="429"/>
      <c r="N320" s="429"/>
      <c r="O320" s="429"/>
      <c r="P320" s="429"/>
      <c r="Q320" s="429"/>
      <c r="R320" s="429"/>
      <c r="S320" s="429"/>
      <c r="T320" s="429"/>
      <c r="U320" s="429"/>
      <c r="V320" s="429"/>
      <c r="W320" s="429"/>
      <c r="X320" s="429"/>
      <c r="Y320" s="429"/>
      <c r="Z320" s="429"/>
      <c r="AA320" s="429"/>
    </row>
    <row r="321" spans="4:27" x14ac:dyDescent="0.3">
      <c r="D321" s="429"/>
      <c r="E321" s="429"/>
      <c r="F321" s="429"/>
      <c r="G321" s="429"/>
      <c r="H321" s="429"/>
      <c r="I321" s="429"/>
      <c r="J321" s="429"/>
      <c r="K321" s="429"/>
      <c r="L321" s="429"/>
      <c r="M321" s="429"/>
      <c r="N321" s="429"/>
      <c r="O321" s="429"/>
      <c r="P321" s="429"/>
      <c r="Q321" s="429"/>
      <c r="R321" s="429"/>
      <c r="S321" s="429"/>
      <c r="T321" s="429"/>
      <c r="U321" s="429"/>
      <c r="V321" s="429"/>
      <c r="W321" s="429"/>
      <c r="X321" s="429"/>
      <c r="Y321" s="429"/>
      <c r="Z321" s="429"/>
      <c r="AA321" s="429"/>
    </row>
    <row r="322" spans="4:27" x14ac:dyDescent="0.3">
      <c r="D322" s="429"/>
      <c r="E322" s="429"/>
      <c r="F322" s="429"/>
      <c r="G322" s="429"/>
      <c r="H322" s="429"/>
      <c r="I322" s="429"/>
      <c r="J322" s="429"/>
      <c r="K322" s="429"/>
      <c r="L322" s="429"/>
      <c r="M322" s="429"/>
      <c r="N322" s="429"/>
      <c r="O322" s="429"/>
      <c r="P322" s="429"/>
      <c r="Q322" s="429"/>
      <c r="R322" s="429"/>
      <c r="S322" s="429"/>
      <c r="T322" s="429"/>
      <c r="U322" s="429"/>
      <c r="V322" s="429"/>
      <c r="W322" s="429"/>
      <c r="X322" s="429"/>
      <c r="Y322" s="429"/>
      <c r="Z322" s="429"/>
      <c r="AA322" s="429"/>
    </row>
    <row r="323" spans="4:27" x14ac:dyDescent="0.3">
      <c r="D323" s="429"/>
      <c r="E323" s="429"/>
      <c r="F323" s="429"/>
      <c r="G323" s="429"/>
      <c r="H323" s="429"/>
      <c r="I323" s="429"/>
      <c r="J323" s="429"/>
      <c r="K323" s="429"/>
      <c r="L323" s="429"/>
      <c r="M323" s="429"/>
      <c r="N323" s="429"/>
      <c r="O323" s="429"/>
      <c r="P323" s="429"/>
      <c r="Q323" s="429"/>
      <c r="R323" s="429"/>
      <c r="S323" s="429"/>
      <c r="T323" s="429"/>
      <c r="U323" s="429"/>
      <c r="V323" s="429"/>
      <c r="W323" s="429"/>
      <c r="X323" s="429"/>
      <c r="Y323" s="429"/>
      <c r="Z323" s="429"/>
      <c r="AA323" s="429"/>
    </row>
    <row r="324" spans="4:27" x14ac:dyDescent="0.3">
      <c r="D324" s="429"/>
      <c r="E324" s="429"/>
      <c r="F324" s="429"/>
      <c r="G324" s="429"/>
      <c r="H324" s="429"/>
      <c r="I324" s="429"/>
      <c r="J324" s="429"/>
      <c r="K324" s="429"/>
      <c r="L324" s="429"/>
      <c r="M324" s="429"/>
      <c r="N324" s="429"/>
      <c r="O324" s="429"/>
      <c r="P324" s="429"/>
      <c r="Q324" s="429"/>
      <c r="R324" s="429"/>
      <c r="S324" s="429"/>
      <c r="T324" s="429"/>
      <c r="U324" s="429"/>
      <c r="V324" s="429"/>
      <c r="W324" s="429"/>
      <c r="X324" s="429"/>
      <c r="Y324" s="429"/>
      <c r="Z324" s="429"/>
      <c r="AA324" s="429"/>
    </row>
    <row r="325" spans="4:27" x14ac:dyDescent="0.3">
      <c r="D325" s="429"/>
      <c r="E325" s="429"/>
      <c r="F325" s="429"/>
      <c r="G325" s="429"/>
      <c r="H325" s="429"/>
      <c r="I325" s="429"/>
      <c r="J325" s="429"/>
      <c r="K325" s="429"/>
      <c r="L325" s="429"/>
      <c r="M325" s="429"/>
      <c r="N325" s="429"/>
      <c r="O325" s="429"/>
      <c r="P325" s="429"/>
      <c r="Q325" s="429"/>
      <c r="R325" s="429"/>
      <c r="S325" s="429"/>
      <c r="T325" s="429"/>
      <c r="U325" s="429"/>
      <c r="V325" s="429"/>
      <c r="W325" s="429"/>
      <c r="X325" s="429"/>
      <c r="Y325" s="429"/>
      <c r="Z325" s="429"/>
      <c r="AA325" s="429"/>
    </row>
    <row r="326" spans="4:27" x14ac:dyDescent="0.3">
      <c r="D326" s="429"/>
      <c r="E326" s="429"/>
      <c r="F326" s="429"/>
      <c r="G326" s="429"/>
      <c r="H326" s="429"/>
      <c r="I326" s="429"/>
      <c r="J326" s="429"/>
      <c r="K326" s="429"/>
      <c r="L326" s="429"/>
      <c r="M326" s="429"/>
      <c r="N326" s="429"/>
      <c r="O326" s="429"/>
      <c r="P326" s="429"/>
      <c r="Q326" s="429"/>
      <c r="R326" s="429"/>
      <c r="S326" s="429"/>
      <c r="T326" s="429"/>
      <c r="U326" s="429"/>
      <c r="V326" s="429"/>
      <c r="W326" s="429"/>
      <c r="X326" s="429"/>
      <c r="Y326" s="429"/>
      <c r="Z326" s="429"/>
      <c r="AA326" s="429"/>
    </row>
    <row r="327" spans="4:27" x14ac:dyDescent="0.3">
      <c r="D327" s="429"/>
      <c r="E327" s="429"/>
      <c r="F327" s="429"/>
      <c r="G327" s="429"/>
      <c r="H327" s="429"/>
      <c r="I327" s="429"/>
      <c r="J327" s="429"/>
      <c r="K327" s="429"/>
      <c r="L327" s="429"/>
      <c r="M327" s="429"/>
      <c r="N327" s="429"/>
      <c r="O327" s="429"/>
      <c r="P327" s="429"/>
      <c r="Q327" s="429"/>
      <c r="R327" s="429"/>
      <c r="S327" s="429"/>
      <c r="T327" s="429"/>
      <c r="U327" s="429"/>
      <c r="V327" s="429"/>
      <c r="W327" s="429"/>
      <c r="X327" s="429"/>
      <c r="Y327" s="429"/>
      <c r="Z327" s="429"/>
      <c r="AA327" s="429"/>
    </row>
    <row r="328" spans="4:27" x14ac:dyDescent="0.3">
      <c r="D328" s="429"/>
      <c r="E328" s="429"/>
      <c r="F328" s="429"/>
      <c r="G328" s="429"/>
      <c r="H328" s="429"/>
      <c r="I328" s="429"/>
      <c r="J328" s="429"/>
      <c r="K328" s="429"/>
      <c r="L328" s="429"/>
      <c r="M328" s="429"/>
      <c r="N328" s="429"/>
      <c r="O328" s="429"/>
      <c r="P328" s="429"/>
      <c r="Q328" s="429"/>
      <c r="R328" s="429"/>
      <c r="S328" s="429"/>
      <c r="T328" s="429"/>
      <c r="U328" s="429"/>
      <c r="V328" s="429"/>
      <c r="W328" s="429"/>
      <c r="X328" s="429"/>
      <c r="Y328" s="429"/>
      <c r="Z328" s="429"/>
      <c r="AA328" s="429"/>
    </row>
    <row r="329" spans="4:27" x14ac:dyDescent="0.3">
      <c r="D329" s="429"/>
      <c r="E329" s="429"/>
      <c r="F329" s="429"/>
      <c r="G329" s="429"/>
      <c r="H329" s="429"/>
      <c r="I329" s="429"/>
      <c r="J329" s="429"/>
      <c r="K329" s="429"/>
      <c r="L329" s="429"/>
      <c r="M329" s="429"/>
      <c r="N329" s="429"/>
      <c r="O329" s="429"/>
      <c r="P329" s="429"/>
      <c r="Q329" s="429"/>
      <c r="R329" s="429"/>
      <c r="S329" s="429"/>
      <c r="T329" s="429"/>
      <c r="U329" s="429"/>
      <c r="V329" s="429"/>
      <c r="W329" s="429"/>
      <c r="X329" s="429"/>
      <c r="Y329" s="429"/>
      <c r="Z329" s="429"/>
      <c r="AA329" s="429"/>
    </row>
    <row r="330" spans="4:27" x14ac:dyDescent="0.3">
      <c r="D330" s="429"/>
      <c r="E330" s="429"/>
      <c r="F330" s="429"/>
      <c r="G330" s="429"/>
      <c r="H330" s="429"/>
      <c r="I330" s="429"/>
      <c r="J330" s="429"/>
      <c r="K330" s="429"/>
      <c r="L330" s="429"/>
      <c r="M330" s="429"/>
      <c r="N330" s="429"/>
      <c r="O330" s="429"/>
      <c r="P330" s="429"/>
      <c r="Q330" s="429"/>
      <c r="R330" s="429"/>
      <c r="S330" s="429"/>
      <c r="T330" s="429"/>
      <c r="U330" s="429"/>
      <c r="V330" s="429"/>
      <c r="W330" s="429"/>
      <c r="X330" s="429"/>
      <c r="Y330" s="429"/>
      <c r="Z330" s="429"/>
      <c r="AA330" s="429"/>
    </row>
    <row r="331" spans="4:27" x14ac:dyDescent="0.3">
      <c r="D331" s="429"/>
      <c r="E331" s="429"/>
      <c r="F331" s="429"/>
      <c r="G331" s="429"/>
      <c r="H331" s="429"/>
      <c r="I331" s="429"/>
      <c r="J331" s="429"/>
      <c r="K331" s="429"/>
      <c r="L331" s="429"/>
      <c r="M331" s="429"/>
      <c r="N331" s="429"/>
      <c r="O331" s="429"/>
      <c r="P331" s="429"/>
      <c r="Q331" s="429"/>
      <c r="R331" s="429"/>
      <c r="S331" s="429"/>
      <c r="T331" s="429"/>
      <c r="U331" s="429"/>
      <c r="V331" s="429"/>
      <c r="W331" s="429"/>
      <c r="X331" s="429"/>
      <c r="Y331" s="429"/>
      <c r="Z331" s="429"/>
      <c r="AA331" s="429"/>
    </row>
    <row r="332" spans="4:27" x14ac:dyDescent="0.3">
      <c r="D332" s="429"/>
      <c r="E332" s="429"/>
      <c r="F332" s="429"/>
      <c r="G332" s="429"/>
      <c r="H332" s="429"/>
      <c r="I332" s="429"/>
      <c r="J332" s="429"/>
      <c r="K332" s="429"/>
      <c r="L332" s="429"/>
      <c r="M332" s="429"/>
      <c r="N332" s="429"/>
      <c r="O332" s="429"/>
      <c r="P332" s="429"/>
      <c r="Q332" s="429"/>
      <c r="R332" s="429"/>
      <c r="S332" s="429"/>
      <c r="T332" s="429"/>
      <c r="U332" s="429"/>
      <c r="V332" s="429"/>
      <c r="W332" s="429"/>
      <c r="X332" s="429"/>
      <c r="Y332" s="429"/>
      <c r="Z332" s="429"/>
      <c r="AA332" s="429"/>
    </row>
    <row r="333" spans="4:27" x14ac:dyDescent="0.3">
      <c r="D333" s="429"/>
      <c r="E333" s="429"/>
      <c r="F333" s="429"/>
      <c r="G333" s="429"/>
      <c r="H333" s="429"/>
      <c r="I333" s="429"/>
      <c r="J333" s="429"/>
      <c r="K333" s="429"/>
      <c r="L333" s="429"/>
      <c r="M333" s="429"/>
      <c r="N333" s="429"/>
      <c r="O333" s="429"/>
      <c r="P333" s="429"/>
      <c r="Q333" s="429"/>
      <c r="R333" s="429"/>
      <c r="S333" s="429"/>
      <c r="T333" s="429"/>
      <c r="U333" s="429"/>
      <c r="V333" s="429"/>
      <c r="W333" s="429"/>
      <c r="X333" s="429"/>
      <c r="Y333" s="429"/>
      <c r="Z333" s="429"/>
      <c r="AA333" s="429"/>
    </row>
    <row r="334" spans="4:27" x14ac:dyDescent="0.3">
      <c r="D334" s="429"/>
      <c r="E334" s="429"/>
      <c r="F334" s="429"/>
      <c r="G334" s="429"/>
      <c r="H334" s="429"/>
      <c r="I334" s="429"/>
      <c r="J334" s="429"/>
      <c r="K334" s="429"/>
      <c r="L334" s="429"/>
      <c r="M334" s="429"/>
      <c r="N334" s="429"/>
      <c r="O334" s="429"/>
      <c r="P334" s="429"/>
      <c r="Q334" s="429"/>
      <c r="R334" s="429"/>
      <c r="S334" s="429"/>
      <c r="T334" s="429"/>
      <c r="U334" s="429"/>
      <c r="V334" s="429"/>
      <c r="W334" s="429"/>
      <c r="X334" s="429"/>
      <c r="Y334" s="429"/>
      <c r="Z334" s="429"/>
      <c r="AA334" s="429"/>
    </row>
    <row r="335" spans="4:27" x14ac:dyDescent="0.3">
      <c r="D335" s="429"/>
      <c r="E335" s="429"/>
      <c r="F335" s="429"/>
      <c r="G335" s="429"/>
      <c r="H335" s="429"/>
      <c r="I335" s="429"/>
      <c r="J335" s="429"/>
      <c r="K335" s="429"/>
      <c r="L335" s="429"/>
      <c r="M335" s="429"/>
      <c r="N335" s="429"/>
      <c r="O335" s="429"/>
      <c r="P335" s="429"/>
      <c r="Q335" s="429"/>
      <c r="R335" s="429"/>
      <c r="S335" s="429"/>
      <c r="T335" s="429"/>
      <c r="U335" s="429"/>
      <c r="V335" s="429"/>
      <c r="W335" s="429"/>
      <c r="X335" s="429"/>
      <c r="Y335" s="429"/>
      <c r="Z335" s="429"/>
      <c r="AA335" s="429"/>
    </row>
    <row r="336" spans="4:27" x14ac:dyDescent="0.3">
      <c r="D336" s="429"/>
      <c r="E336" s="429"/>
      <c r="F336" s="429"/>
      <c r="G336" s="429"/>
      <c r="H336" s="429"/>
      <c r="I336" s="429"/>
      <c r="J336" s="429"/>
      <c r="K336" s="429"/>
      <c r="L336" s="429"/>
      <c r="M336" s="429"/>
      <c r="N336" s="429"/>
      <c r="O336" s="429"/>
      <c r="P336" s="429"/>
      <c r="Q336" s="429"/>
      <c r="R336" s="429"/>
      <c r="S336" s="429"/>
      <c r="T336" s="429"/>
      <c r="U336" s="429"/>
      <c r="V336" s="429"/>
      <c r="W336" s="429"/>
      <c r="X336" s="429"/>
      <c r="Y336" s="429"/>
      <c r="Z336" s="429"/>
      <c r="AA336" s="429"/>
    </row>
    <row r="337" spans="4:27" x14ac:dyDescent="0.3">
      <c r="D337" s="429"/>
      <c r="E337" s="429"/>
      <c r="F337" s="429"/>
      <c r="G337" s="429"/>
      <c r="H337" s="429"/>
      <c r="I337" s="429"/>
      <c r="J337" s="429"/>
      <c r="K337" s="429"/>
      <c r="L337" s="429"/>
      <c r="M337" s="429"/>
      <c r="N337" s="429"/>
      <c r="O337" s="429"/>
      <c r="P337" s="429"/>
      <c r="Q337" s="429"/>
      <c r="R337" s="429"/>
      <c r="S337" s="429"/>
      <c r="T337" s="429"/>
      <c r="U337" s="429"/>
      <c r="V337" s="429"/>
      <c r="W337" s="429"/>
      <c r="X337" s="429"/>
      <c r="Y337" s="429"/>
      <c r="Z337" s="429"/>
      <c r="AA337" s="429"/>
    </row>
    <row r="338" spans="4:27" x14ac:dyDescent="0.3">
      <c r="D338" s="429"/>
      <c r="E338" s="429"/>
      <c r="F338" s="429"/>
      <c r="G338" s="429"/>
      <c r="H338" s="429"/>
      <c r="I338" s="429"/>
      <c r="J338" s="429"/>
      <c r="K338" s="429"/>
      <c r="L338" s="429"/>
      <c r="M338" s="429"/>
      <c r="N338" s="429"/>
      <c r="O338" s="429"/>
      <c r="P338" s="429"/>
      <c r="Q338" s="429"/>
      <c r="R338" s="429"/>
      <c r="S338" s="429"/>
      <c r="T338" s="429"/>
      <c r="U338" s="429"/>
      <c r="V338" s="429"/>
      <c r="W338" s="429"/>
      <c r="X338" s="429"/>
      <c r="Y338" s="429"/>
      <c r="Z338" s="429"/>
      <c r="AA338" s="429"/>
    </row>
    <row r="339" spans="4:27" x14ac:dyDescent="0.3">
      <c r="D339" s="429"/>
      <c r="E339" s="429"/>
      <c r="F339" s="429"/>
      <c r="G339" s="429"/>
      <c r="H339" s="429"/>
      <c r="I339" s="429"/>
      <c r="J339" s="429"/>
      <c r="K339" s="429"/>
      <c r="L339" s="429"/>
      <c r="M339" s="429"/>
      <c r="N339" s="429"/>
      <c r="O339" s="429"/>
      <c r="P339" s="429"/>
      <c r="Q339" s="429"/>
      <c r="R339" s="429"/>
      <c r="S339" s="429"/>
      <c r="T339" s="429"/>
      <c r="U339" s="429"/>
      <c r="V339" s="429"/>
      <c r="W339" s="429"/>
      <c r="X339" s="429"/>
      <c r="Y339" s="429"/>
      <c r="Z339" s="429"/>
      <c r="AA339" s="429"/>
    </row>
    <row r="340" spans="4:27" x14ac:dyDescent="0.3">
      <c r="D340" s="429"/>
      <c r="E340" s="429"/>
      <c r="F340" s="429"/>
      <c r="G340" s="429"/>
      <c r="H340" s="429"/>
      <c r="I340" s="429"/>
      <c r="J340" s="429"/>
      <c r="K340" s="429"/>
      <c r="L340" s="429"/>
      <c r="M340" s="429"/>
      <c r="N340" s="429"/>
      <c r="O340" s="429"/>
      <c r="P340" s="429"/>
      <c r="Q340" s="429"/>
      <c r="R340" s="429"/>
      <c r="S340" s="429"/>
      <c r="T340" s="429"/>
      <c r="U340" s="429"/>
      <c r="V340" s="429"/>
      <c r="W340" s="429"/>
      <c r="X340" s="429"/>
      <c r="Y340" s="429"/>
      <c r="Z340" s="429"/>
      <c r="AA340" s="429"/>
    </row>
    <row r="341" spans="4:27" x14ac:dyDescent="0.3">
      <c r="D341" s="429"/>
      <c r="E341" s="429"/>
      <c r="F341" s="429"/>
      <c r="G341" s="429"/>
      <c r="H341" s="429"/>
      <c r="I341" s="429"/>
      <c r="J341" s="429"/>
      <c r="K341" s="429"/>
      <c r="L341" s="429"/>
      <c r="M341" s="429"/>
      <c r="N341" s="429"/>
      <c r="O341" s="429"/>
      <c r="P341" s="429"/>
      <c r="Q341" s="429"/>
      <c r="R341" s="429"/>
      <c r="S341" s="429"/>
      <c r="T341" s="429"/>
      <c r="U341" s="429"/>
      <c r="V341" s="429"/>
      <c r="W341" s="429"/>
      <c r="X341" s="429"/>
      <c r="Y341" s="429"/>
      <c r="Z341" s="429"/>
      <c r="AA341" s="429"/>
    </row>
    <row r="342" spans="4:27" x14ac:dyDescent="0.3">
      <c r="D342" s="429"/>
      <c r="E342" s="429"/>
      <c r="F342" s="429"/>
      <c r="G342" s="429"/>
      <c r="H342" s="429"/>
      <c r="I342" s="429"/>
      <c r="J342" s="429"/>
      <c r="K342" s="429"/>
      <c r="L342" s="429"/>
      <c r="M342" s="429"/>
      <c r="N342" s="429"/>
      <c r="O342" s="429"/>
      <c r="P342" s="429"/>
      <c r="Q342" s="429"/>
      <c r="R342" s="429"/>
      <c r="S342" s="429"/>
      <c r="T342" s="429"/>
      <c r="U342" s="429"/>
      <c r="V342" s="429"/>
      <c r="W342" s="429"/>
      <c r="X342" s="429"/>
      <c r="Y342" s="429"/>
      <c r="Z342" s="429"/>
      <c r="AA342" s="429"/>
    </row>
    <row r="343" spans="4:27" x14ac:dyDescent="0.3">
      <c r="D343" s="429"/>
      <c r="E343" s="429"/>
      <c r="F343" s="429"/>
      <c r="G343" s="429"/>
      <c r="H343" s="429"/>
      <c r="I343" s="429"/>
      <c r="J343" s="429"/>
      <c r="K343" s="429"/>
      <c r="L343" s="429"/>
      <c r="M343" s="429"/>
      <c r="N343" s="429"/>
      <c r="O343" s="429"/>
      <c r="P343" s="429"/>
      <c r="Q343" s="429"/>
      <c r="R343" s="429"/>
      <c r="S343" s="429"/>
      <c r="T343" s="429"/>
      <c r="U343" s="429"/>
      <c r="V343" s="429"/>
      <c r="W343" s="429"/>
      <c r="X343" s="429"/>
      <c r="Y343" s="429"/>
      <c r="Z343" s="429"/>
      <c r="AA343" s="429"/>
    </row>
    <row r="344" spans="4:27" x14ac:dyDescent="0.3">
      <c r="D344" s="429"/>
      <c r="E344" s="429"/>
      <c r="F344" s="429"/>
      <c r="G344" s="429"/>
      <c r="H344" s="429"/>
      <c r="I344" s="429"/>
      <c r="J344" s="429"/>
      <c r="K344" s="429"/>
      <c r="L344" s="429"/>
      <c r="M344" s="429"/>
      <c r="N344" s="429"/>
      <c r="O344" s="429"/>
      <c r="P344" s="429"/>
      <c r="Q344" s="429"/>
      <c r="R344" s="429"/>
      <c r="S344" s="429"/>
      <c r="T344" s="429"/>
      <c r="U344" s="429"/>
      <c r="V344" s="429"/>
      <c r="W344" s="429"/>
      <c r="X344" s="429"/>
      <c r="Y344" s="429"/>
      <c r="Z344" s="429"/>
      <c r="AA344" s="429"/>
    </row>
    <row r="345" spans="4:27" x14ac:dyDescent="0.3">
      <c r="D345" s="429"/>
      <c r="E345" s="429"/>
      <c r="F345" s="429"/>
      <c r="G345" s="429"/>
      <c r="H345" s="429"/>
      <c r="I345" s="429"/>
      <c r="J345" s="429"/>
      <c r="K345" s="429"/>
      <c r="L345" s="429"/>
      <c r="M345" s="429"/>
      <c r="N345" s="429"/>
      <c r="O345" s="429"/>
      <c r="P345" s="429"/>
      <c r="Q345" s="429"/>
      <c r="R345" s="429"/>
      <c r="S345" s="429"/>
      <c r="T345" s="429"/>
      <c r="U345" s="429"/>
      <c r="V345" s="429"/>
      <c r="W345" s="429"/>
      <c r="X345" s="429"/>
      <c r="Y345" s="429"/>
      <c r="Z345" s="429"/>
      <c r="AA345" s="429"/>
    </row>
    <row r="346" spans="4:27" x14ac:dyDescent="0.3">
      <c r="D346" s="429"/>
      <c r="E346" s="429"/>
      <c r="F346" s="429"/>
      <c r="G346" s="429"/>
      <c r="H346" s="429"/>
      <c r="I346" s="429"/>
      <c r="J346" s="429"/>
      <c r="K346" s="429"/>
      <c r="L346" s="429"/>
      <c r="M346" s="429"/>
      <c r="N346" s="429"/>
      <c r="O346" s="429"/>
      <c r="P346" s="429"/>
      <c r="Q346" s="429"/>
      <c r="R346" s="429"/>
      <c r="S346" s="429"/>
      <c r="T346" s="429"/>
      <c r="U346" s="429"/>
      <c r="V346" s="429"/>
      <c r="W346" s="429"/>
      <c r="X346" s="429"/>
      <c r="Y346" s="429"/>
      <c r="Z346" s="429"/>
      <c r="AA346" s="429"/>
    </row>
    <row r="347" spans="4:27" x14ac:dyDescent="0.3">
      <c r="D347" s="429"/>
      <c r="E347" s="429"/>
      <c r="F347" s="429"/>
      <c r="G347" s="429"/>
      <c r="H347" s="429"/>
      <c r="I347" s="429"/>
      <c r="J347" s="429"/>
      <c r="K347" s="429"/>
      <c r="L347" s="429"/>
      <c r="M347" s="429"/>
      <c r="N347" s="429"/>
      <c r="O347" s="429"/>
      <c r="P347" s="429"/>
      <c r="Q347" s="429"/>
      <c r="R347" s="429"/>
      <c r="S347" s="429"/>
      <c r="T347" s="429"/>
      <c r="U347" s="429"/>
      <c r="V347" s="429"/>
      <c r="W347" s="429"/>
      <c r="X347" s="429"/>
      <c r="Y347" s="429"/>
      <c r="Z347" s="429"/>
      <c r="AA347" s="429"/>
    </row>
    <row r="348" spans="4:27" x14ac:dyDescent="0.3">
      <c r="D348" s="429"/>
      <c r="E348" s="429"/>
      <c r="F348" s="429"/>
      <c r="G348" s="429"/>
      <c r="H348" s="429"/>
      <c r="I348" s="429"/>
      <c r="J348" s="429"/>
      <c r="K348" s="429"/>
      <c r="L348" s="429"/>
      <c r="M348" s="429"/>
      <c r="N348" s="429"/>
      <c r="O348" s="429"/>
      <c r="P348" s="429"/>
      <c r="Q348" s="429"/>
      <c r="R348" s="429"/>
      <c r="S348" s="429"/>
      <c r="T348" s="429"/>
      <c r="U348" s="429"/>
      <c r="V348" s="429"/>
      <c r="W348" s="429"/>
      <c r="X348" s="429"/>
      <c r="Y348" s="429"/>
      <c r="Z348" s="429"/>
      <c r="AA348" s="429"/>
    </row>
    <row r="349" spans="4:27" x14ac:dyDescent="0.3">
      <c r="D349" s="429"/>
      <c r="E349" s="429"/>
      <c r="F349" s="429"/>
      <c r="G349" s="429"/>
      <c r="H349" s="429"/>
      <c r="I349" s="429"/>
      <c r="J349" s="429"/>
      <c r="K349" s="429"/>
      <c r="L349" s="429"/>
      <c r="M349" s="429"/>
      <c r="N349" s="429"/>
      <c r="O349" s="429"/>
      <c r="P349" s="429"/>
      <c r="Q349" s="429"/>
      <c r="R349" s="429"/>
      <c r="S349" s="429"/>
      <c r="T349" s="429"/>
      <c r="U349" s="429"/>
      <c r="V349" s="429"/>
      <c r="W349" s="429"/>
      <c r="X349" s="429"/>
      <c r="Y349" s="429"/>
      <c r="Z349" s="429"/>
      <c r="AA349" s="429"/>
    </row>
    <row r="350" spans="4:27" x14ac:dyDescent="0.3">
      <c r="D350" s="429"/>
      <c r="E350" s="429"/>
      <c r="F350" s="429"/>
      <c r="G350" s="429"/>
      <c r="H350" s="429"/>
      <c r="I350" s="429"/>
      <c r="J350" s="429"/>
      <c r="K350" s="429"/>
      <c r="L350" s="429"/>
      <c r="M350" s="429"/>
      <c r="N350" s="429"/>
      <c r="O350" s="429"/>
      <c r="P350" s="429"/>
      <c r="Q350" s="429"/>
      <c r="R350" s="429"/>
      <c r="S350" s="429"/>
      <c r="T350" s="429"/>
      <c r="U350" s="429"/>
      <c r="V350" s="429"/>
      <c r="W350" s="429"/>
      <c r="X350" s="429"/>
      <c r="Y350" s="429"/>
      <c r="Z350" s="429"/>
      <c r="AA350" s="429"/>
    </row>
    <row r="351" spans="4:27" x14ac:dyDescent="0.3">
      <c r="D351" s="429"/>
      <c r="E351" s="429"/>
      <c r="F351" s="429"/>
      <c r="G351" s="429"/>
      <c r="H351" s="429"/>
      <c r="I351" s="429"/>
      <c r="J351" s="429"/>
      <c r="K351" s="429"/>
      <c r="L351" s="429"/>
      <c r="M351" s="429"/>
      <c r="N351" s="429"/>
      <c r="O351" s="429"/>
      <c r="P351" s="429"/>
      <c r="Q351" s="429"/>
      <c r="R351" s="429"/>
      <c r="S351" s="429"/>
      <c r="T351" s="429"/>
      <c r="U351" s="429"/>
      <c r="V351" s="429"/>
      <c r="W351" s="429"/>
      <c r="X351" s="429"/>
      <c r="Y351" s="429"/>
      <c r="Z351" s="429"/>
      <c r="AA351" s="429"/>
    </row>
    <row r="352" spans="4:27" x14ac:dyDescent="0.3">
      <c r="D352" s="429"/>
      <c r="E352" s="429"/>
      <c r="F352" s="429"/>
      <c r="G352" s="429"/>
      <c r="H352" s="429"/>
      <c r="I352" s="429"/>
      <c r="J352" s="429"/>
      <c r="K352" s="429"/>
      <c r="L352" s="429"/>
      <c r="M352" s="429"/>
      <c r="N352" s="429"/>
      <c r="O352" s="429"/>
      <c r="P352" s="429"/>
      <c r="Q352" s="429"/>
      <c r="R352" s="429"/>
      <c r="S352" s="429"/>
      <c r="T352" s="429"/>
      <c r="U352" s="429"/>
      <c r="V352" s="429"/>
      <c r="W352" s="429"/>
      <c r="X352" s="429"/>
      <c r="Y352" s="429"/>
      <c r="Z352" s="429"/>
      <c r="AA352" s="429"/>
    </row>
    <row r="353" spans="4:27" x14ac:dyDescent="0.3">
      <c r="D353" s="429"/>
      <c r="E353" s="429"/>
      <c r="F353" s="429"/>
      <c r="G353" s="429"/>
      <c r="H353" s="429"/>
      <c r="I353" s="429"/>
      <c r="J353" s="429"/>
      <c r="K353" s="429"/>
      <c r="L353" s="429"/>
      <c r="M353" s="429"/>
      <c r="N353" s="429"/>
      <c r="O353" s="429"/>
      <c r="P353" s="429"/>
      <c r="Q353" s="429"/>
      <c r="R353" s="429"/>
      <c r="S353" s="429"/>
      <c r="T353" s="429"/>
      <c r="U353" s="429"/>
      <c r="V353" s="429"/>
      <c r="W353" s="429"/>
      <c r="X353" s="429"/>
      <c r="Y353" s="429"/>
      <c r="Z353" s="429"/>
      <c r="AA353" s="429"/>
    </row>
    <row r="354" spans="4:27" x14ac:dyDescent="0.3">
      <c r="D354" s="429"/>
      <c r="E354" s="429"/>
      <c r="F354" s="429"/>
      <c r="G354" s="429"/>
      <c r="H354" s="429"/>
      <c r="I354" s="429"/>
      <c r="J354" s="429"/>
      <c r="K354" s="429"/>
      <c r="L354" s="429"/>
      <c r="M354" s="429"/>
      <c r="N354" s="429"/>
      <c r="O354" s="429"/>
      <c r="P354" s="429"/>
      <c r="Q354" s="429"/>
      <c r="R354" s="429"/>
      <c r="S354" s="429"/>
      <c r="T354" s="429"/>
      <c r="U354" s="429"/>
      <c r="V354" s="429"/>
      <c r="W354" s="429"/>
      <c r="X354" s="429"/>
      <c r="Y354" s="429"/>
      <c r="Z354" s="429"/>
      <c r="AA354" s="429"/>
    </row>
    <row r="355" spans="4:27" x14ac:dyDescent="0.3">
      <c r="D355" s="429"/>
      <c r="E355" s="429"/>
      <c r="F355" s="429"/>
      <c r="G355" s="429"/>
      <c r="H355" s="429"/>
      <c r="I355" s="429"/>
      <c r="J355" s="429"/>
      <c r="K355" s="429"/>
      <c r="L355" s="429"/>
      <c r="M355" s="429"/>
      <c r="N355" s="429"/>
      <c r="O355" s="429"/>
      <c r="P355" s="429"/>
      <c r="Q355" s="429"/>
      <c r="R355" s="429"/>
      <c r="S355" s="429"/>
      <c r="T355" s="429"/>
      <c r="U355" s="429"/>
      <c r="V355" s="429"/>
      <c r="W355" s="429"/>
      <c r="X355" s="429"/>
      <c r="Y355" s="429"/>
      <c r="Z355" s="429"/>
      <c r="AA355" s="429"/>
    </row>
    <row r="356" spans="4:27" x14ac:dyDescent="0.3">
      <c r="D356" s="429"/>
      <c r="E356" s="429"/>
      <c r="F356" s="429"/>
      <c r="G356" s="429"/>
      <c r="H356" s="429"/>
      <c r="I356" s="429"/>
      <c r="J356" s="429"/>
      <c r="K356" s="429"/>
      <c r="L356" s="429"/>
      <c r="M356" s="429"/>
      <c r="N356" s="429"/>
      <c r="O356" s="429"/>
      <c r="P356" s="429"/>
      <c r="Q356" s="429"/>
      <c r="R356" s="429"/>
      <c r="S356" s="429"/>
      <c r="T356" s="429"/>
      <c r="U356" s="429"/>
      <c r="V356" s="429"/>
      <c r="W356" s="429"/>
      <c r="X356" s="429"/>
      <c r="Y356" s="429"/>
      <c r="Z356" s="429"/>
      <c r="AA356" s="429"/>
    </row>
    <row r="357" spans="4:27" x14ac:dyDescent="0.3">
      <c r="D357" s="429"/>
      <c r="E357" s="429"/>
      <c r="F357" s="429"/>
      <c r="G357" s="429"/>
      <c r="H357" s="429"/>
      <c r="I357" s="429"/>
      <c r="J357" s="429"/>
      <c r="K357" s="429"/>
      <c r="L357" s="429"/>
      <c r="M357" s="429"/>
      <c r="N357" s="429"/>
      <c r="O357" s="429"/>
      <c r="P357" s="429"/>
      <c r="Q357" s="429"/>
      <c r="R357" s="429"/>
      <c r="S357" s="429"/>
      <c r="T357" s="429"/>
      <c r="U357" s="429"/>
      <c r="V357" s="429"/>
      <c r="W357" s="429"/>
      <c r="X357" s="429"/>
      <c r="Y357" s="429"/>
      <c r="Z357" s="429"/>
      <c r="AA357" s="429"/>
    </row>
    <row r="358" spans="4:27" x14ac:dyDescent="0.3">
      <c r="D358" s="429"/>
      <c r="E358" s="429"/>
      <c r="F358" s="429"/>
      <c r="G358" s="429"/>
      <c r="H358" s="429"/>
      <c r="I358" s="429"/>
      <c r="J358" s="429"/>
      <c r="K358" s="429"/>
      <c r="L358" s="429"/>
      <c r="M358" s="429"/>
      <c r="N358" s="429"/>
      <c r="O358" s="429"/>
      <c r="P358" s="429"/>
      <c r="Q358" s="429"/>
      <c r="R358" s="429"/>
      <c r="S358" s="429"/>
      <c r="T358" s="429"/>
      <c r="U358" s="429"/>
      <c r="V358" s="429"/>
      <c r="W358" s="429"/>
      <c r="X358" s="429"/>
      <c r="Y358" s="429"/>
      <c r="Z358" s="429"/>
      <c r="AA358" s="429"/>
    </row>
    <row r="359" spans="4:27" x14ac:dyDescent="0.3">
      <c r="D359" s="429"/>
      <c r="E359" s="429"/>
      <c r="F359" s="429"/>
      <c r="G359" s="429"/>
      <c r="H359" s="429"/>
      <c r="I359" s="429"/>
      <c r="J359" s="429"/>
      <c r="K359" s="429"/>
      <c r="L359" s="429"/>
      <c r="M359" s="429"/>
      <c r="N359" s="429"/>
      <c r="O359" s="429"/>
      <c r="P359" s="429"/>
      <c r="Q359" s="429"/>
      <c r="R359" s="429"/>
      <c r="S359" s="429"/>
      <c r="T359" s="429"/>
      <c r="U359" s="429"/>
      <c r="V359" s="429"/>
      <c r="W359" s="429"/>
      <c r="X359" s="429"/>
      <c r="Y359" s="429"/>
      <c r="Z359" s="429"/>
      <c r="AA359" s="429"/>
    </row>
    <row r="360" spans="4:27" x14ac:dyDescent="0.3">
      <c r="D360" s="429"/>
      <c r="E360" s="429"/>
      <c r="F360" s="429"/>
      <c r="G360" s="429"/>
      <c r="H360" s="429"/>
      <c r="I360" s="429"/>
      <c r="J360" s="429"/>
      <c r="K360" s="429"/>
      <c r="L360" s="429"/>
      <c r="M360" s="429"/>
      <c r="N360" s="429"/>
      <c r="O360" s="429"/>
      <c r="P360" s="429"/>
      <c r="Q360" s="429"/>
      <c r="R360" s="429"/>
      <c r="S360" s="429"/>
      <c r="T360" s="429"/>
      <c r="U360" s="429"/>
      <c r="V360" s="429"/>
      <c r="W360" s="429"/>
      <c r="X360" s="429"/>
      <c r="Y360" s="429"/>
      <c r="Z360" s="429"/>
      <c r="AA360" s="429"/>
    </row>
    <row r="361" spans="4:27" x14ac:dyDescent="0.3">
      <c r="D361" s="429"/>
      <c r="E361" s="429"/>
      <c r="F361" s="429"/>
      <c r="G361" s="429"/>
      <c r="H361" s="429"/>
      <c r="I361" s="429"/>
      <c r="J361" s="429"/>
      <c r="K361" s="429"/>
      <c r="L361" s="429"/>
      <c r="M361" s="429"/>
      <c r="N361" s="429"/>
      <c r="O361" s="429"/>
      <c r="P361" s="429"/>
      <c r="Q361" s="429"/>
      <c r="R361" s="429"/>
      <c r="S361" s="429"/>
      <c r="T361" s="429"/>
      <c r="U361" s="429"/>
      <c r="V361" s="429"/>
      <c r="W361" s="429"/>
      <c r="X361" s="429"/>
      <c r="Y361" s="429"/>
      <c r="Z361" s="429"/>
      <c r="AA361" s="429"/>
    </row>
    <row r="362" spans="4:27" x14ac:dyDescent="0.3">
      <c r="D362" s="429"/>
      <c r="E362" s="429"/>
      <c r="F362" s="429"/>
      <c r="G362" s="429"/>
      <c r="H362" s="429"/>
      <c r="I362" s="429"/>
      <c r="J362" s="429"/>
      <c r="K362" s="429"/>
      <c r="L362" s="429"/>
      <c r="M362" s="429"/>
      <c r="N362" s="429"/>
      <c r="O362" s="429"/>
      <c r="P362" s="429"/>
      <c r="Q362" s="429"/>
      <c r="R362" s="429"/>
      <c r="S362" s="429"/>
      <c r="T362" s="429"/>
      <c r="U362" s="429"/>
      <c r="V362" s="429"/>
      <c r="W362" s="429"/>
      <c r="X362" s="429"/>
      <c r="Y362" s="429"/>
      <c r="Z362" s="429"/>
      <c r="AA362" s="429"/>
    </row>
    <row r="363" spans="4:27" x14ac:dyDescent="0.3">
      <c r="D363" s="429"/>
      <c r="E363" s="429"/>
      <c r="F363" s="429"/>
      <c r="G363" s="429"/>
      <c r="H363" s="429"/>
      <c r="I363" s="429"/>
      <c r="J363" s="429"/>
      <c r="K363" s="429"/>
      <c r="L363" s="429"/>
      <c r="M363" s="429"/>
      <c r="N363" s="429"/>
      <c r="O363" s="429"/>
      <c r="P363" s="429"/>
      <c r="Q363" s="429"/>
      <c r="R363" s="429"/>
      <c r="S363" s="429"/>
      <c r="T363" s="429"/>
      <c r="U363" s="429"/>
      <c r="V363" s="429"/>
      <c r="W363" s="429"/>
      <c r="X363" s="429"/>
      <c r="Y363" s="429"/>
      <c r="Z363" s="429"/>
      <c r="AA363" s="429"/>
    </row>
    <row r="364" spans="4:27" x14ac:dyDescent="0.3">
      <c r="D364" s="429"/>
      <c r="E364" s="429"/>
      <c r="F364" s="429"/>
      <c r="G364" s="429"/>
      <c r="H364" s="429"/>
      <c r="I364" s="429"/>
      <c r="J364" s="429"/>
      <c r="K364" s="429"/>
      <c r="L364" s="429"/>
      <c r="M364" s="429"/>
      <c r="N364" s="429"/>
      <c r="O364" s="429"/>
      <c r="P364" s="429"/>
      <c r="Q364" s="429"/>
      <c r="R364" s="429"/>
      <c r="S364" s="429"/>
      <c r="T364" s="429"/>
      <c r="U364" s="429"/>
      <c r="V364" s="429"/>
      <c r="W364" s="429"/>
      <c r="X364" s="429"/>
      <c r="Y364" s="429"/>
      <c r="Z364" s="429"/>
      <c r="AA364" s="429"/>
    </row>
    <row r="365" spans="4:27" x14ac:dyDescent="0.3">
      <c r="D365" s="429"/>
      <c r="E365" s="429"/>
      <c r="F365" s="429"/>
      <c r="G365" s="429"/>
      <c r="H365" s="429"/>
      <c r="I365" s="429"/>
      <c r="J365" s="429"/>
      <c r="K365" s="429"/>
      <c r="L365" s="429"/>
      <c r="M365" s="429"/>
      <c r="N365" s="429"/>
      <c r="O365" s="429"/>
      <c r="P365" s="429"/>
      <c r="Q365" s="429"/>
      <c r="R365" s="429"/>
      <c r="S365" s="429"/>
      <c r="T365" s="429"/>
      <c r="U365" s="429"/>
      <c r="V365" s="429"/>
      <c r="W365" s="429"/>
      <c r="X365" s="429"/>
      <c r="Y365" s="429"/>
      <c r="Z365" s="429"/>
      <c r="AA365" s="429"/>
    </row>
    <row r="366" spans="4:27" x14ac:dyDescent="0.3">
      <c r="D366" s="429"/>
      <c r="E366" s="429"/>
      <c r="F366" s="429"/>
      <c r="G366" s="429"/>
      <c r="H366" s="429"/>
      <c r="I366" s="429"/>
      <c r="J366" s="429"/>
      <c r="K366" s="429"/>
      <c r="L366" s="429"/>
      <c r="M366" s="429"/>
      <c r="N366" s="429"/>
      <c r="O366" s="429"/>
      <c r="P366" s="429"/>
      <c r="Q366" s="429"/>
      <c r="R366" s="429"/>
      <c r="S366" s="429"/>
      <c r="T366" s="429"/>
      <c r="U366" s="429"/>
      <c r="V366" s="429"/>
      <c r="W366" s="429"/>
      <c r="X366" s="429"/>
      <c r="Y366" s="429"/>
      <c r="Z366" s="429"/>
      <c r="AA366" s="429"/>
    </row>
    <row r="367" spans="4:27" x14ac:dyDescent="0.3">
      <c r="D367" s="429"/>
      <c r="E367" s="429"/>
      <c r="F367" s="429"/>
      <c r="G367" s="429"/>
      <c r="H367" s="429"/>
      <c r="I367" s="429"/>
      <c r="J367" s="429"/>
      <c r="K367" s="429"/>
      <c r="L367" s="429"/>
      <c r="M367" s="429"/>
      <c r="N367" s="429"/>
      <c r="O367" s="429"/>
      <c r="P367" s="429"/>
      <c r="Q367" s="429"/>
      <c r="R367" s="429"/>
      <c r="S367" s="429"/>
      <c r="T367" s="429"/>
      <c r="U367" s="429"/>
      <c r="V367" s="429"/>
      <c r="W367" s="429"/>
      <c r="X367" s="429"/>
      <c r="Y367" s="429"/>
      <c r="Z367" s="429"/>
      <c r="AA367" s="429"/>
    </row>
    <row r="368" spans="4:27" x14ac:dyDescent="0.3">
      <c r="D368" s="429"/>
      <c r="E368" s="429"/>
      <c r="F368" s="429"/>
      <c r="G368" s="429"/>
      <c r="H368" s="429"/>
      <c r="I368" s="429"/>
      <c r="J368" s="429"/>
      <c r="K368" s="429"/>
      <c r="L368" s="429"/>
      <c r="M368" s="429"/>
      <c r="N368" s="429"/>
      <c r="O368" s="429"/>
      <c r="P368" s="429"/>
      <c r="Q368" s="429"/>
      <c r="R368" s="429"/>
      <c r="S368" s="429"/>
      <c r="T368" s="429"/>
      <c r="U368" s="429"/>
      <c r="V368" s="429"/>
      <c r="W368" s="429"/>
      <c r="X368" s="429"/>
      <c r="Y368" s="429"/>
      <c r="Z368" s="429"/>
      <c r="AA368" s="429"/>
    </row>
    <row r="369" spans="4:27" x14ac:dyDescent="0.3">
      <c r="D369" s="429"/>
      <c r="E369" s="429"/>
      <c r="F369" s="429"/>
      <c r="G369" s="429"/>
      <c r="H369" s="429"/>
      <c r="I369" s="429"/>
      <c r="J369" s="429"/>
      <c r="K369" s="429"/>
      <c r="L369" s="429"/>
      <c r="M369" s="429"/>
      <c r="N369" s="429"/>
      <c r="O369" s="429"/>
      <c r="P369" s="429"/>
      <c r="Q369" s="429"/>
      <c r="R369" s="429"/>
      <c r="S369" s="429"/>
      <c r="T369" s="429"/>
      <c r="U369" s="429"/>
      <c r="V369" s="429"/>
      <c r="W369" s="429"/>
      <c r="X369" s="429"/>
      <c r="Y369" s="429"/>
      <c r="Z369" s="429"/>
      <c r="AA369" s="429"/>
    </row>
    <row r="370" spans="4:27" x14ac:dyDescent="0.3">
      <c r="D370" s="429"/>
      <c r="E370" s="429"/>
      <c r="F370" s="429"/>
      <c r="G370" s="429"/>
      <c r="H370" s="429"/>
      <c r="I370" s="429"/>
      <c r="J370" s="429"/>
      <c r="K370" s="429"/>
      <c r="L370" s="429"/>
      <c r="M370" s="429"/>
      <c r="N370" s="429"/>
      <c r="O370" s="429"/>
      <c r="P370" s="429"/>
      <c r="Q370" s="429"/>
      <c r="R370" s="429"/>
      <c r="S370" s="429"/>
      <c r="T370" s="429"/>
      <c r="U370" s="429"/>
      <c r="V370" s="429"/>
      <c r="W370" s="429"/>
      <c r="X370" s="429"/>
      <c r="Y370" s="429"/>
      <c r="Z370" s="429"/>
      <c r="AA370" s="429"/>
    </row>
    <row r="371" spans="4:27" x14ac:dyDescent="0.3">
      <c r="D371" s="429"/>
      <c r="E371" s="429"/>
      <c r="F371" s="429"/>
      <c r="G371" s="429"/>
      <c r="H371" s="429"/>
      <c r="I371" s="429"/>
      <c r="J371" s="429"/>
      <c r="K371" s="429"/>
      <c r="L371" s="429"/>
      <c r="M371" s="429"/>
      <c r="N371" s="429"/>
      <c r="O371" s="429"/>
      <c r="P371" s="429"/>
      <c r="Q371" s="429"/>
      <c r="R371" s="429"/>
      <c r="S371" s="429"/>
      <c r="T371" s="429"/>
      <c r="U371" s="429"/>
      <c r="V371" s="429"/>
      <c r="W371" s="429"/>
      <c r="X371" s="429"/>
      <c r="Y371" s="429"/>
      <c r="Z371" s="429"/>
      <c r="AA371" s="429"/>
    </row>
    <row r="372" spans="4:27" x14ac:dyDescent="0.3">
      <c r="D372" s="429"/>
      <c r="E372" s="429"/>
      <c r="F372" s="429"/>
      <c r="G372" s="429"/>
      <c r="H372" s="429"/>
      <c r="I372" s="429"/>
      <c r="J372" s="429"/>
      <c r="K372" s="429"/>
      <c r="L372" s="429"/>
      <c r="M372" s="429"/>
      <c r="N372" s="429"/>
      <c r="O372" s="429"/>
      <c r="P372" s="429"/>
      <c r="Q372" s="429"/>
      <c r="R372" s="429"/>
      <c r="S372" s="429"/>
      <c r="T372" s="429"/>
      <c r="U372" s="429"/>
      <c r="V372" s="429"/>
      <c r="W372" s="429"/>
      <c r="X372" s="429"/>
      <c r="Y372" s="429"/>
      <c r="Z372" s="429"/>
      <c r="AA372" s="429"/>
    </row>
    <row r="373" spans="4:27" x14ac:dyDescent="0.3">
      <c r="D373" s="429"/>
      <c r="E373" s="429"/>
      <c r="F373" s="429"/>
      <c r="G373" s="429"/>
      <c r="H373" s="429"/>
      <c r="I373" s="429"/>
      <c r="J373" s="429"/>
      <c r="K373" s="429"/>
      <c r="L373" s="429"/>
      <c r="M373" s="429"/>
      <c r="N373" s="429"/>
      <c r="O373" s="429"/>
      <c r="P373" s="429"/>
      <c r="Q373" s="429"/>
      <c r="R373" s="429"/>
      <c r="S373" s="429"/>
      <c r="T373" s="429"/>
      <c r="U373" s="429"/>
      <c r="V373" s="429"/>
      <c r="W373" s="429"/>
      <c r="X373" s="429"/>
      <c r="Y373" s="429"/>
      <c r="Z373" s="429"/>
      <c r="AA373" s="429"/>
    </row>
    <row r="374" spans="4:27" x14ac:dyDescent="0.3">
      <c r="D374" s="429"/>
      <c r="E374" s="429"/>
      <c r="F374" s="429"/>
      <c r="G374" s="429"/>
      <c r="H374" s="429"/>
      <c r="I374" s="429"/>
      <c r="J374" s="429"/>
      <c r="K374" s="429"/>
      <c r="L374" s="429"/>
      <c r="M374" s="429"/>
      <c r="N374" s="429"/>
      <c r="O374" s="429"/>
      <c r="P374" s="429"/>
      <c r="Q374" s="429"/>
      <c r="R374" s="429"/>
      <c r="S374" s="429"/>
      <c r="T374" s="429"/>
      <c r="U374" s="429"/>
      <c r="V374" s="429"/>
      <c r="W374" s="429"/>
      <c r="X374" s="429"/>
      <c r="Y374" s="429"/>
      <c r="Z374" s="429"/>
      <c r="AA374" s="429"/>
    </row>
    <row r="375" spans="4:27" x14ac:dyDescent="0.3">
      <c r="D375" s="429"/>
      <c r="E375" s="429"/>
      <c r="F375" s="429"/>
      <c r="G375" s="429"/>
      <c r="H375" s="429"/>
      <c r="I375" s="429"/>
      <c r="J375" s="429"/>
      <c r="K375" s="429"/>
      <c r="L375" s="429"/>
      <c r="M375" s="429"/>
      <c r="N375" s="429"/>
      <c r="O375" s="429"/>
      <c r="P375" s="429"/>
      <c r="Q375" s="429"/>
      <c r="R375" s="429"/>
      <c r="S375" s="429"/>
      <c r="T375" s="429"/>
      <c r="U375" s="429"/>
      <c r="V375" s="429"/>
      <c r="W375" s="429"/>
      <c r="X375" s="429"/>
      <c r="Y375" s="429"/>
      <c r="Z375" s="429"/>
      <c r="AA375" s="429"/>
    </row>
    <row r="376" spans="4:27" x14ac:dyDescent="0.3">
      <c r="D376" s="429"/>
      <c r="E376" s="429"/>
      <c r="F376" s="429"/>
      <c r="G376" s="429"/>
      <c r="H376" s="429"/>
      <c r="I376" s="429"/>
      <c r="J376" s="429"/>
      <c r="K376" s="429"/>
      <c r="L376" s="429"/>
      <c r="M376" s="429"/>
      <c r="N376" s="429"/>
      <c r="O376" s="429"/>
      <c r="P376" s="429"/>
      <c r="Q376" s="429"/>
      <c r="R376" s="429"/>
      <c r="S376" s="429"/>
      <c r="T376" s="429"/>
      <c r="U376" s="429"/>
      <c r="V376" s="429"/>
      <c r="W376" s="429"/>
      <c r="X376" s="429"/>
      <c r="Y376" s="429"/>
      <c r="Z376" s="429"/>
      <c r="AA376" s="429"/>
    </row>
    <row r="377" spans="4:27" x14ac:dyDescent="0.3">
      <c r="D377" s="429"/>
      <c r="E377" s="429"/>
      <c r="F377" s="429"/>
      <c r="G377" s="429"/>
      <c r="H377" s="429"/>
      <c r="I377" s="429"/>
      <c r="J377" s="429"/>
      <c r="K377" s="429"/>
      <c r="L377" s="429"/>
      <c r="M377" s="429"/>
      <c r="N377" s="429"/>
      <c r="O377" s="429"/>
      <c r="P377" s="429"/>
      <c r="Q377" s="429"/>
      <c r="R377" s="429"/>
      <c r="S377" s="429"/>
      <c r="T377" s="429"/>
      <c r="U377" s="429"/>
      <c r="V377" s="429"/>
      <c r="W377" s="429"/>
      <c r="X377" s="429"/>
      <c r="Y377" s="429"/>
      <c r="Z377" s="429"/>
      <c r="AA377" s="429"/>
    </row>
    <row r="378" spans="4:27" x14ac:dyDescent="0.3">
      <c r="D378" s="429"/>
      <c r="E378" s="429"/>
      <c r="F378" s="429"/>
      <c r="G378" s="429"/>
      <c r="H378" s="429"/>
      <c r="I378" s="429"/>
      <c r="J378" s="429"/>
      <c r="K378" s="429"/>
      <c r="L378" s="429"/>
      <c r="M378" s="429"/>
      <c r="N378" s="429"/>
      <c r="O378" s="429"/>
      <c r="P378" s="429"/>
      <c r="Q378" s="429"/>
      <c r="R378" s="429"/>
      <c r="S378" s="429"/>
      <c r="T378" s="429"/>
      <c r="U378" s="429"/>
      <c r="V378" s="429"/>
      <c r="W378" s="429"/>
      <c r="X378" s="429"/>
      <c r="Y378" s="429"/>
      <c r="Z378" s="429"/>
      <c r="AA378" s="429"/>
    </row>
    <row r="379" spans="4:27" x14ac:dyDescent="0.3">
      <c r="D379" s="429"/>
      <c r="E379" s="429"/>
      <c r="F379" s="429"/>
      <c r="G379" s="429"/>
      <c r="H379" s="429"/>
      <c r="I379" s="429"/>
      <c r="J379" s="429"/>
      <c r="K379" s="429"/>
      <c r="L379" s="429"/>
      <c r="M379" s="429"/>
      <c r="N379" s="429"/>
      <c r="O379" s="429"/>
      <c r="P379" s="429"/>
      <c r="Q379" s="429"/>
      <c r="R379" s="429"/>
      <c r="S379" s="429"/>
      <c r="T379" s="429"/>
      <c r="U379" s="429"/>
      <c r="V379" s="429"/>
      <c r="W379" s="429"/>
      <c r="X379" s="429"/>
      <c r="Y379" s="429"/>
      <c r="Z379" s="429"/>
      <c r="AA379" s="429"/>
    </row>
    <row r="380" spans="4:27" x14ac:dyDescent="0.3">
      <c r="D380" s="429"/>
      <c r="E380" s="429"/>
      <c r="F380" s="429"/>
      <c r="G380" s="429"/>
      <c r="H380" s="429"/>
      <c r="I380" s="429"/>
      <c r="J380" s="429"/>
      <c r="K380" s="429"/>
      <c r="L380" s="429"/>
      <c r="M380" s="429"/>
      <c r="N380" s="429"/>
      <c r="O380" s="429"/>
      <c r="P380" s="429"/>
      <c r="Q380" s="429"/>
      <c r="R380" s="429"/>
      <c r="S380" s="429"/>
      <c r="T380" s="429"/>
      <c r="U380" s="429"/>
      <c r="V380" s="429"/>
      <c r="W380" s="429"/>
      <c r="X380" s="429"/>
      <c r="Y380" s="429"/>
      <c r="Z380" s="429"/>
      <c r="AA380" s="429"/>
    </row>
    <row r="381" spans="4:27" x14ac:dyDescent="0.3">
      <c r="D381" s="429"/>
      <c r="E381" s="429"/>
      <c r="F381" s="429"/>
      <c r="G381" s="429"/>
      <c r="H381" s="429"/>
      <c r="I381" s="429"/>
      <c r="J381" s="429"/>
      <c r="K381" s="429"/>
      <c r="L381" s="429"/>
      <c r="M381" s="429"/>
      <c r="N381" s="429"/>
      <c r="O381" s="429"/>
      <c r="P381" s="429"/>
      <c r="Q381" s="429"/>
      <c r="R381" s="429"/>
      <c r="S381" s="429"/>
      <c r="T381" s="429"/>
      <c r="U381" s="429"/>
      <c r="V381" s="429"/>
      <c r="W381" s="429"/>
      <c r="X381" s="429"/>
      <c r="Y381" s="429"/>
      <c r="Z381" s="429"/>
      <c r="AA381" s="429"/>
    </row>
    <row r="382" spans="4:27" x14ac:dyDescent="0.3">
      <c r="D382" s="429"/>
      <c r="E382" s="429"/>
      <c r="F382" s="429"/>
      <c r="G382" s="429"/>
      <c r="H382" s="429"/>
      <c r="I382" s="429"/>
      <c r="J382" s="429"/>
      <c r="K382" s="429"/>
      <c r="L382" s="429"/>
      <c r="M382" s="429"/>
      <c r="N382" s="429"/>
      <c r="O382" s="429"/>
      <c r="P382" s="429"/>
      <c r="Q382" s="429"/>
      <c r="R382" s="429"/>
      <c r="S382" s="429"/>
      <c r="T382" s="429"/>
      <c r="U382" s="429"/>
      <c r="V382" s="429"/>
      <c r="W382" s="429"/>
      <c r="X382" s="429"/>
      <c r="Y382" s="429"/>
      <c r="Z382" s="429"/>
      <c r="AA382" s="429"/>
    </row>
    <row r="383" spans="4:27" x14ac:dyDescent="0.3">
      <c r="D383" s="429"/>
      <c r="E383" s="429"/>
      <c r="F383" s="429"/>
      <c r="G383" s="429"/>
      <c r="H383" s="429"/>
      <c r="I383" s="429"/>
      <c r="J383" s="429"/>
      <c r="K383" s="429"/>
      <c r="L383" s="429"/>
      <c r="M383" s="429"/>
      <c r="N383" s="429"/>
      <c r="O383" s="429"/>
      <c r="P383" s="429"/>
      <c r="Q383" s="429"/>
      <c r="R383" s="429"/>
      <c r="S383" s="429"/>
      <c r="T383" s="429"/>
      <c r="U383" s="429"/>
      <c r="V383" s="429"/>
      <c r="W383" s="429"/>
      <c r="X383" s="429"/>
      <c r="Y383" s="429"/>
      <c r="Z383" s="429"/>
      <c r="AA383" s="429"/>
    </row>
    <row r="384" spans="4:27" x14ac:dyDescent="0.3">
      <c r="D384" s="429"/>
      <c r="E384" s="429"/>
      <c r="F384" s="429"/>
      <c r="G384" s="429"/>
      <c r="H384" s="429"/>
      <c r="I384" s="429"/>
      <c r="J384" s="429"/>
      <c r="K384" s="429"/>
      <c r="L384" s="429"/>
      <c r="M384" s="429"/>
      <c r="N384" s="429"/>
      <c r="O384" s="429"/>
      <c r="P384" s="429"/>
      <c r="Q384" s="429"/>
      <c r="R384" s="429"/>
      <c r="S384" s="429"/>
      <c r="T384" s="429"/>
      <c r="U384" s="429"/>
      <c r="V384" s="429"/>
      <c r="W384" s="429"/>
      <c r="X384" s="429"/>
      <c r="Y384" s="429"/>
      <c r="Z384" s="429"/>
      <c r="AA384" s="429"/>
    </row>
    <row r="385" spans="4:27" x14ac:dyDescent="0.3">
      <c r="D385" s="429"/>
      <c r="E385" s="429"/>
      <c r="F385" s="429"/>
      <c r="G385" s="429"/>
      <c r="H385" s="429"/>
      <c r="I385" s="429"/>
      <c r="J385" s="429"/>
      <c r="K385" s="429"/>
      <c r="L385" s="429"/>
      <c r="M385" s="429"/>
      <c r="N385" s="429"/>
      <c r="O385" s="429"/>
      <c r="P385" s="429"/>
      <c r="Q385" s="429"/>
      <c r="R385" s="429"/>
      <c r="S385" s="429"/>
      <c r="T385" s="429"/>
      <c r="U385" s="429"/>
      <c r="V385" s="429"/>
      <c r="W385" s="429"/>
      <c r="X385" s="429"/>
      <c r="Y385" s="429"/>
      <c r="Z385" s="429"/>
      <c r="AA385" s="429"/>
    </row>
    <row r="386" spans="4:27" x14ac:dyDescent="0.3">
      <c r="D386" s="429"/>
      <c r="E386" s="429"/>
      <c r="F386" s="429"/>
      <c r="G386" s="429"/>
      <c r="H386" s="429"/>
      <c r="I386" s="429"/>
      <c r="J386" s="429"/>
      <c r="K386" s="429"/>
      <c r="L386" s="429"/>
      <c r="M386" s="429"/>
      <c r="N386" s="429"/>
      <c r="O386" s="429"/>
      <c r="P386" s="429"/>
      <c r="Q386" s="429"/>
      <c r="R386" s="429"/>
      <c r="S386" s="429"/>
      <c r="T386" s="429"/>
      <c r="U386" s="429"/>
      <c r="V386" s="429"/>
      <c r="W386" s="429"/>
      <c r="X386" s="429"/>
      <c r="Y386" s="429"/>
      <c r="Z386" s="429"/>
      <c r="AA386" s="429"/>
    </row>
    <row r="387" spans="4:27" x14ac:dyDescent="0.3">
      <c r="D387" s="429"/>
      <c r="E387" s="429"/>
      <c r="F387" s="429"/>
      <c r="G387" s="429"/>
      <c r="H387" s="429"/>
      <c r="I387" s="429"/>
      <c r="J387" s="429"/>
      <c r="K387" s="429"/>
      <c r="L387" s="429"/>
      <c r="M387" s="429"/>
      <c r="N387" s="429"/>
      <c r="O387" s="429"/>
      <c r="P387" s="429"/>
      <c r="Q387" s="429"/>
      <c r="R387" s="429"/>
      <c r="S387" s="429"/>
      <c r="T387" s="429"/>
      <c r="U387" s="429"/>
      <c r="V387" s="429"/>
      <c r="W387" s="429"/>
      <c r="X387" s="429"/>
      <c r="Y387" s="429"/>
      <c r="Z387" s="429"/>
      <c r="AA387" s="429"/>
    </row>
    <row r="388" spans="4:27" x14ac:dyDescent="0.3">
      <c r="D388" s="429"/>
      <c r="E388" s="429"/>
      <c r="F388" s="429"/>
      <c r="G388" s="429"/>
      <c r="H388" s="429"/>
      <c r="I388" s="429"/>
      <c r="J388" s="429"/>
      <c r="K388" s="429"/>
      <c r="L388" s="429"/>
      <c r="M388" s="429"/>
      <c r="N388" s="429"/>
      <c r="O388" s="429"/>
      <c r="P388" s="429"/>
      <c r="Q388" s="429"/>
      <c r="R388" s="429"/>
      <c r="S388" s="429"/>
      <c r="T388" s="429"/>
      <c r="U388" s="429"/>
      <c r="V388" s="429"/>
      <c r="W388" s="429"/>
      <c r="X388" s="429"/>
      <c r="Y388" s="429"/>
      <c r="Z388" s="429"/>
      <c r="AA388" s="429"/>
    </row>
    <row r="389" spans="4:27" x14ac:dyDescent="0.3">
      <c r="D389" s="429"/>
      <c r="E389" s="429"/>
      <c r="F389" s="429"/>
      <c r="G389" s="429"/>
      <c r="H389" s="429"/>
      <c r="I389" s="429"/>
      <c r="J389" s="429"/>
      <c r="K389" s="429"/>
      <c r="L389" s="429"/>
      <c r="M389" s="429"/>
      <c r="N389" s="429"/>
      <c r="O389" s="429"/>
      <c r="P389" s="429"/>
      <c r="Q389" s="429"/>
      <c r="R389" s="429"/>
      <c r="S389" s="429"/>
      <c r="T389" s="429"/>
      <c r="U389" s="429"/>
      <c r="V389" s="429"/>
      <c r="W389" s="429"/>
      <c r="X389" s="429"/>
      <c r="Y389" s="429"/>
      <c r="Z389" s="429"/>
      <c r="AA389" s="429"/>
    </row>
    <row r="390" spans="4:27" x14ac:dyDescent="0.3">
      <c r="D390" s="429"/>
      <c r="E390" s="429"/>
      <c r="F390" s="429"/>
      <c r="G390" s="429"/>
      <c r="H390" s="429"/>
      <c r="I390" s="429"/>
      <c r="J390" s="429"/>
      <c r="K390" s="429"/>
      <c r="L390" s="429"/>
      <c r="M390" s="429"/>
      <c r="N390" s="429"/>
      <c r="O390" s="429"/>
      <c r="P390" s="429"/>
      <c r="Q390" s="429"/>
      <c r="R390" s="429"/>
      <c r="S390" s="429"/>
      <c r="T390" s="429"/>
      <c r="U390" s="429"/>
      <c r="V390" s="429"/>
      <c r="W390" s="429"/>
      <c r="X390" s="429"/>
      <c r="Y390" s="429"/>
      <c r="Z390" s="429"/>
      <c r="AA390" s="429"/>
    </row>
    <row r="391" spans="4:27" x14ac:dyDescent="0.3">
      <c r="D391" s="429"/>
      <c r="E391" s="429"/>
      <c r="F391" s="429"/>
      <c r="G391" s="429"/>
      <c r="H391" s="429"/>
      <c r="I391" s="429"/>
      <c r="J391" s="429"/>
      <c r="K391" s="429"/>
      <c r="L391" s="429"/>
      <c r="M391" s="429"/>
      <c r="N391" s="429"/>
      <c r="O391" s="429"/>
      <c r="P391" s="429"/>
      <c r="Q391" s="429"/>
      <c r="R391" s="429"/>
      <c r="S391" s="429"/>
      <c r="T391" s="429"/>
      <c r="U391" s="429"/>
      <c r="V391" s="429"/>
      <c r="W391" s="429"/>
      <c r="X391" s="429"/>
      <c r="Y391" s="429"/>
      <c r="Z391" s="429"/>
      <c r="AA391" s="429"/>
    </row>
    <row r="392" spans="4:27" x14ac:dyDescent="0.3">
      <c r="D392" s="429"/>
      <c r="E392" s="429"/>
      <c r="F392" s="429"/>
      <c r="G392" s="429"/>
      <c r="H392" s="429"/>
      <c r="I392" s="429"/>
      <c r="J392" s="429"/>
      <c r="K392" s="429"/>
      <c r="L392" s="429"/>
      <c r="M392" s="429"/>
      <c r="N392" s="429"/>
      <c r="O392" s="429"/>
      <c r="P392" s="429"/>
      <c r="Q392" s="429"/>
      <c r="R392" s="429"/>
      <c r="S392" s="429"/>
      <c r="T392" s="429"/>
      <c r="U392" s="429"/>
      <c r="V392" s="429"/>
      <c r="W392" s="429"/>
      <c r="X392" s="429"/>
      <c r="Y392" s="429"/>
      <c r="Z392" s="429"/>
      <c r="AA392" s="429"/>
    </row>
    <row r="393" spans="4:27" x14ac:dyDescent="0.3">
      <c r="D393" s="429"/>
      <c r="E393" s="429"/>
      <c r="F393" s="429"/>
      <c r="G393" s="429"/>
      <c r="H393" s="429"/>
      <c r="I393" s="429"/>
      <c r="J393" s="429"/>
      <c r="K393" s="429"/>
      <c r="L393" s="429"/>
      <c r="M393" s="429"/>
      <c r="N393" s="429"/>
      <c r="O393" s="429"/>
      <c r="P393" s="429"/>
      <c r="Q393" s="429"/>
      <c r="R393" s="429"/>
      <c r="S393" s="429"/>
      <c r="T393" s="429"/>
      <c r="U393" s="429"/>
      <c r="V393" s="429"/>
      <c r="W393" s="429"/>
      <c r="X393" s="429"/>
      <c r="Y393" s="429"/>
      <c r="Z393" s="429"/>
      <c r="AA393" s="429"/>
    </row>
    <row r="394" spans="4:27" x14ac:dyDescent="0.3">
      <c r="D394" s="429"/>
      <c r="E394" s="429"/>
      <c r="F394" s="429"/>
      <c r="G394" s="429"/>
      <c r="H394" s="429"/>
      <c r="I394" s="429"/>
      <c r="J394" s="429"/>
      <c r="K394" s="429"/>
      <c r="L394" s="429"/>
      <c r="M394" s="429"/>
      <c r="N394" s="429"/>
      <c r="O394" s="429"/>
      <c r="P394" s="429"/>
      <c r="Q394" s="429"/>
      <c r="R394" s="429"/>
      <c r="S394" s="429"/>
      <c r="T394" s="429"/>
      <c r="U394" s="429"/>
      <c r="V394" s="429"/>
      <c r="W394" s="429"/>
      <c r="X394" s="429"/>
      <c r="Y394" s="429"/>
      <c r="Z394" s="429"/>
      <c r="AA394" s="429"/>
    </row>
    <row r="395" spans="4:27" x14ac:dyDescent="0.3">
      <c r="D395" s="429"/>
      <c r="E395" s="429"/>
      <c r="F395" s="429"/>
      <c r="G395" s="429"/>
      <c r="H395" s="429"/>
      <c r="I395" s="429"/>
      <c r="J395" s="429"/>
      <c r="K395" s="429"/>
      <c r="L395" s="429"/>
      <c r="M395" s="429"/>
      <c r="N395" s="429"/>
      <c r="O395" s="429"/>
      <c r="P395" s="429"/>
      <c r="Q395" s="429"/>
      <c r="R395" s="429"/>
      <c r="S395" s="429"/>
      <c r="T395" s="429"/>
      <c r="U395" s="429"/>
      <c r="V395" s="429"/>
      <c r="W395" s="429"/>
      <c r="X395" s="429"/>
      <c r="Y395" s="429"/>
      <c r="Z395" s="429"/>
      <c r="AA395" s="429"/>
    </row>
    <row r="396" spans="4:27" x14ac:dyDescent="0.3">
      <c r="D396" s="429"/>
      <c r="E396" s="429"/>
      <c r="F396" s="429"/>
      <c r="G396" s="429"/>
      <c r="H396" s="429"/>
      <c r="I396" s="429"/>
      <c r="J396" s="429"/>
      <c r="K396" s="429"/>
      <c r="L396" s="429"/>
      <c r="M396" s="429"/>
      <c r="N396" s="429"/>
      <c r="O396" s="429"/>
      <c r="P396" s="429"/>
      <c r="Q396" s="429"/>
      <c r="R396" s="429"/>
      <c r="S396" s="429"/>
      <c r="T396" s="429"/>
      <c r="U396" s="429"/>
      <c r="V396" s="429"/>
      <c r="W396" s="429"/>
      <c r="X396" s="429"/>
      <c r="Y396" s="429"/>
      <c r="Z396" s="429"/>
      <c r="AA396" s="429"/>
    </row>
    <row r="397" spans="4:27" x14ac:dyDescent="0.3">
      <c r="D397" s="429"/>
      <c r="E397" s="429"/>
      <c r="F397" s="429"/>
      <c r="G397" s="429"/>
      <c r="H397" s="429"/>
      <c r="I397" s="429"/>
      <c r="J397" s="429"/>
      <c r="K397" s="429"/>
      <c r="L397" s="429"/>
      <c r="M397" s="429"/>
      <c r="N397" s="429"/>
      <c r="O397" s="429"/>
      <c r="P397" s="429"/>
      <c r="Q397" s="429"/>
      <c r="R397" s="429"/>
      <c r="S397" s="429"/>
      <c r="T397" s="429"/>
      <c r="U397" s="429"/>
      <c r="V397" s="429"/>
      <c r="W397" s="429"/>
      <c r="X397" s="429"/>
      <c r="Y397" s="429"/>
      <c r="Z397" s="429"/>
      <c r="AA397" s="429"/>
    </row>
    <row r="398" spans="4:27" x14ac:dyDescent="0.3">
      <c r="D398" s="429"/>
      <c r="E398" s="429"/>
      <c r="F398" s="429"/>
      <c r="G398" s="429"/>
      <c r="H398" s="429"/>
      <c r="I398" s="429"/>
      <c r="J398" s="429"/>
      <c r="K398" s="429"/>
      <c r="L398" s="429"/>
      <c r="M398" s="429"/>
      <c r="N398" s="429"/>
      <c r="O398" s="429"/>
      <c r="P398" s="429"/>
      <c r="Q398" s="429"/>
      <c r="R398" s="429"/>
      <c r="S398" s="429"/>
      <c r="T398" s="429"/>
      <c r="U398" s="429"/>
      <c r="V398" s="429"/>
      <c r="W398" s="429"/>
      <c r="X398" s="429"/>
      <c r="Y398" s="429"/>
      <c r="Z398" s="429"/>
      <c r="AA398" s="429"/>
    </row>
    <row r="399" spans="4:27" x14ac:dyDescent="0.3">
      <c r="D399" s="429"/>
      <c r="E399" s="429"/>
      <c r="F399" s="429"/>
      <c r="G399" s="429"/>
      <c r="H399" s="429"/>
      <c r="I399" s="429"/>
      <c r="J399" s="429"/>
      <c r="K399" s="429"/>
      <c r="L399" s="429"/>
      <c r="M399" s="429"/>
      <c r="N399" s="429"/>
      <c r="O399" s="429"/>
      <c r="P399" s="429"/>
      <c r="Q399" s="429"/>
      <c r="R399" s="429"/>
      <c r="S399" s="429"/>
      <c r="T399" s="429"/>
      <c r="U399" s="429"/>
      <c r="V399" s="429"/>
      <c r="W399" s="429"/>
      <c r="X399" s="429"/>
      <c r="Y399" s="429"/>
      <c r="Z399" s="429"/>
      <c r="AA399" s="429"/>
    </row>
    <row r="400" spans="4:27" x14ac:dyDescent="0.3">
      <c r="D400" s="429"/>
      <c r="E400" s="429"/>
      <c r="F400" s="429"/>
      <c r="G400" s="429"/>
      <c r="H400" s="429"/>
      <c r="I400" s="429"/>
      <c r="J400" s="429"/>
      <c r="K400" s="429"/>
      <c r="L400" s="429"/>
      <c r="M400" s="429"/>
      <c r="N400" s="429"/>
      <c r="O400" s="429"/>
      <c r="P400" s="429"/>
      <c r="Q400" s="429"/>
      <c r="R400" s="429"/>
      <c r="S400" s="429"/>
      <c r="T400" s="429"/>
      <c r="U400" s="429"/>
      <c r="V400" s="429"/>
      <c r="W400" s="429"/>
      <c r="X400" s="429"/>
      <c r="Y400" s="429"/>
      <c r="Z400" s="429"/>
      <c r="AA400" s="429"/>
    </row>
    <row r="401" spans="4:27" x14ac:dyDescent="0.3">
      <c r="D401" s="429"/>
      <c r="E401" s="429"/>
      <c r="F401" s="429"/>
      <c r="G401" s="429"/>
      <c r="H401" s="429"/>
      <c r="I401" s="429"/>
      <c r="J401" s="429"/>
      <c r="K401" s="429"/>
      <c r="L401" s="429"/>
      <c r="M401" s="429"/>
      <c r="N401" s="429"/>
      <c r="O401" s="429"/>
      <c r="P401" s="429"/>
      <c r="Q401" s="429"/>
      <c r="R401" s="429"/>
      <c r="S401" s="429"/>
      <c r="T401" s="429"/>
      <c r="U401" s="429"/>
      <c r="V401" s="429"/>
      <c r="W401" s="429"/>
      <c r="X401" s="429"/>
      <c r="Y401" s="429"/>
      <c r="Z401" s="429"/>
      <c r="AA401" s="429"/>
    </row>
    <row r="402" spans="4:27" x14ac:dyDescent="0.3">
      <c r="D402" s="429"/>
      <c r="E402" s="429"/>
      <c r="F402" s="429"/>
      <c r="G402" s="429"/>
      <c r="H402" s="429"/>
      <c r="I402" s="429"/>
      <c r="J402" s="429"/>
      <c r="K402" s="429"/>
      <c r="L402" s="429"/>
      <c r="M402" s="429"/>
      <c r="N402" s="429"/>
      <c r="O402" s="429"/>
      <c r="P402" s="429"/>
      <c r="Q402" s="429"/>
      <c r="R402" s="429"/>
      <c r="S402" s="429"/>
      <c r="T402" s="429"/>
      <c r="U402" s="429"/>
      <c r="V402" s="429"/>
      <c r="W402" s="429"/>
      <c r="X402" s="429"/>
      <c r="Y402" s="429"/>
      <c r="Z402" s="429"/>
      <c r="AA402" s="429"/>
    </row>
    <row r="403" spans="4:27" x14ac:dyDescent="0.3">
      <c r="D403" s="429"/>
      <c r="E403" s="429"/>
      <c r="F403" s="429"/>
      <c r="G403" s="429"/>
      <c r="H403" s="429"/>
      <c r="I403" s="429"/>
      <c r="J403" s="429"/>
      <c r="K403" s="429"/>
      <c r="L403" s="429"/>
      <c r="M403" s="429"/>
      <c r="N403" s="429"/>
      <c r="O403" s="429"/>
      <c r="P403" s="429"/>
      <c r="Q403" s="429"/>
      <c r="R403" s="429"/>
      <c r="S403" s="429"/>
      <c r="T403" s="429"/>
      <c r="U403" s="429"/>
      <c r="V403" s="429"/>
      <c r="W403" s="429"/>
      <c r="X403" s="429"/>
      <c r="Y403" s="429"/>
      <c r="Z403" s="429"/>
      <c r="AA403" s="429"/>
    </row>
    <row r="404" spans="4:27" x14ac:dyDescent="0.3">
      <c r="D404" s="429"/>
      <c r="E404" s="429"/>
      <c r="F404" s="429"/>
      <c r="G404" s="429"/>
      <c r="H404" s="429"/>
      <c r="I404" s="429"/>
      <c r="J404" s="429"/>
      <c r="K404" s="429"/>
      <c r="L404" s="429"/>
      <c r="M404" s="429"/>
      <c r="N404" s="429"/>
      <c r="O404" s="429"/>
      <c r="P404" s="429"/>
      <c r="Q404" s="429"/>
      <c r="R404" s="429"/>
      <c r="S404" s="429"/>
      <c r="T404" s="429"/>
      <c r="U404" s="429"/>
      <c r="V404" s="429"/>
      <c r="W404" s="429"/>
      <c r="X404" s="429"/>
      <c r="Y404" s="429"/>
      <c r="Z404" s="429"/>
      <c r="AA404" s="429"/>
    </row>
    <row r="405" spans="4:27" x14ac:dyDescent="0.3">
      <c r="D405" s="429"/>
      <c r="E405" s="429"/>
      <c r="F405" s="429"/>
      <c r="G405" s="429"/>
      <c r="H405" s="429"/>
      <c r="I405" s="429"/>
      <c r="J405" s="429"/>
      <c r="K405" s="429"/>
      <c r="L405" s="429"/>
      <c r="M405" s="429"/>
      <c r="N405" s="429"/>
      <c r="O405" s="429"/>
      <c r="P405" s="429"/>
      <c r="Q405" s="429"/>
      <c r="R405" s="429"/>
      <c r="S405" s="429"/>
      <c r="T405" s="429"/>
      <c r="U405" s="429"/>
      <c r="V405" s="429"/>
      <c r="W405" s="429"/>
      <c r="X405" s="429"/>
      <c r="Y405" s="429"/>
      <c r="Z405" s="429"/>
      <c r="AA405" s="429"/>
    </row>
    <row r="406" spans="4:27" x14ac:dyDescent="0.3">
      <c r="D406" s="429"/>
      <c r="E406" s="429"/>
      <c r="F406" s="429"/>
      <c r="G406" s="429"/>
      <c r="H406" s="429"/>
      <c r="I406" s="429"/>
      <c r="J406" s="429"/>
      <c r="K406" s="429"/>
      <c r="L406" s="429"/>
      <c r="M406" s="429"/>
      <c r="N406" s="429"/>
      <c r="O406" s="429"/>
      <c r="P406" s="429"/>
      <c r="Q406" s="429"/>
      <c r="R406" s="429"/>
      <c r="S406" s="429"/>
      <c r="T406" s="429"/>
      <c r="U406" s="429"/>
      <c r="V406" s="429"/>
      <c r="W406" s="429"/>
      <c r="X406" s="429"/>
      <c r="Y406" s="429"/>
      <c r="Z406" s="429"/>
      <c r="AA406" s="429"/>
    </row>
    <row r="407" spans="4:27" x14ac:dyDescent="0.3">
      <c r="D407" s="429"/>
      <c r="E407" s="429"/>
      <c r="F407" s="429"/>
      <c r="G407" s="429"/>
      <c r="H407" s="429"/>
      <c r="I407" s="429"/>
      <c r="J407" s="429"/>
      <c r="K407" s="429"/>
      <c r="L407" s="429"/>
      <c r="M407" s="429"/>
      <c r="N407" s="429"/>
      <c r="O407" s="429"/>
      <c r="P407" s="429"/>
      <c r="Q407" s="429"/>
      <c r="R407" s="429"/>
      <c r="S407" s="429"/>
      <c r="T407" s="429"/>
      <c r="U407" s="429"/>
      <c r="V407" s="429"/>
      <c r="W407" s="429"/>
      <c r="X407" s="429"/>
      <c r="Y407" s="429"/>
      <c r="Z407" s="429"/>
      <c r="AA407" s="429"/>
    </row>
    <row r="408" spans="4:27" x14ac:dyDescent="0.3">
      <c r="D408" s="429"/>
      <c r="E408" s="429"/>
      <c r="F408" s="429"/>
      <c r="G408" s="429"/>
      <c r="H408" s="429"/>
      <c r="I408" s="429"/>
      <c r="J408" s="429"/>
      <c r="K408" s="429"/>
      <c r="L408" s="429"/>
      <c r="M408" s="429"/>
      <c r="N408" s="429"/>
      <c r="O408" s="429"/>
      <c r="P408" s="429"/>
      <c r="Q408" s="429"/>
      <c r="R408" s="429"/>
      <c r="S408" s="429"/>
      <c r="T408" s="429"/>
      <c r="U408" s="429"/>
      <c r="V408" s="429"/>
      <c r="W408" s="429"/>
      <c r="X408" s="429"/>
      <c r="Y408" s="429"/>
      <c r="Z408" s="429"/>
      <c r="AA408" s="429"/>
    </row>
    <row r="409" spans="4:27" x14ac:dyDescent="0.3">
      <c r="D409" s="429"/>
      <c r="E409" s="429"/>
      <c r="F409" s="429"/>
      <c r="G409" s="429"/>
      <c r="H409" s="429"/>
      <c r="I409" s="429"/>
      <c r="J409" s="429"/>
      <c r="K409" s="429"/>
      <c r="L409" s="429"/>
      <c r="M409" s="429"/>
      <c r="N409" s="429"/>
      <c r="O409" s="429"/>
      <c r="P409" s="429"/>
      <c r="Q409" s="429"/>
      <c r="R409" s="429"/>
      <c r="S409" s="429"/>
      <c r="T409" s="429"/>
      <c r="U409" s="429"/>
      <c r="V409" s="429"/>
      <c r="W409" s="429"/>
      <c r="X409" s="429"/>
      <c r="Y409" s="429"/>
      <c r="Z409" s="429"/>
      <c r="AA409" s="429"/>
    </row>
    <row r="410" spans="4:27" x14ac:dyDescent="0.3">
      <c r="D410" s="429"/>
      <c r="E410" s="429"/>
      <c r="F410" s="429"/>
      <c r="G410" s="429"/>
      <c r="H410" s="429"/>
      <c r="I410" s="429"/>
      <c r="J410" s="429"/>
      <c r="K410" s="429"/>
      <c r="L410" s="429"/>
      <c r="M410" s="429"/>
      <c r="N410" s="429"/>
      <c r="O410" s="429"/>
      <c r="P410" s="429"/>
      <c r="Q410" s="429"/>
      <c r="R410" s="429"/>
      <c r="S410" s="429"/>
      <c r="T410" s="429"/>
      <c r="U410" s="429"/>
      <c r="V410" s="429"/>
      <c r="W410" s="429"/>
      <c r="X410" s="429"/>
      <c r="Y410" s="429"/>
      <c r="Z410" s="429"/>
      <c r="AA410" s="429"/>
    </row>
    <row r="411" spans="4:27" x14ac:dyDescent="0.3">
      <c r="D411" s="429"/>
      <c r="E411" s="429"/>
      <c r="F411" s="429"/>
      <c r="G411" s="429"/>
      <c r="H411" s="429"/>
      <c r="I411" s="429"/>
      <c r="J411" s="429"/>
      <c r="K411" s="429"/>
      <c r="L411" s="429"/>
      <c r="M411" s="429"/>
      <c r="N411" s="429"/>
      <c r="O411" s="429"/>
      <c r="P411" s="429"/>
      <c r="Q411" s="429"/>
      <c r="R411" s="429"/>
      <c r="S411" s="429"/>
      <c r="T411" s="429"/>
      <c r="U411" s="429"/>
      <c r="V411" s="429"/>
      <c r="W411" s="429"/>
      <c r="X411" s="429"/>
      <c r="Y411" s="429"/>
      <c r="Z411" s="429"/>
      <c r="AA411" s="429"/>
    </row>
    <row r="412" spans="4:27" x14ac:dyDescent="0.3">
      <c r="D412" s="429"/>
      <c r="E412" s="429"/>
      <c r="F412" s="429"/>
      <c r="G412" s="429"/>
      <c r="H412" s="429"/>
      <c r="I412" s="429"/>
      <c r="J412" s="429"/>
      <c r="K412" s="429"/>
      <c r="L412" s="429"/>
      <c r="M412" s="429"/>
      <c r="N412" s="429"/>
      <c r="O412" s="429"/>
      <c r="P412" s="429"/>
      <c r="Q412" s="429"/>
      <c r="R412" s="429"/>
      <c r="S412" s="429"/>
      <c r="T412" s="429"/>
      <c r="U412" s="429"/>
      <c r="V412" s="429"/>
      <c r="W412" s="429"/>
      <c r="X412" s="429"/>
      <c r="Y412" s="429"/>
      <c r="Z412" s="429"/>
      <c r="AA412" s="429"/>
    </row>
    <row r="413" spans="4:27" x14ac:dyDescent="0.3">
      <c r="D413" s="429"/>
      <c r="E413" s="429"/>
      <c r="F413" s="429"/>
      <c r="G413" s="429"/>
      <c r="H413" s="429"/>
      <c r="I413" s="429"/>
      <c r="J413" s="429"/>
      <c r="K413" s="429"/>
      <c r="L413" s="429"/>
      <c r="M413" s="429"/>
      <c r="N413" s="429"/>
      <c r="O413" s="429"/>
      <c r="P413" s="429"/>
      <c r="Q413" s="429"/>
      <c r="R413" s="429"/>
      <c r="S413" s="429"/>
      <c r="T413" s="429"/>
      <c r="U413" s="429"/>
      <c r="V413" s="429"/>
      <c r="W413" s="429"/>
      <c r="X413" s="429"/>
      <c r="Y413" s="429"/>
      <c r="Z413" s="429"/>
      <c r="AA413" s="429"/>
    </row>
    <row r="414" spans="4:27" x14ac:dyDescent="0.3">
      <c r="D414" s="429"/>
      <c r="E414" s="429"/>
      <c r="F414" s="429"/>
      <c r="G414" s="429"/>
      <c r="H414" s="429"/>
      <c r="I414" s="429"/>
      <c r="J414" s="429"/>
      <c r="K414" s="429"/>
      <c r="L414" s="429"/>
      <c r="M414" s="429"/>
      <c r="N414" s="429"/>
      <c r="O414" s="429"/>
      <c r="P414" s="429"/>
      <c r="Q414" s="429"/>
      <c r="R414" s="429"/>
      <c r="S414" s="429"/>
      <c r="T414" s="429"/>
      <c r="U414" s="429"/>
      <c r="V414" s="429"/>
      <c r="W414" s="429"/>
      <c r="X414" s="429"/>
      <c r="Y414" s="429"/>
      <c r="Z414" s="429"/>
      <c r="AA414" s="429"/>
    </row>
    <row r="415" spans="4:27" x14ac:dyDescent="0.3">
      <c r="D415" s="429"/>
      <c r="E415" s="429"/>
      <c r="F415" s="429"/>
      <c r="G415" s="429"/>
      <c r="H415" s="429"/>
      <c r="I415" s="429"/>
      <c r="J415" s="429"/>
      <c r="K415" s="429"/>
      <c r="L415" s="429"/>
      <c r="M415" s="429"/>
      <c r="N415" s="429"/>
      <c r="O415" s="429"/>
      <c r="P415" s="429"/>
      <c r="Q415" s="429"/>
      <c r="R415" s="429"/>
      <c r="S415" s="429"/>
      <c r="T415" s="429"/>
      <c r="U415" s="429"/>
      <c r="V415" s="429"/>
      <c r="W415" s="429"/>
      <c r="X415" s="429"/>
      <c r="Y415" s="429"/>
      <c r="Z415" s="429"/>
      <c r="AA415" s="429"/>
    </row>
    <row r="416" spans="4:27" x14ac:dyDescent="0.3">
      <c r="D416" s="429"/>
      <c r="E416" s="429"/>
      <c r="F416" s="429"/>
      <c r="G416" s="429"/>
      <c r="H416" s="429"/>
      <c r="I416" s="429"/>
      <c r="J416" s="429"/>
      <c r="K416" s="429"/>
      <c r="L416" s="429"/>
      <c r="M416" s="429"/>
      <c r="N416" s="429"/>
      <c r="O416" s="429"/>
      <c r="P416" s="429"/>
      <c r="Q416" s="429"/>
      <c r="R416" s="429"/>
      <c r="S416" s="429"/>
      <c r="T416" s="429"/>
      <c r="U416" s="429"/>
      <c r="V416" s="429"/>
      <c r="W416" s="429"/>
      <c r="X416" s="429"/>
      <c r="Y416" s="429"/>
      <c r="Z416" s="429"/>
      <c r="AA416" s="429"/>
    </row>
    <row r="417" spans="4:27" x14ac:dyDescent="0.3">
      <c r="D417" s="429"/>
      <c r="E417" s="429"/>
      <c r="F417" s="429"/>
      <c r="G417" s="429"/>
      <c r="H417" s="429"/>
      <c r="I417" s="429"/>
      <c r="J417" s="429"/>
      <c r="K417" s="429"/>
      <c r="L417" s="429"/>
      <c r="M417" s="429"/>
      <c r="N417" s="429"/>
      <c r="O417" s="429"/>
      <c r="P417" s="429"/>
      <c r="Q417" s="429"/>
      <c r="R417" s="429"/>
      <c r="S417" s="429"/>
      <c r="T417" s="429"/>
      <c r="U417" s="429"/>
      <c r="V417" s="429"/>
      <c r="W417" s="429"/>
      <c r="X417" s="429"/>
      <c r="Y417" s="429"/>
      <c r="Z417" s="429"/>
      <c r="AA417" s="429"/>
    </row>
    <row r="418" spans="4:27" x14ac:dyDescent="0.3">
      <c r="D418" s="429"/>
      <c r="E418" s="429"/>
      <c r="F418" s="429"/>
      <c r="G418" s="429"/>
      <c r="H418" s="429"/>
      <c r="I418" s="429"/>
      <c r="J418" s="429"/>
      <c r="K418" s="429"/>
      <c r="L418" s="429"/>
      <c r="M418" s="429"/>
      <c r="N418" s="429"/>
      <c r="O418" s="429"/>
      <c r="P418" s="429"/>
      <c r="Q418" s="429"/>
      <c r="R418" s="429"/>
      <c r="S418" s="429"/>
      <c r="T418" s="429"/>
      <c r="U418" s="429"/>
      <c r="V418" s="429"/>
      <c r="W418" s="429"/>
      <c r="X418" s="429"/>
      <c r="Y418" s="429"/>
      <c r="Z418" s="429"/>
      <c r="AA418" s="429"/>
    </row>
    <row r="419" spans="4:27" x14ac:dyDescent="0.3">
      <c r="D419" s="429"/>
      <c r="E419" s="429"/>
      <c r="F419" s="429"/>
      <c r="G419" s="429"/>
      <c r="H419" s="429"/>
      <c r="I419" s="429"/>
      <c r="J419" s="429"/>
      <c r="K419" s="429"/>
      <c r="L419" s="429"/>
      <c r="M419" s="429"/>
      <c r="N419" s="429"/>
      <c r="O419" s="429"/>
      <c r="P419" s="429"/>
      <c r="Q419" s="429"/>
      <c r="R419" s="429"/>
      <c r="S419" s="429"/>
      <c r="T419" s="429"/>
      <c r="U419" s="429"/>
      <c r="V419" s="429"/>
      <c r="W419" s="429"/>
      <c r="X419" s="429"/>
      <c r="Y419" s="429"/>
      <c r="Z419" s="429"/>
      <c r="AA419" s="429"/>
    </row>
    <row r="420" spans="4:27" x14ac:dyDescent="0.3">
      <c r="D420" s="429"/>
      <c r="E420" s="429"/>
      <c r="F420" s="429"/>
      <c r="G420" s="429"/>
      <c r="H420" s="429"/>
      <c r="I420" s="429"/>
      <c r="J420" s="429"/>
      <c r="K420" s="429"/>
      <c r="L420" s="429"/>
      <c r="M420" s="429"/>
      <c r="N420" s="429"/>
      <c r="O420" s="429"/>
      <c r="P420" s="429"/>
      <c r="Q420" s="429"/>
      <c r="R420" s="429"/>
      <c r="S420" s="429"/>
      <c r="T420" s="429"/>
      <c r="U420" s="429"/>
      <c r="V420" s="429"/>
      <c r="W420" s="429"/>
      <c r="X420" s="429"/>
      <c r="Y420" s="429"/>
      <c r="Z420" s="429"/>
      <c r="AA420" s="429"/>
    </row>
    <row r="421" spans="4:27" x14ac:dyDescent="0.3">
      <c r="D421" s="429"/>
      <c r="E421" s="429"/>
      <c r="F421" s="429"/>
      <c r="G421" s="429"/>
      <c r="H421" s="429"/>
      <c r="I421" s="429"/>
      <c r="J421" s="429"/>
      <c r="K421" s="429"/>
      <c r="L421" s="429"/>
      <c r="M421" s="429"/>
      <c r="N421" s="429"/>
      <c r="O421" s="429"/>
      <c r="P421" s="429"/>
      <c r="Q421" s="429"/>
      <c r="R421" s="429"/>
      <c r="S421" s="429"/>
      <c r="T421" s="429"/>
      <c r="U421" s="429"/>
      <c r="V421" s="429"/>
      <c r="W421" s="429"/>
      <c r="X421" s="429"/>
      <c r="Y421" s="429"/>
      <c r="Z421" s="429"/>
      <c r="AA421" s="429"/>
    </row>
    <row r="422" spans="4:27" x14ac:dyDescent="0.3">
      <c r="D422" s="429"/>
      <c r="E422" s="429"/>
      <c r="F422" s="429"/>
      <c r="G422" s="429"/>
      <c r="H422" s="429"/>
      <c r="I422" s="429"/>
      <c r="J422" s="429"/>
      <c r="K422" s="429"/>
      <c r="L422" s="429"/>
      <c r="M422" s="429"/>
      <c r="N422" s="429"/>
      <c r="O422" s="429"/>
      <c r="P422" s="429"/>
      <c r="Q422" s="429"/>
      <c r="R422" s="429"/>
      <c r="S422" s="429"/>
      <c r="T422" s="429"/>
      <c r="U422" s="429"/>
      <c r="V422" s="429"/>
      <c r="W422" s="429"/>
      <c r="X422" s="429"/>
      <c r="Y422" s="429"/>
      <c r="Z422" s="429"/>
      <c r="AA422" s="429"/>
    </row>
    <row r="423" spans="4:27" x14ac:dyDescent="0.3">
      <c r="D423" s="429"/>
      <c r="E423" s="429"/>
      <c r="F423" s="429"/>
      <c r="G423" s="429"/>
      <c r="H423" s="429"/>
      <c r="I423" s="429"/>
      <c r="J423" s="429"/>
      <c r="K423" s="429"/>
      <c r="L423" s="429"/>
      <c r="M423" s="429"/>
      <c r="N423" s="429"/>
      <c r="O423" s="429"/>
      <c r="P423" s="429"/>
      <c r="Q423" s="429"/>
      <c r="R423" s="429"/>
      <c r="S423" s="429"/>
      <c r="T423" s="429"/>
      <c r="U423" s="429"/>
      <c r="V423" s="429"/>
      <c r="W423" s="429"/>
      <c r="X423" s="429"/>
      <c r="Y423" s="429"/>
      <c r="Z423" s="429"/>
      <c r="AA423" s="429"/>
    </row>
    <row r="424" spans="4:27" x14ac:dyDescent="0.3">
      <c r="D424" s="429"/>
      <c r="E424" s="429"/>
      <c r="F424" s="429"/>
      <c r="G424" s="429"/>
      <c r="H424" s="429"/>
      <c r="I424" s="429"/>
      <c r="J424" s="429"/>
      <c r="K424" s="429"/>
      <c r="L424" s="429"/>
      <c r="M424" s="429"/>
      <c r="N424" s="429"/>
      <c r="O424" s="429"/>
      <c r="P424" s="429"/>
      <c r="Q424" s="429"/>
      <c r="R424" s="429"/>
      <c r="S424" s="429"/>
      <c r="T424" s="429"/>
      <c r="U424" s="429"/>
      <c r="V424" s="429"/>
      <c r="W424" s="429"/>
      <c r="X424" s="429"/>
      <c r="Y424" s="429"/>
      <c r="Z424" s="429"/>
      <c r="AA424" s="429"/>
    </row>
    <row r="425" spans="4:27" x14ac:dyDescent="0.3">
      <c r="D425" s="429"/>
      <c r="E425" s="429"/>
      <c r="F425" s="429"/>
      <c r="G425" s="429"/>
      <c r="H425" s="429"/>
      <c r="I425" s="429"/>
      <c r="J425" s="429"/>
      <c r="K425" s="429"/>
      <c r="L425" s="429"/>
      <c r="M425" s="429"/>
      <c r="N425" s="429"/>
      <c r="O425" s="429"/>
      <c r="P425" s="429"/>
      <c r="Q425" s="429"/>
      <c r="R425" s="429"/>
      <c r="S425" s="429"/>
      <c r="T425" s="429"/>
      <c r="U425" s="429"/>
      <c r="V425" s="429"/>
      <c r="W425" s="429"/>
      <c r="X425" s="429"/>
      <c r="Y425" s="429"/>
      <c r="Z425" s="429"/>
      <c r="AA425" s="429"/>
    </row>
    <row r="426" spans="4:27" x14ac:dyDescent="0.3">
      <c r="D426" s="429"/>
      <c r="E426" s="429"/>
      <c r="F426" s="429"/>
      <c r="G426" s="429"/>
      <c r="H426" s="429"/>
      <c r="I426" s="429"/>
      <c r="J426" s="429"/>
      <c r="K426" s="429"/>
      <c r="L426" s="429"/>
      <c r="M426" s="429"/>
      <c r="N426" s="429"/>
      <c r="O426" s="429"/>
      <c r="P426" s="429"/>
      <c r="Q426" s="429"/>
      <c r="R426" s="429"/>
      <c r="S426" s="429"/>
      <c r="T426" s="429"/>
      <c r="U426" s="429"/>
      <c r="V426" s="429"/>
      <c r="W426" s="429"/>
      <c r="X426" s="429"/>
      <c r="Y426" s="429"/>
      <c r="Z426" s="429"/>
      <c r="AA426" s="429"/>
    </row>
    <row r="427" spans="4:27" x14ac:dyDescent="0.3">
      <c r="D427" s="429"/>
      <c r="E427" s="429"/>
      <c r="F427" s="429"/>
      <c r="G427" s="429"/>
      <c r="H427" s="429"/>
      <c r="I427" s="429"/>
      <c r="J427" s="429"/>
      <c r="K427" s="429"/>
      <c r="L427" s="429"/>
      <c r="M427" s="429"/>
      <c r="N427" s="429"/>
      <c r="O427" s="429"/>
      <c r="P427" s="429"/>
      <c r="Q427" s="429"/>
      <c r="R427" s="429"/>
      <c r="S427" s="429"/>
      <c r="T427" s="429"/>
      <c r="U427" s="429"/>
      <c r="V427" s="429"/>
      <c r="W427" s="429"/>
      <c r="X427" s="429"/>
      <c r="Y427" s="429"/>
      <c r="Z427" s="429"/>
      <c r="AA427" s="429"/>
    </row>
    <row r="428" spans="4:27" x14ac:dyDescent="0.3">
      <c r="D428" s="429"/>
      <c r="E428" s="429"/>
      <c r="F428" s="429"/>
      <c r="G428" s="429"/>
      <c r="H428" s="429"/>
      <c r="I428" s="429"/>
      <c r="J428" s="429"/>
      <c r="K428" s="429"/>
      <c r="L428" s="429"/>
      <c r="M428" s="429"/>
      <c r="N428" s="429"/>
      <c r="O428" s="429"/>
      <c r="P428" s="429"/>
      <c r="Q428" s="429"/>
      <c r="R428" s="429"/>
      <c r="S428" s="429"/>
      <c r="T428" s="429"/>
      <c r="U428" s="429"/>
      <c r="V428" s="429"/>
      <c r="W428" s="429"/>
      <c r="X428" s="429"/>
      <c r="Y428" s="429"/>
      <c r="Z428" s="429"/>
      <c r="AA428" s="429"/>
    </row>
    <row r="429" spans="4:27" x14ac:dyDescent="0.3">
      <c r="D429" s="429"/>
      <c r="E429" s="429"/>
      <c r="F429" s="429"/>
      <c r="G429" s="429"/>
      <c r="H429" s="429"/>
      <c r="I429" s="429"/>
      <c r="J429" s="429"/>
      <c r="K429" s="429"/>
      <c r="L429" s="429"/>
      <c r="M429" s="429"/>
      <c r="N429" s="429"/>
      <c r="O429" s="429"/>
      <c r="P429" s="429"/>
      <c r="Q429" s="429"/>
      <c r="R429" s="429"/>
      <c r="S429" s="429"/>
      <c r="T429" s="429"/>
      <c r="U429" s="429"/>
      <c r="V429" s="429"/>
      <c r="W429" s="429"/>
      <c r="X429" s="429"/>
      <c r="Y429" s="429"/>
      <c r="Z429" s="429"/>
      <c r="AA429" s="429"/>
    </row>
    <row r="430" spans="4:27" x14ac:dyDescent="0.3">
      <c r="D430" s="429"/>
      <c r="E430" s="429"/>
      <c r="F430" s="429"/>
      <c r="G430" s="429"/>
      <c r="H430" s="429"/>
      <c r="I430" s="429"/>
      <c r="J430" s="429"/>
      <c r="K430" s="429"/>
      <c r="L430" s="429"/>
      <c r="M430" s="429"/>
      <c r="N430" s="429"/>
      <c r="O430" s="429"/>
      <c r="P430" s="429"/>
      <c r="Q430" s="429"/>
      <c r="R430" s="429"/>
      <c r="S430" s="429"/>
      <c r="T430" s="429"/>
      <c r="U430" s="429"/>
      <c r="V430" s="429"/>
      <c r="W430" s="429"/>
      <c r="X430" s="429"/>
      <c r="Y430" s="429"/>
      <c r="Z430" s="429"/>
      <c r="AA430" s="429"/>
    </row>
    <row r="431" spans="4:27" x14ac:dyDescent="0.3">
      <c r="D431" s="429"/>
      <c r="E431" s="429"/>
      <c r="F431" s="429"/>
      <c r="G431" s="429"/>
      <c r="H431" s="429"/>
      <c r="I431" s="429"/>
      <c r="J431" s="429"/>
      <c r="K431" s="429"/>
      <c r="L431" s="429"/>
      <c r="M431" s="429"/>
      <c r="N431" s="429"/>
      <c r="O431" s="429"/>
      <c r="P431" s="429"/>
      <c r="Q431" s="429"/>
      <c r="R431" s="429"/>
      <c r="S431" s="429"/>
      <c r="T431" s="429"/>
      <c r="U431" s="429"/>
      <c r="V431" s="429"/>
      <c r="W431" s="429"/>
      <c r="X431" s="429"/>
      <c r="Y431" s="429"/>
      <c r="Z431" s="429"/>
      <c r="AA431" s="429"/>
    </row>
    <row r="432" spans="4:27" x14ac:dyDescent="0.3">
      <c r="D432" s="429"/>
      <c r="E432" s="429"/>
      <c r="F432" s="429"/>
      <c r="G432" s="429"/>
      <c r="H432" s="429"/>
      <c r="I432" s="429"/>
      <c r="J432" s="429"/>
      <c r="K432" s="429"/>
      <c r="L432" s="429"/>
      <c r="M432" s="429"/>
      <c r="N432" s="429"/>
      <c r="O432" s="429"/>
      <c r="P432" s="429"/>
      <c r="Q432" s="429"/>
      <c r="R432" s="429"/>
      <c r="S432" s="429"/>
      <c r="T432" s="429"/>
      <c r="U432" s="429"/>
      <c r="V432" s="429"/>
      <c r="W432" s="429"/>
      <c r="X432" s="429"/>
      <c r="Y432" s="429"/>
      <c r="Z432" s="429"/>
      <c r="AA432" s="429"/>
    </row>
    <row r="433" spans="4:27" x14ac:dyDescent="0.3">
      <c r="D433" s="429"/>
      <c r="E433" s="429"/>
      <c r="F433" s="429"/>
      <c r="G433" s="429"/>
      <c r="H433" s="429"/>
      <c r="I433" s="429"/>
      <c r="J433" s="429"/>
      <c r="K433" s="429"/>
      <c r="L433" s="429"/>
      <c r="M433" s="429"/>
      <c r="N433" s="429"/>
      <c r="O433" s="429"/>
      <c r="P433" s="429"/>
      <c r="Q433" s="429"/>
      <c r="R433" s="429"/>
      <c r="S433" s="429"/>
      <c r="T433" s="429"/>
      <c r="U433" s="429"/>
      <c r="V433" s="429"/>
      <c r="W433" s="429"/>
      <c r="X433" s="429"/>
      <c r="Y433" s="429"/>
      <c r="Z433" s="429"/>
      <c r="AA433" s="429"/>
    </row>
    <row r="434" spans="4:27" x14ac:dyDescent="0.3">
      <c r="D434" s="429"/>
      <c r="E434" s="429"/>
      <c r="F434" s="429"/>
      <c r="G434" s="429"/>
      <c r="H434" s="429"/>
      <c r="I434" s="429"/>
      <c r="J434" s="429"/>
      <c r="K434" s="429"/>
      <c r="L434" s="429"/>
      <c r="M434" s="429"/>
      <c r="N434" s="429"/>
      <c r="O434" s="429"/>
      <c r="P434" s="429"/>
      <c r="Q434" s="429"/>
      <c r="R434" s="429"/>
      <c r="S434" s="429"/>
      <c r="T434" s="429"/>
      <c r="U434" s="429"/>
      <c r="V434" s="429"/>
      <c r="W434" s="429"/>
      <c r="X434" s="429"/>
      <c r="Y434" s="429"/>
      <c r="Z434" s="429"/>
      <c r="AA434" s="429"/>
    </row>
    <row r="435" spans="4:27" x14ac:dyDescent="0.3">
      <c r="D435" s="429"/>
      <c r="E435" s="429"/>
      <c r="F435" s="429"/>
      <c r="G435" s="429"/>
      <c r="H435" s="429"/>
      <c r="I435" s="429"/>
      <c r="J435" s="429"/>
      <c r="K435" s="429"/>
      <c r="L435" s="429"/>
      <c r="M435" s="429"/>
      <c r="N435" s="429"/>
      <c r="O435" s="429"/>
      <c r="P435" s="429"/>
      <c r="Q435" s="429"/>
      <c r="R435" s="429"/>
      <c r="S435" s="429"/>
      <c r="T435" s="429"/>
      <c r="U435" s="429"/>
      <c r="V435" s="429"/>
      <c r="W435" s="429"/>
      <c r="X435" s="429"/>
      <c r="Y435" s="429"/>
      <c r="Z435" s="429"/>
      <c r="AA435" s="429"/>
    </row>
    <row r="436" spans="4:27" x14ac:dyDescent="0.3">
      <c r="D436" s="429"/>
      <c r="E436" s="429"/>
      <c r="F436" s="429"/>
      <c r="G436" s="429"/>
      <c r="H436" s="429"/>
      <c r="I436" s="429"/>
      <c r="J436" s="429"/>
      <c r="K436" s="429"/>
      <c r="L436" s="429"/>
      <c r="M436" s="429"/>
      <c r="N436" s="429"/>
      <c r="O436" s="429"/>
      <c r="P436" s="429"/>
      <c r="Q436" s="429"/>
      <c r="R436" s="429"/>
      <c r="S436" s="429"/>
      <c r="T436" s="429"/>
      <c r="U436" s="429"/>
      <c r="V436" s="429"/>
      <c r="W436" s="429"/>
      <c r="X436" s="429"/>
      <c r="Y436" s="429"/>
      <c r="Z436" s="429"/>
      <c r="AA436" s="429"/>
    </row>
    <row r="437" spans="4:27" x14ac:dyDescent="0.3">
      <c r="D437" s="429"/>
      <c r="E437" s="429"/>
      <c r="F437" s="429"/>
      <c r="G437" s="429"/>
      <c r="H437" s="429"/>
      <c r="I437" s="429"/>
      <c r="J437" s="429"/>
      <c r="K437" s="429"/>
      <c r="L437" s="429"/>
      <c r="M437" s="429"/>
      <c r="N437" s="429"/>
      <c r="O437" s="429"/>
      <c r="P437" s="429"/>
      <c r="Q437" s="429"/>
      <c r="R437" s="429"/>
      <c r="S437" s="429"/>
      <c r="T437" s="429"/>
      <c r="U437" s="429"/>
      <c r="V437" s="429"/>
      <c r="W437" s="429"/>
      <c r="X437" s="429"/>
      <c r="Y437" s="429"/>
      <c r="Z437" s="429"/>
      <c r="AA437" s="429"/>
    </row>
    <row r="438" spans="4:27" x14ac:dyDescent="0.3">
      <c r="D438" s="429"/>
      <c r="E438" s="429"/>
      <c r="F438" s="429"/>
      <c r="G438" s="429"/>
      <c r="H438" s="429"/>
      <c r="I438" s="429"/>
      <c r="J438" s="429"/>
      <c r="K438" s="429"/>
      <c r="L438" s="429"/>
      <c r="M438" s="429"/>
      <c r="N438" s="429"/>
      <c r="O438" s="429"/>
      <c r="P438" s="429"/>
      <c r="Q438" s="429"/>
      <c r="R438" s="429"/>
      <c r="S438" s="429"/>
      <c r="T438" s="429"/>
      <c r="U438" s="429"/>
      <c r="V438" s="429"/>
      <c r="W438" s="429"/>
      <c r="X438" s="429"/>
      <c r="Y438" s="429"/>
      <c r="Z438" s="429"/>
      <c r="AA438" s="429"/>
    </row>
    <row r="439" spans="4:27" x14ac:dyDescent="0.3">
      <c r="D439" s="429"/>
      <c r="E439" s="429"/>
      <c r="F439" s="429"/>
      <c r="G439" s="429"/>
      <c r="H439" s="429"/>
      <c r="I439" s="429"/>
      <c r="J439" s="429"/>
      <c r="K439" s="429"/>
      <c r="L439" s="429"/>
      <c r="M439" s="429"/>
      <c r="N439" s="429"/>
      <c r="O439" s="429"/>
      <c r="P439" s="429"/>
      <c r="Q439" s="429"/>
      <c r="R439" s="429"/>
      <c r="S439" s="429"/>
      <c r="T439" s="429"/>
      <c r="U439" s="429"/>
      <c r="V439" s="429"/>
      <c r="W439" s="429"/>
      <c r="X439" s="429"/>
      <c r="Y439" s="429"/>
      <c r="Z439" s="429"/>
      <c r="AA439" s="429"/>
    </row>
    <row r="440" spans="4:27" x14ac:dyDescent="0.3">
      <c r="D440" s="429"/>
      <c r="E440" s="429"/>
      <c r="F440" s="429"/>
      <c r="G440" s="429"/>
      <c r="H440" s="429"/>
      <c r="I440" s="429"/>
      <c r="J440" s="429"/>
      <c r="K440" s="429"/>
      <c r="L440" s="429"/>
      <c r="M440" s="429"/>
      <c r="N440" s="429"/>
      <c r="O440" s="429"/>
      <c r="P440" s="429"/>
      <c r="Q440" s="429"/>
      <c r="R440" s="429"/>
      <c r="S440" s="429"/>
      <c r="T440" s="429"/>
      <c r="U440" s="429"/>
      <c r="V440" s="429"/>
      <c r="W440" s="429"/>
      <c r="X440" s="429"/>
      <c r="Y440" s="429"/>
      <c r="Z440" s="429"/>
      <c r="AA440" s="429"/>
    </row>
    <row r="441" spans="4:27" x14ac:dyDescent="0.3">
      <c r="D441" s="429"/>
      <c r="E441" s="429"/>
      <c r="F441" s="429"/>
      <c r="G441" s="429"/>
      <c r="H441" s="429"/>
      <c r="I441" s="429"/>
      <c r="J441" s="429"/>
      <c r="K441" s="429"/>
      <c r="L441" s="429"/>
      <c r="M441" s="429"/>
      <c r="N441" s="429"/>
      <c r="O441" s="429"/>
      <c r="P441" s="429"/>
      <c r="Q441" s="429"/>
      <c r="R441" s="429"/>
      <c r="S441" s="429"/>
      <c r="T441" s="429"/>
      <c r="U441" s="429"/>
      <c r="V441" s="429"/>
      <c r="W441" s="429"/>
      <c r="X441" s="429"/>
      <c r="Y441" s="429"/>
      <c r="Z441" s="429"/>
      <c r="AA441" s="429"/>
    </row>
    <row r="442" spans="4:27" x14ac:dyDescent="0.3">
      <c r="D442" s="429"/>
      <c r="E442" s="429"/>
      <c r="F442" s="429"/>
      <c r="G442" s="429"/>
      <c r="H442" s="429"/>
      <c r="I442" s="429"/>
      <c r="J442" s="429"/>
      <c r="K442" s="429"/>
      <c r="L442" s="429"/>
      <c r="M442" s="429"/>
      <c r="N442" s="429"/>
      <c r="O442" s="429"/>
      <c r="P442" s="429"/>
      <c r="Q442" s="429"/>
      <c r="R442" s="429"/>
      <c r="S442" s="429"/>
      <c r="T442" s="429"/>
      <c r="U442" s="429"/>
      <c r="V442" s="429"/>
      <c r="W442" s="429"/>
      <c r="X442" s="429"/>
      <c r="Y442" s="429"/>
      <c r="Z442" s="429"/>
      <c r="AA442" s="429"/>
    </row>
    <row r="443" spans="4:27" x14ac:dyDescent="0.3">
      <c r="D443" s="429"/>
      <c r="E443" s="429"/>
      <c r="F443" s="429"/>
      <c r="G443" s="429"/>
      <c r="H443" s="429"/>
      <c r="I443" s="429"/>
      <c r="J443" s="429"/>
      <c r="K443" s="429"/>
      <c r="L443" s="429"/>
      <c r="M443" s="429"/>
      <c r="N443" s="429"/>
      <c r="O443" s="429"/>
      <c r="P443" s="429"/>
      <c r="Q443" s="429"/>
      <c r="R443" s="429"/>
      <c r="S443" s="429"/>
      <c r="T443" s="429"/>
      <c r="U443" s="429"/>
      <c r="V443" s="429"/>
      <c r="W443" s="429"/>
      <c r="X443" s="429"/>
      <c r="Y443" s="429"/>
      <c r="Z443" s="429"/>
      <c r="AA443" s="429"/>
    </row>
    <row r="444" spans="4:27" x14ac:dyDescent="0.3">
      <c r="D444" s="429"/>
      <c r="E444" s="429"/>
      <c r="F444" s="429"/>
      <c r="G444" s="429"/>
      <c r="H444" s="429"/>
      <c r="I444" s="429"/>
      <c r="J444" s="429"/>
      <c r="K444" s="429"/>
      <c r="L444" s="429"/>
      <c r="M444" s="429"/>
      <c r="N444" s="429"/>
      <c r="O444" s="429"/>
      <c r="P444" s="429"/>
      <c r="Q444" s="429"/>
      <c r="R444" s="429"/>
      <c r="S444" s="429"/>
      <c r="T444" s="429"/>
      <c r="U444" s="429"/>
      <c r="V444" s="429"/>
      <c r="W444" s="429"/>
      <c r="X444" s="429"/>
      <c r="Y444" s="429"/>
      <c r="Z444" s="429"/>
      <c r="AA444" s="429"/>
    </row>
    <row r="445" spans="4:27" x14ac:dyDescent="0.3">
      <c r="D445" s="429"/>
      <c r="E445" s="429"/>
      <c r="F445" s="429"/>
      <c r="G445" s="429"/>
      <c r="H445" s="429"/>
      <c r="I445" s="429"/>
      <c r="J445" s="429"/>
      <c r="K445" s="429"/>
      <c r="L445" s="429"/>
      <c r="M445" s="429"/>
      <c r="N445" s="429"/>
      <c r="O445" s="429"/>
      <c r="P445" s="429"/>
      <c r="Q445" s="429"/>
      <c r="R445" s="429"/>
      <c r="S445" s="429"/>
      <c r="T445" s="429"/>
      <c r="U445" s="429"/>
      <c r="V445" s="429"/>
      <c r="W445" s="429"/>
      <c r="X445" s="429"/>
      <c r="Y445" s="429"/>
      <c r="Z445" s="429"/>
      <c r="AA445" s="429"/>
    </row>
    <row r="446" spans="4:27" x14ac:dyDescent="0.3">
      <c r="D446" s="429"/>
      <c r="E446" s="429"/>
      <c r="F446" s="429"/>
      <c r="G446" s="429"/>
      <c r="H446" s="429"/>
      <c r="I446" s="429"/>
      <c r="J446" s="429"/>
      <c r="K446" s="429"/>
      <c r="L446" s="429"/>
      <c r="M446" s="429"/>
      <c r="N446" s="429"/>
      <c r="O446" s="429"/>
      <c r="P446" s="429"/>
      <c r="Q446" s="429"/>
      <c r="R446" s="429"/>
      <c r="S446" s="429"/>
      <c r="T446" s="429"/>
      <c r="U446" s="429"/>
      <c r="V446" s="429"/>
      <c r="W446" s="429"/>
      <c r="X446" s="429"/>
      <c r="Y446" s="429"/>
      <c r="Z446" s="429"/>
      <c r="AA446" s="429"/>
    </row>
    <row r="447" spans="4:27" x14ac:dyDescent="0.3">
      <c r="D447" s="429"/>
      <c r="E447" s="429"/>
      <c r="F447" s="429"/>
      <c r="G447" s="429"/>
      <c r="H447" s="429"/>
      <c r="I447" s="429"/>
      <c r="J447" s="429"/>
      <c r="K447" s="429"/>
      <c r="L447" s="429"/>
      <c r="M447" s="429"/>
      <c r="N447" s="429"/>
      <c r="O447" s="429"/>
      <c r="P447" s="429"/>
      <c r="Q447" s="429"/>
      <c r="R447" s="429"/>
      <c r="S447" s="429"/>
      <c r="T447" s="429"/>
      <c r="U447" s="429"/>
      <c r="V447" s="429"/>
      <c r="W447" s="429"/>
      <c r="X447" s="429"/>
      <c r="Y447" s="429"/>
      <c r="Z447" s="429"/>
      <c r="AA447" s="429"/>
    </row>
    <row r="448" spans="4:27" x14ac:dyDescent="0.3">
      <c r="D448" s="429"/>
      <c r="E448" s="429"/>
      <c r="F448" s="429"/>
      <c r="G448" s="429"/>
      <c r="H448" s="429"/>
      <c r="I448" s="429"/>
      <c r="J448" s="429"/>
      <c r="K448" s="429"/>
      <c r="L448" s="429"/>
      <c r="M448" s="429"/>
      <c r="N448" s="429"/>
      <c r="O448" s="429"/>
      <c r="P448" s="429"/>
      <c r="Q448" s="429"/>
      <c r="R448" s="429"/>
      <c r="S448" s="429"/>
      <c r="T448" s="429"/>
      <c r="U448" s="429"/>
      <c r="V448" s="429"/>
      <c r="W448" s="429"/>
      <c r="X448" s="429"/>
      <c r="Y448" s="429"/>
      <c r="Z448" s="429"/>
      <c r="AA448" s="429"/>
    </row>
    <row r="449" spans="4:27" x14ac:dyDescent="0.3">
      <c r="D449" s="429"/>
      <c r="E449" s="429"/>
      <c r="F449" s="429"/>
      <c r="G449" s="429"/>
      <c r="H449" s="429"/>
      <c r="I449" s="429"/>
      <c r="J449" s="429"/>
      <c r="K449" s="429"/>
      <c r="L449" s="429"/>
      <c r="M449" s="429"/>
      <c r="N449" s="429"/>
      <c r="O449" s="429"/>
      <c r="P449" s="429"/>
      <c r="Q449" s="429"/>
      <c r="R449" s="429"/>
      <c r="S449" s="429"/>
      <c r="T449" s="429"/>
      <c r="U449" s="429"/>
      <c r="V449" s="429"/>
      <c r="W449" s="429"/>
      <c r="X449" s="429"/>
      <c r="Y449" s="429"/>
      <c r="Z449" s="429"/>
      <c r="AA449" s="429"/>
    </row>
    <row r="450" spans="4:27" x14ac:dyDescent="0.3">
      <c r="D450" s="429"/>
      <c r="E450" s="429"/>
      <c r="F450" s="429"/>
      <c r="G450" s="429"/>
      <c r="H450" s="429"/>
      <c r="I450" s="429"/>
      <c r="J450" s="429"/>
      <c r="K450" s="429"/>
      <c r="L450" s="429"/>
      <c r="M450" s="429"/>
      <c r="N450" s="429"/>
      <c r="O450" s="429"/>
      <c r="P450" s="429"/>
      <c r="Q450" s="429"/>
      <c r="R450" s="429"/>
      <c r="S450" s="429"/>
      <c r="T450" s="429"/>
      <c r="U450" s="429"/>
      <c r="V450" s="429"/>
      <c r="W450" s="429"/>
      <c r="X450" s="429"/>
      <c r="Y450" s="429"/>
      <c r="Z450" s="429"/>
      <c r="AA450" s="429"/>
    </row>
    <row r="451" spans="4:27" x14ac:dyDescent="0.3">
      <c r="D451" s="429"/>
      <c r="E451" s="429"/>
      <c r="F451" s="429"/>
      <c r="G451" s="429"/>
      <c r="H451" s="429"/>
      <c r="I451" s="429"/>
      <c r="J451" s="429"/>
      <c r="K451" s="429"/>
      <c r="L451" s="429"/>
      <c r="M451" s="429"/>
      <c r="N451" s="429"/>
      <c r="O451" s="429"/>
      <c r="P451" s="429"/>
      <c r="Q451" s="429"/>
      <c r="R451" s="429"/>
      <c r="S451" s="429"/>
      <c r="T451" s="429"/>
      <c r="U451" s="429"/>
      <c r="V451" s="429"/>
      <c r="W451" s="429"/>
      <c r="X451" s="429"/>
      <c r="Y451" s="429"/>
      <c r="Z451" s="429"/>
      <c r="AA451" s="429"/>
    </row>
    <row r="452" spans="4:27" x14ac:dyDescent="0.3">
      <c r="D452" s="429"/>
      <c r="E452" s="429"/>
      <c r="F452" s="429"/>
      <c r="G452" s="429"/>
      <c r="H452" s="429"/>
      <c r="I452" s="429"/>
      <c r="J452" s="429"/>
      <c r="K452" s="429"/>
      <c r="L452" s="429"/>
      <c r="M452" s="429"/>
      <c r="N452" s="429"/>
      <c r="O452" s="429"/>
      <c r="P452" s="429"/>
      <c r="Q452" s="429"/>
      <c r="R452" s="429"/>
      <c r="S452" s="429"/>
      <c r="T452" s="429"/>
      <c r="U452" s="429"/>
      <c r="V452" s="429"/>
      <c r="W452" s="429"/>
      <c r="X452" s="429"/>
      <c r="Y452" s="429"/>
      <c r="Z452" s="429"/>
      <c r="AA452" s="429"/>
    </row>
    <row r="453" spans="4:27" x14ac:dyDescent="0.3">
      <c r="D453" s="429"/>
      <c r="E453" s="429"/>
      <c r="F453" s="429"/>
      <c r="G453" s="429"/>
      <c r="H453" s="429"/>
      <c r="I453" s="429"/>
      <c r="J453" s="429"/>
      <c r="K453" s="429"/>
      <c r="L453" s="429"/>
      <c r="M453" s="429"/>
      <c r="N453" s="429"/>
      <c r="O453" s="429"/>
      <c r="P453" s="429"/>
      <c r="Q453" s="429"/>
      <c r="R453" s="429"/>
      <c r="S453" s="429"/>
      <c r="T453" s="429"/>
      <c r="U453" s="429"/>
      <c r="V453" s="429"/>
      <c r="W453" s="429"/>
      <c r="X453" s="429"/>
      <c r="Y453" s="429"/>
      <c r="Z453" s="429"/>
      <c r="AA453" s="429"/>
    </row>
    <row r="454" spans="4:27" x14ac:dyDescent="0.3">
      <c r="D454" s="429"/>
      <c r="E454" s="429"/>
      <c r="F454" s="429"/>
      <c r="G454" s="429"/>
      <c r="H454" s="429"/>
      <c r="I454" s="429"/>
      <c r="J454" s="429"/>
      <c r="K454" s="429"/>
      <c r="L454" s="429"/>
      <c r="M454" s="429"/>
      <c r="N454" s="429"/>
      <c r="O454" s="429"/>
      <c r="P454" s="429"/>
      <c r="Q454" s="429"/>
      <c r="R454" s="429"/>
      <c r="S454" s="429"/>
      <c r="T454" s="429"/>
      <c r="U454" s="429"/>
      <c r="V454" s="429"/>
      <c r="W454" s="429"/>
      <c r="X454" s="429"/>
      <c r="Y454" s="429"/>
      <c r="Z454" s="429"/>
      <c r="AA454" s="429"/>
    </row>
    <row r="455" spans="4:27" x14ac:dyDescent="0.3">
      <c r="D455" s="429"/>
      <c r="E455" s="429"/>
      <c r="F455" s="429"/>
      <c r="G455" s="429"/>
      <c r="H455" s="429"/>
      <c r="I455" s="429"/>
      <c r="J455" s="429"/>
      <c r="K455" s="429"/>
      <c r="L455" s="429"/>
      <c r="M455" s="429"/>
      <c r="N455" s="429"/>
      <c r="O455" s="429"/>
      <c r="P455" s="429"/>
      <c r="Q455" s="429"/>
      <c r="R455" s="429"/>
      <c r="S455" s="429"/>
      <c r="T455" s="429"/>
      <c r="U455" s="429"/>
      <c r="V455" s="429"/>
      <c r="W455" s="429"/>
      <c r="X455" s="429"/>
      <c r="Y455" s="429"/>
      <c r="Z455" s="429"/>
      <c r="AA455" s="429"/>
    </row>
    <row r="456" spans="4:27" x14ac:dyDescent="0.3">
      <c r="D456" s="429"/>
      <c r="E456" s="429"/>
      <c r="F456" s="429"/>
      <c r="G456" s="429"/>
      <c r="H456" s="429"/>
      <c r="I456" s="429"/>
      <c r="J456" s="429"/>
      <c r="K456" s="429"/>
      <c r="L456" s="429"/>
      <c r="M456" s="429"/>
      <c r="N456" s="429"/>
      <c r="O456" s="429"/>
      <c r="P456" s="429"/>
      <c r="Q456" s="429"/>
      <c r="R456" s="429"/>
      <c r="S456" s="429"/>
      <c r="T456" s="429"/>
      <c r="U456" s="429"/>
      <c r="V456" s="429"/>
      <c r="W456" s="429"/>
      <c r="X456" s="429"/>
      <c r="Y456" s="429"/>
      <c r="Z456" s="429"/>
      <c r="AA456" s="429"/>
    </row>
    <row r="457" spans="4:27" x14ac:dyDescent="0.3">
      <c r="D457" s="429"/>
      <c r="E457" s="429"/>
      <c r="F457" s="429"/>
      <c r="G457" s="429"/>
      <c r="H457" s="429"/>
      <c r="I457" s="429"/>
      <c r="J457" s="429"/>
      <c r="K457" s="429"/>
      <c r="L457" s="429"/>
      <c r="M457" s="429"/>
      <c r="N457" s="429"/>
      <c r="O457" s="429"/>
      <c r="P457" s="429"/>
      <c r="Q457" s="429"/>
      <c r="R457" s="429"/>
      <c r="S457" s="429"/>
      <c r="T457" s="429"/>
      <c r="U457" s="429"/>
      <c r="V457" s="429"/>
      <c r="W457" s="429"/>
      <c r="X457" s="429"/>
      <c r="Y457" s="429"/>
      <c r="Z457" s="429"/>
      <c r="AA457" s="429"/>
    </row>
    <row r="458" spans="4:27" x14ac:dyDescent="0.3">
      <c r="D458" s="429"/>
      <c r="E458" s="429"/>
      <c r="F458" s="429"/>
      <c r="G458" s="429"/>
      <c r="H458" s="429"/>
      <c r="I458" s="429"/>
      <c r="J458" s="429"/>
      <c r="K458" s="429"/>
      <c r="L458" s="429"/>
      <c r="M458" s="429"/>
      <c r="N458" s="429"/>
      <c r="O458" s="429"/>
      <c r="P458" s="429"/>
      <c r="Q458" s="429"/>
      <c r="R458" s="429"/>
      <c r="S458" s="429"/>
      <c r="T458" s="429"/>
      <c r="U458" s="429"/>
      <c r="V458" s="429"/>
      <c r="W458" s="429"/>
      <c r="X458" s="429"/>
      <c r="Y458" s="429"/>
      <c r="Z458" s="429"/>
      <c r="AA458" s="429"/>
    </row>
    <row r="459" spans="4:27" x14ac:dyDescent="0.3">
      <c r="D459" s="429"/>
      <c r="E459" s="429"/>
      <c r="F459" s="429"/>
      <c r="G459" s="429"/>
      <c r="H459" s="429"/>
      <c r="I459" s="429"/>
      <c r="J459" s="429"/>
      <c r="K459" s="429"/>
      <c r="L459" s="429"/>
      <c r="M459" s="429"/>
      <c r="N459" s="429"/>
      <c r="O459" s="429"/>
      <c r="P459" s="429"/>
      <c r="Q459" s="429"/>
      <c r="R459" s="429"/>
      <c r="S459" s="429"/>
      <c r="T459" s="429"/>
      <c r="U459" s="429"/>
      <c r="V459" s="429"/>
      <c r="W459" s="429"/>
      <c r="X459" s="429"/>
      <c r="Y459" s="429"/>
      <c r="Z459" s="429"/>
      <c r="AA459" s="429"/>
    </row>
    <row r="460" spans="4:27" x14ac:dyDescent="0.3">
      <c r="D460" s="429"/>
      <c r="E460" s="429"/>
      <c r="F460" s="429"/>
      <c r="G460" s="429"/>
      <c r="H460" s="429"/>
      <c r="I460" s="429"/>
      <c r="J460" s="429"/>
      <c r="K460" s="429"/>
      <c r="L460" s="429"/>
      <c r="M460" s="429"/>
      <c r="N460" s="429"/>
      <c r="O460" s="429"/>
      <c r="P460" s="429"/>
      <c r="Q460" s="429"/>
      <c r="R460" s="429"/>
      <c r="S460" s="429"/>
      <c r="T460" s="429"/>
      <c r="U460" s="429"/>
      <c r="V460" s="429"/>
      <c r="W460" s="429"/>
      <c r="X460" s="429"/>
      <c r="Y460" s="429"/>
      <c r="Z460" s="429"/>
      <c r="AA460" s="429"/>
    </row>
    <row r="461" spans="4:27" x14ac:dyDescent="0.3">
      <c r="D461" s="429"/>
      <c r="E461" s="429"/>
      <c r="F461" s="429"/>
      <c r="G461" s="429"/>
      <c r="H461" s="429"/>
      <c r="I461" s="429"/>
      <c r="J461" s="429"/>
      <c r="K461" s="429"/>
      <c r="L461" s="429"/>
      <c r="M461" s="429"/>
      <c r="N461" s="429"/>
      <c r="O461" s="429"/>
      <c r="P461" s="429"/>
      <c r="Q461" s="429"/>
      <c r="R461" s="429"/>
      <c r="S461" s="429"/>
      <c r="T461" s="429"/>
      <c r="U461" s="429"/>
      <c r="V461" s="429"/>
      <c r="W461" s="429"/>
      <c r="X461" s="429"/>
      <c r="Y461" s="429"/>
      <c r="Z461" s="429"/>
      <c r="AA461" s="429"/>
    </row>
    <row r="462" spans="4:27" x14ac:dyDescent="0.3">
      <c r="D462" s="429"/>
      <c r="E462" s="429"/>
      <c r="F462" s="429"/>
      <c r="G462" s="429"/>
      <c r="H462" s="429"/>
      <c r="I462" s="429"/>
      <c r="J462" s="429"/>
      <c r="K462" s="429"/>
      <c r="L462" s="429"/>
      <c r="M462" s="429"/>
      <c r="N462" s="429"/>
      <c r="O462" s="429"/>
      <c r="P462" s="429"/>
      <c r="Q462" s="429"/>
      <c r="R462" s="429"/>
      <c r="S462" s="429"/>
      <c r="T462" s="429"/>
      <c r="U462" s="429"/>
      <c r="V462" s="429"/>
      <c r="W462" s="429"/>
      <c r="X462" s="429"/>
      <c r="Y462" s="429"/>
      <c r="Z462" s="429"/>
      <c r="AA462" s="429"/>
    </row>
    <row r="463" spans="4:27" x14ac:dyDescent="0.3">
      <c r="D463" s="429"/>
      <c r="E463" s="429"/>
      <c r="F463" s="429"/>
      <c r="G463" s="429"/>
      <c r="H463" s="429"/>
      <c r="I463" s="429"/>
      <c r="J463" s="429"/>
      <c r="K463" s="429"/>
      <c r="L463" s="429"/>
      <c r="M463" s="429"/>
      <c r="N463" s="429"/>
      <c r="O463" s="429"/>
      <c r="P463" s="429"/>
      <c r="Q463" s="429"/>
      <c r="R463" s="429"/>
      <c r="S463" s="429"/>
      <c r="T463" s="429"/>
      <c r="U463" s="429"/>
      <c r="V463" s="429"/>
      <c r="W463" s="429"/>
      <c r="X463" s="429"/>
      <c r="Y463" s="429"/>
      <c r="Z463" s="429"/>
      <c r="AA463" s="429"/>
    </row>
    <row r="464" spans="4:27" x14ac:dyDescent="0.3">
      <c r="D464" s="429"/>
      <c r="E464" s="429"/>
      <c r="F464" s="429"/>
      <c r="G464" s="429"/>
      <c r="H464" s="429"/>
      <c r="I464" s="429"/>
      <c r="J464" s="429"/>
      <c r="K464" s="429"/>
      <c r="L464" s="429"/>
      <c r="M464" s="429"/>
      <c r="N464" s="429"/>
      <c r="O464" s="429"/>
      <c r="P464" s="429"/>
      <c r="Q464" s="429"/>
      <c r="R464" s="429"/>
      <c r="S464" s="429"/>
      <c r="T464" s="429"/>
      <c r="U464" s="429"/>
      <c r="V464" s="429"/>
      <c r="W464" s="429"/>
      <c r="X464" s="429"/>
      <c r="Y464" s="429"/>
      <c r="Z464" s="429"/>
      <c r="AA464" s="429"/>
    </row>
    <row r="465" spans="4:27" x14ac:dyDescent="0.3">
      <c r="D465" s="429"/>
      <c r="E465" s="429"/>
      <c r="F465" s="429"/>
      <c r="G465" s="429"/>
      <c r="H465" s="429"/>
      <c r="I465" s="429"/>
      <c r="J465" s="429"/>
      <c r="K465" s="429"/>
      <c r="L465" s="429"/>
      <c r="M465" s="429"/>
      <c r="N465" s="429"/>
      <c r="O465" s="429"/>
      <c r="P465" s="429"/>
      <c r="Q465" s="429"/>
      <c r="R465" s="429"/>
      <c r="S465" s="429"/>
      <c r="T465" s="429"/>
      <c r="U465" s="429"/>
      <c r="V465" s="429"/>
      <c r="W465" s="429"/>
      <c r="X465" s="429"/>
      <c r="Y465" s="429"/>
      <c r="Z465" s="429"/>
      <c r="AA465" s="429"/>
    </row>
    <row r="466" spans="4:27" x14ac:dyDescent="0.3">
      <c r="D466" s="429"/>
      <c r="E466" s="429"/>
      <c r="F466" s="429"/>
      <c r="G466" s="429"/>
      <c r="H466" s="429"/>
      <c r="I466" s="429"/>
      <c r="J466" s="429"/>
      <c r="K466" s="429"/>
      <c r="L466" s="429"/>
      <c r="M466" s="429"/>
      <c r="N466" s="429"/>
      <c r="O466" s="429"/>
      <c r="P466" s="429"/>
      <c r="Q466" s="429"/>
      <c r="R466" s="429"/>
      <c r="S466" s="429"/>
      <c r="T466" s="429"/>
      <c r="U466" s="429"/>
      <c r="V466" s="429"/>
      <c r="W466" s="429"/>
      <c r="X466" s="429"/>
      <c r="Y466" s="429"/>
      <c r="Z466" s="429"/>
      <c r="AA466" s="429"/>
    </row>
    <row r="467" spans="4:27" x14ac:dyDescent="0.3">
      <c r="D467" s="429"/>
      <c r="E467" s="429"/>
      <c r="F467" s="429"/>
      <c r="G467" s="429"/>
      <c r="H467" s="429"/>
      <c r="I467" s="429"/>
      <c r="J467" s="429"/>
      <c r="K467" s="429"/>
      <c r="L467" s="429"/>
      <c r="M467" s="429"/>
      <c r="N467" s="429"/>
      <c r="O467" s="429"/>
      <c r="P467" s="429"/>
      <c r="Q467" s="429"/>
      <c r="R467" s="429"/>
      <c r="S467" s="429"/>
      <c r="T467" s="429"/>
      <c r="U467" s="429"/>
      <c r="V467" s="429"/>
      <c r="W467" s="429"/>
      <c r="X467" s="429"/>
      <c r="Y467" s="429"/>
      <c r="Z467" s="429"/>
      <c r="AA467" s="429"/>
    </row>
    <row r="468" spans="4:27" x14ac:dyDescent="0.3">
      <c r="D468" s="429"/>
      <c r="E468" s="429"/>
      <c r="F468" s="429"/>
      <c r="G468" s="429"/>
      <c r="H468" s="429"/>
      <c r="I468" s="429"/>
      <c r="J468" s="429"/>
      <c r="K468" s="429"/>
      <c r="L468" s="429"/>
      <c r="M468" s="429"/>
      <c r="N468" s="429"/>
      <c r="O468" s="429"/>
      <c r="P468" s="429"/>
      <c r="Q468" s="429"/>
      <c r="R468" s="429"/>
      <c r="S468" s="429"/>
      <c r="T468" s="429"/>
      <c r="U468" s="429"/>
      <c r="V468" s="429"/>
      <c r="W468" s="429"/>
      <c r="X468" s="429"/>
      <c r="Y468" s="429"/>
      <c r="Z468" s="429"/>
      <c r="AA468" s="429"/>
    </row>
    <row r="469" spans="4:27" x14ac:dyDescent="0.3">
      <c r="D469" s="429"/>
      <c r="E469" s="429"/>
      <c r="F469" s="429"/>
      <c r="G469" s="429"/>
      <c r="H469" s="429"/>
      <c r="I469" s="429"/>
      <c r="J469" s="429"/>
      <c r="K469" s="429"/>
      <c r="L469" s="429"/>
      <c r="M469" s="429"/>
      <c r="N469" s="429"/>
      <c r="O469" s="429"/>
      <c r="P469" s="429"/>
      <c r="Q469" s="429"/>
      <c r="R469" s="429"/>
      <c r="S469" s="429"/>
      <c r="T469" s="429"/>
      <c r="U469" s="429"/>
      <c r="V469" s="429"/>
      <c r="W469" s="429"/>
      <c r="X469" s="429"/>
      <c r="Y469" s="429"/>
      <c r="Z469" s="429"/>
      <c r="AA469" s="429"/>
    </row>
    <row r="470" spans="4:27" x14ac:dyDescent="0.3">
      <c r="D470" s="429"/>
      <c r="E470" s="429"/>
      <c r="F470" s="429"/>
      <c r="G470" s="429"/>
      <c r="H470" s="429"/>
      <c r="I470" s="429"/>
      <c r="J470" s="429"/>
      <c r="K470" s="429"/>
      <c r="L470" s="429"/>
      <c r="M470" s="429"/>
      <c r="N470" s="429"/>
      <c r="O470" s="429"/>
      <c r="P470" s="429"/>
      <c r="Q470" s="429"/>
      <c r="R470" s="429"/>
      <c r="S470" s="429"/>
      <c r="T470" s="429"/>
      <c r="U470" s="429"/>
      <c r="V470" s="429"/>
      <c r="W470" s="429"/>
      <c r="X470" s="429"/>
      <c r="Y470" s="429"/>
      <c r="Z470" s="429"/>
      <c r="AA470" s="429"/>
    </row>
    <row r="471" spans="4:27" x14ac:dyDescent="0.3">
      <c r="D471" s="429"/>
      <c r="E471" s="429"/>
      <c r="F471" s="429"/>
      <c r="G471" s="429"/>
      <c r="H471" s="429"/>
      <c r="I471" s="429"/>
      <c r="J471" s="429"/>
      <c r="K471" s="429"/>
      <c r="L471" s="429"/>
      <c r="M471" s="429"/>
      <c r="N471" s="429"/>
      <c r="O471" s="429"/>
      <c r="P471" s="429"/>
      <c r="Q471" s="429"/>
      <c r="R471" s="429"/>
      <c r="S471" s="429"/>
      <c r="T471" s="429"/>
      <c r="U471" s="429"/>
      <c r="V471" s="429"/>
      <c r="W471" s="429"/>
      <c r="X471" s="429"/>
      <c r="Y471" s="429"/>
      <c r="Z471" s="429"/>
      <c r="AA471" s="429"/>
    </row>
    <row r="472" spans="4:27" x14ac:dyDescent="0.3">
      <c r="D472" s="429"/>
      <c r="E472" s="429"/>
      <c r="F472" s="429"/>
      <c r="G472" s="429"/>
      <c r="H472" s="429"/>
      <c r="I472" s="429"/>
      <c r="J472" s="429"/>
      <c r="K472" s="429"/>
      <c r="L472" s="429"/>
      <c r="M472" s="429"/>
      <c r="N472" s="429"/>
      <c r="O472" s="429"/>
      <c r="P472" s="429"/>
      <c r="Q472" s="429"/>
      <c r="R472" s="429"/>
      <c r="S472" s="429"/>
      <c r="T472" s="429"/>
      <c r="U472" s="429"/>
      <c r="V472" s="429"/>
      <c r="W472" s="429"/>
      <c r="X472" s="429"/>
      <c r="Y472" s="429"/>
      <c r="Z472" s="429"/>
      <c r="AA472" s="429"/>
    </row>
    <row r="473" spans="4:27" x14ac:dyDescent="0.3">
      <c r="D473" s="429"/>
      <c r="E473" s="429"/>
      <c r="F473" s="429"/>
      <c r="G473" s="429"/>
      <c r="H473" s="429"/>
      <c r="I473" s="429"/>
      <c r="J473" s="429"/>
      <c r="K473" s="429"/>
      <c r="L473" s="429"/>
      <c r="M473" s="429"/>
      <c r="N473" s="429"/>
      <c r="O473" s="429"/>
      <c r="P473" s="429"/>
      <c r="Q473" s="429"/>
      <c r="R473" s="429"/>
      <c r="S473" s="429"/>
      <c r="T473" s="429"/>
      <c r="U473" s="429"/>
      <c r="V473" s="429"/>
      <c r="W473" s="429"/>
      <c r="X473" s="429"/>
      <c r="Y473" s="429"/>
      <c r="Z473" s="429"/>
      <c r="AA473" s="429"/>
    </row>
    <row r="474" spans="4:27" x14ac:dyDescent="0.3">
      <c r="D474" s="429"/>
      <c r="E474" s="429"/>
      <c r="F474" s="429"/>
      <c r="G474" s="429"/>
      <c r="H474" s="429"/>
      <c r="I474" s="429"/>
      <c r="J474" s="429"/>
      <c r="K474" s="429"/>
      <c r="L474" s="429"/>
      <c r="M474" s="429"/>
      <c r="N474" s="429"/>
      <c r="O474" s="429"/>
      <c r="P474" s="429"/>
      <c r="Q474" s="429"/>
      <c r="R474" s="429"/>
      <c r="S474" s="429"/>
      <c r="T474" s="429"/>
      <c r="U474" s="429"/>
      <c r="V474" s="429"/>
      <c r="W474" s="429"/>
      <c r="X474" s="429"/>
      <c r="Y474" s="429"/>
      <c r="Z474" s="429"/>
      <c r="AA474" s="429"/>
    </row>
    <row r="475" spans="4:27" x14ac:dyDescent="0.3">
      <c r="D475" s="429"/>
      <c r="E475" s="429"/>
      <c r="F475" s="429"/>
      <c r="G475" s="429"/>
      <c r="H475" s="429"/>
      <c r="I475" s="429"/>
      <c r="J475" s="429"/>
      <c r="K475" s="429"/>
      <c r="L475" s="429"/>
      <c r="M475" s="429"/>
      <c r="N475" s="429"/>
      <c r="O475" s="429"/>
      <c r="P475" s="429"/>
      <c r="Q475" s="429"/>
      <c r="R475" s="429"/>
      <c r="S475" s="429"/>
      <c r="T475" s="429"/>
      <c r="U475" s="429"/>
      <c r="V475" s="429"/>
      <c r="W475" s="429"/>
      <c r="X475" s="429"/>
      <c r="Y475" s="429"/>
      <c r="Z475" s="429"/>
      <c r="AA475" s="429"/>
    </row>
    <row r="476" spans="4:27" x14ac:dyDescent="0.3">
      <c r="D476" s="429"/>
      <c r="E476" s="429"/>
      <c r="F476" s="429"/>
      <c r="G476" s="429"/>
      <c r="H476" s="429"/>
      <c r="I476" s="429"/>
      <c r="J476" s="429"/>
      <c r="K476" s="429"/>
      <c r="L476" s="429"/>
      <c r="M476" s="429"/>
      <c r="N476" s="429"/>
      <c r="O476" s="429"/>
      <c r="P476" s="429"/>
      <c r="Q476" s="429"/>
      <c r="R476" s="429"/>
      <c r="S476" s="429"/>
      <c r="T476" s="429"/>
      <c r="U476" s="429"/>
      <c r="V476" s="429"/>
      <c r="W476" s="429"/>
      <c r="X476" s="429"/>
      <c r="Y476" s="429"/>
      <c r="Z476" s="429"/>
      <c r="AA476" s="429"/>
    </row>
    <row r="477" spans="4:27" x14ac:dyDescent="0.3">
      <c r="D477" s="429"/>
      <c r="E477" s="429"/>
      <c r="F477" s="429"/>
      <c r="G477" s="429"/>
      <c r="H477" s="429"/>
      <c r="I477" s="429"/>
      <c r="J477" s="429"/>
      <c r="K477" s="429"/>
      <c r="L477" s="429"/>
      <c r="M477" s="429"/>
      <c r="N477" s="429"/>
      <c r="O477" s="429"/>
      <c r="P477" s="429"/>
      <c r="Q477" s="429"/>
      <c r="R477" s="429"/>
      <c r="S477" s="429"/>
      <c r="T477" s="429"/>
      <c r="U477" s="429"/>
      <c r="V477" s="429"/>
      <c r="W477" s="429"/>
      <c r="X477" s="429"/>
      <c r="Y477" s="429"/>
      <c r="Z477" s="429"/>
      <c r="AA477" s="429"/>
    </row>
    <row r="478" spans="4:27" x14ac:dyDescent="0.3">
      <c r="D478" s="429"/>
      <c r="E478" s="429"/>
      <c r="F478" s="429"/>
      <c r="G478" s="429"/>
      <c r="H478" s="429"/>
      <c r="I478" s="429"/>
      <c r="J478" s="429"/>
      <c r="K478" s="429"/>
      <c r="L478" s="429"/>
      <c r="M478" s="429"/>
      <c r="N478" s="429"/>
      <c r="O478" s="429"/>
      <c r="P478" s="429"/>
      <c r="Q478" s="429"/>
      <c r="R478" s="429"/>
      <c r="S478" s="429"/>
      <c r="T478" s="429"/>
      <c r="U478" s="429"/>
      <c r="V478" s="429"/>
      <c r="W478" s="429"/>
      <c r="X478" s="429"/>
      <c r="Y478" s="429"/>
      <c r="Z478" s="429"/>
      <c r="AA478" s="429"/>
    </row>
    <row r="479" spans="4:27" x14ac:dyDescent="0.3">
      <c r="D479" s="429"/>
      <c r="E479" s="429"/>
      <c r="F479" s="429"/>
      <c r="G479" s="429"/>
      <c r="H479" s="429"/>
      <c r="I479" s="429"/>
      <c r="J479" s="429"/>
      <c r="K479" s="429"/>
      <c r="L479" s="429"/>
      <c r="M479" s="429"/>
      <c r="N479" s="429"/>
      <c r="O479" s="429"/>
      <c r="P479" s="429"/>
      <c r="Q479" s="429"/>
      <c r="R479" s="429"/>
      <c r="S479" s="429"/>
      <c r="T479" s="429"/>
      <c r="U479" s="429"/>
      <c r="V479" s="429"/>
      <c r="W479" s="429"/>
      <c r="X479" s="429"/>
      <c r="Y479" s="429"/>
      <c r="Z479" s="429"/>
      <c r="AA479" s="429"/>
    </row>
    <row r="480" spans="4:27" x14ac:dyDescent="0.3">
      <c r="D480" s="429"/>
      <c r="E480" s="429"/>
      <c r="F480" s="429"/>
      <c r="G480" s="429"/>
      <c r="H480" s="429"/>
      <c r="I480" s="429"/>
      <c r="J480" s="429"/>
      <c r="K480" s="429"/>
      <c r="L480" s="429"/>
      <c r="M480" s="429"/>
      <c r="N480" s="429"/>
      <c r="O480" s="429"/>
      <c r="P480" s="429"/>
      <c r="Q480" s="429"/>
      <c r="R480" s="429"/>
      <c r="S480" s="429"/>
      <c r="T480" s="429"/>
      <c r="U480" s="429"/>
      <c r="V480" s="429"/>
      <c r="W480" s="429"/>
      <c r="X480" s="429"/>
      <c r="Y480" s="429"/>
      <c r="Z480" s="429"/>
      <c r="AA480" s="429"/>
    </row>
    <row r="481" spans="4:27" x14ac:dyDescent="0.3">
      <c r="D481" s="429"/>
      <c r="E481" s="429"/>
      <c r="F481" s="429"/>
      <c r="G481" s="429"/>
      <c r="H481" s="429"/>
      <c r="I481" s="429"/>
      <c r="J481" s="429"/>
      <c r="K481" s="429"/>
      <c r="L481" s="429"/>
      <c r="M481" s="429"/>
      <c r="N481" s="429"/>
      <c r="O481" s="429"/>
      <c r="P481" s="429"/>
      <c r="Q481" s="429"/>
      <c r="R481" s="429"/>
      <c r="S481" s="429"/>
      <c r="T481" s="429"/>
      <c r="U481" s="429"/>
      <c r="V481" s="429"/>
      <c r="W481" s="429"/>
      <c r="X481" s="429"/>
      <c r="Y481" s="429"/>
      <c r="Z481" s="429"/>
      <c r="AA481" s="429"/>
    </row>
    <row r="482" spans="4:27" x14ac:dyDescent="0.3">
      <c r="D482" s="429"/>
      <c r="E482" s="429"/>
      <c r="F482" s="429"/>
      <c r="G482" s="429"/>
      <c r="H482" s="429"/>
      <c r="I482" s="429"/>
      <c r="J482" s="429"/>
      <c r="K482" s="429"/>
      <c r="L482" s="429"/>
      <c r="M482" s="429"/>
      <c r="N482" s="429"/>
      <c r="O482" s="429"/>
      <c r="P482" s="429"/>
      <c r="Q482" s="429"/>
      <c r="R482" s="429"/>
      <c r="S482" s="429"/>
      <c r="T482" s="429"/>
      <c r="U482" s="429"/>
      <c r="V482" s="429"/>
      <c r="W482" s="429"/>
      <c r="X482" s="429"/>
      <c r="Y482" s="429"/>
      <c r="Z482" s="429"/>
      <c r="AA482" s="429"/>
    </row>
    <row r="483" spans="4:27" x14ac:dyDescent="0.3">
      <c r="D483" s="429"/>
      <c r="E483" s="429"/>
      <c r="F483" s="429"/>
      <c r="G483" s="429"/>
      <c r="H483" s="429"/>
      <c r="I483" s="429"/>
      <c r="J483" s="429"/>
      <c r="K483" s="429"/>
      <c r="L483" s="429"/>
      <c r="M483" s="429"/>
      <c r="N483" s="429"/>
      <c r="O483" s="429"/>
      <c r="P483" s="429"/>
      <c r="Q483" s="429"/>
      <c r="R483" s="429"/>
      <c r="S483" s="429"/>
      <c r="T483" s="429"/>
      <c r="U483" s="429"/>
      <c r="V483" s="429"/>
      <c r="W483" s="429"/>
      <c r="X483" s="429"/>
      <c r="Y483" s="429"/>
      <c r="Z483" s="429"/>
      <c r="AA483" s="429"/>
    </row>
    <row r="484" spans="4:27" x14ac:dyDescent="0.3">
      <c r="D484" s="429"/>
      <c r="E484" s="429"/>
      <c r="F484" s="429"/>
      <c r="G484" s="429"/>
      <c r="H484" s="429"/>
      <c r="I484" s="429"/>
      <c r="J484" s="429"/>
      <c r="K484" s="429"/>
      <c r="L484" s="429"/>
      <c r="M484" s="429"/>
      <c r="N484" s="429"/>
      <c r="O484" s="429"/>
      <c r="P484" s="429"/>
      <c r="Q484" s="429"/>
      <c r="R484" s="429"/>
      <c r="S484" s="429"/>
      <c r="T484" s="429"/>
      <c r="U484" s="429"/>
      <c r="V484" s="429"/>
      <c r="W484" s="429"/>
      <c r="X484" s="429"/>
      <c r="Y484" s="429"/>
      <c r="Z484" s="429"/>
      <c r="AA484" s="429"/>
    </row>
    <row r="485" spans="4:27" x14ac:dyDescent="0.3">
      <c r="D485" s="429"/>
      <c r="E485" s="429"/>
      <c r="F485" s="429"/>
      <c r="G485" s="429"/>
      <c r="H485" s="429"/>
      <c r="I485" s="429"/>
      <c r="J485" s="429"/>
      <c r="K485" s="429"/>
      <c r="L485" s="429"/>
      <c r="M485" s="429"/>
      <c r="N485" s="429"/>
      <c r="O485" s="429"/>
      <c r="P485" s="429"/>
      <c r="Q485" s="429"/>
      <c r="R485" s="429"/>
      <c r="S485" s="429"/>
      <c r="T485" s="429"/>
      <c r="U485" s="429"/>
      <c r="V485" s="429"/>
      <c r="W485" s="429"/>
      <c r="X485" s="429"/>
      <c r="Y485" s="429"/>
      <c r="Z485" s="429"/>
      <c r="AA485" s="429"/>
    </row>
    <row r="486" spans="4:27" x14ac:dyDescent="0.3">
      <c r="D486" s="429"/>
      <c r="E486" s="429"/>
      <c r="F486" s="429"/>
      <c r="G486" s="429"/>
      <c r="H486" s="429"/>
      <c r="I486" s="429"/>
      <c r="J486" s="429"/>
      <c r="K486" s="429"/>
      <c r="L486" s="429"/>
      <c r="M486" s="429"/>
      <c r="N486" s="429"/>
      <c r="O486" s="429"/>
      <c r="P486" s="429"/>
      <c r="Q486" s="429"/>
      <c r="R486" s="429"/>
      <c r="S486" s="429"/>
      <c r="T486" s="429"/>
      <c r="U486" s="429"/>
      <c r="V486" s="429"/>
      <c r="W486" s="429"/>
      <c r="X486" s="429"/>
      <c r="Y486" s="429"/>
      <c r="Z486" s="429"/>
      <c r="AA486" s="429"/>
    </row>
    <row r="487" spans="4:27" x14ac:dyDescent="0.3">
      <c r="D487" s="429"/>
      <c r="E487" s="429"/>
      <c r="F487" s="429"/>
      <c r="G487" s="429"/>
      <c r="H487" s="429"/>
      <c r="I487" s="429"/>
      <c r="J487" s="429"/>
      <c r="K487" s="429"/>
      <c r="L487" s="429"/>
      <c r="M487" s="429"/>
      <c r="N487" s="429"/>
      <c r="O487" s="429"/>
      <c r="P487" s="429"/>
      <c r="Q487" s="429"/>
      <c r="R487" s="429"/>
      <c r="S487" s="429"/>
      <c r="T487" s="429"/>
      <c r="U487" s="429"/>
      <c r="V487" s="429"/>
      <c r="W487" s="429"/>
      <c r="X487" s="429"/>
      <c r="Y487" s="429"/>
      <c r="Z487" s="429"/>
      <c r="AA487" s="429"/>
    </row>
    <row r="488" spans="4:27" x14ac:dyDescent="0.3">
      <c r="D488" s="429"/>
      <c r="E488" s="429"/>
      <c r="F488" s="429"/>
      <c r="G488" s="429"/>
      <c r="H488" s="429"/>
      <c r="I488" s="429"/>
      <c r="J488" s="429"/>
      <c r="K488" s="429"/>
      <c r="L488" s="429"/>
      <c r="M488" s="429"/>
      <c r="N488" s="429"/>
      <c r="O488" s="429"/>
      <c r="P488" s="429"/>
      <c r="Q488" s="429"/>
      <c r="R488" s="429"/>
      <c r="S488" s="429"/>
      <c r="T488" s="429"/>
      <c r="U488" s="429"/>
      <c r="V488" s="429"/>
      <c r="W488" s="429"/>
      <c r="X488" s="429"/>
      <c r="Y488" s="429"/>
      <c r="Z488" s="429"/>
      <c r="AA488" s="429"/>
    </row>
    <row r="489" spans="4:27" x14ac:dyDescent="0.3">
      <c r="D489" s="429"/>
      <c r="E489" s="429"/>
      <c r="F489" s="429"/>
      <c r="G489" s="429"/>
      <c r="H489" s="429"/>
      <c r="I489" s="429"/>
      <c r="J489" s="429"/>
      <c r="K489" s="429"/>
      <c r="L489" s="429"/>
      <c r="M489" s="429"/>
      <c r="N489" s="429"/>
      <c r="O489" s="429"/>
      <c r="P489" s="429"/>
      <c r="Q489" s="429"/>
      <c r="R489" s="429"/>
      <c r="S489" s="429"/>
      <c r="T489" s="429"/>
      <c r="U489" s="429"/>
      <c r="V489" s="429"/>
      <c r="W489" s="429"/>
      <c r="X489" s="429"/>
      <c r="Y489" s="429"/>
      <c r="Z489" s="429"/>
      <c r="AA489" s="429"/>
    </row>
    <row r="490" spans="4:27" x14ac:dyDescent="0.3">
      <c r="D490" s="429"/>
      <c r="E490" s="429"/>
      <c r="F490" s="429"/>
      <c r="G490" s="429"/>
      <c r="H490" s="429"/>
      <c r="I490" s="429"/>
      <c r="J490" s="429"/>
      <c r="K490" s="429"/>
      <c r="L490" s="429"/>
      <c r="M490" s="429"/>
      <c r="N490" s="429"/>
      <c r="O490" s="429"/>
      <c r="P490" s="429"/>
      <c r="Q490" s="429"/>
      <c r="R490" s="429"/>
      <c r="S490" s="429"/>
      <c r="T490" s="429"/>
      <c r="U490" s="429"/>
      <c r="V490" s="429"/>
      <c r="W490" s="429"/>
      <c r="X490" s="429"/>
      <c r="Y490" s="429"/>
      <c r="Z490" s="429"/>
      <c r="AA490" s="429"/>
    </row>
    <row r="491" spans="4:27" x14ac:dyDescent="0.3">
      <c r="D491" s="429"/>
      <c r="E491" s="429"/>
      <c r="F491" s="429"/>
      <c r="G491" s="429"/>
      <c r="H491" s="429"/>
      <c r="I491" s="429"/>
      <c r="J491" s="429"/>
      <c r="K491" s="429"/>
      <c r="L491" s="429"/>
      <c r="M491" s="429"/>
      <c r="N491" s="429"/>
      <c r="O491" s="429"/>
      <c r="P491" s="429"/>
      <c r="Q491" s="429"/>
      <c r="R491" s="429"/>
      <c r="S491" s="429"/>
      <c r="T491" s="429"/>
      <c r="U491" s="429"/>
      <c r="V491" s="429"/>
      <c r="W491" s="429"/>
      <c r="X491" s="429"/>
      <c r="Y491" s="429"/>
      <c r="Z491" s="429"/>
      <c r="AA491" s="429"/>
    </row>
    <row r="492" spans="4:27" x14ac:dyDescent="0.3">
      <c r="D492" s="429"/>
      <c r="E492" s="429"/>
      <c r="F492" s="429"/>
      <c r="G492" s="429"/>
      <c r="H492" s="429"/>
      <c r="I492" s="429"/>
      <c r="J492" s="429"/>
      <c r="K492" s="429"/>
      <c r="L492" s="429"/>
      <c r="M492" s="429"/>
      <c r="N492" s="429"/>
      <c r="O492" s="429"/>
      <c r="P492" s="429"/>
      <c r="Q492" s="429"/>
      <c r="R492" s="429"/>
      <c r="S492" s="429"/>
      <c r="T492" s="429"/>
      <c r="U492" s="429"/>
      <c r="V492" s="429"/>
      <c r="W492" s="429"/>
      <c r="X492" s="429"/>
      <c r="Y492" s="429"/>
      <c r="Z492" s="429"/>
      <c r="AA492" s="429"/>
    </row>
    <row r="493" spans="4:27" x14ac:dyDescent="0.3">
      <c r="D493" s="429"/>
      <c r="E493" s="429"/>
      <c r="F493" s="429"/>
      <c r="G493" s="429"/>
      <c r="H493" s="429"/>
      <c r="I493" s="429"/>
      <c r="J493" s="429"/>
      <c r="K493" s="429"/>
      <c r="L493" s="429"/>
      <c r="M493" s="429"/>
      <c r="N493" s="429"/>
      <c r="O493" s="429"/>
      <c r="P493" s="429"/>
      <c r="Q493" s="429"/>
      <c r="R493" s="429"/>
      <c r="S493" s="429"/>
      <c r="T493" s="429"/>
      <c r="U493" s="429"/>
      <c r="V493" s="429"/>
      <c r="W493" s="429"/>
      <c r="X493" s="429"/>
      <c r="Y493" s="429"/>
      <c r="Z493" s="429"/>
      <c r="AA493" s="429"/>
    </row>
    <row r="494" spans="4:27" x14ac:dyDescent="0.3">
      <c r="D494" s="429"/>
      <c r="E494" s="429"/>
      <c r="F494" s="429"/>
      <c r="G494" s="429"/>
      <c r="H494" s="429"/>
      <c r="I494" s="429"/>
      <c r="J494" s="429"/>
      <c r="K494" s="429"/>
      <c r="L494" s="429"/>
      <c r="M494" s="429"/>
      <c r="N494" s="429"/>
      <c r="O494" s="429"/>
      <c r="P494" s="429"/>
      <c r="Q494" s="429"/>
      <c r="R494" s="429"/>
      <c r="S494" s="429"/>
      <c r="T494" s="429"/>
      <c r="U494" s="429"/>
      <c r="V494" s="429"/>
      <c r="W494" s="429"/>
      <c r="X494" s="429"/>
      <c r="Y494" s="429"/>
      <c r="Z494" s="429"/>
      <c r="AA494" s="429"/>
    </row>
    <row r="495" spans="4:27" x14ac:dyDescent="0.3">
      <c r="D495" s="429"/>
      <c r="E495" s="429"/>
      <c r="F495" s="429"/>
      <c r="G495" s="429"/>
      <c r="H495" s="429"/>
      <c r="I495" s="429"/>
      <c r="J495" s="429"/>
      <c r="K495" s="429"/>
      <c r="L495" s="429"/>
      <c r="M495" s="429"/>
      <c r="N495" s="429"/>
      <c r="O495" s="429"/>
      <c r="P495" s="429"/>
      <c r="Q495" s="429"/>
      <c r="R495" s="429"/>
      <c r="S495" s="429"/>
      <c r="T495" s="429"/>
      <c r="U495" s="429"/>
      <c r="V495" s="429"/>
      <c r="W495" s="429"/>
      <c r="X495" s="429"/>
      <c r="Y495" s="429"/>
      <c r="Z495" s="429"/>
      <c r="AA495" s="429"/>
    </row>
    <row r="496" spans="4:27" x14ac:dyDescent="0.3">
      <c r="D496" s="429"/>
      <c r="E496" s="429"/>
      <c r="F496" s="429"/>
      <c r="G496" s="429"/>
      <c r="H496" s="429"/>
      <c r="I496" s="429"/>
      <c r="J496" s="429"/>
      <c r="K496" s="429"/>
      <c r="L496" s="429"/>
      <c r="M496" s="429"/>
      <c r="N496" s="429"/>
      <c r="O496" s="429"/>
      <c r="P496" s="429"/>
      <c r="Q496" s="429"/>
      <c r="R496" s="429"/>
      <c r="S496" s="429"/>
      <c r="T496" s="429"/>
      <c r="U496" s="429"/>
      <c r="V496" s="429"/>
      <c r="W496" s="429"/>
      <c r="X496" s="429"/>
      <c r="Y496" s="429"/>
      <c r="Z496" s="429"/>
      <c r="AA496" s="429"/>
    </row>
    <row r="497" spans="4:27" x14ac:dyDescent="0.3">
      <c r="D497" s="429"/>
      <c r="E497" s="429"/>
      <c r="F497" s="429"/>
      <c r="G497" s="429"/>
      <c r="H497" s="429"/>
      <c r="I497" s="429"/>
      <c r="J497" s="429"/>
      <c r="K497" s="429"/>
      <c r="L497" s="429"/>
      <c r="M497" s="429"/>
      <c r="N497" s="429"/>
      <c r="O497" s="429"/>
      <c r="P497" s="429"/>
      <c r="Q497" s="429"/>
      <c r="R497" s="429"/>
      <c r="S497" s="429"/>
      <c r="T497" s="429"/>
      <c r="U497" s="429"/>
      <c r="V497" s="429"/>
      <c r="W497" s="429"/>
      <c r="X497" s="429"/>
      <c r="Y497" s="429"/>
      <c r="Z497" s="429"/>
      <c r="AA497" s="429"/>
    </row>
    <row r="498" spans="4:27" x14ac:dyDescent="0.3">
      <c r="D498" s="429"/>
      <c r="E498" s="429"/>
      <c r="F498" s="429"/>
      <c r="G498" s="429"/>
      <c r="H498" s="429"/>
      <c r="I498" s="429"/>
      <c r="J498" s="429"/>
      <c r="K498" s="429"/>
      <c r="L498" s="429"/>
      <c r="M498" s="429"/>
      <c r="N498" s="429"/>
      <c r="O498" s="429"/>
      <c r="P498" s="429"/>
      <c r="Q498" s="429"/>
      <c r="R498" s="429"/>
      <c r="S498" s="429"/>
      <c r="T498" s="429"/>
      <c r="U498" s="429"/>
      <c r="V498" s="429"/>
      <c r="W498" s="429"/>
      <c r="X498" s="429"/>
      <c r="Y498" s="429"/>
      <c r="Z498" s="429"/>
      <c r="AA498" s="429"/>
    </row>
    <row r="499" spans="4:27" x14ac:dyDescent="0.3">
      <c r="D499" s="429"/>
      <c r="E499" s="429"/>
      <c r="F499" s="429"/>
      <c r="G499" s="429"/>
      <c r="H499" s="429"/>
      <c r="I499" s="429"/>
      <c r="J499" s="429"/>
      <c r="K499" s="429"/>
      <c r="L499" s="429"/>
      <c r="M499" s="429"/>
      <c r="N499" s="429"/>
      <c r="O499" s="429"/>
      <c r="P499" s="429"/>
      <c r="Q499" s="429"/>
      <c r="R499" s="429"/>
      <c r="S499" s="429"/>
      <c r="T499" s="429"/>
      <c r="U499" s="429"/>
      <c r="V499" s="429"/>
      <c r="W499" s="429"/>
      <c r="X499" s="429"/>
      <c r="Y499" s="429"/>
      <c r="Z499" s="429"/>
      <c r="AA499" s="429"/>
    </row>
    <row r="500" spans="4:27" x14ac:dyDescent="0.3">
      <c r="D500" s="429"/>
      <c r="E500" s="429"/>
      <c r="F500" s="429"/>
      <c r="G500" s="429"/>
      <c r="H500" s="429"/>
      <c r="I500" s="429"/>
      <c r="J500" s="429"/>
      <c r="K500" s="429"/>
      <c r="L500" s="429"/>
      <c r="M500" s="429"/>
      <c r="N500" s="429"/>
      <c r="O500" s="429"/>
      <c r="P500" s="429"/>
      <c r="Q500" s="429"/>
      <c r="R500" s="429"/>
      <c r="S500" s="429"/>
      <c r="T500" s="429"/>
      <c r="U500" s="429"/>
      <c r="V500" s="429"/>
      <c r="W500" s="429"/>
      <c r="X500" s="429"/>
      <c r="Y500" s="429"/>
      <c r="Z500" s="429"/>
      <c r="AA500" s="429"/>
    </row>
    <row r="501" spans="4:27" x14ac:dyDescent="0.3">
      <c r="D501" s="429"/>
      <c r="E501" s="429"/>
      <c r="F501" s="429"/>
      <c r="G501" s="429"/>
      <c r="H501" s="429"/>
      <c r="I501" s="429"/>
      <c r="J501" s="429"/>
      <c r="K501" s="429"/>
      <c r="L501" s="429"/>
      <c r="M501" s="429"/>
      <c r="N501" s="429"/>
      <c r="O501" s="429"/>
      <c r="P501" s="429"/>
      <c r="Q501" s="429"/>
      <c r="R501" s="429"/>
      <c r="S501" s="429"/>
      <c r="T501" s="429"/>
      <c r="U501" s="429"/>
      <c r="V501" s="429"/>
      <c r="W501" s="429"/>
      <c r="X501" s="429"/>
      <c r="Y501" s="429"/>
      <c r="Z501" s="429"/>
      <c r="AA501" s="429"/>
    </row>
    <row r="502" spans="4:27" x14ac:dyDescent="0.3">
      <c r="D502" s="429"/>
      <c r="E502" s="429"/>
      <c r="F502" s="429"/>
      <c r="G502" s="429"/>
      <c r="H502" s="429"/>
      <c r="I502" s="429"/>
      <c r="J502" s="429"/>
      <c r="K502" s="429"/>
      <c r="L502" s="429"/>
      <c r="M502" s="429"/>
      <c r="N502" s="429"/>
      <c r="O502" s="429"/>
      <c r="P502" s="429"/>
      <c r="Q502" s="429"/>
      <c r="R502" s="429"/>
      <c r="S502" s="429"/>
      <c r="T502" s="429"/>
      <c r="U502" s="429"/>
      <c r="V502" s="429"/>
      <c r="W502" s="429"/>
      <c r="X502" s="429"/>
      <c r="Y502" s="429"/>
      <c r="Z502" s="429"/>
      <c r="AA502" s="429"/>
    </row>
    <row r="503" spans="4:27" x14ac:dyDescent="0.3">
      <c r="D503" s="429"/>
      <c r="E503" s="429"/>
      <c r="F503" s="429"/>
      <c r="G503" s="429"/>
      <c r="H503" s="429"/>
      <c r="I503" s="429"/>
      <c r="J503" s="429"/>
      <c r="K503" s="429"/>
      <c r="L503" s="429"/>
      <c r="M503" s="429"/>
      <c r="N503" s="429"/>
      <c r="O503" s="429"/>
      <c r="P503" s="429"/>
      <c r="Q503" s="429"/>
      <c r="R503" s="429"/>
      <c r="S503" s="429"/>
      <c r="T503" s="429"/>
      <c r="U503" s="429"/>
      <c r="V503" s="429"/>
      <c r="W503" s="429"/>
      <c r="X503" s="429"/>
      <c r="Y503" s="429"/>
      <c r="Z503" s="429"/>
      <c r="AA503" s="429"/>
    </row>
    <row r="504" spans="4:27" x14ac:dyDescent="0.3">
      <c r="D504" s="429"/>
      <c r="E504" s="429"/>
      <c r="F504" s="429"/>
      <c r="G504" s="429"/>
      <c r="H504" s="429"/>
      <c r="I504" s="429"/>
      <c r="J504" s="429"/>
      <c r="K504" s="429"/>
      <c r="L504" s="429"/>
      <c r="M504" s="429"/>
      <c r="N504" s="429"/>
      <c r="O504" s="429"/>
      <c r="P504" s="429"/>
      <c r="Q504" s="429"/>
      <c r="R504" s="429"/>
      <c r="S504" s="429"/>
      <c r="T504" s="429"/>
      <c r="U504" s="429"/>
      <c r="V504" s="429"/>
      <c r="W504" s="429"/>
      <c r="X504" s="429"/>
      <c r="Y504" s="429"/>
      <c r="Z504" s="429"/>
      <c r="AA504" s="429"/>
    </row>
    <row r="505" spans="4:27" x14ac:dyDescent="0.3">
      <c r="D505" s="429"/>
      <c r="E505" s="429"/>
      <c r="F505" s="429"/>
      <c r="G505" s="429"/>
      <c r="H505" s="429"/>
      <c r="I505" s="429"/>
      <c r="J505" s="429"/>
      <c r="K505" s="429"/>
      <c r="L505" s="429"/>
      <c r="M505" s="429"/>
      <c r="N505" s="429"/>
      <c r="O505" s="429"/>
      <c r="P505" s="429"/>
      <c r="Q505" s="429"/>
      <c r="R505" s="429"/>
      <c r="S505" s="429"/>
      <c r="T505" s="429"/>
      <c r="U505" s="429"/>
      <c r="V505" s="429"/>
      <c r="W505" s="429"/>
      <c r="X505" s="429"/>
      <c r="Y505" s="429"/>
      <c r="Z505" s="429"/>
      <c r="AA505" s="429"/>
    </row>
    <row r="506" spans="4:27" x14ac:dyDescent="0.3">
      <c r="D506" s="429"/>
      <c r="E506" s="429"/>
      <c r="F506" s="429"/>
      <c r="G506" s="429"/>
      <c r="H506" s="429"/>
      <c r="I506" s="429"/>
      <c r="J506" s="429"/>
      <c r="K506" s="429"/>
      <c r="L506" s="429"/>
      <c r="M506" s="429"/>
      <c r="N506" s="429"/>
      <c r="O506" s="429"/>
      <c r="P506" s="429"/>
      <c r="Q506" s="429"/>
      <c r="R506" s="429"/>
      <c r="S506" s="429"/>
      <c r="T506" s="429"/>
      <c r="U506" s="429"/>
      <c r="V506" s="429"/>
      <c r="W506" s="429"/>
      <c r="X506" s="429"/>
      <c r="Y506" s="429"/>
      <c r="Z506" s="429"/>
      <c r="AA506" s="429"/>
    </row>
    <row r="507" spans="4:27" x14ac:dyDescent="0.3">
      <c r="D507" s="429"/>
      <c r="E507" s="429"/>
      <c r="F507" s="429"/>
      <c r="G507" s="429"/>
      <c r="H507" s="429"/>
      <c r="I507" s="429"/>
      <c r="J507" s="429"/>
      <c r="K507" s="429"/>
      <c r="L507" s="429"/>
      <c r="M507" s="429"/>
      <c r="N507" s="429"/>
      <c r="O507" s="429"/>
      <c r="P507" s="429"/>
      <c r="Q507" s="429"/>
      <c r="R507" s="429"/>
      <c r="S507" s="429"/>
      <c r="T507" s="429"/>
      <c r="U507" s="429"/>
      <c r="V507" s="429"/>
      <c r="W507" s="429"/>
      <c r="X507" s="429"/>
      <c r="Y507" s="429"/>
      <c r="Z507" s="429"/>
      <c r="AA507" s="429"/>
    </row>
    <row r="508" spans="4:27" x14ac:dyDescent="0.3">
      <c r="D508" s="429"/>
      <c r="E508" s="429"/>
      <c r="F508" s="429"/>
      <c r="G508" s="429"/>
      <c r="H508" s="429"/>
      <c r="I508" s="429"/>
      <c r="J508" s="429"/>
      <c r="K508" s="429"/>
      <c r="L508" s="429"/>
      <c r="M508" s="429"/>
      <c r="N508" s="429"/>
      <c r="O508" s="429"/>
      <c r="P508" s="429"/>
      <c r="Q508" s="429"/>
      <c r="R508" s="429"/>
      <c r="S508" s="429"/>
      <c r="T508" s="429"/>
      <c r="U508" s="429"/>
      <c r="V508" s="429"/>
      <c r="W508" s="429"/>
      <c r="X508" s="429"/>
      <c r="Y508" s="429"/>
      <c r="Z508" s="429"/>
      <c r="AA508" s="429"/>
    </row>
    <row r="509" spans="4:27" x14ac:dyDescent="0.3">
      <c r="D509" s="429"/>
      <c r="E509" s="429"/>
      <c r="F509" s="429"/>
      <c r="G509" s="429"/>
      <c r="H509" s="429"/>
      <c r="I509" s="429"/>
      <c r="J509" s="429"/>
      <c r="K509" s="429"/>
      <c r="L509" s="429"/>
      <c r="M509" s="429"/>
      <c r="N509" s="429"/>
      <c r="O509" s="429"/>
      <c r="P509" s="429"/>
      <c r="Q509" s="429"/>
      <c r="R509" s="429"/>
      <c r="S509" s="429"/>
      <c r="T509" s="429"/>
      <c r="U509" s="429"/>
      <c r="V509" s="429"/>
      <c r="W509" s="429"/>
      <c r="X509" s="429"/>
      <c r="Y509" s="429"/>
      <c r="Z509" s="429"/>
      <c r="AA509" s="429"/>
    </row>
    <row r="510" spans="4:27" x14ac:dyDescent="0.3">
      <c r="D510" s="429"/>
      <c r="E510" s="429"/>
      <c r="F510" s="429"/>
      <c r="G510" s="429"/>
      <c r="H510" s="429"/>
      <c r="I510" s="429"/>
      <c r="J510" s="429"/>
      <c r="K510" s="429"/>
      <c r="L510" s="429"/>
      <c r="M510" s="429"/>
      <c r="N510" s="429"/>
      <c r="O510" s="429"/>
      <c r="P510" s="429"/>
      <c r="Q510" s="429"/>
      <c r="R510" s="429"/>
      <c r="S510" s="429"/>
      <c r="T510" s="429"/>
      <c r="U510" s="429"/>
      <c r="V510" s="429"/>
      <c r="W510" s="429"/>
      <c r="X510" s="429"/>
      <c r="Y510" s="429"/>
      <c r="Z510" s="429"/>
      <c r="AA510" s="429"/>
    </row>
    <row r="511" spans="4:27" x14ac:dyDescent="0.3">
      <c r="D511" s="429"/>
      <c r="E511" s="429"/>
      <c r="F511" s="429"/>
      <c r="G511" s="429"/>
      <c r="H511" s="429"/>
      <c r="I511" s="429"/>
      <c r="J511" s="429"/>
      <c r="K511" s="429"/>
      <c r="L511" s="429"/>
      <c r="M511" s="429"/>
      <c r="N511" s="429"/>
      <c r="O511" s="429"/>
      <c r="P511" s="429"/>
      <c r="Q511" s="429"/>
      <c r="R511" s="429"/>
      <c r="S511" s="429"/>
      <c r="T511" s="429"/>
      <c r="U511" s="429"/>
      <c r="V511" s="429"/>
      <c r="W511" s="429"/>
      <c r="X511" s="429"/>
      <c r="Y511" s="429"/>
      <c r="Z511" s="429"/>
      <c r="AA511" s="429"/>
    </row>
    <row r="512" spans="4:27" x14ac:dyDescent="0.3">
      <c r="D512" s="429"/>
      <c r="E512" s="429"/>
      <c r="F512" s="429"/>
      <c r="G512" s="429"/>
      <c r="H512" s="429"/>
      <c r="I512" s="429"/>
      <c r="J512" s="429"/>
      <c r="K512" s="429"/>
      <c r="L512" s="429"/>
      <c r="M512" s="429"/>
      <c r="N512" s="429"/>
      <c r="O512" s="429"/>
      <c r="P512" s="429"/>
      <c r="Q512" s="429"/>
      <c r="R512" s="429"/>
      <c r="S512" s="429"/>
      <c r="T512" s="429"/>
      <c r="U512" s="429"/>
      <c r="V512" s="429"/>
      <c r="W512" s="429"/>
      <c r="X512" s="429"/>
      <c r="Y512" s="429"/>
      <c r="Z512" s="429"/>
      <c r="AA512" s="429"/>
    </row>
    <row r="513" spans="4:27" x14ac:dyDescent="0.3">
      <c r="D513" s="429"/>
      <c r="E513" s="429"/>
      <c r="F513" s="429"/>
      <c r="G513" s="429"/>
      <c r="H513" s="429"/>
      <c r="I513" s="429"/>
      <c r="J513" s="429"/>
      <c r="K513" s="429"/>
      <c r="L513" s="429"/>
      <c r="M513" s="429"/>
      <c r="N513" s="429"/>
      <c r="O513" s="429"/>
      <c r="P513" s="429"/>
      <c r="Q513" s="429"/>
      <c r="R513" s="429"/>
      <c r="S513" s="429"/>
      <c r="T513" s="429"/>
      <c r="U513" s="429"/>
      <c r="V513" s="429"/>
      <c r="W513" s="429"/>
      <c r="X513" s="429"/>
      <c r="Y513" s="429"/>
      <c r="Z513" s="429"/>
      <c r="AA513" s="429"/>
    </row>
    <row r="514" spans="4:27" x14ac:dyDescent="0.3">
      <c r="D514" s="429"/>
      <c r="E514" s="429"/>
      <c r="F514" s="429"/>
      <c r="G514" s="429"/>
      <c r="H514" s="429"/>
      <c r="I514" s="429"/>
      <c r="J514" s="429"/>
      <c r="K514" s="429"/>
      <c r="L514" s="429"/>
      <c r="M514" s="429"/>
      <c r="N514" s="429"/>
      <c r="O514" s="429"/>
      <c r="P514" s="429"/>
      <c r="Q514" s="429"/>
      <c r="R514" s="429"/>
      <c r="S514" s="429"/>
      <c r="T514" s="429"/>
      <c r="U514" s="429"/>
      <c r="V514" s="429"/>
      <c r="W514" s="429"/>
      <c r="X514" s="429"/>
      <c r="Y514" s="429"/>
      <c r="Z514" s="429"/>
      <c r="AA514" s="429"/>
    </row>
    <row r="515" spans="4:27" x14ac:dyDescent="0.3">
      <c r="D515" s="429"/>
      <c r="E515" s="429"/>
      <c r="F515" s="429"/>
      <c r="G515" s="429"/>
      <c r="H515" s="429"/>
      <c r="I515" s="429"/>
      <c r="J515" s="429"/>
      <c r="K515" s="429"/>
      <c r="L515" s="429"/>
      <c r="M515" s="429"/>
      <c r="N515" s="429"/>
      <c r="O515" s="429"/>
      <c r="P515" s="429"/>
      <c r="Q515" s="429"/>
      <c r="R515" s="429"/>
      <c r="S515" s="429"/>
      <c r="T515" s="429"/>
      <c r="U515" s="429"/>
      <c r="V515" s="429"/>
      <c r="W515" s="429"/>
      <c r="X515" s="429"/>
      <c r="Y515" s="429"/>
      <c r="Z515" s="429"/>
      <c r="AA515" s="429"/>
    </row>
    <row r="516" spans="4:27" x14ac:dyDescent="0.3">
      <c r="D516" s="429"/>
      <c r="E516" s="429"/>
      <c r="F516" s="429"/>
      <c r="G516" s="429"/>
      <c r="H516" s="429"/>
      <c r="I516" s="429"/>
      <c r="J516" s="429"/>
      <c r="K516" s="429"/>
      <c r="L516" s="429"/>
      <c r="M516" s="429"/>
      <c r="N516" s="429"/>
      <c r="O516" s="429"/>
      <c r="P516" s="429"/>
      <c r="Q516" s="429"/>
      <c r="R516" s="429"/>
      <c r="S516" s="429"/>
      <c r="T516" s="429"/>
      <c r="U516" s="429"/>
      <c r="V516" s="429"/>
      <c r="W516" s="429"/>
      <c r="X516" s="429"/>
      <c r="Y516" s="429"/>
      <c r="Z516" s="429"/>
      <c r="AA516" s="429"/>
    </row>
    <row r="517" spans="4:27" x14ac:dyDescent="0.3">
      <c r="D517" s="429"/>
      <c r="E517" s="429"/>
      <c r="F517" s="429"/>
      <c r="G517" s="429"/>
      <c r="H517" s="429"/>
      <c r="I517" s="429"/>
      <c r="J517" s="429"/>
      <c r="K517" s="429"/>
      <c r="L517" s="429"/>
      <c r="M517" s="429"/>
      <c r="N517" s="429"/>
      <c r="O517" s="429"/>
      <c r="P517" s="429"/>
      <c r="Q517" s="429"/>
      <c r="R517" s="429"/>
      <c r="S517" s="429"/>
      <c r="T517" s="429"/>
      <c r="U517" s="429"/>
      <c r="V517" s="429"/>
      <c r="W517" s="429"/>
      <c r="X517" s="429"/>
      <c r="Y517" s="429"/>
      <c r="Z517" s="429"/>
      <c r="AA517" s="429"/>
    </row>
    <row r="518" spans="4:27" x14ac:dyDescent="0.3">
      <c r="D518" s="429"/>
      <c r="E518" s="429"/>
      <c r="F518" s="429"/>
      <c r="G518" s="429"/>
      <c r="H518" s="429"/>
      <c r="I518" s="429"/>
      <c r="J518" s="429"/>
      <c r="K518" s="429"/>
      <c r="L518" s="429"/>
      <c r="M518" s="429"/>
      <c r="N518" s="429"/>
      <c r="O518" s="429"/>
      <c r="P518" s="429"/>
      <c r="Q518" s="429"/>
      <c r="R518" s="429"/>
      <c r="S518" s="429"/>
      <c r="T518" s="429"/>
      <c r="U518" s="429"/>
      <c r="V518" s="429"/>
      <c r="W518" s="429"/>
      <c r="X518" s="429"/>
      <c r="Y518" s="429"/>
      <c r="Z518" s="429"/>
      <c r="AA518" s="429"/>
    </row>
    <row r="519" spans="4:27" x14ac:dyDescent="0.3">
      <c r="D519" s="429"/>
      <c r="E519" s="429"/>
      <c r="F519" s="429"/>
      <c r="G519" s="429"/>
      <c r="H519" s="429"/>
      <c r="I519" s="429"/>
      <c r="J519" s="429"/>
      <c r="K519" s="429"/>
      <c r="L519" s="429"/>
      <c r="M519" s="429"/>
      <c r="N519" s="429"/>
      <c r="O519" s="429"/>
      <c r="P519" s="429"/>
      <c r="Q519" s="429"/>
      <c r="R519" s="429"/>
      <c r="S519" s="429"/>
      <c r="T519" s="429"/>
      <c r="U519" s="429"/>
      <c r="V519" s="429"/>
      <c r="W519" s="429"/>
      <c r="X519" s="429"/>
      <c r="Y519" s="429"/>
      <c r="Z519" s="429"/>
      <c r="AA519" s="429"/>
    </row>
  </sheetData>
  <mergeCells count="53">
    <mergeCell ref="B67:C67"/>
    <mergeCell ref="B73:C73"/>
    <mergeCell ref="B74:C74"/>
    <mergeCell ref="B68:C68"/>
    <mergeCell ref="B69:C69"/>
    <mergeCell ref="B70:C70"/>
    <mergeCell ref="B71:C71"/>
    <mergeCell ref="B72:C72"/>
    <mergeCell ref="B62:C62"/>
    <mergeCell ref="B63:C63"/>
    <mergeCell ref="B64:C64"/>
    <mergeCell ref="B65:C65"/>
    <mergeCell ref="B66:C66"/>
    <mergeCell ref="B57:C57"/>
    <mergeCell ref="B58:C58"/>
    <mergeCell ref="B59:C59"/>
    <mergeCell ref="B60:C60"/>
    <mergeCell ref="B61:C61"/>
    <mergeCell ref="B52:C52"/>
    <mergeCell ref="B53:C53"/>
    <mergeCell ref="B54:C54"/>
    <mergeCell ref="B55:C55"/>
    <mergeCell ref="B56:C56"/>
    <mergeCell ref="B47:C47"/>
    <mergeCell ref="B48:C48"/>
    <mergeCell ref="B49:C49"/>
    <mergeCell ref="B50:C50"/>
    <mergeCell ref="B51:C51"/>
    <mergeCell ref="B42:C42"/>
    <mergeCell ref="B43:C43"/>
    <mergeCell ref="B44:C44"/>
    <mergeCell ref="B45:C45"/>
    <mergeCell ref="B46:C46"/>
    <mergeCell ref="B37:C37"/>
    <mergeCell ref="B38:C38"/>
    <mergeCell ref="B39:C39"/>
    <mergeCell ref="B40:C40"/>
    <mergeCell ref="B41:C41"/>
    <mergeCell ref="B32:C32"/>
    <mergeCell ref="B33:C33"/>
    <mergeCell ref="B34:C34"/>
    <mergeCell ref="B35:C35"/>
    <mergeCell ref="B36:C36"/>
    <mergeCell ref="B27:C27"/>
    <mergeCell ref="B28:C28"/>
    <mergeCell ref="B29:C29"/>
    <mergeCell ref="B30:C30"/>
    <mergeCell ref="B31:C31"/>
    <mergeCell ref="B17:B18"/>
    <mergeCell ref="B23:C23"/>
    <mergeCell ref="B24:C24"/>
    <mergeCell ref="B25:C25"/>
    <mergeCell ref="B26:C26"/>
  </mergeCells>
  <pageMargins left="0.7" right="0.7" top="0.75" bottom="0.75" header="0.3" footer="0.3"/>
  <pageSetup paperSize="9" orientation="portrait" r:id="rId1"/>
  <ignoredErrors>
    <ignoredError sqref="E19:AA19"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6C399-652E-4F54-BF9A-C8BDB0E69601}">
  <sheetPr>
    <tabColor theme="3" tint="0.749992370372631"/>
  </sheetPr>
  <dimension ref="A1:CG80"/>
  <sheetViews>
    <sheetView showGridLines="0" topLeftCell="A65" workbookViewId="0">
      <selection activeCell="H72" sqref="H72"/>
    </sheetView>
  </sheetViews>
  <sheetFormatPr defaultRowHeight="15" x14ac:dyDescent="0.25"/>
  <cols>
    <col min="1" max="1" width="11.5703125" style="2" customWidth="1"/>
    <col min="2" max="2" width="36.5703125" style="162" customWidth="1"/>
    <col min="3" max="8" width="20.140625" style="2" customWidth="1"/>
    <col min="9" max="9" width="22.140625" style="2" customWidth="1"/>
    <col min="10" max="10" width="23.140625" style="2" customWidth="1"/>
    <col min="11" max="11" width="17.42578125" style="2" customWidth="1"/>
    <col min="12" max="12" width="127.28515625" style="2" customWidth="1"/>
    <col min="13" max="15" width="9.140625" style="2"/>
    <col min="16" max="16" width="29.85546875" style="2" customWidth="1"/>
    <col min="17" max="16384" width="9.140625" style="2"/>
  </cols>
  <sheetData>
    <row r="1" spans="1:85" customFormat="1" ht="18" x14ac:dyDescent="0.35">
      <c r="A1" s="296" t="s">
        <v>129</v>
      </c>
      <c r="B1" s="297"/>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c r="AO1" s="297"/>
      <c r="AP1" s="297"/>
      <c r="AQ1" s="297"/>
      <c r="AR1" s="297"/>
      <c r="AS1" s="297"/>
      <c r="AT1" s="297"/>
      <c r="AU1" s="297"/>
      <c r="AV1" s="297"/>
      <c r="AW1" s="297"/>
      <c r="AX1" s="297"/>
      <c r="AY1" s="297"/>
      <c r="AZ1" s="297"/>
      <c r="BA1" s="297"/>
      <c r="BB1" s="297"/>
      <c r="BC1" s="297"/>
      <c r="BD1" s="297"/>
      <c r="BE1" s="297"/>
      <c r="BF1" s="297"/>
      <c r="BG1" s="297"/>
      <c r="BH1" s="297"/>
      <c r="BI1" s="297"/>
      <c r="BJ1" s="297"/>
      <c r="BK1" s="297"/>
      <c r="BL1" s="297"/>
      <c r="BM1" s="297"/>
      <c r="BN1" s="297"/>
      <c r="BO1" s="297"/>
      <c r="BP1" s="297"/>
      <c r="BQ1" s="297"/>
      <c r="BR1" s="297"/>
      <c r="BS1" s="297"/>
      <c r="BT1" s="297"/>
      <c r="BU1" s="297"/>
      <c r="BV1" s="297"/>
      <c r="BW1" s="297"/>
      <c r="BX1" s="297"/>
      <c r="BY1" s="297"/>
      <c r="BZ1" s="297"/>
      <c r="CA1" s="297"/>
      <c r="CB1" s="297"/>
      <c r="CC1" s="297"/>
      <c r="CD1" s="297"/>
      <c r="CE1" s="297"/>
      <c r="CF1" s="297"/>
      <c r="CG1" s="297"/>
    </row>
    <row r="2" spans="1:85" ht="15.75" thickBot="1" x14ac:dyDescent="0.3"/>
    <row r="3" spans="1:85" x14ac:dyDescent="0.25">
      <c r="B3" s="155" t="s">
        <v>0</v>
      </c>
      <c r="C3" s="152" t="s">
        <v>1</v>
      </c>
    </row>
    <row r="4" spans="1:85" x14ac:dyDescent="0.25">
      <c r="B4" s="156" t="s">
        <v>2</v>
      </c>
      <c r="C4" s="153" t="s">
        <v>3</v>
      </c>
    </row>
    <row r="5" spans="1:85" x14ac:dyDescent="0.25">
      <c r="B5" s="157" t="s">
        <v>4</v>
      </c>
      <c r="C5" s="153" t="s">
        <v>130</v>
      </c>
    </row>
    <row r="6" spans="1:85" x14ac:dyDescent="0.25">
      <c r="B6" s="158" t="s">
        <v>6</v>
      </c>
      <c r="C6" s="153" t="s">
        <v>130</v>
      </c>
    </row>
    <row r="7" spans="1:85" ht="15.75" thickBot="1" x14ac:dyDescent="0.3">
      <c r="B7" s="159" t="s">
        <v>7</v>
      </c>
      <c r="C7" s="154" t="s">
        <v>121</v>
      </c>
    </row>
    <row r="9" spans="1:85" ht="16.5" thickBot="1" x14ac:dyDescent="0.35">
      <c r="B9" s="160" t="s">
        <v>131</v>
      </c>
      <c r="C9"/>
      <c r="D9"/>
    </row>
    <row r="10" spans="1:85" ht="36.75" customHeight="1" thickBot="1" x14ac:dyDescent="0.3">
      <c r="B10" s="460" t="s">
        <v>132</v>
      </c>
      <c r="C10" s="461"/>
      <c r="F10" s="103"/>
      <c r="G10" s="104"/>
      <c r="H10" s="104"/>
      <c r="I10" s="104"/>
    </row>
    <row r="11" spans="1:85" ht="30" x14ac:dyDescent="0.25">
      <c r="B11" s="3" t="s">
        <v>133</v>
      </c>
      <c r="C11" s="4" t="s">
        <v>134</v>
      </c>
      <c r="F11" s="103"/>
      <c r="G11" s="103"/>
      <c r="H11" s="103"/>
      <c r="I11" s="103"/>
    </row>
    <row r="12" spans="1:85" x14ac:dyDescent="0.25">
      <c r="B12" s="5" t="s">
        <v>135</v>
      </c>
      <c r="C12" s="430">
        <v>0.98</v>
      </c>
      <c r="F12" s="105"/>
      <c r="G12" s="106"/>
      <c r="H12" s="106"/>
      <c r="I12" s="107"/>
      <c r="J12" s="21"/>
    </row>
    <row r="13" spans="1:85" x14ac:dyDescent="0.25">
      <c r="B13" s="5" t="s">
        <v>136</v>
      </c>
      <c r="C13" s="430">
        <v>0.96</v>
      </c>
    </row>
    <row r="14" spans="1:85" x14ac:dyDescent="0.25">
      <c r="B14" s="5" t="s">
        <v>137</v>
      </c>
      <c r="C14" s="430">
        <v>0.94</v>
      </c>
    </row>
    <row r="15" spans="1:85" x14ac:dyDescent="0.25">
      <c r="B15" s="5" t="s">
        <v>138</v>
      </c>
      <c r="C15" s="430">
        <v>0.98</v>
      </c>
    </row>
    <row r="16" spans="1:85" ht="30.75" thickBot="1" x14ac:dyDescent="0.3">
      <c r="B16" s="6" t="s">
        <v>139</v>
      </c>
      <c r="C16" s="7">
        <f>C12*C13*C14*C15</f>
        <v>0.86666495999999993</v>
      </c>
    </row>
    <row r="17" spans="2:22" ht="15.75" thickBot="1" x14ac:dyDescent="0.3">
      <c r="B17" s="8"/>
      <c r="C17" s="9"/>
      <c r="V17" s="2" cm="1">
        <f t="array" ref="V17">((H17*Q17*M17)+(I17*'LTO times'!D5*N17)+('Step 1.a - Trips fuel'!I17*'LTO times'!D6*O17)+('Step 1.a - Trips fuel'!J17*'LTO times'!D7*P17)+(L17*S17*O17))*FuelMassEnergy</f>
        <v>0</v>
      </c>
    </row>
    <row r="18" spans="2:22" ht="30" x14ac:dyDescent="0.25">
      <c r="B18" s="3" t="s">
        <v>140</v>
      </c>
      <c r="C18" s="4" t="s">
        <v>134</v>
      </c>
    </row>
    <row r="19" spans="2:22" x14ac:dyDescent="0.25">
      <c r="B19" s="5" t="s">
        <v>141</v>
      </c>
      <c r="C19" s="430">
        <v>0.95</v>
      </c>
    </row>
    <row r="20" spans="2:22" x14ac:dyDescent="0.25">
      <c r="B20" s="5" t="s">
        <v>142</v>
      </c>
      <c r="C20" s="430">
        <v>0.99</v>
      </c>
    </row>
    <row r="21" spans="2:22" x14ac:dyDescent="0.25">
      <c r="B21" s="5" t="s">
        <v>143</v>
      </c>
      <c r="C21" s="430">
        <v>0.98</v>
      </c>
    </row>
    <row r="22" spans="2:22" ht="45.75" thickBot="1" x14ac:dyDescent="0.3">
      <c r="B22" s="6" t="s">
        <v>144</v>
      </c>
      <c r="C22" s="7">
        <f>C19*C20*C21</f>
        <v>0.92169000000000001</v>
      </c>
    </row>
    <row r="23" spans="2:22" ht="15.75" thickBot="1" x14ac:dyDescent="0.3">
      <c r="B23" s="8"/>
      <c r="C23" s="9"/>
      <c r="H23" s="21"/>
    </row>
    <row r="24" spans="2:22" ht="30.75" thickBot="1" x14ac:dyDescent="0.3">
      <c r="B24" s="20" t="s">
        <v>145</v>
      </c>
      <c r="C24" s="10">
        <f>C16*C22</f>
        <v>0.79879642698239994</v>
      </c>
      <c r="F24" s="22"/>
      <c r="H24" s="21"/>
    </row>
    <row r="25" spans="2:22" ht="15.75" thickBot="1" x14ac:dyDescent="0.3">
      <c r="B25" s="8"/>
      <c r="C25" s="11"/>
      <c r="F25" s="110"/>
      <c r="G25" s="110"/>
      <c r="H25" s="110"/>
      <c r="I25" s="110"/>
      <c r="J25" s="110"/>
    </row>
    <row r="26" spans="2:22" ht="45" x14ac:dyDescent="0.25">
      <c r="B26" s="3" t="s">
        <v>146</v>
      </c>
      <c r="C26" s="4" t="s">
        <v>134</v>
      </c>
      <c r="F26" s="105"/>
      <c r="G26" s="105"/>
      <c r="H26" s="105"/>
      <c r="I26" s="105"/>
      <c r="J26" s="105"/>
    </row>
    <row r="27" spans="2:22" x14ac:dyDescent="0.25">
      <c r="B27" s="5" t="s">
        <v>147</v>
      </c>
      <c r="C27" s="430">
        <v>0.95</v>
      </c>
      <c r="F27" s="105"/>
      <c r="G27" s="105"/>
      <c r="H27" s="105"/>
      <c r="I27" s="105"/>
      <c r="J27" s="105"/>
    </row>
    <row r="28" spans="2:22" x14ac:dyDescent="0.25">
      <c r="B28" s="5" t="s">
        <v>148</v>
      </c>
      <c r="C28" s="430">
        <v>0.999</v>
      </c>
      <c r="F28" s="110"/>
      <c r="G28" s="105"/>
      <c r="H28" s="111"/>
      <c r="I28" s="112"/>
      <c r="J28" s="113"/>
    </row>
    <row r="29" spans="2:22" x14ac:dyDescent="0.25">
      <c r="B29" s="5" t="s">
        <v>149</v>
      </c>
      <c r="C29" s="430">
        <v>0.98</v>
      </c>
      <c r="F29" s="110"/>
      <c r="G29" s="105"/>
      <c r="H29" s="111"/>
      <c r="I29" s="112"/>
      <c r="J29" s="113"/>
    </row>
    <row r="30" spans="2:22" x14ac:dyDescent="0.25">
      <c r="B30" s="5" t="s">
        <v>150</v>
      </c>
      <c r="C30" s="430">
        <v>0.95</v>
      </c>
      <c r="F30" s="110"/>
      <c r="G30" s="105"/>
      <c r="H30" s="111"/>
      <c r="I30" s="112"/>
      <c r="J30" s="113"/>
    </row>
    <row r="31" spans="2:22" x14ac:dyDescent="0.25">
      <c r="B31" s="5" t="s">
        <v>142</v>
      </c>
      <c r="C31" s="430">
        <v>0.99</v>
      </c>
      <c r="F31" s="110"/>
      <c r="G31" s="105"/>
      <c r="H31" s="111"/>
      <c r="I31" s="112"/>
      <c r="J31" s="113"/>
    </row>
    <row r="32" spans="2:22" x14ac:dyDescent="0.25">
      <c r="B32" s="5" t="s">
        <v>143</v>
      </c>
      <c r="C32" s="430">
        <v>0.98</v>
      </c>
      <c r="F32" s="21"/>
      <c r="G32" s="21"/>
      <c r="H32" s="21"/>
      <c r="I32" s="21"/>
      <c r="J32" s="21"/>
      <c r="K32" s="21"/>
    </row>
    <row r="33" spans="2:13" ht="45.75" thickBot="1" x14ac:dyDescent="0.3">
      <c r="B33" s="6" t="s">
        <v>151</v>
      </c>
      <c r="C33" s="7">
        <f>C27*C28*C29*C30*C31*C32</f>
        <v>0.85723529660999997</v>
      </c>
    </row>
    <row r="34" spans="2:13" ht="15.75" thickBot="1" x14ac:dyDescent="0.3">
      <c r="B34" s="8"/>
      <c r="C34" s="9"/>
    </row>
    <row r="35" spans="2:13" ht="30.75" thickBot="1" x14ac:dyDescent="0.3">
      <c r="B35" s="165" t="s">
        <v>152</v>
      </c>
      <c r="C35" s="12">
        <f>C16*C33</f>
        <v>0.74293579404709376</v>
      </c>
      <c r="D35" s="21"/>
    </row>
    <row r="37" spans="2:13" ht="15.75" thickBot="1" x14ac:dyDescent="0.3">
      <c r="B37" s="161" t="s">
        <v>153</v>
      </c>
    </row>
    <row r="38" spans="2:13" ht="30" x14ac:dyDescent="0.25">
      <c r="B38" s="3"/>
      <c r="C38" s="19" t="s">
        <v>154</v>
      </c>
    </row>
    <row r="39" spans="2:13" x14ac:dyDescent="0.25">
      <c r="B39" s="5" t="s">
        <v>155</v>
      </c>
      <c r="C39" s="431">
        <v>1</v>
      </c>
    </row>
    <row r="40" spans="2:13" x14ac:dyDescent="0.25">
      <c r="B40" s="5" t="s">
        <v>156</v>
      </c>
      <c r="C40" s="431">
        <v>1.05</v>
      </c>
    </row>
    <row r="41" spans="2:13" x14ac:dyDescent="0.25">
      <c r="B41" s="5" t="s">
        <v>157</v>
      </c>
      <c r="C41" s="431">
        <v>1.1000000000000001</v>
      </c>
    </row>
    <row r="42" spans="2:13" ht="15.75" thickBot="1" x14ac:dyDescent="0.3">
      <c r="B42" s="17" t="s">
        <v>158</v>
      </c>
      <c r="C42" s="432">
        <v>1.01</v>
      </c>
    </row>
    <row r="43" spans="2:13" x14ac:dyDescent="0.25">
      <c r="M43" s="40"/>
    </row>
    <row r="44" spans="2:13" ht="15.75" thickBot="1" x14ac:dyDescent="0.3">
      <c r="H44" s="40"/>
      <c r="I44" s="40"/>
      <c r="J44" s="40"/>
      <c r="M44" s="40"/>
    </row>
    <row r="45" spans="2:13" ht="30" x14ac:dyDescent="0.25">
      <c r="B45" s="126" t="s">
        <v>159</v>
      </c>
      <c r="C45" s="14" t="s">
        <v>160</v>
      </c>
      <c r="D45" s="14" t="s">
        <v>161</v>
      </c>
      <c r="E45" s="18" t="s">
        <v>162</v>
      </c>
      <c r="H45" s="40"/>
      <c r="I45" s="40"/>
      <c r="J45" s="40"/>
      <c r="M45" s="40"/>
    </row>
    <row r="46" spans="2:13" x14ac:dyDescent="0.25">
      <c r="B46" s="15"/>
      <c r="C46" s="13" t="s">
        <v>163</v>
      </c>
      <c r="D46" s="13" t="s">
        <v>164</v>
      </c>
      <c r="E46" s="16" t="s">
        <v>165</v>
      </c>
      <c r="H46" s="40"/>
      <c r="I46" s="40"/>
      <c r="J46" s="40"/>
      <c r="M46" s="40"/>
    </row>
    <row r="47" spans="2:13" x14ac:dyDescent="0.25">
      <c r="B47" s="5" t="s">
        <v>166</v>
      </c>
      <c r="C47" s="166">
        <v>12.08</v>
      </c>
      <c r="D47" s="169" t="s">
        <v>167</v>
      </c>
      <c r="E47" s="170" t="s">
        <v>167</v>
      </c>
      <c r="H47" s="40"/>
      <c r="I47" s="40"/>
      <c r="J47" s="40"/>
      <c r="M47" s="40"/>
    </row>
    <row r="48" spans="2:13" ht="15.75" thickBot="1" x14ac:dyDescent="0.3">
      <c r="B48" s="17" t="s">
        <v>168</v>
      </c>
      <c r="C48" s="433">
        <v>0.45</v>
      </c>
      <c r="D48" s="167">
        <f>C16</f>
        <v>0.86666495999999993</v>
      </c>
      <c r="E48" s="168">
        <f>C48*D48</f>
        <v>0.38999923199999997</v>
      </c>
      <c r="H48" s="40"/>
      <c r="I48" s="40"/>
      <c r="J48" s="40"/>
      <c r="M48" s="40"/>
    </row>
    <row r="49" spans="1:13" x14ac:dyDescent="0.25">
      <c r="H49" s="40"/>
      <c r="I49" s="40"/>
      <c r="J49" s="40"/>
      <c r="M49" s="40"/>
    </row>
    <row r="50" spans="1:13" ht="15.75" thickBot="1" x14ac:dyDescent="0.3">
      <c r="B50" s="163"/>
      <c r="C50" s="125"/>
      <c r="D50" s="125"/>
      <c r="E50" s="125"/>
      <c r="F50" s="125"/>
      <c r="G50" s="125"/>
      <c r="H50" s="40"/>
      <c r="I50" s="40"/>
      <c r="J50" s="40"/>
      <c r="M50" s="40"/>
    </row>
    <row r="51" spans="1:13" ht="30" x14ac:dyDescent="0.25">
      <c r="A51" s="175"/>
      <c r="B51" s="347" t="s">
        <v>169</v>
      </c>
      <c r="C51" s="173" t="s">
        <v>170</v>
      </c>
      <c r="D51" s="173" t="s">
        <v>171</v>
      </c>
      <c r="E51" s="348" t="s">
        <v>172</v>
      </c>
      <c r="F51" s="173" t="s">
        <v>173</v>
      </c>
      <c r="G51" s="349" t="s">
        <v>174</v>
      </c>
      <c r="H51" s="40"/>
      <c r="I51" s="40"/>
      <c r="J51" s="40"/>
      <c r="M51" s="40"/>
    </row>
    <row r="52" spans="1:13" ht="105" x14ac:dyDescent="0.25">
      <c r="A52" s="176"/>
      <c r="B52" s="171"/>
      <c r="C52" s="96" t="s">
        <v>175</v>
      </c>
      <c r="D52" s="96" t="s">
        <v>176</v>
      </c>
      <c r="E52" s="96" t="s">
        <v>177</v>
      </c>
      <c r="F52" s="96" t="s">
        <v>178</v>
      </c>
      <c r="G52" s="174" t="s">
        <v>179</v>
      </c>
      <c r="H52" s="40"/>
      <c r="I52" s="40"/>
      <c r="J52" s="40"/>
      <c r="M52" s="40"/>
    </row>
    <row r="53" spans="1:13" ht="15.75" x14ac:dyDescent="0.3">
      <c r="A53" s="177" t="s">
        <v>180</v>
      </c>
      <c r="B53" s="172" t="s">
        <v>46</v>
      </c>
      <c r="C53" s="434">
        <v>0.1</v>
      </c>
      <c r="D53" s="434">
        <v>0.32</v>
      </c>
      <c r="E53" s="434">
        <v>0.4</v>
      </c>
      <c r="F53" s="434">
        <v>0.35</v>
      </c>
      <c r="G53" s="435">
        <v>0.45</v>
      </c>
      <c r="H53" s="40"/>
      <c r="I53" s="40"/>
      <c r="J53" s="40"/>
      <c r="M53" s="40"/>
    </row>
    <row r="54" spans="1:13" ht="30.75" x14ac:dyDescent="0.3">
      <c r="A54" s="177" t="s">
        <v>181</v>
      </c>
      <c r="B54" s="172" t="s">
        <v>182</v>
      </c>
      <c r="C54" s="434">
        <v>0.1</v>
      </c>
      <c r="D54" s="434">
        <v>0.28000000000000003</v>
      </c>
      <c r="E54" s="434">
        <v>0.37</v>
      </c>
      <c r="F54" s="434">
        <v>0.34</v>
      </c>
      <c r="G54" s="435">
        <v>0.4</v>
      </c>
      <c r="H54" s="40"/>
      <c r="I54" s="40"/>
      <c r="J54" s="40"/>
      <c r="M54" s="40"/>
    </row>
    <row r="55" spans="1:13" ht="30.75" x14ac:dyDescent="0.3">
      <c r="A55" s="177" t="s">
        <v>183</v>
      </c>
      <c r="B55" s="172" t="s">
        <v>56</v>
      </c>
      <c r="C55" s="434">
        <v>0.1</v>
      </c>
      <c r="D55" s="434">
        <v>0.18</v>
      </c>
      <c r="E55" s="434">
        <v>0.25</v>
      </c>
      <c r="F55" s="434">
        <v>0.23</v>
      </c>
      <c r="G55" s="435">
        <v>0.28000000000000003</v>
      </c>
      <c r="H55" s="40"/>
      <c r="I55" s="40"/>
      <c r="J55" s="40"/>
      <c r="M55" s="40"/>
    </row>
    <row r="56" spans="1:13" ht="15.75" x14ac:dyDescent="0.3">
      <c r="A56" s="177" t="s">
        <v>184</v>
      </c>
      <c r="B56" s="172" t="s">
        <v>185</v>
      </c>
      <c r="C56" s="436" t="s">
        <v>186</v>
      </c>
      <c r="D56" s="436" t="s">
        <v>187</v>
      </c>
      <c r="E56" s="436" t="s">
        <v>186</v>
      </c>
      <c r="F56" s="436" t="s">
        <v>186</v>
      </c>
      <c r="G56" s="437" t="s">
        <v>186</v>
      </c>
      <c r="H56" s="40"/>
      <c r="I56" s="40"/>
      <c r="J56" s="40"/>
      <c r="M56" s="40"/>
    </row>
    <row r="57" spans="1:13" ht="15.75" x14ac:dyDescent="0.3">
      <c r="A57" s="178" t="s">
        <v>188</v>
      </c>
      <c r="B57" s="180" t="s">
        <v>65</v>
      </c>
      <c r="C57" s="181" t="s">
        <v>167</v>
      </c>
      <c r="D57" s="181" t="s">
        <v>167</v>
      </c>
      <c r="E57" s="181" t="s">
        <v>167</v>
      </c>
      <c r="F57" s="181" t="s">
        <v>167</v>
      </c>
      <c r="G57" s="182" t="s">
        <v>167</v>
      </c>
      <c r="H57" s="40"/>
      <c r="I57" s="40"/>
      <c r="J57" s="40"/>
      <c r="M57" s="40"/>
    </row>
    <row r="58" spans="1:13" ht="210.75" thickBot="1" x14ac:dyDescent="0.3">
      <c r="A58" s="179"/>
      <c r="B58" s="350" t="s">
        <v>189</v>
      </c>
      <c r="C58" s="351" t="s">
        <v>190</v>
      </c>
      <c r="D58" s="351" t="s">
        <v>191</v>
      </c>
      <c r="E58" s="351" t="s">
        <v>191</v>
      </c>
      <c r="F58" s="351" t="s">
        <v>192</v>
      </c>
      <c r="G58" s="352" t="s">
        <v>193</v>
      </c>
      <c r="H58" s="40"/>
      <c r="I58" s="40"/>
      <c r="J58" s="40"/>
      <c r="M58" s="40"/>
    </row>
    <row r="59" spans="1:13" x14ac:dyDescent="0.25">
      <c r="H59" s="40"/>
      <c r="I59" s="40"/>
      <c r="J59" s="40"/>
      <c r="M59" s="40"/>
    </row>
    <row r="60" spans="1:13" x14ac:dyDescent="0.25">
      <c r="B60" s="164"/>
      <c r="H60" s="40"/>
      <c r="I60" s="40"/>
      <c r="J60" s="40"/>
      <c r="M60" s="40"/>
    </row>
    <row r="61" spans="1:13" x14ac:dyDescent="0.25">
      <c r="H61" s="40"/>
      <c r="I61" s="40"/>
      <c r="J61" s="40"/>
      <c r="M61" s="40"/>
    </row>
    <row r="62" spans="1:13" x14ac:dyDescent="0.25">
      <c r="H62" s="40"/>
      <c r="I62" s="40"/>
      <c r="J62" s="40"/>
    </row>
    <row r="65" spans="12:12" x14ac:dyDescent="0.25">
      <c r="L65" s="53"/>
    </row>
    <row r="66" spans="12:12" x14ac:dyDescent="0.25">
      <c r="L66" s="56"/>
    </row>
    <row r="67" spans="12:12" x14ac:dyDescent="0.25">
      <c r="L67" s="38"/>
    </row>
    <row r="68" spans="12:12" x14ac:dyDescent="0.25">
      <c r="L68" s="54"/>
    </row>
    <row r="69" spans="12:12" x14ac:dyDescent="0.25">
      <c r="L69" s="55"/>
    </row>
    <row r="70" spans="12:12" x14ac:dyDescent="0.25">
      <c r="L70" s="55"/>
    </row>
    <row r="71" spans="12:12" x14ac:dyDescent="0.25">
      <c r="L71" s="54"/>
    </row>
    <row r="72" spans="12:12" x14ac:dyDescent="0.25">
      <c r="L72" s="55"/>
    </row>
    <row r="73" spans="12:12" x14ac:dyDescent="0.25">
      <c r="L73" s="55"/>
    </row>
    <row r="74" spans="12:12" x14ac:dyDescent="0.25">
      <c r="L74" s="54"/>
    </row>
    <row r="75" spans="12:12" x14ac:dyDescent="0.25">
      <c r="L75" s="55"/>
    </row>
    <row r="76" spans="12:12" x14ac:dyDescent="0.25">
      <c r="L76" s="55"/>
    </row>
    <row r="77" spans="12:12" x14ac:dyDescent="0.25">
      <c r="L77" s="54"/>
    </row>
    <row r="78" spans="12:12" x14ac:dyDescent="0.25">
      <c r="L78" s="55"/>
    </row>
    <row r="79" spans="12:12" x14ac:dyDescent="0.25">
      <c r="L79" s="55"/>
    </row>
    <row r="80" spans="12:12" x14ac:dyDescent="0.25">
      <c r="L80" s="53"/>
    </row>
  </sheetData>
  <mergeCells count="1">
    <mergeCell ref="B10:C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464B7-EB59-4F9A-B983-6227BEBF87F4}">
  <sheetPr>
    <tabColor theme="8" tint="0.79998168889431442"/>
  </sheetPr>
  <dimension ref="A1:V109"/>
  <sheetViews>
    <sheetView showGridLines="0" topLeftCell="A81" zoomScale="120" zoomScaleNormal="120" workbookViewId="0">
      <selection activeCell="D23" sqref="D23"/>
    </sheetView>
  </sheetViews>
  <sheetFormatPr defaultRowHeight="15" x14ac:dyDescent="0.3"/>
  <cols>
    <col min="1" max="1" width="5.7109375" customWidth="1"/>
    <col min="2" max="2" width="24.5703125" customWidth="1"/>
    <col min="3" max="3" width="21" customWidth="1"/>
    <col min="4" max="4" width="14.28515625" customWidth="1"/>
    <col min="5" max="5" width="11.42578125" customWidth="1"/>
    <col min="6" max="6" width="10.28515625" customWidth="1"/>
  </cols>
  <sheetData>
    <row r="1" spans="1:18" ht="18" x14ac:dyDescent="0.35">
      <c r="A1" s="296" t="s">
        <v>289</v>
      </c>
      <c r="B1" s="297"/>
      <c r="C1" s="297"/>
      <c r="D1" s="297"/>
      <c r="E1" s="297"/>
      <c r="F1" s="297"/>
      <c r="G1" s="297"/>
      <c r="H1" s="297"/>
      <c r="I1" s="297"/>
      <c r="J1" s="297"/>
      <c r="K1" s="297"/>
      <c r="L1" s="297"/>
      <c r="M1" s="297"/>
      <c r="N1" s="297"/>
      <c r="O1" s="297"/>
      <c r="P1" s="297"/>
      <c r="Q1" s="297"/>
      <c r="R1" s="297"/>
    </row>
    <row r="2" spans="1:18" x14ac:dyDescent="0.3">
      <c r="A2" s="24" t="s">
        <v>194</v>
      </c>
    </row>
    <row r="5" spans="1:18" x14ac:dyDescent="0.3">
      <c r="B5" s="24"/>
    </row>
    <row r="6" spans="1:18" x14ac:dyDescent="0.3">
      <c r="B6" s="24"/>
    </row>
    <row r="7" spans="1:18" x14ac:dyDescent="0.3">
      <c r="B7" s="24"/>
    </row>
    <row r="12" spans="1:18" ht="15.75" thickBot="1" x14ac:dyDescent="0.35"/>
    <row r="13" spans="1:18" ht="15.75" x14ac:dyDescent="0.3">
      <c r="B13" s="155" t="s">
        <v>0</v>
      </c>
      <c r="C13" s="152" t="s">
        <v>1</v>
      </c>
    </row>
    <row r="14" spans="1:18" ht="15.75" x14ac:dyDescent="0.3">
      <c r="B14" s="156" t="s">
        <v>2</v>
      </c>
      <c r="C14" s="153" t="s">
        <v>3</v>
      </c>
    </row>
    <row r="15" spans="1:18" ht="30" x14ac:dyDescent="0.3">
      <c r="B15" s="157" t="s">
        <v>4</v>
      </c>
      <c r="C15" s="153" t="s">
        <v>130</v>
      </c>
    </row>
    <row r="16" spans="1:18" ht="15.75" x14ac:dyDescent="0.3">
      <c r="B16" s="158" t="s">
        <v>6</v>
      </c>
      <c r="C16" s="153" t="s">
        <v>130</v>
      </c>
    </row>
    <row r="17" spans="1:22" ht="16.5" thickBot="1" x14ac:dyDescent="0.35">
      <c r="B17" s="159" t="s">
        <v>7</v>
      </c>
      <c r="C17" s="154" t="s">
        <v>121</v>
      </c>
    </row>
    <row r="18" spans="1:22" ht="15" customHeight="1" x14ac:dyDescent="0.3"/>
    <row r="19" spans="1:22" ht="15" customHeight="1" x14ac:dyDescent="0.3">
      <c r="A19" s="359" t="s">
        <v>195</v>
      </c>
      <c r="B19" s="360"/>
      <c r="C19" s="360"/>
      <c r="D19" s="360"/>
      <c r="E19" s="360"/>
      <c r="F19" s="360"/>
      <c r="G19" s="360"/>
      <c r="H19" s="360"/>
      <c r="I19" s="360"/>
      <c r="J19" s="360"/>
      <c r="K19" s="360"/>
      <c r="L19" s="360"/>
      <c r="M19" s="360"/>
      <c r="N19" s="360"/>
      <c r="O19" s="360"/>
      <c r="P19" s="360"/>
      <c r="Q19" s="360"/>
      <c r="R19" s="360"/>
    </row>
    <row r="20" spans="1:22" ht="15" customHeight="1" x14ac:dyDescent="0.3"/>
    <row r="21" spans="1:22" x14ac:dyDescent="0.3">
      <c r="B21" s="476" t="s">
        <v>196</v>
      </c>
      <c r="C21" s="478"/>
      <c r="D21" s="478"/>
      <c r="E21" s="478"/>
      <c r="F21" s="477"/>
    </row>
    <row r="22" spans="1:22" ht="27.75" customHeight="1" x14ac:dyDescent="0.3">
      <c r="B22" s="479" t="s">
        <v>197</v>
      </c>
      <c r="C22" s="480"/>
      <c r="D22" s="357" t="s">
        <v>198</v>
      </c>
      <c r="E22" s="357" t="s">
        <v>199</v>
      </c>
      <c r="F22" s="358" t="s">
        <v>200</v>
      </c>
    </row>
    <row r="23" spans="1:22" ht="27.75" customHeight="1" x14ac:dyDescent="0.3">
      <c r="B23" s="481" t="s">
        <v>284</v>
      </c>
      <c r="C23" s="482"/>
      <c r="D23" s="375">
        <f>MAX('Step 1.a - Trips fuel'!Q17:Q66)</f>
        <v>0</v>
      </c>
      <c r="E23" s="291" t="s">
        <v>118</v>
      </c>
      <c r="F23" s="291" t="s">
        <v>201</v>
      </c>
    </row>
    <row r="24" spans="1:22" x14ac:dyDescent="0.3">
      <c r="B24" s="481" t="s">
        <v>202</v>
      </c>
      <c r="C24" s="482"/>
      <c r="D24" s="376">
        <f>MAX('Step 1.b - Trips frequency'!D19:AA19)</f>
        <v>0</v>
      </c>
      <c r="E24" s="402" t="s">
        <v>167</v>
      </c>
      <c r="F24" s="292" t="s">
        <v>203</v>
      </c>
      <c r="G24" s="1"/>
      <c r="H24" s="1"/>
      <c r="I24" s="1"/>
      <c r="J24" s="1"/>
      <c r="K24" s="1"/>
      <c r="L24" s="1"/>
      <c r="M24" s="1"/>
      <c r="N24" s="1"/>
      <c r="O24" s="1"/>
      <c r="P24" s="1"/>
      <c r="Q24" s="1"/>
      <c r="R24" s="1"/>
      <c r="S24" s="1"/>
      <c r="T24" s="1"/>
      <c r="U24" s="1"/>
      <c r="V24" s="1"/>
    </row>
    <row r="25" spans="1:22" x14ac:dyDescent="0.3">
      <c r="A25" s="185"/>
      <c r="B25" s="481" t="s">
        <v>286</v>
      </c>
      <c r="C25" s="482"/>
      <c r="D25" s="377">
        <f>MAX('Step 1.b - Trips frequency'!D20:AA20)</f>
        <v>0</v>
      </c>
      <c r="E25" s="293" t="s">
        <v>118</v>
      </c>
      <c r="F25" s="293" t="s">
        <v>203</v>
      </c>
      <c r="G25" s="1"/>
      <c r="H25" s="1"/>
      <c r="I25" s="1"/>
      <c r="J25" s="1"/>
      <c r="K25" s="1"/>
      <c r="L25" s="1"/>
      <c r="M25" s="1"/>
      <c r="N25" s="1"/>
      <c r="O25" s="1"/>
      <c r="P25" s="1"/>
      <c r="Q25" s="1"/>
      <c r="R25" s="1"/>
      <c r="S25" s="1"/>
      <c r="T25" s="1"/>
      <c r="U25" s="1"/>
      <c r="V25" s="1"/>
    </row>
    <row r="26" spans="1:22" x14ac:dyDescent="0.3">
      <c r="A26" s="185"/>
      <c r="B26" s="481" t="s">
        <v>287</v>
      </c>
      <c r="C26" s="482"/>
      <c r="D26" s="376">
        <f>SUM('Step 1.b - Trips frequency'!AC25:AC74)</f>
        <v>0</v>
      </c>
      <c r="E26" s="402" t="s">
        <v>167</v>
      </c>
      <c r="F26" s="292" t="s">
        <v>203</v>
      </c>
      <c r="G26" s="1"/>
      <c r="H26" s="1"/>
      <c r="I26" s="1"/>
      <c r="J26" s="1"/>
      <c r="K26" s="1"/>
      <c r="L26" s="1"/>
      <c r="M26" s="1"/>
      <c r="N26" s="1"/>
      <c r="O26" s="1"/>
      <c r="P26" s="1"/>
      <c r="Q26" s="1"/>
      <c r="R26" s="1"/>
      <c r="S26" s="1"/>
      <c r="T26" s="1"/>
      <c r="U26" s="1"/>
      <c r="V26" s="1"/>
    </row>
    <row r="27" spans="1:22" x14ac:dyDescent="0.3">
      <c r="A27" s="185"/>
      <c r="B27" s="481" t="s">
        <v>288</v>
      </c>
      <c r="C27" s="482"/>
      <c r="D27" s="377">
        <f>SUM('Step 1.b - Trips frequency'!AD25:AD74)</f>
        <v>0</v>
      </c>
      <c r="E27" s="293" t="s">
        <v>118</v>
      </c>
      <c r="F27" s="293" t="s">
        <v>203</v>
      </c>
      <c r="G27" s="1"/>
      <c r="H27" s="1"/>
      <c r="I27" s="1"/>
      <c r="J27" s="1"/>
      <c r="K27" s="1"/>
      <c r="L27" s="1"/>
      <c r="M27" s="1"/>
      <c r="N27" s="1"/>
      <c r="O27" s="1"/>
      <c r="P27" s="1"/>
      <c r="Q27" s="1"/>
      <c r="R27" s="1"/>
      <c r="S27" s="1"/>
      <c r="T27" s="1"/>
      <c r="U27" s="1"/>
      <c r="V27" s="1"/>
    </row>
    <row r="28" spans="1:22" x14ac:dyDescent="0.3">
      <c r="A28" s="185"/>
      <c r="H28" s="1"/>
      <c r="I28" s="1"/>
      <c r="J28" s="1"/>
      <c r="K28" s="1"/>
      <c r="L28" s="1"/>
      <c r="M28" s="1"/>
      <c r="N28" s="1"/>
      <c r="O28" s="1"/>
      <c r="P28" s="1"/>
      <c r="Q28" s="1"/>
      <c r="R28" s="1"/>
      <c r="S28" s="1"/>
      <c r="T28" s="1"/>
      <c r="U28" s="1"/>
      <c r="V28" s="1"/>
    </row>
    <row r="29" spans="1:22" ht="16.5" x14ac:dyDescent="0.3">
      <c r="A29" s="359" t="s">
        <v>205</v>
      </c>
      <c r="B29" s="360"/>
      <c r="C29" s="360"/>
      <c r="D29" s="360"/>
      <c r="E29" s="360"/>
      <c r="F29" s="360"/>
      <c r="G29" s="360"/>
      <c r="H29" s="360"/>
      <c r="I29" s="360"/>
      <c r="J29" s="360"/>
      <c r="K29" s="360"/>
      <c r="L29" s="360"/>
      <c r="M29" s="360"/>
      <c r="N29" s="360"/>
      <c r="O29" s="360"/>
      <c r="P29" s="360"/>
      <c r="Q29" s="360"/>
      <c r="R29" s="360"/>
    </row>
    <row r="31" spans="1:22" ht="15.75" customHeight="1" x14ac:dyDescent="0.3">
      <c r="B31" s="485" t="s">
        <v>206</v>
      </c>
      <c r="C31" s="486"/>
      <c r="D31" s="486"/>
      <c r="E31" s="487"/>
    </row>
    <row r="32" spans="1:22" x14ac:dyDescent="0.3">
      <c r="B32" s="484" t="s">
        <v>207</v>
      </c>
      <c r="C32" s="484"/>
      <c r="D32" s="378">
        <f>D34+D33</f>
        <v>40</v>
      </c>
      <c r="E32" s="294" t="s">
        <v>208</v>
      </c>
      <c r="G32" s="1"/>
    </row>
    <row r="33" spans="1:18" s="118" customFormat="1" ht="29.25" customHeight="1" x14ac:dyDescent="0.3">
      <c r="A33" s="185"/>
      <c r="B33" s="483" t="s">
        <v>209</v>
      </c>
      <c r="C33" s="483"/>
      <c r="D33" s="438">
        <v>5</v>
      </c>
      <c r="E33" s="287" t="s">
        <v>208</v>
      </c>
      <c r="F33"/>
      <c r="G33"/>
    </row>
    <row r="34" spans="1:18" s="118" customFormat="1" ht="30.75" customHeight="1" x14ac:dyDescent="0.3">
      <c r="A34" s="185"/>
      <c r="B34" s="483" t="s">
        <v>210</v>
      </c>
      <c r="C34" s="483"/>
      <c r="D34" s="438">
        <v>35</v>
      </c>
      <c r="E34" s="287" t="s">
        <v>208</v>
      </c>
      <c r="F34"/>
      <c r="G34"/>
    </row>
    <row r="35" spans="1:18" s="118" customFormat="1" x14ac:dyDescent="0.3">
      <c r="A35" s="185"/>
      <c r="F35"/>
      <c r="G35"/>
    </row>
    <row r="36" spans="1:18" s="118" customFormat="1" x14ac:dyDescent="0.3">
      <c r="A36" s="361" t="s">
        <v>279</v>
      </c>
      <c r="B36" s="362"/>
      <c r="C36" s="362"/>
      <c r="D36" s="362"/>
      <c r="E36" s="363"/>
      <c r="F36" s="362"/>
      <c r="G36" s="362"/>
      <c r="H36" s="362"/>
      <c r="I36" s="362"/>
      <c r="J36" s="362"/>
      <c r="K36" s="362"/>
      <c r="L36" s="362"/>
      <c r="M36" s="362"/>
      <c r="N36" s="362"/>
      <c r="O36" s="362"/>
      <c r="P36" s="362"/>
      <c r="Q36" s="362"/>
      <c r="R36" s="362"/>
    </row>
    <row r="37" spans="1:18" x14ac:dyDescent="0.3">
      <c r="E37" s="118"/>
      <c r="F37" s="118"/>
      <c r="G37" s="118"/>
    </row>
    <row r="38" spans="1:18" x14ac:dyDescent="0.3">
      <c r="E38" s="118"/>
      <c r="F38" s="118"/>
      <c r="G38" s="118"/>
    </row>
    <row r="39" spans="1:18" x14ac:dyDescent="0.3">
      <c r="E39" s="118"/>
      <c r="F39" s="118"/>
      <c r="G39" s="118"/>
    </row>
    <row r="40" spans="1:18" x14ac:dyDescent="0.3">
      <c r="E40" s="118"/>
    </row>
    <row r="42" spans="1:18" x14ac:dyDescent="0.3">
      <c r="B42" s="109" t="s">
        <v>211</v>
      </c>
      <c r="D42" s="1"/>
    </row>
    <row r="43" spans="1:18" ht="17.25" customHeight="1" x14ac:dyDescent="0.3">
      <c r="B43" s="476" t="s">
        <v>212</v>
      </c>
      <c r="C43" s="478"/>
      <c r="D43" s="478"/>
      <c r="E43" s="477"/>
    </row>
    <row r="44" spans="1:18" ht="17.25" customHeight="1" x14ac:dyDescent="0.3">
      <c r="B44" s="476" t="s">
        <v>197</v>
      </c>
      <c r="C44" s="477"/>
      <c r="D44" s="365" t="s">
        <v>198</v>
      </c>
      <c r="E44" s="365" t="s">
        <v>199</v>
      </c>
    </row>
    <row r="45" spans="1:18" x14ac:dyDescent="0.3">
      <c r="B45" s="469" t="s">
        <v>283</v>
      </c>
      <c r="C45" s="470"/>
      <c r="D45" s="379">
        <f>$D$23/'Step 2 - Energy efficiency data'!$C$22</f>
        <v>0</v>
      </c>
      <c r="E45" s="289" t="s">
        <v>213</v>
      </c>
    </row>
    <row r="46" spans="1:18" x14ac:dyDescent="0.3">
      <c r="B46" s="469" t="s">
        <v>214</v>
      </c>
      <c r="C46" s="470"/>
      <c r="D46" s="379">
        <f>$D$45/($D$34/60)</f>
        <v>0</v>
      </c>
      <c r="E46" s="289" t="s">
        <v>204</v>
      </c>
    </row>
    <row r="47" spans="1:18" ht="30.75" customHeight="1" x14ac:dyDescent="0.3">
      <c r="B47" s="469" t="s">
        <v>215</v>
      </c>
      <c r="C47" s="470"/>
      <c r="D47" s="380">
        <f>$E$84</f>
        <v>0</v>
      </c>
      <c r="E47" s="289" t="s">
        <v>204</v>
      </c>
    </row>
    <row r="48" spans="1:18" ht="44.25" customHeight="1" x14ac:dyDescent="0.3">
      <c r="B48" s="469" t="s">
        <v>216</v>
      </c>
      <c r="C48" s="470"/>
      <c r="D48" s="381">
        <f>$F$84</f>
        <v>0</v>
      </c>
      <c r="E48" s="374" t="s">
        <v>204</v>
      </c>
    </row>
    <row r="49" spans="1:18" x14ac:dyDescent="0.3">
      <c r="B49" s="469" t="s">
        <v>217</v>
      </c>
      <c r="C49" s="470"/>
      <c r="D49" s="382">
        <f>$D$109/'Step 2 - Energy efficiency data'!$C$22</f>
        <v>0</v>
      </c>
      <c r="E49" s="289" t="s">
        <v>218</v>
      </c>
    </row>
    <row r="51" spans="1:18" ht="15" customHeight="1" x14ac:dyDescent="0.3">
      <c r="A51" s="364" t="s">
        <v>280</v>
      </c>
      <c r="B51" s="364"/>
      <c r="C51" s="360"/>
      <c r="D51" s="360"/>
      <c r="E51" s="360"/>
      <c r="F51" s="360"/>
      <c r="G51" s="360"/>
      <c r="H51" s="360"/>
      <c r="I51" s="360"/>
      <c r="J51" s="360"/>
      <c r="K51" s="360"/>
      <c r="L51" s="360"/>
      <c r="M51" s="360"/>
      <c r="N51" s="360"/>
      <c r="O51" s="360"/>
      <c r="P51" s="360"/>
      <c r="Q51" s="360"/>
      <c r="R51" s="360"/>
    </row>
    <row r="52" spans="1:18" ht="35.25" customHeight="1" x14ac:dyDescent="0.3"/>
    <row r="55" spans="1:18" ht="17.25" customHeight="1" x14ac:dyDescent="0.3"/>
    <row r="56" spans="1:18" ht="17.25" customHeight="1" x14ac:dyDescent="0.3"/>
    <row r="57" spans="1:18" ht="17.25" customHeight="1" x14ac:dyDescent="0.3"/>
    <row r="58" spans="1:18" ht="17.25" customHeight="1" x14ac:dyDescent="0.3"/>
    <row r="59" spans="1:18" ht="32.25" customHeight="1" x14ac:dyDescent="0.3">
      <c r="B59" s="471" t="s">
        <v>219</v>
      </c>
      <c r="C59" s="471"/>
      <c r="D59" s="471"/>
      <c r="E59" s="471"/>
    </row>
    <row r="60" spans="1:18" ht="15" customHeight="1" x14ac:dyDescent="0.3">
      <c r="B60" s="476" t="s">
        <v>197</v>
      </c>
      <c r="C60" s="477"/>
      <c r="D60" s="365" t="s">
        <v>198</v>
      </c>
      <c r="E60" s="365" t="s">
        <v>199</v>
      </c>
    </row>
    <row r="61" spans="1:18" s="1" customFormat="1" x14ac:dyDescent="0.3">
      <c r="B61" s="472" t="s">
        <v>283</v>
      </c>
      <c r="C61" s="472"/>
      <c r="D61" s="383">
        <f>$D$23/'Step 2 - Energy efficiency data'!$C$33</f>
        <v>0</v>
      </c>
      <c r="E61" s="290" t="s">
        <v>213</v>
      </c>
    </row>
    <row r="62" spans="1:18" s="1" customFormat="1" x14ac:dyDescent="0.3">
      <c r="B62" s="472" t="s">
        <v>214</v>
      </c>
      <c r="C62" s="472"/>
      <c r="D62" s="383">
        <f>$D$61/($D$34/60)</f>
        <v>0</v>
      </c>
      <c r="E62" s="290" t="s">
        <v>204</v>
      </c>
    </row>
    <row r="63" spans="1:18" s="1" customFormat="1" x14ac:dyDescent="0.3">
      <c r="B63" s="472" t="s">
        <v>217</v>
      </c>
      <c r="C63" s="472"/>
      <c r="D63" s="384">
        <f>$D$109/'Step 2 - Energy efficiency data'!$C$33</f>
        <v>0</v>
      </c>
      <c r="E63" s="290" t="s">
        <v>218</v>
      </c>
    </row>
    <row r="64" spans="1:18" s="1" customFormat="1" x14ac:dyDescent="0.3">
      <c r="B64" s="472" t="s">
        <v>282</v>
      </c>
      <c r="C64" s="472"/>
      <c r="D64" s="385">
        <f>D63/24</f>
        <v>0</v>
      </c>
      <c r="E64" s="290" t="s">
        <v>204</v>
      </c>
    </row>
    <row r="65" spans="1:18" s="1" customFormat="1" ht="32.25" customHeight="1" x14ac:dyDescent="0.3">
      <c r="B65" s="472" t="s">
        <v>220</v>
      </c>
      <c r="C65" s="472"/>
      <c r="D65" s="386" t="e">
        <f>($D$63-$D$49)/$D$49</f>
        <v>#DIV/0!</v>
      </c>
      <c r="E65" s="290"/>
    </row>
    <row r="66" spans="1:18" ht="31.5" customHeight="1" x14ac:dyDescent="0.3">
      <c r="B66" s="465" t="s">
        <v>221</v>
      </c>
      <c r="C66" s="465"/>
      <c r="D66" s="465"/>
      <c r="E66" s="465"/>
    </row>
    <row r="70" spans="1:18" ht="15.75" x14ac:dyDescent="0.3">
      <c r="B70" s="288"/>
    </row>
    <row r="71" spans="1:18" ht="15.75" customHeight="1" x14ac:dyDescent="0.3"/>
    <row r="72" spans="1:18" ht="16.5" x14ac:dyDescent="0.3">
      <c r="A72" s="359" t="s">
        <v>222</v>
      </c>
      <c r="B72" s="359"/>
      <c r="C72" s="360"/>
      <c r="D72" s="360"/>
      <c r="E72" s="360"/>
      <c r="F72" s="360"/>
      <c r="G72" s="360"/>
      <c r="H72" s="360"/>
      <c r="I72" s="360"/>
      <c r="J72" s="360"/>
      <c r="K72" s="360"/>
      <c r="L72" s="360"/>
      <c r="M72" s="360"/>
      <c r="N72" s="360"/>
      <c r="O72" s="360"/>
      <c r="P72" s="360"/>
      <c r="Q72" s="360"/>
      <c r="R72" s="360"/>
    </row>
    <row r="78" spans="1:18" x14ac:dyDescent="0.3">
      <c r="E78" s="120"/>
    </row>
    <row r="79" spans="1:18" ht="15.75" thickBot="1" x14ac:dyDescent="0.35">
      <c r="E79" s="120"/>
    </row>
    <row r="80" spans="1:18" ht="36.75" customHeight="1" thickBot="1" x14ac:dyDescent="0.35">
      <c r="E80" s="462" t="s">
        <v>223</v>
      </c>
      <c r="F80" s="463"/>
      <c r="G80" s="463"/>
      <c r="H80" s="464"/>
    </row>
    <row r="81" spans="2:8" ht="75" customHeight="1" x14ac:dyDescent="0.3">
      <c r="B81" s="473" t="s">
        <v>224</v>
      </c>
      <c r="C81" s="474"/>
      <c r="D81" s="475"/>
      <c r="E81" s="466" t="s">
        <v>225</v>
      </c>
      <c r="F81" s="467"/>
      <c r="G81" s="467" t="s">
        <v>226</v>
      </c>
      <c r="H81" s="468"/>
    </row>
    <row r="82" spans="2:8" ht="75" x14ac:dyDescent="0.3">
      <c r="B82" s="366" t="s">
        <v>122</v>
      </c>
      <c r="C82" s="367" t="s">
        <v>227</v>
      </c>
      <c r="D82" s="369" t="s">
        <v>228</v>
      </c>
      <c r="E82" s="366" t="s">
        <v>277</v>
      </c>
      <c r="F82" s="367" t="s">
        <v>278</v>
      </c>
      <c r="G82" s="367" t="s">
        <v>277</v>
      </c>
      <c r="H82" s="368" t="s">
        <v>229</v>
      </c>
    </row>
    <row r="83" spans="2:8" x14ac:dyDescent="0.3">
      <c r="B83" s="396" t="str">
        <f>'Step 1.b - Trips frequency'!C$18</f>
        <v>Hour</v>
      </c>
      <c r="C83" s="397" t="str">
        <f>'Step 1.b - Trips frequency'!C$19</f>
        <v>[Trips/hour]</v>
      </c>
      <c r="D83" s="398" t="str">
        <f>'Step 1.b - Trips frequency'!C$20</f>
        <v>[MWh]</v>
      </c>
      <c r="E83" s="299" t="s">
        <v>230</v>
      </c>
      <c r="F83" s="295" t="s">
        <v>230</v>
      </c>
      <c r="G83" s="295" t="s">
        <v>230</v>
      </c>
      <c r="H83" s="300" t="s">
        <v>230</v>
      </c>
    </row>
    <row r="84" spans="2:8" x14ac:dyDescent="0.3">
      <c r="B84" s="390" t="s">
        <v>231</v>
      </c>
      <c r="C84" s="391">
        <f>MAX(C85:C108)</f>
        <v>0</v>
      </c>
      <c r="D84" s="392">
        <f>MAX(D85:D108)</f>
        <v>0</v>
      </c>
      <c r="E84" s="399">
        <f>MAX(E85:E108)</f>
        <v>0</v>
      </c>
      <c r="F84" s="400">
        <f>MAX(F85:F108)</f>
        <v>0</v>
      </c>
      <c r="G84" s="400">
        <f>MAX(G85:G108)</f>
        <v>0</v>
      </c>
      <c r="H84" s="401">
        <f t="shared" ref="H84" si="0">MAX(H85:H108)</f>
        <v>0</v>
      </c>
    </row>
    <row r="85" spans="2:8" x14ac:dyDescent="0.3">
      <c r="B85" s="393">
        <f>'Step 1.b - Trips frequency'!D$18</f>
        <v>0</v>
      </c>
      <c r="C85" s="394">
        <f>'Step 1.b - Trips frequency'!D$19</f>
        <v>0</v>
      </c>
      <c r="D85" s="395">
        <f>'Step 1.b - Trips frequency'!D$20</f>
        <v>0</v>
      </c>
      <c r="E85" s="387">
        <f>$D85/'Step 2 - Energy efficiency data'!$C$22</f>
        <v>0</v>
      </c>
      <c r="F85" s="380">
        <f>$D85*60/$D$34/'Step 2 - Energy efficiency data'!$C$22</f>
        <v>0</v>
      </c>
      <c r="G85" s="380">
        <f>$D$64</f>
        <v>0</v>
      </c>
      <c r="H85" s="388">
        <f t="shared" ref="G85:H108" si="1">$D$64</f>
        <v>0</v>
      </c>
    </row>
    <row r="86" spans="2:8" x14ac:dyDescent="0.3">
      <c r="B86" s="393">
        <f>'Step 1.b - Trips frequency'!E$18</f>
        <v>1</v>
      </c>
      <c r="C86" s="394">
        <f>'Step 1.b - Trips frequency'!E$19</f>
        <v>0</v>
      </c>
      <c r="D86" s="395">
        <f>'Step 1.b - Trips frequency'!E$20</f>
        <v>0</v>
      </c>
      <c r="E86" s="387">
        <f>D86/'Step 2 - Energy efficiency data'!$C$22</f>
        <v>0</v>
      </c>
      <c r="F86" s="380">
        <f>$D86*60/$D$34/'Step 2 - Energy efficiency data'!$C$22</f>
        <v>0</v>
      </c>
      <c r="G86" s="380">
        <f t="shared" si="1"/>
        <v>0</v>
      </c>
      <c r="H86" s="388">
        <f t="shared" si="1"/>
        <v>0</v>
      </c>
    </row>
    <row r="87" spans="2:8" x14ac:dyDescent="0.3">
      <c r="B87" s="393">
        <f>'Step 1.b - Trips frequency'!F$18</f>
        <v>2</v>
      </c>
      <c r="C87" s="394">
        <f>'Step 1.b - Trips frequency'!F$19</f>
        <v>0</v>
      </c>
      <c r="D87" s="395">
        <f>'Step 1.b - Trips frequency'!F$20</f>
        <v>0</v>
      </c>
      <c r="E87" s="387">
        <f>D87/'Step 2 - Energy efficiency data'!$C$22</f>
        <v>0</v>
      </c>
      <c r="F87" s="380">
        <f>$D87*60/$D$34/'Step 2 - Energy efficiency data'!$C$22</f>
        <v>0</v>
      </c>
      <c r="G87" s="380">
        <f t="shared" si="1"/>
        <v>0</v>
      </c>
      <c r="H87" s="388">
        <f t="shared" si="1"/>
        <v>0</v>
      </c>
    </row>
    <row r="88" spans="2:8" x14ac:dyDescent="0.3">
      <c r="B88" s="393">
        <f>'Step 1.b - Trips frequency'!G$18</f>
        <v>3</v>
      </c>
      <c r="C88" s="394">
        <f>'Step 1.b - Trips frequency'!G$19</f>
        <v>0</v>
      </c>
      <c r="D88" s="395">
        <f>'Step 1.b - Trips frequency'!G$20</f>
        <v>0</v>
      </c>
      <c r="E88" s="387">
        <f>D88/'Step 2 - Energy efficiency data'!$C$22</f>
        <v>0</v>
      </c>
      <c r="F88" s="380">
        <f>$D88*60/$D$34/'Step 2 - Energy efficiency data'!$C$22</f>
        <v>0</v>
      </c>
      <c r="G88" s="380">
        <f t="shared" si="1"/>
        <v>0</v>
      </c>
      <c r="H88" s="388">
        <f t="shared" si="1"/>
        <v>0</v>
      </c>
    </row>
    <row r="89" spans="2:8" x14ac:dyDescent="0.3">
      <c r="B89" s="393">
        <f>'Step 1.b - Trips frequency'!H$18</f>
        <v>4</v>
      </c>
      <c r="C89" s="394">
        <f>'Step 1.b - Trips frequency'!H$19</f>
        <v>0</v>
      </c>
      <c r="D89" s="395">
        <f>'Step 1.b - Trips frequency'!H$20</f>
        <v>0</v>
      </c>
      <c r="E89" s="387">
        <f>D89/'Step 2 - Energy efficiency data'!$C$22</f>
        <v>0</v>
      </c>
      <c r="F89" s="380">
        <f>$D89*60/$D$34/'Step 2 - Energy efficiency data'!$C$22</f>
        <v>0</v>
      </c>
      <c r="G89" s="380">
        <f t="shared" si="1"/>
        <v>0</v>
      </c>
      <c r="H89" s="388">
        <f t="shared" si="1"/>
        <v>0</v>
      </c>
    </row>
    <row r="90" spans="2:8" x14ac:dyDescent="0.3">
      <c r="B90" s="393">
        <f>'Step 1.b - Trips frequency'!I$18</f>
        <v>5</v>
      </c>
      <c r="C90" s="394">
        <f>'Step 1.b - Trips frequency'!I$19</f>
        <v>0</v>
      </c>
      <c r="D90" s="395">
        <f>'Step 1.b - Trips frequency'!I$20</f>
        <v>0</v>
      </c>
      <c r="E90" s="387">
        <f>D90/'Step 2 - Energy efficiency data'!$C$22</f>
        <v>0</v>
      </c>
      <c r="F90" s="380">
        <f>$D90*60/$D$34/'Step 2 - Energy efficiency data'!$C$22</f>
        <v>0</v>
      </c>
      <c r="G90" s="380">
        <f t="shared" si="1"/>
        <v>0</v>
      </c>
      <c r="H90" s="388">
        <f t="shared" si="1"/>
        <v>0</v>
      </c>
    </row>
    <row r="91" spans="2:8" x14ac:dyDescent="0.3">
      <c r="B91" s="393">
        <f>'Step 1.b - Trips frequency'!J$18</f>
        <v>6</v>
      </c>
      <c r="C91" s="394">
        <f>'Step 1.b - Trips frequency'!J$19</f>
        <v>0</v>
      </c>
      <c r="D91" s="395">
        <f>'Step 1.b - Trips frequency'!J$20</f>
        <v>0</v>
      </c>
      <c r="E91" s="387">
        <f>D91/'Step 2 - Energy efficiency data'!$C$22</f>
        <v>0</v>
      </c>
      <c r="F91" s="380">
        <f>$D91*60/$D$34/'Step 2 - Energy efficiency data'!$C$22</f>
        <v>0</v>
      </c>
      <c r="G91" s="380">
        <f t="shared" si="1"/>
        <v>0</v>
      </c>
      <c r="H91" s="388">
        <f t="shared" si="1"/>
        <v>0</v>
      </c>
    </row>
    <row r="92" spans="2:8" x14ac:dyDescent="0.3">
      <c r="B92" s="393">
        <f>'Step 1.b - Trips frequency'!K$18</f>
        <v>7</v>
      </c>
      <c r="C92" s="394">
        <f>'Step 1.b - Trips frequency'!K$19</f>
        <v>0</v>
      </c>
      <c r="D92" s="395">
        <f>'Step 1.b - Trips frequency'!K$20</f>
        <v>0</v>
      </c>
      <c r="E92" s="387">
        <f>D92/'Step 2 - Energy efficiency data'!$C$22</f>
        <v>0</v>
      </c>
      <c r="F92" s="380">
        <f>$D92*60/$D$34/'Step 2 - Energy efficiency data'!$C$22</f>
        <v>0</v>
      </c>
      <c r="G92" s="380">
        <f t="shared" si="1"/>
        <v>0</v>
      </c>
      <c r="H92" s="388">
        <f t="shared" si="1"/>
        <v>0</v>
      </c>
    </row>
    <row r="93" spans="2:8" x14ac:dyDescent="0.3">
      <c r="B93" s="393">
        <f>'Step 1.b - Trips frequency'!L$18</f>
        <v>8</v>
      </c>
      <c r="C93" s="394">
        <f>'Step 1.b - Trips frequency'!L$19</f>
        <v>0</v>
      </c>
      <c r="D93" s="395">
        <f>'Step 1.b - Trips frequency'!L$20</f>
        <v>0</v>
      </c>
      <c r="E93" s="387">
        <f>D93/'Step 2 - Energy efficiency data'!$C$22</f>
        <v>0</v>
      </c>
      <c r="F93" s="380">
        <f>$D93*60/$D$34/'Step 2 - Energy efficiency data'!$C$22</f>
        <v>0</v>
      </c>
      <c r="G93" s="380">
        <f t="shared" si="1"/>
        <v>0</v>
      </c>
      <c r="H93" s="388">
        <f t="shared" si="1"/>
        <v>0</v>
      </c>
    </row>
    <row r="94" spans="2:8" x14ac:dyDescent="0.3">
      <c r="B94" s="393">
        <f>'Step 1.b - Trips frequency'!M$18</f>
        <v>9</v>
      </c>
      <c r="C94" s="394">
        <f>'Step 1.b - Trips frequency'!M$19</f>
        <v>0</v>
      </c>
      <c r="D94" s="395">
        <f>'Step 1.b - Trips frequency'!M$20</f>
        <v>0</v>
      </c>
      <c r="E94" s="387">
        <f>D94/'Step 2 - Energy efficiency data'!$C$22</f>
        <v>0</v>
      </c>
      <c r="F94" s="380">
        <f>$D94*60/$D$34/'Step 2 - Energy efficiency data'!$C$22</f>
        <v>0</v>
      </c>
      <c r="G94" s="380">
        <f t="shared" si="1"/>
        <v>0</v>
      </c>
      <c r="H94" s="388">
        <f t="shared" si="1"/>
        <v>0</v>
      </c>
    </row>
    <row r="95" spans="2:8" x14ac:dyDescent="0.3">
      <c r="B95" s="393">
        <f>'Step 1.b - Trips frequency'!N$18</f>
        <v>10</v>
      </c>
      <c r="C95" s="394">
        <f>'Step 1.b - Trips frequency'!N$19</f>
        <v>0</v>
      </c>
      <c r="D95" s="395">
        <f>'Step 1.b - Trips frequency'!N$20</f>
        <v>0</v>
      </c>
      <c r="E95" s="387">
        <f>D95/'Step 2 - Energy efficiency data'!$C$22</f>
        <v>0</v>
      </c>
      <c r="F95" s="380">
        <f>$D95*60/$D$34/'Step 2 - Energy efficiency data'!$C$22</f>
        <v>0</v>
      </c>
      <c r="G95" s="380">
        <f t="shared" si="1"/>
        <v>0</v>
      </c>
      <c r="H95" s="388">
        <f t="shared" si="1"/>
        <v>0</v>
      </c>
    </row>
    <row r="96" spans="2:8" x14ac:dyDescent="0.3">
      <c r="B96" s="393">
        <f>'Step 1.b - Trips frequency'!O$18</f>
        <v>11</v>
      </c>
      <c r="C96" s="394">
        <f>'Step 1.b - Trips frequency'!O$19</f>
        <v>0</v>
      </c>
      <c r="D96" s="395">
        <f>'Step 1.b - Trips frequency'!O$20</f>
        <v>0</v>
      </c>
      <c r="E96" s="387">
        <f>D96/'Step 2 - Energy efficiency data'!$C$22</f>
        <v>0</v>
      </c>
      <c r="F96" s="380">
        <f>$D96*60/$D$34/'Step 2 - Energy efficiency data'!$C$22</f>
        <v>0</v>
      </c>
      <c r="G96" s="380">
        <f t="shared" si="1"/>
        <v>0</v>
      </c>
      <c r="H96" s="388">
        <f>$D$64</f>
        <v>0</v>
      </c>
    </row>
    <row r="97" spans="2:8" x14ac:dyDescent="0.3">
      <c r="B97" s="393">
        <f>'Step 1.b - Trips frequency'!P$18</f>
        <v>12</v>
      </c>
      <c r="C97" s="394">
        <f>'Step 1.b - Trips frequency'!P$19</f>
        <v>0</v>
      </c>
      <c r="D97" s="395">
        <f>'Step 1.b - Trips frequency'!P$20</f>
        <v>0</v>
      </c>
      <c r="E97" s="387">
        <f>D97/'Step 2 - Energy efficiency data'!$C$22</f>
        <v>0</v>
      </c>
      <c r="F97" s="380">
        <f>$D97*60/$D$34/'Step 2 - Energy efficiency data'!$C$22</f>
        <v>0</v>
      </c>
      <c r="G97" s="380">
        <f t="shared" si="1"/>
        <v>0</v>
      </c>
      <c r="H97" s="388">
        <f t="shared" si="1"/>
        <v>0</v>
      </c>
    </row>
    <row r="98" spans="2:8" x14ac:dyDescent="0.3">
      <c r="B98" s="393">
        <f>'Step 1.b - Trips frequency'!Q$18</f>
        <v>13</v>
      </c>
      <c r="C98" s="394">
        <f>'Step 1.b - Trips frequency'!Q$19</f>
        <v>0</v>
      </c>
      <c r="D98" s="395">
        <f>'Step 1.b - Trips frequency'!Q$20</f>
        <v>0</v>
      </c>
      <c r="E98" s="387">
        <f>D98/'Step 2 - Energy efficiency data'!$C$22</f>
        <v>0</v>
      </c>
      <c r="F98" s="380">
        <f>$D98*60/$D$34/'Step 2 - Energy efficiency data'!$C$22</f>
        <v>0</v>
      </c>
      <c r="G98" s="380">
        <f t="shared" si="1"/>
        <v>0</v>
      </c>
      <c r="H98" s="388">
        <f t="shared" si="1"/>
        <v>0</v>
      </c>
    </row>
    <row r="99" spans="2:8" x14ac:dyDescent="0.3">
      <c r="B99" s="393">
        <f>'Step 1.b - Trips frequency'!R$18</f>
        <v>14</v>
      </c>
      <c r="C99" s="394">
        <f>'Step 1.b - Trips frequency'!R$19</f>
        <v>0</v>
      </c>
      <c r="D99" s="395">
        <f>'Step 1.b - Trips frequency'!R$20</f>
        <v>0</v>
      </c>
      <c r="E99" s="387">
        <f>D99/'Step 2 - Energy efficiency data'!$C$22</f>
        <v>0</v>
      </c>
      <c r="F99" s="380">
        <f>$D99*60/$D$34/'Step 2 - Energy efficiency data'!$C$22</f>
        <v>0</v>
      </c>
      <c r="G99" s="380">
        <f t="shared" si="1"/>
        <v>0</v>
      </c>
      <c r="H99" s="388">
        <f t="shared" si="1"/>
        <v>0</v>
      </c>
    </row>
    <row r="100" spans="2:8" x14ac:dyDescent="0.3">
      <c r="B100" s="393">
        <f>'Step 1.b - Trips frequency'!S$18</f>
        <v>15</v>
      </c>
      <c r="C100" s="394">
        <f>'Step 1.b - Trips frequency'!S$19</f>
        <v>0</v>
      </c>
      <c r="D100" s="395">
        <f>'Step 1.b - Trips frequency'!S$20</f>
        <v>0</v>
      </c>
      <c r="E100" s="387">
        <f>D100/'Step 2 - Energy efficiency data'!$C$22</f>
        <v>0</v>
      </c>
      <c r="F100" s="380">
        <f>$D100*60/$D$34/'Step 2 - Energy efficiency data'!$C$22</f>
        <v>0</v>
      </c>
      <c r="G100" s="380">
        <f t="shared" si="1"/>
        <v>0</v>
      </c>
      <c r="H100" s="388">
        <f t="shared" si="1"/>
        <v>0</v>
      </c>
    </row>
    <row r="101" spans="2:8" x14ac:dyDescent="0.3">
      <c r="B101" s="393">
        <f>'Step 1.b - Trips frequency'!T$18</f>
        <v>16</v>
      </c>
      <c r="C101" s="394">
        <f>'Step 1.b - Trips frequency'!T$19</f>
        <v>0</v>
      </c>
      <c r="D101" s="395">
        <f>'Step 1.b - Trips frequency'!T$20</f>
        <v>0</v>
      </c>
      <c r="E101" s="387">
        <f>D101/'Step 2 - Energy efficiency data'!$C$22</f>
        <v>0</v>
      </c>
      <c r="F101" s="380">
        <f>$D101*60/$D$34/'Step 2 - Energy efficiency data'!$C$22</f>
        <v>0</v>
      </c>
      <c r="G101" s="380">
        <f t="shared" si="1"/>
        <v>0</v>
      </c>
      <c r="H101" s="388">
        <f t="shared" si="1"/>
        <v>0</v>
      </c>
    </row>
    <row r="102" spans="2:8" x14ac:dyDescent="0.3">
      <c r="B102" s="393">
        <f>'Step 1.b - Trips frequency'!U$18</f>
        <v>17</v>
      </c>
      <c r="C102" s="394">
        <f>'Step 1.b - Trips frequency'!U$19</f>
        <v>0</v>
      </c>
      <c r="D102" s="395">
        <f>'Step 1.b - Trips frequency'!U$20</f>
        <v>0</v>
      </c>
      <c r="E102" s="387">
        <f>D102/'Step 2 - Energy efficiency data'!$C$22</f>
        <v>0</v>
      </c>
      <c r="F102" s="380">
        <f>$D102*60/$D$34/'Step 2 - Energy efficiency data'!$C$22</f>
        <v>0</v>
      </c>
      <c r="G102" s="380">
        <f t="shared" si="1"/>
        <v>0</v>
      </c>
      <c r="H102" s="388">
        <f t="shared" si="1"/>
        <v>0</v>
      </c>
    </row>
    <row r="103" spans="2:8" x14ac:dyDescent="0.3">
      <c r="B103" s="393">
        <f>'Step 1.b - Trips frequency'!V$18</f>
        <v>18</v>
      </c>
      <c r="C103" s="394">
        <f>'Step 1.b - Trips frequency'!V$19</f>
        <v>0</v>
      </c>
      <c r="D103" s="395">
        <f>'Step 1.b - Trips frequency'!V$20</f>
        <v>0</v>
      </c>
      <c r="E103" s="387">
        <f>D103/'Step 2 - Energy efficiency data'!$C$22</f>
        <v>0</v>
      </c>
      <c r="F103" s="380">
        <f>$D103*60/$D$34/'Step 2 - Energy efficiency data'!$C$22</f>
        <v>0</v>
      </c>
      <c r="G103" s="380">
        <f t="shared" si="1"/>
        <v>0</v>
      </c>
      <c r="H103" s="388">
        <f t="shared" si="1"/>
        <v>0</v>
      </c>
    </row>
    <row r="104" spans="2:8" x14ac:dyDescent="0.3">
      <c r="B104" s="393">
        <f>'Step 1.b - Trips frequency'!W$18</f>
        <v>19</v>
      </c>
      <c r="C104" s="394">
        <f>'Step 1.b - Trips frequency'!W$19</f>
        <v>0</v>
      </c>
      <c r="D104" s="395">
        <f>'Step 1.b - Trips frequency'!W$20</f>
        <v>0</v>
      </c>
      <c r="E104" s="387">
        <f>D104/'Step 2 - Energy efficiency data'!$C$22</f>
        <v>0</v>
      </c>
      <c r="F104" s="380">
        <f>$D104*60/$D$34/'Step 2 - Energy efficiency data'!$C$22</f>
        <v>0</v>
      </c>
      <c r="G104" s="380">
        <f t="shared" si="1"/>
        <v>0</v>
      </c>
      <c r="H104" s="388">
        <f t="shared" si="1"/>
        <v>0</v>
      </c>
    </row>
    <row r="105" spans="2:8" x14ac:dyDescent="0.3">
      <c r="B105" s="393">
        <f>'Step 1.b - Trips frequency'!X$18</f>
        <v>20</v>
      </c>
      <c r="C105" s="394">
        <f>'Step 1.b - Trips frequency'!X$19</f>
        <v>0</v>
      </c>
      <c r="D105" s="395">
        <f>'Step 1.b - Trips frequency'!X$20</f>
        <v>0</v>
      </c>
      <c r="E105" s="387">
        <f>D105/'Step 2 - Energy efficiency data'!$C$22</f>
        <v>0</v>
      </c>
      <c r="F105" s="380">
        <f>$D105*60/$D$34/'Step 2 - Energy efficiency data'!$C$22</f>
        <v>0</v>
      </c>
      <c r="G105" s="380">
        <f t="shared" si="1"/>
        <v>0</v>
      </c>
      <c r="H105" s="388">
        <f t="shared" si="1"/>
        <v>0</v>
      </c>
    </row>
    <row r="106" spans="2:8" x14ac:dyDescent="0.3">
      <c r="B106" s="393">
        <f>'Step 1.b - Trips frequency'!Y$18</f>
        <v>21</v>
      </c>
      <c r="C106" s="394">
        <f>'Step 1.b - Trips frequency'!Y$19</f>
        <v>0</v>
      </c>
      <c r="D106" s="395">
        <f>'Step 1.b - Trips frequency'!Y$20</f>
        <v>0</v>
      </c>
      <c r="E106" s="387">
        <f>D106/'Step 2 - Energy efficiency data'!$C$22</f>
        <v>0</v>
      </c>
      <c r="F106" s="380">
        <f>$D106*60/$D$34/'Step 2 - Energy efficiency data'!$C$22</f>
        <v>0</v>
      </c>
      <c r="G106" s="380">
        <f t="shared" si="1"/>
        <v>0</v>
      </c>
      <c r="H106" s="388">
        <f t="shared" si="1"/>
        <v>0</v>
      </c>
    </row>
    <row r="107" spans="2:8" x14ac:dyDescent="0.3">
      <c r="B107" s="393">
        <f>'Step 1.b - Trips frequency'!Z$18</f>
        <v>22</v>
      </c>
      <c r="C107" s="394">
        <f>'Step 1.b - Trips frequency'!Z$19</f>
        <v>0</v>
      </c>
      <c r="D107" s="395">
        <f>'Step 1.b - Trips frequency'!Z$20</f>
        <v>0</v>
      </c>
      <c r="E107" s="387">
        <f>D107/'Step 2 - Energy efficiency data'!$C$22</f>
        <v>0</v>
      </c>
      <c r="F107" s="380">
        <f>$D107*60/$D$34/'Step 2 - Energy efficiency data'!$C$22</f>
        <v>0</v>
      </c>
      <c r="G107" s="380">
        <f t="shared" si="1"/>
        <v>0</v>
      </c>
      <c r="H107" s="388">
        <f t="shared" si="1"/>
        <v>0</v>
      </c>
    </row>
    <row r="108" spans="2:8" x14ac:dyDescent="0.3">
      <c r="B108" s="393">
        <f>'Step 1.b - Trips frequency'!AA$18</f>
        <v>23</v>
      </c>
      <c r="C108" s="394">
        <f>'Step 1.b - Trips frequency'!AA$19</f>
        <v>0</v>
      </c>
      <c r="D108" s="395">
        <f>'Step 1.b - Trips frequency'!AA$20</f>
        <v>0</v>
      </c>
      <c r="E108" s="387">
        <f>D108/'Step 2 - Energy efficiency data'!$C$22</f>
        <v>0</v>
      </c>
      <c r="F108" s="380">
        <f>$D108*60/$D$34/'Step 2 - Energy efficiency data'!$C$22</f>
        <v>0</v>
      </c>
      <c r="G108" s="380">
        <f t="shared" si="1"/>
        <v>0</v>
      </c>
      <c r="H108" s="388">
        <f t="shared" si="1"/>
        <v>0</v>
      </c>
    </row>
    <row r="109" spans="2:8" ht="15.75" thickBot="1" x14ac:dyDescent="0.35">
      <c r="B109" s="301" t="s">
        <v>232</v>
      </c>
      <c r="C109" s="302" t="s">
        <v>118</v>
      </c>
      <c r="D109" s="389">
        <f>SUM(D85:D108)</f>
        <v>0</v>
      </c>
      <c r="E109" s="301"/>
      <c r="F109" s="302"/>
      <c r="G109" s="302"/>
      <c r="H109" s="303"/>
    </row>
  </sheetData>
  <mergeCells count="30">
    <mergeCell ref="B44:C44"/>
    <mergeCell ref="B60:C60"/>
    <mergeCell ref="B45:C45"/>
    <mergeCell ref="B21:F21"/>
    <mergeCell ref="B22:C22"/>
    <mergeCell ref="B24:C24"/>
    <mergeCell ref="B43:E43"/>
    <mergeCell ref="B23:C23"/>
    <mergeCell ref="B25:C25"/>
    <mergeCell ref="B26:C26"/>
    <mergeCell ref="B27:C27"/>
    <mergeCell ref="B34:C34"/>
    <mergeCell ref="B32:C32"/>
    <mergeCell ref="B33:C33"/>
    <mergeCell ref="B31:E31"/>
    <mergeCell ref="B46:C46"/>
    <mergeCell ref="E80:H80"/>
    <mergeCell ref="B66:E66"/>
    <mergeCell ref="E81:F81"/>
    <mergeCell ref="G81:H81"/>
    <mergeCell ref="B47:C47"/>
    <mergeCell ref="B48:C48"/>
    <mergeCell ref="B49:C49"/>
    <mergeCell ref="B59:E59"/>
    <mergeCell ref="B65:C65"/>
    <mergeCell ref="B61:C61"/>
    <mergeCell ref="B62:C62"/>
    <mergeCell ref="B63:C63"/>
    <mergeCell ref="B64:C64"/>
    <mergeCell ref="B81:D81"/>
  </mergeCells>
  <conditionalFormatting sqref="D46">
    <cfRule type="cellIs" dxfId="1" priority="2" operator="greaterThan">
      <formula>3.75</formula>
    </cfRule>
  </conditionalFormatting>
  <conditionalFormatting sqref="D62">
    <cfRule type="cellIs" dxfId="0" priority="1" operator="greaterThan">
      <formula>3.75</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A5C00-15C3-4D00-88E0-96049754803B}">
  <dimension ref="A1"/>
  <sheetViews>
    <sheetView workbookViewId="0">
      <selection activeCell="O25" sqref="O25"/>
    </sheetView>
  </sheetViews>
  <sheetFormatPr defaultRowHeight="15"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CEB4F-775A-4705-A0FE-C26AC30D0965}">
  <dimension ref="B1:R18"/>
  <sheetViews>
    <sheetView workbookViewId="0">
      <selection activeCell="D12" sqref="D12"/>
    </sheetView>
  </sheetViews>
  <sheetFormatPr defaultColWidth="17.5703125" defaultRowHeight="15" x14ac:dyDescent="0.3"/>
  <cols>
    <col min="2" max="2" width="27.28515625" customWidth="1"/>
    <col min="3" max="3" width="20.7109375" customWidth="1"/>
    <col min="4" max="4" width="21" customWidth="1"/>
    <col min="8" max="8" width="20.42578125" customWidth="1"/>
    <col min="9" max="9" width="23.28515625" customWidth="1"/>
    <col min="10" max="10" width="15.7109375" customWidth="1"/>
    <col min="11" max="11" width="19.42578125" customWidth="1"/>
    <col min="14" max="14" width="29.5703125" customWidth="1"/>
  </cols>
  <sheetData>
    <row r="1" spans="2:18" ht="15.75" thickBot="1" x14ac:dyDescent="0.35">
      <c r="B1" s="23"/>
      <c r="C1" s="23"/>
      <c r="D1" s="23"/>
    </row>
    <row r="2" spans="2:18" ht="44.25" customHeight="1" thickBot="1" x14ac:dyDescent="0.35">
      <c r="D2" s="101" t="s">
        <v>233</v>
      </c>
      <c r="G2" s="488" t="s">
        <v>234</v>
      </c>
      <c r="H2" s="489"/>
      <c r="I2" s="489"/>
      <c r="J2" s="489"/>
      <c r="K2" s="67"/>
    </row>
    <row r="3" spans="2:18" ht="66.75" thickBot="1" x14ac:dyDescent="0.35">
      <c r="B3" s="78" t="s">
        <v>235</v>
      </c>
      <c r="C3" s="108" t="s">
        <v>236</v>
      </c>
      <c r="D3" s="102" t="s">
        <v>237</v>
      </c>
      <c r="E3" s="79" t="s">
        <v>238</v>
      </c>
      <c r="G3" s="77" t="s">
        <v>239</v>
      </c>
      <c r="H3" s="41" t="s">
        <v>240</v>
      </c>
      <c r="I3" s="49" t="s">
        <v>241</v>
      </c>
      <c r="J3" s="49" t="s">
        <v>242</v>
      </c>
      <c r="K3" s="68" t="s">
        <v>243</v>
      </c>
    </row>
    <row r="4" spans="2:18" ht="17.25" customHeight="1" x14ac:dyDescent="0.3">
      <c r="B4" s="80" t="s">
        <v>170</v>
      </c>
      <c r="C4" s="97">
        <v>7.0000000000000007E-2</v>
      </c>
      <c r="D4" s="100">
        <f>J5+J11</f>
        <v>1248</v>
      </c>
      <c r="E4" s="98">
        <f>I5+I11</f>
        <v>1560</v>
      </c>
      <c r="G4" s="59" t="s">
        <v>244</v>
      </c>
      <c r="H4" s="44"/>
      <c r="I4" s="43"/>
      <c r="J4" s="43"/>
      <c r="K4" s="60"/>
      <c r="L4" s="29" t="s">
        <v>245</v>
      </c>
      <c r="M4" s="30"/>
      <c r="N4" s="30"/>
      <c r="O4" s="30"/>
      <c r="P4" s="30"/>
      <c r="Q4" s="30"/>
      <c r="R4" s="31"/>
    </row>
    <row r="5" spans="2:18" ht="16.5" x14ac:dyDescent="0.3">
      <c r="B5" s="81" t="s">
        <v>171</v>
      </c>
      <c r="C5" s="82">
        <v>0.3</v>
      </c>
      <c r="D5" s="99">
        <f>J9+J10</f>
        <v>240</v>
      </c>
      <c r="E5" s="83">
        <f>I9+I10</f>
        <v>240</v>
      </c>
      <c r="G5" s="61" t="s">
        <v>246</v>
      </c>
      <c r="H5" s="48">
        <v>7.0000000000000007E-2</v>
      </c>
      <c r="I5" s="47">
        <v>1140</v>
      </c>
      <c r="J5" s="47">
        <v>832</v>
      </c>
      <c r="K5" s="64">
        <v>769</v>
      </c>
      <c r="L5" s="32" t="s">
        <v>247</v>
      </c>
      <c r="R5" s="33"/>
    </row>
    <row r="6" spans="2:18" ht="16.5" x14ac:dyDescent="0.3">
      <c r="B6" s="84" t="s">
        <v>172</v>
      </c>
      <c r="C6" s="85">
        <v>0.85</v>
      </c>
      <c r="D6" s="86">
        <v>132</v>
      </c>
      <c r="E6" s="87">
        <v>132</v>
      </c>
      <c r="G6" s="65" t="s">
        <v>173</v>
      </c>
      <c r="H6" s="46">
        <v>1</v>
      </c>
      <c r="I6" s="45">
        <v>42</v>
      </c>
      <c r="J6" s="45">
        <v>42</v>
      </c>
      <c r="K6" s="66">
        <v>42</v>
      </c>
      <c r="L6" s="34" t="s">
        <v>248</v>
      </c>
      <c r="R6" s="33"/>
    </row>
    <row r="7" spans="2:18" ht="16.5" x14ac:dyDescent="0.3">
      <c r="B7" s="88" t="s">
        <v>173</v>
      </c>
      <c r="C7" s="89">
        <v>1</v>
      </c>
      <c r="D7" s="90">
        <v>42</v>
      </c>
      <c r="E7" s="91">
        <v>42</v>
      </c>
      <c r="G7" s="63" t="s">
        <v>172</v>
      </c>
      <c r="H7" s="42">
        <v>0.85</v>
      </c>
      <c r="I7" s="41">
        <v>132</v>
      </c>
      <c r="J7" s="41">
        <v>132</v>
      </c>
      <c r="K7" s="69">
        <v>132</v>
      </c>
      <c r="L7" s="34" t="s">
        <v>249</v>
      </c>
      <c r="R7" s="33"/>
    </row>
    <row r="8" spans="2:18" ht="16.5" x14ac:dyDescent="0.3">
      <c r="B8" s="92" t="s">
        <v>250</v>
      </c>
      <c r="C8" s="93"/>
      <c r="D8" s="94">
        <f>SUM(D4:D7)</f>
        <v>1662</v>
      </c>
      <c r="E8" s="95">
        <f>SUM(E4:E7)</f>
        <v>1974</v>
      </c>
      <c r="G8" s="62" t="s">
        <v>251</v>
      </c>
      <c r="H8" s="50"/>
      <c r="I8" s="51"/>
      <c r="J8" s="51"/>
      <c r="K8" s="70"/>
      <c r="L8" s="35"/>
      <c r="M8" s="36"/>
      <c r="N8" s="36"/>
      <c r="O8" s="36"/>
      <c r="P8" s="36"/>
      <c r="Q8" s="36"/>
      <c r="R8" s="37"/>
    </row>
    <row r="9" spans="2:18" x14ac:dyDescent="0.3">
      <c r="G9" s="61" t="s">
        <v>252</v>
      </c>
      <c r="H9" s="48">
        <v>0.3</v>
      </c>
      <c r="I9" s="47">
        <v>198</v>
      </c>
      <c r="J9" s="47">
        <v>198</v>
      </c>
      <c r="K9" s="64">
        <v>198</v>
      </c>
    </row>
    <row r="10" spans="2:18" x14ac:dyDescent="0.3">
      <c r="B10" s="57"/>
      <c r="C10" s="58"/>
      <c r="D10" s="58"/>
      <c r="G10" s="71" t="s">
        <v>253</v>
      </c>
      <c r="H10" s="42">
        <v>0.3</v>
      </c>
      <c r="I10" s="41">
        <v>42</v>
      </c>
      <c r="J10" s="41">
        <v>42</v>
      </c>
      <c r="K10" s="69">
        <v>42</v>
      </c>
    </row>
    <row r="11" spans="2:18" x14ac:dyDescent="0.3">
      <c r="B11" s="57"/>
      <c r="C11" s="58"/>
      <c r="D11" s="58"/>
      <c r="G11" s="71" t="s">
        <v>254</v>
      </c>
      <c r="H11" s="42">
        <v>7.0000000000000007E-2</v>
      </c>
      <c r="I11" s="41">
        <v>420</v>
      </c>
      <c r="J11" s="41">
        <v>416</v>
      </c>
      <c r="K11" s="69">
        <v>352</v>
      </c>
    </row>
    <row r="12" spans="2:18" x14ac:dyDescent="0.3">
      <c r="G12" s="72" t="s">
        <v>255</v>
      </c>
      <c r="H12" s="45"/>
      <c r="I12" s="45">
        <f>SUM(I5:I11)</f>
        <v>1974</v>
      </c>
      <c r="J12" s="45">
        <f>SUM(J5:J11)</f>
        <v>1662</v>
      </c>
      <c r="K12" s="66">
        <f>SUM(K5:K11)</f>
        <v>1535</v>
      </c>
    </row>
    <row r="13" spans="2:18" x14ac:dyDescent="0.3">
      <c r="C13" s="25"/>
      <c r="D13" s="25"/>
      <c r="E13" s="25"/>
      <c r="G13" s="73" t="s">
        <v>256</v>
      </c>
      <c r="H13" s="74"/>
      <c r="I13" s="75">
        <f>I12/60</f>
        <v>32.9</v>
      </c>
      <c r="J13" s="75">
        <f>J12/60</f>
        <v>27.7</v>
      </c>
      <c r="K13" s="76">
        <f>K12/60</f>
        <v>25.583333333333332</v>
      </c>
    </row>
    <row r="16" spans="2:18" x14ac:dyDescent="0.3">
      <c r="D16" s="25"/>
      <c r="E16" s="25"/>
      <c r="F16" s="25"/>
    </row>
    <row r="17" spans="2:5" s="1" customFormat="1" x14ac:dyDescent="0.3">
      <c r="E17" s="52"/>
    </row>
    <row r="18" spans="2:5" s="1" customFormat="1" ht="84" customHeight="1" x14ac:dyDescent="0.3">
      <c r="B18" s="490" t="s">
        <v>257</v>
      </c>
      <c r="C18" s="490"/>
      <c r="D18" s="490"/>
    </row>
  </sheetData>
  <mergeCells count="2">
    <mergeCell ref="G2:J2"/>
    <mergeCell ref="B18:D18"/>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73F2D3204DE9E46930A5B3FDD46A67E" ma:contentTypeVersion="19" ma:contentTypeDescription="Opret et nyt dokument." ma:contentTypeScope="" ma:versionID="c5cd103ab44a4b0fcbce179e09097f50">
  <xsd:schema xmlns:xsd="http://www.w3.org/2001/XMLSchema" xmlns:xs="http://www.w3.org/2001/XMLSchema" xmlns:p="http://schemas.microsoft.com/office/2006/metadata/properties" xmlns:ns2="d785b821-c12a-4aff-b945-275d8c496cac" xmlns:ns3="f3c7dd59-b121-4ed9-9039-bcb33ae5fe14" targetNamespace="http://schemas.microsoft.com/office/2006/metadata/properties" ma:root="true" ma:fieldsID="42367533cec0ee7433604b0e092e49e5" ns2:_="" ns3:_="">
    <xsd:import namespace="d785b821-c12a-4aff-b945-275d8c496cac"/>
    <xsd:import namespace="f3c7dd59-b121-4ed9-9039-bcb33ae5fe14"/>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85b821-c12a-4aff-b945-275d8c496c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Billedmærker" ma:readOnly="false" ma:fieldId="{5cf76f15-5ced-4ddc-b409-7134ff3c332f}" ma:taxonomyMulti="true" ma:sspId="d88143dc-556d-4f3a-a8a6-aec3fa0fad5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c7dd59-b121-4ed9-9039-bcb33ae5fe14" elementFormDefault="qualified">
    <xsd:import namespace="http://schemas.microsoft.com/office/2006/documentManagement/types"/>
    <xsd:import namespace="http://schemas.microsoft.com/office/infopath/2007/PartnerControls"/>
    <xsd:element name="SharedWithUsers" ma:index="15"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lt med detaljer" ma:internalName="SharedWithDetails" ma:readOnly="true">
      <xsd:simpleType>
        <xsd:restriction base="dms:Note">
          <xsd:maxLength value="255"/>
        </xsd:restriction>
      </xsd:simpleType>
    </xsd:element>
    <xsd:element name="TaxCatchAll" ma:index="21" nillable="true" ma:displayName="Taxonomy Catch All Column" ma:hidden="true" ma:list="{f5e91d1a-305b-45a3-a77d-c528bc269436}" ma:internalName="TaxCatchAll" ma:showField="CatchAllData" ma:web="f3c7dd59-b121-4ed9-9039-bcb33ae5fe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3c7dd59-b121-4ed9-9039-bcb33ae5fe14" xsi:nil="true"/>
    <lcf76f155ced4ddcb4097134ff3c332f xmlns="d785b821-c12a-4aff-b945-275d8c496ca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A70277D-37B8-42EF-8F74-FEDB90D76FF9}"/>
</file>

<file path=customXml/itemProps2.xml><?xml version="1.0" encoding="utf-8"?>
<ds:datastoreItem xmlns:ds="http://schemas.openxmlformats.org/officeDocument/2006/customXml" ds:itemID="{C6C4C9E5-DB9C-4EA5-A922-E1E327B615D3}">
  <ds:schemaRefs>
    <ds:schemaRef ds:uri="http://schemas.microsoft.com/sharepoint/v3/contenttype/forms"/>
  </ds:schemaRefs>
</ds:datastoreItem>
</file>

<file path=customXml/itemProps3.xml><?xml version="1.0" encoding="utf-8"?>
<ds:datastoreItem xmlns:ds="http://schemas.openxmlformats.org/officeDocument/2006/customXml" ds:itemID="{DD16DAEC-85BB-4E7F-8757-F24E14FF7A0D}">
  <ds:schemaRefs>
    <ds:schemaRef ds:uri="http://schemas.microsoft.com/office/2006/documentManagement/types"/>
    <ds:schemaRef ds:uri="http://purl.org/dc/terms/"/>
    <ds:schemaRef ds:uri="http://purl.org/dc/dcmityp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f3c7dd59-b121-4ed9-9039-bcb33ae5fe14"/>
    <ds:schemaRef ds:uri="d785b821-c12a-4aff-b945-275d8c496cac"/>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About</vt:lpstr>
      <vt:lpstr>Step 0 - Fuel estimation</vt:lpstr>
      <vt:lpstr>Step 1.a - Trips fuel</vt:lpstr>
      <vt:lpstr>Step 1.b - Trips frequency</vt:lpstr>
      <vt:lpstr>Step 2 - Energy efficiency data</vt:lpstr>
      <vt:lpstr>Step 3 - Electric demand</vt:lpstr>
      <vt:lpstr>-</vt:lpstr>
      <vt:lpstr>LTO times</vt:lpstr>
      <vt:lpstr>FuelMassEnergy</vt:lpstr>
      <vt:lpstr>FuelRotEffiKey</vt:lpstr>
      <vt:lpstr>FuelRotEffiTable</vt:lpstr>
      <vt:lpstr>TripFuelTable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Lea Kornbeck Askholm</dc:creator>
  <cp:keywords/>
  <dc:description/>
  <cp:lastModifiedBy>Lea Kornbeck Askholm</cp:lastModifiedBy>
  <cp:revision/>
  <dcterms:created xsi:type="dcterms:W3CDTF">2025-05-20T07:09:20Z</dcterms:created>
  <dcterms:modified xsi:type="dcterms:W3CDTF">2025-09-04T10:40:14Z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0x010100173F2D3204DE9E46930A5B3FDD46A67E</vt:lpwstr>
  </property>
  <property fmtid="{D5CDD505-2E9C-101B-9397-08002B2CF9AE}" pid="3" name="MediaServiceImageTags">
    <vt:lpwstr/>
  </property>
</Properties>
</file>