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asmusmc.sharepoint.com/sites/ext_Geneesmiddelen-Samendezorgvergroenen-Expertgroep/Gedeelde documenten/Expertgroep/09 Milieu-impact/Final/"/>
    </mc:Choice>
  </mc:AlternateContent>
  <xr:revisionPtr revIDLastSave="128" documentId="8_{A9411522-AA80-4F59-838D-1601C153A64B}" xr6:coauthVersionLast="47" xr6:coauthVersionMax="47" xr10:uidLastSave="{71019CAC-6550-4DAF-AFE3-9AB0B46D9CE6}"/>
  <workbookProtection workbookAlgorithmName="SHA-512" workbookHashValue="FfkXGNhdJukeBKDcNLxCoIrdnbmP8s4MevmvK5RKksoXeNw67jS4aZpstP1LjWC13pij3WJYcbe1UM+upaGy8g==" workbookSaltValue="d4SsuyQcnEfYKLmY9YHsag==" workbookSpinCount="100000" lockStructure="1"/>
  <bookViews>
    <workbookView xWindow="28680" yWindow="-120" windowWidth="29040" windowHeight="15720" xr2:uid="{D2C6EB72-9829-46C5-8990-24B847790177}"/>
  </bookViews>
  <sheets>
    <sheet name="Uitleg" sheetId="1" r:id="rId1"/>
    <sheet name="Invoer_voormeting" sheetId="2" r:id="rId2"/>
    <sheet name="Invoer_nameting" sheetId="3" r:id="rId3"/>
    <sheet name="CO2_DATA" sheetId="4" state="hidden" r:id="rId4"/>
    <sheet name="Berekening_CO2 voetafdruk" sheetId="5" r:id="rId5"/>
  </sheets>
  <definedNames>
    <definedName name="_xlnm._FilterDatabase" localSheetId="3" hidden="1">CO2_DATA!$A$1:$E$11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  <c r="E7" i="5"/>
  <c r="E6" i="5"/>
  <c r="E5" i="5"/>
  <c r="E4" i="5"/>
  <c r="F16" i="3"/>
  <c r="F9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5" i="3"/>
  <c r="F14" i="3"/>
  <c r="F13" i="3"/>
  <c r="F12" i="3"/>
  <c r="F11" i="3"/>
  <c r="F10" i="3"/>
  <c r="F24" i="2"/>
  <c r="F25" i="2"/>
  <c r="F26" i="2"/>
  <c r="F27" i="2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E9" i="3"/>
  <c r="D9" i="3"/>
  <c r="E33" i="3" l="1"/>
  <c r="F5" i="5" s="1"/>
  <c r="C5" i="5"/>
  <c r="D5" i="5"/>
  <c r="E10" i="2" l="1"/>
  <c r="E11" i="2"/>
  <c r="E12" i="2"/>
  <c r="E13" i="2"/>
  <c r="E14" i="2"/>
  <c r="E15" i="2"/>
  <c r="E16" i="2"/>
  <c r="E17" i="2"/>
  <c r="E18" i="2"/>
  <c r="D10" i="2"/>
  <c r="D11" i="2"/>
  <c r="D12" i="2"/>
  <c r="D13" i="2"/>
  <c r="D14" i="2"/>
  <c r="D15" i="2"/>
  <c r="D16" i="2"/>
  <c r="D17" i="2"/>
  <c r="D1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8" i="2"/>
  <c r="F29" i="2"/>
  <c r="F30" i="2"/>
  <c r="F31" i="2"/>
  <c r="F32" i="2"/>
  <c r="F9" i="2"/>
  <c r="E9" i="2"/>
  <c r="D9" i="2"/>
  <c r="E33" i="2" l="1"/>
  <c r="F6" i="5" s="1"/>
  <c r="C4" i="5"/>
  <c r="C6" i="5" s="1"/>
  <c r="D4" i="5"/>
  <c r="D6" i="5" l="1"/>
  <c r="D7" i="5"/>
  <c r="F7" i="5"/>
  <c r="C7" i="5"/>
</calcChain>
</file>

<file path=xl/sharedStrings.xml><?xml version="1.0" encoding="utf-8"?>
<sst xmlns="http://schemas.openxmlformats.org/spreadsheetml/2006/main" count="100" uniqueCount="67">
  <si>
    <t>Ziekenhuis</t>
  </si>
  <si>
    <t>Afdeling</t>
  </si>
  <si>
    <t>Datum ingevuld</t>
  </si>
  <si>
    <r>
      <t xml:space="preserve">Geneesmiddelnaam en -vorm 
</t>
    </r>
    <r>
      <rPr>
        <sz val="14"/>
        <color theme="1"/>
        <rFont val="Calibri"/>
        <family val="2"/>
      </rPr>
      <t>(kies uit drop-down menu)</t>
    </r>
  </si>
  <si>
    <r>
      <t xml:space="preserve">Hoeveelheid </t>
    </r>
    <r>
      <rPr>
        <sz val="14"/>
        <color theme="1"/>
        <rFont val="Calibri"/>
        <family val="2"/>
      </rPr>
      <t>(stuks)</t>
    </r>
  </si>
  <si>
    <r>
      <t xml:space="preserve">CO2 voetafdruk </t>
    </r>
    <r>
      <rPr>
        <sz val="14"/>
        <color theme="1"/>
        <rFont val="Calibri"/>
        <family val="2"/>
      </rPr>
      <t>(automatisch)</t>
    </r>
  </si>
  <si>
    <t>Product name</t>
  </si>
  <si>
    <t>Active Pharmaceutical Ingredients</t>
  </si>
  <si>
    <t>gCO2e</t>
  </si>
  <si>
    <t>1 tablet</t>
  </si>
  <si>
    <r>
      <t>Eenheid</t>
    </r>
    <r>
      <rPr>
        <sz val="14"/>
        <color theme="1"/>
        <rFont val="Calibri"/>
        <family val="2"/>
      </rPr>
      <t xml:space="preserve"> (automatisch)</t>
    </r>
  </si>
  <si>
    <t>Totale CO2 voetafdruk voormeting</t>
  </si>
  <si>
    <t>1 flacon</t>
  </si>
  <si>
    <t>kg CO2 eq.</t>
  </si>
  <si>
    <t>Datum start voormeting</t>
  </si>
  <si>
    <t>Datum einde voormeting</t>
  </si>
  <si>
    <t xml:space="preserve"> </t>
  </si>
  <si>
    <t xml:space="preserve">Voormeting </t>
  </si>
  <si>
    <t>Nameting</t>
  </si>
  <si>
    <t>Verschil</t>
  </si>
  <si>
    <t>Verschil %</t>
  </si>
  <si>
    <t>Aantal eenheden</t>
  </si>
  <si>
    <t>%</t>
  </si>
  <si>
    <t>Schatting CO2 voetafdruk</t>
  </si>
  <si>
    <t xml:space="preserve">ORAAL </t>
  </si>
  <si>
    <t xml:space="preserve">Totaal IV </t>
  </si>
  <si>
    <r>
      <t xml:space="preserve">Toedienroute </t>
    </r>
    <r>
      <rPr>
        <sz val="14"/>
        <color theme="1"/>
        <rFont val="Calibri"/>
        <family val="2"/>
      </rPr>
      <t>(automatisch)</t>
    </r>
  </si>
  <si>
    <t>Toedieningsroute</t>
  </si>
  <si>
    <t>oraal</t>
  </si>
  <si>
    <t>IV</t>
  </si>
  <si>
    <t>Datum start nameting</t>
  </si>
  <si>
    <t>Datum einde nameting</t>
  </si>
  <si>
    <r>
      <t xml:space="preserve">CO2 voetafdruk 
</t>
    </r>
    <r>
      <rPr>
        <sz val="12"/>
        <color theme="0"/>
        <rFont val="Calibri"/>
        <family val="2"/>
      </rPr>
      <t>(kg CO2 eq.)</t>
    </r>
  </si>
  <si>
    <t>Instructie</t>
  </si>
  <si>
    <t>Stap</t>
  </si>
  <si>
    <t>Onderdeel</t>
  </si>
  <si>
    <t>Tabblad</t>
  </si>
  <si>
    <t>Actie</t>
  </si>
  <si>
    <r>
      <t>1)</t>
    </r>
    <r>
      <rPr>
        <b/>
        <sz val="11"/>
        <color theme="1"/>
        <rFont val="Aptos Narrow"/>
        <family val="2"/>
        <scheme val="minor"/>
      </rPr>
      <t xml:space="preserve"> </t>
    </r>
  </si>
  <si>
    <t xml:space="preserve">2) </t>
  </si>
  <si>
    <t>Herhaal bovenstaande voor de nameting.</t>
  </si>
  <si>
    <t xml:space="preserve">3) </t>
  </si>
  <si>
    <t>Berekening</t>
  </si>
  <si>
    <t>BEREKENING_CO2</t>
  </si>
  <si>
    <t>Invoer_
Voormeting</t>
  </si>
  <si>
    <t>Invoer_
Nameting</t>
  </si>
  <si>
    <t>Voor-meting</t>
  </si>
  <si>
    <t>Voorbeeld voor/nameting</t>
  </si>
  <si>
    <t>Excel template CO2 voetafdruk Paracetamol [klinische + poliklinische zorg]</t>
  </si>
  <si>
    <t>PARACETAMOL STROOP 120MG/5ML</t>
  </si>
  <si>
    <t>PARACETAMOL TABLET 500MG</t>
  </si>
  <si>
    <r>
      <t>PARACETAMOL</t>
    </r>
    <r>
      <rPr>
        <b/>
        <sz val="14"/>
        <color theme="1"/>
        <rFont val="Calibri"/>
        <family val="2"/>
      </rPr>
      <t xml:space="preserve"> FRES KABI</t>
    </r>
    <r>
      <rPr>
        <sz val="14"/>
        <color theme="1"/>
        <rFont val="Calibri"/>
        <family val="2"/>
      </rPr>
      <t xml:space="preserve"> INFVLST 10MG/ML FLACON 100ML</t>
    </r>
  </si>
  <si>
    <r>
      <t xml:space="preserve">PARACETAMOL </t>
    </r>
    <r>
      <rPr>
        <b/>
        <sz val="14"/>
        <color theme="1"/>
        <rFont val="Calibri"/>
        <family val="2"/>
      </rPr>
      <t>B.BRAUN</t>
    </r>
    <r>
      <rPr>
        <sz val="14"/>
        <color theme="1"/>
        <rFont val="Calibri"/>
        <family val="2"/>
      </rPr>
      <t xml:space="preserve"> INFVLST 10MG/ML FLACON 100ML</t>
    </r>
  </si>
  <si>
    <r>
      <t xml:space="preserve">PARACETAMOL </t>
    </r>
    <r>
      <rPr>
        <b/>
        <sz val="14"/>
        <color theme="1"/>
        <rFont val="Calibri"/>
        <family val="2"/>
      </rPr>
      <t>NORIDEM</t>
    </r>
    <r>
      <rPr>
        <sz val="14"/>
        <color theme="1"/>
        <rFont val="Calibri"/>
        <family val="2"/>
      </rPr>
      <t xml:space="preserve"> INFVLST 10MG/ML FLES 100ML</t>
    </r>
  </si>
  <si>
    <t>PARACETAMOL SMELTTABLET BESSEN 500MG</t>
  </si>
  <si>
    <t>PARACETAMOL TABLET 1000MG</t>
  </si>
  <si>
    <r>
      <t xml:space="preserve">PARACETAMOL </t>
    </r>
    <r>
      <rPr>
        <b/>
        <sz val="14"/>
        <color theme="1"/>
        <rFont val="Aptos Narrow"/>
        <family val="2"/>
        <scheme val="minor"/>
      </rPr>
      <t>FRES KABI</t>
    </r>
    <r>
      <rPr>
        <sz val="14"/>
        <color theme="1"/>
        <rFont val="Aptos Narrow"/>
        <family val="2"/>
        <scheme val="minor"/>
      </rPr>
      <t xml:space="preserve"> INFVLST 10MG/ML FLACON  50ML</t>
    </r>
  </si>
  <si>
    <t>PARACETAMOL DRANK 24MG/ML AARDBEIENSMAAK</t>
  </si>
  <si>
    <t>PARACETAMOL BRUISTABLET 1000MG</t>
  </si>
  <si>
    <t>Paracetamol</t>
  </si>
  <si>
    <t>40 mL stroop</t>
  </si>
  <si>
    <t>Eenheid</t>
  </si>
  <si>
    <t>1 bruistablet</t>
  </si>
  <si>
    <t>1 smelttablet</t>
  </si>
  <si>
    <r>
      <t xml:space="preserve"> - Noteer in het </t>
    </r>
    <r>
      <rPr>
        <b/>
        <sz val="11"/>
        <color rgb="FFC5E505"/>
        <rFont val="Aptos Narrow"/>
        <family val="2"/>
        <scheme val="minor"/>
      </rPr>
      <t>groene vlak</t>
    </r>
    <r>
      <rPr>
        <sz val="11"/>
        <color rgb="FF000000"/>
        <rFont val="Aptos Narrow"/>
        <family val="2"/>
        <scheme val="minor"/>
      </rPr>
      <t xml:space="preserve"> de naam van het ziekenhuis, de betrokken afdeling(en), start en stopdatum van de voormeting en datum van vandaag. 
- Selecteer in </t>
    </r>
    <r>
      <rPr>
        <b/>
        <sz val="11"/>
        <color theme="9" tint="-0.249977111117893"/>
        <rFont val="Aptos Narrow"/>
        <family val="2"/>
        <scheme val="minor"/>
      </rPr>
      <t>kolom B</t>
    </r>
    <r>
      <rPr>
        <sz val="11"/>
        <color theme="9" tint="-0.249977111117893"/>
        <rFont val="Aptos Narrow"/>
        <family val="2"/>
        <scheme val="minor"/>
      </rPr>
      <t xml:space="preserve"> s</t>
    </r>
    <r>
      <rPr>
        <sz val="11"/>
        <color rgb="FF000000"/>
        <rFont val="Aptos Narrow"/>
        <family val="2"/>
        <scheme val="minor"/>
      </rPr>
      <t xml:space="preserve">teeds een geneesmiddelnaam en -vorm; vul de bijbehorende totale toediende/voorgeschreven hoeveelheid in </t>
    </r>
    <r>
      <rPr>
        <b/>
        <sz val="11"/>
        <color theme="9" tint="-0.249977111117893"/>
        <rFont val="Aptos Narrow"/>
        <family val="2"/>
        <scheme val="minor"/>
      </rPr>
      <t>kolom C</t>
    </r>
    <r>
      <rPr>
        <sz val="11"/>
        <color rgb="FF000000"/>
        <rFont val="Aptos Narrow"/>
        <family val="2"/>
        <scheme val="minor"/>
      </rPr>
      <t>. Let op: dit gaat over de gehele periode van de voormeting.
- De tool noteert automatisch de doseereenheid in</t>
    </r>
    <r>
      <rPr>
        <b/>
        <sz val="11"/>
        <color theme="7"/>
        <rFont val="Aptos Narrow"/>
        <family val="2"/>
        <scheme val="minor"/>
      </rPr>
      <t xml:space="preserve"> kolom D.</t>
    </r>
    <r>
      <rPr>
        <sz val="11"/>
        <color rgb="FF000000"/>
        <rFont val="Aptos Narrow"/>
        <family val="2"/>
        <scheme val="minor"/>
      </rPr>
      <t xml:space="preserve"> </t>
    </r>
    <r>
      <rPr>
        <i/>
        <sz val="11"/>
        <color rgb="FF000000"/>
        <rFont val="Aptos Narrow"/>
        <family val="2"/>
        <scheme val="minor"/>
      </rPr>
      <t xml:space="preserve">Doseereenheden zijn bijv. één (smelt)tablet, 40 mL orale suspensie of flacon. 
</t>
    </r>
    <r>
      <rPr>
        <sz val="11"/>
        <rFont val="Aptos Narrow"/>
        <family val="2"/>
        <scheme val="minor"/>
      </rPr>
      <t xml:space="preserve">- De tool noteert automatisch de toedienroute in </t>
    </r>
    <r>
      <rPr>
        <b/>
        <sz val="11"/>
        <color theme="7"/>
        <rFont val="Aptos Narrow"/>
        <family val="2"/>
        <scheme val="minor"/>
      </rPr>
      <t xml:space="preserve">kolom E. </t>
    </r>
    <r>
      <rPr>
        <sz val="11"/>
        <color rgb="FF000000"/>
        <rFont val="Aptos Narrow"/>
        <family val="2"/>
        <scheme val="minor"/>
      </rPr>
      <t xml:space="preserve">
- Onderaan het tabblad kun je de</t>
    </r>
    <r>
      <rPr>
        <b/>
        <sz val="11"/>
        <color rgb="FF000000"/>
        <rFont val="Aptos Narrow"/>
        <family val="2"/>
        <scheme val="minor"/>
      </rPr>
      <t xml:space="preserve"> totale CO2 voetafdruk van de voormeting</t>
    </r>
    <r>
      <rPr>
        <sz val="11"/>
        <color rgb="FF000000"/>
        <rFont val="Aptos Narrow"/>
        <family val="2"/>
        <scheme val="minor"/>
      </rPr>
      <t xml:space="preserve"> aflezen indien twee of meer geneesmiddelen zijn ingevoerd. </t>
    </r>
  </si>
  <si>
    <t>% oraal</t>
  </si>
  <si>
    <r>
      <t>Tabblad</t>
    </r>
    <r>
      <rPr>
        <b/>
        <sz val="11"/>
        <color theme="1"/>
        <rFont val="Aptos Narrow"/>
        <family val="2"/>
        <scheme val="minor"/>
      </rPr>
      <t xml:space="preserve"> BEREKENING_CO2 </t>
    </r>
    <r>
      <rPr>
        <sz val="11"/>
        <color theme="1"/>
        <rFont val="Aptos Narrow"/>
        <family val="2"/>
        <scheme val="minor"/>
      </rPr>
      <t>voetafdruk berekent automatisch het aantal en aandeel orale eenheden en een schatting van de bespaarde CO2-voetafdruk (kg CO2 eq.).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</si>
</sst>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6"/>
      <name val="Calibri"/>
      <family val="2"/>
    </font>
    <font>
      <i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1"/>
      <color rgb="FFC5E505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i/>
      <sz val="16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5E50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B149"/>
        <bgColor indexed="64"/>
      </patternFill>
    </fill>
    <fill>
      <patternFill patternType="solid">
        <fgColor rgb="FF7A973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D2FC3A"/>
      </right>
      <top style="medium">
        <color rgb="FFD2FC3A"/>
      </top>
      <bottom/>
      <diagonal/>
    </border>
    <border>
      <left/>
      <right style="medium">
        <color rgb="FFD2FC3A"/>
      </right>
      <top/>
      <bottom/>
      <diagonal/>
    </border>
    <border>
      <left/>
      <right style="medium">
        <color rgb="FFD2FC3A"/>
      </right>
      <top style="medium">
        <color rgb="FFD2FC3A"/>
      </top>
      <bottom style="medium">
        <color rgb="FFD2FC3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indexed="64"/>
      </left>
      <right style="medium">
        <color indexed="64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indexed="64"/>
      </left>
      <right/>
      <top style="medium">
        <color theme="6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theme="6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6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/>
    <xf numFmtId="0" fontId="9" fillId="0" borderId="4" xfId="0" applyFont="1" applyBorder="1"/>
    <xf numFmtId="0" fontId="5" fillId="0" borderId="4" xfId="0" applyFont="1" applyBorder="1"/>
    <xf numFmtId="0" fontId="6" fillId="0" borderId="0" xfId="0" applyFont="1" applyAlignment="1" applyProtection="1">
      <alignment wrapText="1"/>
      <protection locked="0"/>
    </xf>
    <xf numFmtId="0" fontId="0" fillId="0" borderId="5" xfId="0" applyBorder="1"/>
    <xf numFmtId="0" fontId="2" fillId="4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left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3" fillId="6" borderId="10" xfId="0" applyFont="1" applyFill="1" applyBorder="1" applyAlignment="1">
      <alignment horizontal="left" vertical="center" wrapText="1" readingOrder="1"/>
    </xf>
    <xf numFmtId="0" fontId="11" fillId="3" borderId="8" xfId="0" applyFont="1" applyFill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left" wrapText="1" readingOrder="1"/>
    </xf>
    <xf numFmtId="0" fontId="12" fillId="0" borderId="9" xfId="0" applyFont="1" applyBorder="1" applyAlignment="1">
      <alignment horizontal="right" wrapText="1" readingOrder="1"/>
    </xf>
    <xf numFmtId="0" fontId="12" fillId="0" borderId="10" xfId="0" applyFont="1" applyBorder="1" applyAlignment="1">
      <alignment horizontal="right" wrapText="1" readingOrder="1"/>
    </xf>
    <xf numFmtId="9" fontId="0" fillId="0" borderId="11" xfId="1" applyFont="1" applyBorder="1" applyProtection="1"/>
    <xf numFmtId="2" fontId="12" fillId="0" borderId="11" xfId="0" applyNumberFormat="1" applyFont="1" applyBorder="1" applyAlignment="1">
      <alignment horizontal="right" wrapText="1" readingOrder="1"/>
    </xf>
    <xf numFmtId="0" fontId="12" fillId="0" borderId="9" xfId="0" applyFont="1" applyBorder="1"/>
    <xf numFmtId="0" fontId="12" fillId="0" borderId="12" xfId="0" applyFont="1" applyBorder="1" applyAlignment="1">
      <alignment horizontal="left" wrapText="1" readingOrder="1"/>
    </xf>
    <xf numFmtId="0" fontId="12" fillId="0" borderId="12" xfId="0" applyFont="1" applyBorder="1" applyAlignment="1">
      <alignment horizontal="right" wrapText="1" readingOrder="1"/>
    </xf>
    <xf numFmtId="0" fontId="12" fillId="0" borderId="13" xfId="0" applyFont="1" applyBorder="1" applyAlignment="1">
      <alignment horizontal="right" wrapText="1" readingOrder="1"/>
    </xf>
    <xf numFmtId="9" fontId="12" fillId="0" borderId="14" xfId="1" applyFont="1" applyBorder="1" applyAlignment="1" applyProtection="1">
      <alignment horizontal="right" wrapText="1" readingOrder="1"/>
    </xf>
    <xf numFmtId="2" fontId="12" fillId="0" borderId="14" xfId="0" applyNumberFormat="1" applyFont="1" applyBorder="1" applyAlignment="1">
      <alignment horizontal="right" wrapText="1" readingOrder="1"/>
    </xf>
    <xf numFmtId="0" fontId="10" fillId="4" borderId="15" xfId="0" applyFont="1" applyFill="1" applyBorder="1" applyAlignment="1">
      <alignment horizontal="left" wrapText="1" readingOrder="1"/>
    </xf>
    <xf numFmtId="9" fontId="10" fillId="4" borderId="15" xfId="1" applyFont="1" applyFill="1" applyBorder="1" applyAlignment="1" applyProtection="1">
      <alignment horizontal="right" wrapText="1" readingOrder="1"/>
    </xf>
    <xf numFmtId="9" fontId="10" fillId="4" borderId="16" xfId="1" applyFont="1" applyFill="1" applyBorder="1" applyAlignment="1" applyProtection="1">
      <alignment horizontal="right" wrapText="1" readingOrder="1"/>
    </xf>
    <xf numFmtId="9" fontId="10" fillId="4" borderId="17" xfId="1" applyFont="1" applyFill="1" applyBorder="1" applyAlignment="1" applyProtection="1">
      <alignment horizontal="right" wrapText="1" readingOrder="1"/>
    </xf>
    <xf numFmtId="0" fontId="8" fillId="2" borderId="0" xfId="0" applyFont="1" applyFill="1" applyAlignment="1" applyProtection="1">
      <alignment horizontal="right" wrapText="1"/>
      <protection locked="0"/>
    </xf>
    <xf numFmtId="14" fontId="8" fillId="2" borderId="0" xfId="0" applyNumberFormat="1" applyFont="1" applyFill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9" xfId="0" applyFont="1" applyBorder="1" applyAlignment="1" applyProtection="1">
      <alignment wrapText="1"/>
      <protection locked="0"/>
    </xf>
    <xf numFmtId="0" fontId="5" fillId="0" borderId="10" xfId="0" applyFont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8" fillId="2" borderId="6" xfId="0" applyFont="1" applyFill="1" applyBorder="1" applyAlignment="1" applyProtection="1">
      <alignment horizontal="right" wrapText="1"/>
      <protection locked="0"/>
    </xf>
    <xf numFmtId="0" fontId="8" fillId="2" borderId="7" xfId="0" applyFont="1" applyFill="1" applyBorder="1" applyAlignment="1" applyProtection="1">
      <alignment horizontal="right" wrapText="1"/>
      <protection locked="0"/>
    </xf>
    <xf numFmtId="0" fontId="7" fillId="2" borderId="9" xfId="0" applyFont="1" applyFill="1" applyBorder="1" applyAlignment="1">
      <alignment wrapText="1"/>
    </xf>
    <xf numFmtId="0" fontId="8" fillId="2" borderId="10" xfId="0" applyFont="1" applyFill="1" applyBorder="1" applyAlignment="1" applyProtection="1">
      <alignment horizontal="right" wrapText="1"/>
      <protection locked="0"/>
    </xf>
    <xf numFmtId="14" fontId="8" fillId="2" borderId="10" xfId="0" applyNumberFormat="1" applyFont="1" applyFill="1" applyBorder="1" applyAlignment="1" applyProtection="1">
      <alignment wrapText="1"/>
      <protection locked="0"/>
    </xf>
    <xf numFmtId="0" fontId="7" fillId="2" borderId="18" xfId="0" applyFont="1" applyFill="1" applyBorder="1" applyAlignment="1">
      <alignment wrapText="1"/>
    </xf>
    <xf numFmtId="14" fontId="8" fillId="2" borderId="19" xfId="0" applyNumberFormat="1" applyFont="1" applyFill="1" applyBorder="1" applyAlignment="1" applyProtection="1">
      <alignment wrapText="1"/>
      <protection locked="0"/>
    </xf>
    <xf numFmtId="14" fontId="8" fillId="2" borderId="20" xfId="0" applyNumberFormat="1" applyFont="1" applyFill="1" applyBorder="1" applyAlignment="1" applyProtection="1">
      <alignment wrapText="1"/>
      <protection locked="0"/>
    </xf>
    <xf numFmtId="0" fontId="9" fillId="2" borderId="21" xfId="0" applyFont="1" applyFill="1" applyBorder="1" applyAlignment="1">
      <alignment wrapText="1"/>
    </xf>
    <xf numFmtId="0" fontId="9" fillId="2" borderId="22" xfId="0" applyFont="1" applyFill="1" applyBorder="1" applyAlignment="1">
      <alignment wrapText="1"/>
    </xf>
    <xf numFmtId="164" fontId="9" fillId="2" borderId="23" xfId="0" applyNumberFormat="1" applyFont="1" applyFill="1" applyBorder="1" applyAlignment="1">
      <alignment wrapText="1"/>
    </xf>
    <xf numFmtId="0" fontId="5" fillId="0" borderId="18" xfId="0" applyFont="1" applyBorder="1" applyAlignment="1" applyProtection="1">
      <alignment wrapText="1"/>
      <protection locked="0"/>
    </xf>
    <xf numFmtId="0" fontId="5" fillId="0" borderId="19" xfId="0" applyFont="1" applyBorder="1" applyAlignment="1" applyProtection="1">
      <alignment wrapText="1"/>
      <protection locked="0"/>
    </xf>
    <xf numFmtId="0" fontId="9" fillId="7" borderId="6" xfId="0" applyFont="1" applyFill="1" applyBorder="1" applyAlignment="1">
      <alignment wrapText="1"/>
    </xf>
    <xf numFmtId="0" fontId="9" fillId="7" borderId="7" xfId="0" applyFont="1" applyFill="1" applyBorder="1" applyAlignment="1">
      <alignment wrapText="1"/>
    </xf>
    <xf numFmtId="0" fontId="9" fillId="8" borderId="5" xfId="0" applyFont="1" applyFill="1" applyBorder="1" applyAlignment="1">
      <alignment wrapText="1"/>
    </xf>
    <xf numFmtId="0" fontId="9" fillId="8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0" fillId="2" borderId="20" xfId="0" applyFill="1" applyBorder="1"/>
    <xf numFmtId="0" fontId="0" fillId="0" borderId="0" xfId="0" applyProtection="1">
      <protection locked="0"/>
    </xf>
    <xf numFmtId="0" fontId="16" fillId="0" borderId="0" xfId="0" applyFont="1"/>
    <xf numFmtId="0" fontId="1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14" fontId="3" fillId="2" borderId="0" xfId="0" applyNumberFormat="1" applyFont="1" applyFill="1" applyAlignment="1" applyProtection="1">
      <alignment wrapText="1"/>
      <protection locked="0"/>
    </xf>
    <xf numFmtId="14" fontId="3" fillId="2" borderId="19" xfId="0" applyNumberFormat="1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19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15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8" fillId="0" borderId="0" xfId="0" applyFont="1"/>
    <xf numFmtId="0" fontId="10" fillId="4" borderId="17" xfId="1" applyNumberFormat="1" applyFont="1" applyFill="1" applyBorder="1" applyAlignment="1" applyProtection="1">
      <alignment horizontal="right" wrapText="1" readingOrder="1"/>
    </xf>
  </cellXfs>
  <cellStyles count="2">
    <cellStyle name="Procent" xfId="1" builtinId="5"/>
    <cellStyle name="Standaard" xfId="0" builtinId="0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border diagonalUp="0" diagonalDown="0">
        <left style="medium">
          <color indexed="64"/>
        </left>
        <right style="medium">
          <color indexed="64"/>
        </right>
        <vertical/>
      </border>
      <protection locked="1" hidden="0"/>
    </dxf>
    <dxf>
      <numFmt numFmtId="0" formatCode="General"/>
      <border diagonalUp="0" diagonalDown="0">
        <left style="medium">
          <color indexed="64"/>
        </left>
        <right style="medium">
          <color indexed="64"/>
        </right>
        <vertical/>
      </border>
      <protection locked="1" hidden="0"/>
    </dxf>
    <dxf>
      <numFmt numFmtId="0" formatCode="General"/>
      <border diagonalUp="0" diagonalDown="0">
        <left/>
        <right style="medium">
          <color indexed="64"/>
        </right>
        <vertical/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border diagonalUp="0" diagonalDown="0">
        <left style="medium">
          <color indexed="64"/>
        </left>
        <right/>
        <vertical/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protection locked="1" hidden="0"/>
    </dxf>
    <dxf>
      <border diagonalUp="0" diagonalDown="0">
        <left style="medium">
          <color theme="6" tint="-0.499984740745262"/>
        </left>
        <right style="medium">
          <color theme="6" tint="-0.499984740745262"/>
        </right>
        <top style="medium">
          <color theme="6" tint="-0.499984740745262"/>
        </top>
        <bottom style="medium">
          <color theme="6" tint="-0.499984740745262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theme="6" tint="-0.499984740745262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rgb="FFA6A6A6"/>
        </left>
        <right style="thin">
          <color rgb="FFA6A6A6"/>
        </right>
        <top/>
        <bottom/>
      </border>
      <protection locked="1" hidden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C5E5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iencedirect.com/science/article/pii/S0007091223007250?via%3Dihub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95251</xdr:colOff>
      <xdr:row>3</xdr:row>
      <xdr:rowOff>170650</xdr:rowOff>
    </xdr:from>
    <xdr:to>
      <xdr:col>14</xdr:col>
      <xdr:colOff>282876</xdr:colOff>
      <xdr:row>13</xdr:row>
      <xdr:rowOff>111176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A95B43E-BD79-4233-88A5-23FC5F98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9465" y="905436"/>
          <a:ext cx="5698518" cy="448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172011</xdr:colOff>
      <xdr:row>6</xdr:row>
      <xdr:rowOff>606639</xdr:rowOff>
    </xdr:from>
    <xdr:to>
      <xdr:col>11</xdr:col>
      <xdr:colOff>571420</xdr:colOff>
      <xdr:row>13</xdr:row>
      <xdr:rowOff>107620</xdr:rowOff>
    </xdr:to>
    <xdr:pic>
      <xdr:nvPicPr>
        <xdr:cNvPr id="12" name="Afbeelding 11" descr="Green Deal Zorg - Medicijnen">
          <a:extLst>
            <a:ext uri="{FF2B5EF4-FFF2-40B4-BE49-F238E27FC236}">
              <a16:creationId xmlns:a16="http://schemas.microsoft.com/office/drawing/2014/main" id="{980D6173-0781-4150-A1A0-9912E44CAD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11710868" y="4049246"/>
          <a:ext cx="2848695" cy="132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312965</xdr:colOff>
      <xdr:row>2</xdr:row>
      <xdr:rowOff>122464</xdr:rowOff>
    </xdr:from>
    <xdr:to>
      <xdr:col>9</xdr:col>
      <xdr:colOff>285751</xdr:colOff>
      <xdr:row>3</xdr:row>
      <xdr:rowOff>394607</xdr:rowOff>
    </xdr:to>
    <xdr:sp macro="" textlink="">
      <xdr:nvSpPr>
        <xdr:cNvPr id="13" name="Tekstballon: rechthoek 1">
          <a:extLst>
            <a:ext uri="{FF2B5EF4-FFF2-40B4-BE49-F238E27FC236}">
              <a16:creationId xmlns:a16="http://schemas.microsoft.com/office/drawing/2014/main" id="{85C10881-6EC2-42E0-9641-6847F8734D18}"/>
            </a:ext>
          </a:extLst>
        </xdr:cNvPr>
        <xdr:cNvSpPr/>
      </xdr:nvSpPr>
      <xdr:spPr>
        <a:xfrm>
          <a:off x="10627179" y="666750"/>
          <a:ext cx="2422072" cy="653143"/>
        </a:xfrm>
        <a:prstGeom prst="wedgeRectCallout">
          <a:avLst>
            <a:gd name="adj1" fmla="val 19144"/>
            <a:gd name="adj2" fmla="val 101958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chemeClr val="tx1"/>
              </a:solidFill>
            </a:rPr>
            <a:t>Lees</a:t>
          </a:r>
          <a:r>
            <a:rPr lang="nl-NL" sz="1100" b="1" baseline="0">
              <a:solidFill>
                <a:schemeClr val="tx1"/>
              </a:solidFill>
            </a:rPr>
            <a:t> voorafgaand aan gebruik van deze tool de </a:t>
          </a:r>
          <a:r>
            <a:rPr lang="en-US">
              <a:hlinkClick xmlns:r="http://schemas.openxmlformats.org/officeDocument/2006/relationships" r:id=""/>
            </a:rPr>
            <a:t>Handleiding milieu impact tools.pdf</a:t>
          </a:r>
          <a:r>
            <a:rPr lang="nl-NL" sz="1100" b="1" baseline="0">
              <a:solidFill>
                <a:schemeClr val="tx1"/>
              </a:solidFill>
            </a:rPr>
            <a:t>.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326572</xdr:colOff>
      <xdr:row>1</xdr:row>
      <xdr:rowOff>81643</xdr:rowOff>
    </xdr:from>
    <xdr:to>
      <xdr:col>14</xdr:col>
      <xdr:colOff>457041</xdr:colOff>
      <xdr:row>3</xdr:row>
      <xdr:rowOff>87244</xdr:rowOff>
    </xdr:to>
    <xdr:sp macro="" textlink="">
      <xdr:nvSpPr>
        <xdr:cNvPr id="2" name="Tekstballon: rechthoe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7C0EAD-930B-4B6D-BEC0-A04298098CC5}"/>
            </a:ext>
          </a:extLst>
        </xdr:cNvPr>
        <xdr:cNvSpPr/>
      </xdr:nvSpPr>
      <xdr:spPr>
        <a:xfrm>
          <a:off x="13702393" y="353786"/>
          <a:ext cx="2579755" cy="658744"/>
        </a:xfrm>
        <a:prstGeom prst="wedgeRectCallout">
          <a:avLst>
            <a:gd name="adj1" fmla="val -46154"/>
            <a:gd name="adj2" fmla="val 89931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chemeClr val="tx1"/>
              </a:solidFill>
            </a:rPr>
            <a:t>Dit model is gebaseerd op de lifecycle assessment</a:t>
          </a:r>
          <a:r>
            <a:rPr lang="nl-NL" sz="1100" baseline="0">
              <a:solidFill>
                <a:schemeClr val="tx1"/>
              </a:solidFill>
            </a:rPr>
            <a:t> uitgevoerd door Davies, et al. 2024. </a:t>
          </a:r>
          <a:endParaRPr lang="nl-NL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136071</xdr:colOff>
      <xdr:row>9</xdr:row>
      <xdr:rowOff>68036</xdr:rowOff>
    </xdr:from>
    <xdr:to>
      <xdr:col>5</xdr:col>
      <xdr:colOff>262714</xdr:colOff>
      <xdr:row>41</xdr:row>
      <xdr:rowOff>126045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AA1C8DB-BCA2-C6D1-EB30-8E0EC17D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071" y="4776107"/>
          <a:ext cx="10440857" cy="6154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224490</xdr:colOff>
      <xdr:row>5</xdr:row>
      <xdr:rowOff>71325</xdr:rowOff>
    </xdr:from>
    <xdr:to>
      <xdr:col>11</xdr:col>
      <xdr:colOff>100854</xdr:colOff>
      <xdr:row>17</xdr:row>
      <xdr:rowOff>179295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C5CF947D-CD94-4CB2-8299-FADDF492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08" y="1079854"/>
          <a:ext cx="3832040" cy="276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1158128</xdr:colOff>
      <xdr:row>1</xdr:row>
      <xdr:rowOff>170025</xdr:rowOff>
    </xdr:from>
    <xdr:to>
      <xdr:col>4</xdr:col>
      <xdr:colOff>1299843</xdr:colOff>
      <xdr:row>5</xdr:row>
      <xdr:rowOff>16250</xdr:rowOff>
    </xdr:to>
    <xdr:pic>
      <xdr:nvPicPr>
        <xdr:cNvPr id="5" name="Afbeelding 6" descr="Green Deal Zorg - Medicijnen">
          <a:extLst>
            <a:ext uri="{FF2B5EF4-FFF2-40B4-BE49-F238E27FC236}">
              <a16:creationId xmlns:a16="http://schemas.microsoft.com/office/drawing/2014/main" id="{6CAB7400-2717-4DBA-977C-D5A5E5420C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6324040" y="371731"/>
          <a:ext cx="1576068" cy="653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353786</xdr:colOff>
      <xdr:row>1</xdr:row>
      <xdr:rowOff>198505</xdr:rowOff>
    </xdr:from>
    <xdr:to>
      <xdr:col>10</xdr:col>
      <xdr:colOff>545823</xdr:colOff>
      <xdr:row>4</xdr:row>
      <xdr:rowOff>51226</xdr:rowOff>
    </xdr:to>
    <xdr:sp macro="" textlink="">
      <xdr:nvSpPr>
        <xdr:cNvPr id="4" name="Tekstballon: rechthoek 1">
          <a:extLst>
            <a:ext uri="{FF2B5EF4-FFF2-40B4-BE49-F238E27FC236}">
              <a16:creationId xmlns:a16="http://schemas.microsoft.com/office/drawing/2014/main" id="{437356E6-169C-4E3C-9B5E-3DEFFED19E5D}"/>
            </a:ext>
          </a:extLst>
        </xdr:cNvPr>
        <xdr:cNvSpPr/>
      </xdr:nvSpPr>
      <xdr:spPr>
        <a:xfrm>
          <a:off x="8388404" y="400211"/>
          <a:ext cx="3352095" cy="457839"/>
        </a:xfrm>
        <a:prstGeom prst="wedgeRectCallout">
          <a:avLst>
            <a:gd name="adj1" fmla="val -7260"/>
            <a:gd name="adj2" fmla="val 107315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chemeClr val="tx1"/>
              </a:solidFill>
            </a:rPr>
            <a:t>Lees</a:t>
          </a:r>
          <a:r>
            <a:rPr lang="nl-NL" sz="1100" b="1" baseline="0">
              <a:solidFill>
                <a:schemeClr val="tx1"/>
              </a:solidFill>
            </a:rPr>
            <a:t> voorafgaand aan gebruik van deze tool de </a:t>
          </a:r>
          <a:r>
            <a:rPr lang="en-US">
              <a:hlinkClick xmlns:r="http://schemas.openxmlformats.org/officeDocument/2006/relationships" r:id=""/>
            </a:rPr>
            <a:t>Handleiding milieu impact tools.pdf</a:t>
          </a:r>
          <a:r>
            <a:rPr lang="nl-NL" sz="1100" b="1" baseline="0">
              <a:solidFill>
                <a:schemeClr val="tx1"/>
              </a:solidFill>
            </a:rPr>
            <a:t>.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1288677</xdr:colOff>
      <xdr:row>2</xdr:row>
      <xdr:rowOff>26030</xdr:rowOff>
    </xdr:from>
    <xdr:to>
      <xdr:col>4</xdr:col>
      <xdr:colOff>1286661</xdr:colOff>
      <xdr:row>4</xdr:row>
      <xdr:rowOff>179294</xdr:rowOff>
    </xdr:to>
    <xdr:pic>
      <xdr:nvPicPr>
        <xdr:cNvPr id="3" name="Afbeelding 6" descr="Green Deal Zorg - Medicijnen">
          <a:extLst>
            <a:ext uri="{FF2B5EF4-FFF2-40B4-BE49-F238E27FC236}">
              <a16:creationId xmlns:a16="http://schemas.microsoft.com/office/drawing/2014/main" id="{2B1A15C3-783B-4A38-B045-D5F3AD645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6757148" y="429442"/>
          <a:ext cx="1297866" cy="55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204108</xdr:colOff>
      <xdr:row>1</xdr:row>
      <xdr:rowOff>13608</xdr:rowOff>
    </xdr:from>
    <xdr:to>
      <xdr:col>10</xdr:col>
      <xdr:colOff>408151</xdr:colOff>
      <xdr:row>3</xdr:row>
      <xdr:rowOff>104775</xdr:rowOff>
    </xdr:to>
    <xdr:sp macro="" textlink="">
      <xdr:nvSpPr>
        <xdr:cNvPr id="4" name="Tekstballon: rechthoek 1">
          <a:extLst>
            <a:ext uri="{FF2B5EF4-FFF2-40B4-BE49-F238E27FC236}">
              <a16:creationId xmlns:a16="http://schemas.microsoft.com/office/drawing/2014/main" id="{F0F6A166-1B09-406C-BEFB-3574C326CA3C}"/>
            </a:ext>
          </a:extLst>
        </xdr:cNvPr>
        <xdr:cNvSpPr/>
      </xdr:nvSpPr>
      <xdr:spPr>
        <a:xfrm>
          <a:off x="7071633" y="213633"/>
          <a:ext cx="3375868" cy="491217"/>
        </a:xfrm>
        <a:prstGeom prst="wedgeRectCallout">
          <a:avLst>
            <a:gd name="adj1" fmla="val -5312"/>
            <a:gd name="adj2" fmla="val 139133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chemeClr val="tx1"/>
              </a:solidFill>
            </a:rPr>
            <a:t>Lees</a:t>
          </a:r>
          <a:r>
            <a:rPr lang="nl-NL" sz="1100" b="1" baseline="0">
              <a:solidFill>
                <a:schemeClr val="tx1"/>
              </a:solidFill>
            </a:rPr>
            <a:t> voorafgaand aan gebruik van deze tool de </a:t>
          </a:r>
          <a:r>
            <a:rPr lang="en-US">
              <a:hlinkClick xmlns:r="http://schemas.openxmlformats.org/officeDocument/2006/relationships" r:id=""/>
            </a:rPr>
            <a:t>Handleiding milieu impact tools.pdf</a:t>
          </a:r>
          <a:r>
            <a:rPr lang="nl-NL" sz="1100" b="1" baseline="0">
              <a:solidFill>
                <a:schemeClr val="tx1"/>
              </a:solidFill>
            </a:rPr>
            <a:t>.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108858</xdr:colOff>
      <xdr:row>4</xdr:row>
      <xdr:rowOff>149679</xdr:rowOff>
    </xdr:from>
    <xdr:to>
      <xdr:col>10</xdr:col>
      <xdr:colOff>788043</xdr:colOff>
      <xdr:row>17</xdr:row>
      <xdr:rowOff>53543</xdr:rowOff>
    </xdr:to>
    <xdr:pic>
      <xdr:nvPicPr>
        <xdr:cNvPr id="5" name="Afbeelding 2">
          <a:extLst>
            <a:ext uri="{FF2B5EF4-FFF2-40B4-BE49-F238E27FC236}">
              <a16:creationId xmlns:a16="http://schemas.microsoft.com/office/drawing/2014/main" id="{E70F27D9-3C55-49E1-87FC-B02240CE5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429" y="762000"/>
          <a:ext cx="3863256" cy="278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3AEEF0-77FC-49A3-98CC-B490D5A7BCD2}"/>
            </a:ext>
          </a:extLst>
        </xdr:cNvPr>
        <xdr:cNvSpPr>
          <a:spLocks noChangeAspect="1" noChangeArrowheads="1"/>
        </xdr:cNvSpPr>
      </xdr:nvSpPr>
      <xdr:spPr bwMode="auto">
        <a:xfrm>
          <a:off x="17526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352427</xdr:colOff>
      <xdr:row>7</xdr:row>
      <xdr:rowOff>156322</xdr:rowOff>
    </xdr:from>
    <xdr:to>
      <xdr:col>6</xdr:col>
      <xdr:colOff>854136</xdr:colOff>
      <xdr:row>31</xdr:row>
      <xdr:rowOff>89648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96CBC21-521A-4B7D-8E1F-FF4792D9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162" y="2005293"/>
          <a:ext cx="5678827" cy="450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1080807</xdr:colOff>
      <xdr:row>7</xdr:row>
      <xdr:rowOff>170891</xdr:rowOff>
    </xdr:from>
    <xdr:to>
      <xdr:col>8</xdr:col>
      <xdr:colOff>481293</xdr:colOff>
      <xdr:row>10</xdr:row>
      <xdr:rowOff>85165</xdr:rowOff>
    </xdr:to>
    <xdr:sp macro="" textlink="">
      <xdr:nvSpPr>
        <xdr:cNvPr id="4" name="Speech Bubble: Rectangle 2">
          <a:extLst>
            <a:ext uri="{FF2B5EF4-FFF2-40B4-BE49-F238E27FC236}">
              <a16:creationId xmlns:a16="http://schemas.microsoft.com/office/drawing/2014/main" id="{228A11D2-0E04-4833-A793-5A466C4FE71B}"/>
            </a:ext>
          </a:extLst>
        </xdr:cNvPr>
        <xdr:cNvSpPr/>
      </xdr:nvSpPr>
      <xdr:spPr>
        <a:xfrm>
          <a:off x="6392395" y="1818156"/>
          <a:ext cx="2829486" cy="485774"/>
        </a:xfrm>
        <a:prstGeom prst="wedgeRectCallout">
          <a:avLst>
            <a:gd name="adj1" fmla="val -64526"/>
            <a:gd name="adj2" fmla="val 108808"/>
          </a:avLst>
        </a:prstGeom>
        <a:solidFill>
          <a:srgbClr val="C5E52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>
              <a:solidFill>
                <a:sysClr val="windowText" lastClr="000000"/>
              </a:solidFill>
            </a:rPr>
            <a:t>1</a:t>
          </a:r>
          <a:r>
            <a:rPr lang="en-US" sz="1100" kern="1200" baseline="0">
              <a:solidFill>
                <a:sysClr val="windowText" lastClr="000000"/>
              </a:solidFill>
            </a:rPr>
            <a:t> k</a:t>
          </a:r>
          <a:r>
            <a:rPr lang="en-US" sz="1100" kern="1200">
              <a:solidFill>
                <a:sysClr val="windowText" lastClr="000000"/>
              </a:solidFill>
            </a:rPr>
            <a:t>g CO2eq.</a:t>
          </a:r>
          <a:r>
            <a:rPr lang="en-US" sz="1100" kern="1200" baseline="0">
              <a:solidFill>
                <a:sysClr val="windowText" lastClr="000000"/>
              </a:solidFill>
            </a:rPr>
            <a:t> is gelijk aan 5,13 km autorijden (met een benzine-auto)</a:t>
          </a:r>
          <a:endParaRPr lang="en-US" sz="11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308161</xdr:colOff>
      <xdr:row>13</xdr:row>
      <xdr:rowOff>80682</xdr:rowOff>
    </xdr:from>
    <xdr:to>
      <xdr:col>2</xdr:col>
      <xdr:colOff>886386</xdr:colOff>
      <xdr:row>17</xdr:row>
      <xdr:rowOff>109257</xdr:rowOff>
    </xdr:to>
    <xdr:sp macro="" textlink="">
      <xdr:nvSpPr>
        <xdr:cNvPr id="7" name="Speech Bubble: Rectangle 2">
          <a:extLst>
            <a:ext uri="{FF2B5EF4-FFF2-40B4-BE49-F238E27FC236}">
              <a16:creationId xmlns:a16="http://schemas.microsoft.com/office/drawing/2014/main" id="{DAE3917C-BC95-4BD8-B07E-AAC0D048F86F}"/>
            </a:ext>
          </a:extLst>
        </xdr:cNvPr>
        <xdr:cNvSpPr/>
      </xdr:nvSpPr>
      <xdr:spPr>
        <a:xfrm>
          <a:off x="308161" y="2870947"/>
          <a:ext cx="2359960" cy="790575"/>
        </a:xfrm>
        <a:prstGeom prst="wedgeRectCallout">
          <a:avLst>
            <a:gd name="adj1" fmla="val 66067"/>
            <a:gd name="adj2" fmla="val -18635"/>
          </a:avLst>
        </a:prstGeom>
        <a:solidFill>
          <a:srgbClr val="C5E52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>
              <a:solidFill>
                <a:sysClr val="windowText" lastClr="000000"/>
              </a:solidFill>
            </a:rPr>
            <a:t>Besparingen in </a:t>
          </a:r>
          <a:r>
            <a:rPr lang="en-US" sz="1100" kern="1200" baseline="0">
              <a:solidFill>
                <a:sysClr val="windowText" lastClr="000000"/>
              </a:solidFill>
            </a:rPr>
            <a:t>de C</a:t>
          </a:r>
          <a:r>
            <a:rPr lang="en-US" sz="1100" kern="1200">
              <a:solidFill>
                <a:sysClr val="windowText" lastClr="000000"/>
              </a:solidFill>
            </a:rPr>
            <a:t>O2 voetafdruk worden </a:t>
          </a:r>
          <a:r>
            <a:rPr lang="en-US" sz="1100" b="1" kern="1200">
              <a:solidFill>
                <a:sysClr val="windowText" lastClr="000000"/>
              </a:solidFill>
            </a:rPr>
            <a:t>negatief (in het groen)</a:t>
          </a:r>
          <a:r>
            <a:rPr lang="en-US" sz="1100" kern="1200">
              <a:solidFill>
                <a:sysClr val="windowText" lastClr="000000"/>
              </a:solidFill>
            </a:rPr>
            <a:t> weergegeven</a:t>
          </a:r>
          <a:r>
            <a:rPr lang="en-US" sz="1100" kern="1200" baseline="0">
              <a:solidFill>
                <a:sysClr val="windowText" lastClr="000000"/>
              </a:solidFill>
            </a:rPr>
            <a:t>.</a:t>
          </a:r>
          <a:endParaRPr lang="en-US" sz="11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180415</xdr:colOff>
      <xdr:row>8</xdr:row>
      <xdr:rowOff>31376</xdr:rowOff>
    </xdr:from>
    <xdr:to>
      <xdr:col>2</xdr:col>
      <xdr:colOff>758640</xdr:colOff>
      <xdr:row>11</xdr:row>
      <xdr:rowOff>168088</xdr:rowOff>
    </xdr:to>
    <xdr:sp macro="" textlink="">
      <xdr:nvSpPr>
        <xdr:cNvPr id="9" name="Speech Bubble: Rectangle 2">
          <a:extLst>
            <a:ext uri="{FF2B5EF4-FFF2-40B4-BE49-F238E27FC236}">
              <a16:creationId xmlns:a16="http://schemas.microsoft.com/office/drawing/2014/main" id="{BDDF6488-74DD-4AAD-8C14-26F599F25592}"/>
            </a:ext>
          </a:extLst>
        </xdr:cNvPr>
        <xdr:cNvSpPr/>
      </xdr:nvSpPr>
      <xdr:spPr>
        <a:xfrm>
          <a:off x="180415" y="1869141"/>
          <a:ext cx="2359960" cy="708212"/>
        </a:xfrm>
        <a:prstGeom prst="wedgeRectCallout">
          <a:avLst>
            <a:gd name="adj1" fmla="val 66542"/>
            <a:gd name="adj2" fmla="val 48394"/>
          </a:avLst>
        </a:prstGeom>
        <a:solidFill>
          <a:srgbClr val="C5E52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>
              <a:solidFill>
                <a:sysClr val="windowText" lastClr="000000"/>
              </a:solidFill>
            </a:rPr>
            <a:t>Indien succesvol uitgevoerd zal het aandeel (%)</a:t>
          </a:r>
          <a:r>
            <a:rPr lang="en-US" sz="1100" kern="1200" baseline="0">
              <a:solidFill>
                <a:sysClr val="windowText" lastClr="000000"/>
              </a:solidFill>
            </a:rPr>
            <a:t> o</a:t>
          </a:r>
          <a:r>
            <a:rPr lang="en-US" sz="1100" kern="1200">
              <a:solidFill>
                <a:sysClr val="windowText" lastClr="000000"/>
              </a:solidFill>
            </a:rPr>
            <a:t>raal toenemen; dit wordt daarom groen weergegeven.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EC97C0-9C20-4AC5-98B5-F355DE0DE17C}" name="Table35" displayName="Table35" ref="B3:E6" totalsRowShown="0" headerRowDxfId="23" dataDxfId="22">
  <autoFilter ref="B3:E6" xr:uid="{55EC97C0-9C20-4AC5-98B5-F355DE0DE17C}"/>
  <tableColumns count="4">
    <tableColumn id="1" xr3:uid="{97738A42-EA1F-46DD-8896-F8FC615FB104}" name="Stap" dataDxfId="21"/>
    <tableColumn id="2" xr3:uid="{F7845AE5-0D23-4066-9B48-933C45A6A520}" name="Onderdeel" dataDxfId="20"/>
    <tableColumn id="3" xr3:uid="{90EEB959-3414-4BCD-857F-823CB7B5C393}" name="Tabblad" dataDxfId="19"/>
    <tableColumn id="4" xr3:uid="{A7B8D87D-E51B-4ACB-A688-41E258DB9E46}" name="Actie" dataDxfId="18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0150A7-93D0-4A29-972A-2A7BADE190D5}" name="Tabel6" displayName="Tabel6" ref="B3:F7" totalsRowShown="0" headerRowDxfId="17" dataDxfId="16" tableBorderDxfId="15">
  <tableColumns count="5">
    <tableColumn id="1" xr3:uid="{E12BF06A-FFE2-4630-9F15-C79ECE36F77F}" name=" " dataDxfId="14"/>
    <tableColumn id="2" xr3:uid="{88E4E353-50F3-43D4-9E3A-53544AD52FE7}" name="ORAAL " dataDxfId="13"/>
    <tableColumn id="5" xr3:uid="{08C59952-B203-4AD3-A064-880B7A228DC3}" name="Totaal IV " dataDxfId="12"/>
    <tableColumn id="7" xr3:uid="{B0756E32-66F2-4BC9-A99F-C4C13055F13A}" name="% oraal" dataDxfId="11">
      <calculatedColumnFormula>#REF!/(#REF!+Tabel6[[#This Row],[Totaal IV ]])</calculatedColumnFormula>
    </tableColumn>
    <tableColumn id="4" xr3:uid="{B5E2C8D7-3494-489E-8F37-D945A11A6D4D}" name="CO2 voetafdruk _x000a_(kg CO2 eq.)" dataDxfId="1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1163-71B0-4530-A1C7-88F7649BE162}">
  <dimension ref="B1:G9"/>
  <sheetViews>
    <sheetView tabSelected="1" zoomScale="70" zoomScaleNormal="70" workbookViewId="0">
      <selection activeCell="E4" sqref="E4"/>
    </sheetView>
  </sheetViews>
  <sheetFormatPr defaultRowHeight="15" x14ac:dyDescent="0.25"/>
  <cols>
    <col min="2" max="2" width="4.7109375" customWidth="1"/>
    <col min="3" max="3" width="14.5703125" customWidth="1"/>
    <col min="4" max="4" width="16.140625" customWidth="1"/>
    <col min="5" max="5" width="110.140625" customWidth="1"/>
  </cols>
  <sheetData>
    <row r="1" spans="2:7" ht="21" x14ac:dyDescent="0.35">
      <c r="B1" s="75" t="s">
        <v>48</v>
      </c>
      <c r="C1" s="75"/>
      <c r="D1" s="75"/>
      <c r="E1" s="75"/>
      <c r="F1" s="75"/>
      <c r="G1" s="75"/>
    </row>
    <row r="2" spans="2:7" ht="21" x14ac:dyDescent="0.35">
      <c r="B2" s="58" t="s">
        <v>33</v>
      </c>
      <c r="C2" s="59"/>
    </row>
    <row r="3" spans="2:7" ht="30" x14ac:dyDescent="0.25">
      <c r="B3" s="60" t="s">
        <v>34</v>
      </c>
      <c r="C3" s="61" t="s">
        <v>35</v>
      </c>
      <c r="D3" s="61" t="s">
        <v>36</v>
      </c>
      <c r="E3" s="61" t="s">
        <v>37</v>
      </c>
    </row>
    <row r="4" spans="2:7" ht="144.75" customHeight="1" x14ac:dyDescent="0.25">
      <c r="B4" s="60" t="s">
        <v>38</v>
      </c>
      <c r="C4" s="62" t="s">
        <v>46</v>
      </c>
      <c r="D4" s="62" t="s">
        <v>44</v>
      </c>
      <c r="E4" s="63" t="s">
        <v>64</v>
      </c>
    </row>
    <row r="5" spans="2:7" ht="33.75" customHeight="1" x14ac:dyDescent="0.25">
      <c r="B5" s="60" t="s">
        <v>39</v>
      </c>
      <c r="C5" s="62" t="s">
        <v>18</v>
      </c>
      <c r="D5" s="62" t="s">
        <v>45</v>
      </c>
      <c r="E5" s="60" t="s">
        <v>40</v>
      </c>
    </row>
    <row r="6" spans="2:7" ht="33.75" customHeight="1" x14ac:dyDescent="0.25">
      <c r="B6" s="60" t="s">
        <v>41</v>
      </c>
      <c r="C6" s="62" t="s">
        <v>42</v>
      </c>
      <c r="D6" s="62" t="s">
        <v>43</v>
      </c>
      <c r="E6" s="60" t="s">
        <v>66</v>
      </c>
    </row>
    <row r="7" spans="2:7" ht="48" customHeight="1" x14ac:dyDescent="0.25"/>
    <row r="8" spans="2:7" x14ac:dyDescent="0.25">
      <c r="B8" s="76"/>
      <c r="C8" s="76"/>
      <c r="D8" s="76"/>
      <c r="E8" s="76"/>
      <c r="F8" s="64"/>
      <c r="G8" s="64"/>
    </row>
    <row r="9" spans="2:7" ht="21" x14ac:dyDescent="0.35">
      <c r="B9" s="77" t="s">
        <v>47</v>
      </c>
      <c r="C9" s="77"/>
      <c r="D9" s="77"/>
      <c r="E9" s="77"/>
    </row>
  </sheetData>
  <mergeCells count="3">
    <mergeCell ref="B1:G1"/>
    <mergeCell ref="B8:E8"/>
    <mergeCell ref="B9:E9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10AE-A246-4884-B66F-6FF3D256F81D}">
  <dimension ref="B1:AB1012"/>
  <sheetViews>
    <sheetView zoomScale="85" zoomScaleNormal="85" workbookViewId="0">
      <selection activeCell="B22" sqref="B22:E30"/>
    </sheetView>
  </sheetViews>
  <sheetFormatPr defaultColWidth="12.7109375" defaultRowHeight="15" x14ac:dyDescent="0.25"/>
  <cols>
    <col min="1" max="1" width="3" customWidth="1"/>
    <col min="2" max="2" width="58.7109375" customWidth="1"/>
    <col min="3" max="3" width="15.85546875" customWidth="1"/>
    <col min="4" max="5" width="21.42578125" customWidth="1"/>
    <col min="6" max="6" width="13.140625" hidden="1" customWidth="1"/>
    <col min="7" max="7" width="14.85546875" customWidth="1"/>
    <col min="8" max="8" width="8.7109375" customWidth="1"/>
    <col min="9" max="28" width="12" customWidth="1"/>
  </cols>
  <sheetData>
    <row r="1" spans="2:28" ht="15.75" customHeight="1" thickBot="1" x14ac:dyDescent="0.35">
      <c r="B1" s="73"/>
      <c r="C1" s="73"/>
      <c r="D1" s="74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ht="15.75" customHeight="1" x14ac:dyDescent="0.3">
      <c r="B2" s="36" t="s">
        <v>0</v>
      </c>
      <c r="C2" s="66"/>
      <c r="D2" s="37"/>
      <c r="E2" s="38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15.75" customHeight="1" x14ac:dyDescent="0.3">
      <c r="B3" s="39" t="s">
        <v>1</v>
      </c>
      <c r="C3" s="67"/>
      <c r="D3" s="31"/>
      <c r="E3" s="40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15.75" customHeight="1" x14ac:dyDescent="0.3">
      <c r="B4" s="39" t="s">
        <v>14</v>
      </c>
      <c r="C4" s="68"/>
      <c r="D4" s="32"/>
      <c r="E4" s="41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5.75" customHeight="1" x14ac:dyDescent="0.3">
      <c r="B5" s="39" t="s">
        <v>15</v>
      </c>
      <c r="C5" s="68"/>
      <c r="D5" s="32"/>
      <c r="E5" s="41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5.75" customHeight="1" thickBot="1" x14ac:dyDescent="0.35">
      <c r="B6" s="42" t="s">
        <v>2</v>
      </c>
      <c r="C6" s="69"/>
      <c r="D6" s="43"/>
      <c r="E6" s="44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ht="15.75" customHeight="1" thickBot="1" x14ac:dyDescent="0.35">
      <c r="B7" s="2"/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34.5" customHeight="1" x14ac:dyDescent="0.3">
      <c r="B8" s="52" t="s">
        <v>3</v>
      </c>
      <c r="C8" s="53" t="s">
        <v>4</v>
      </c>
      <c r="D8" s="50" t="s">
        <v>10</v>
      </c>
      <c r="E8" s="51" t="s">
        <v>26</v>
      </c>
      <c r="F8" s="4" t="s">
        <v>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ht="15.75" customHeight="1" x14ac:dyDescent="0.3">
      <c r="B9" s="34"/>
      <c r="C9" s="65"/>
      <c r="D9" s="2" t="str">
        <f>IF(B9="", "", _xlfn.XLOOKUP(B9, CO2_DATA!A:A, CO2_DATA!C:C, ""))</f>
        <v/>
      </c>
      <c r="E9" s="35" t="str">
        <f>IF(B9="", "", _xlfn.XLOOKUP(B9, CO2_DATA!A:A, CO2_DATA!D:D, ""))</f>
        <v/>
      </c>
      <c r="F9" s="5">
        <f>C9* _xlfn.XLOOKUP(B9,CO2_DATA!A:A,CO2_DATA!E:E, "")</f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ht="15.75" customHeight="1" x14ac:dyDescent="0.3">
      <c r="B10" s="34"/>
      <c r="C10" s="33"/>
      <c r="D10" s="2" t="str">
        <f>IF(B10="", "", _xlfn.XLOOKUP(B10, CO2_DATA!A:A, CO2_DATA!C:C, ""))</f>
        <v/>
      </c>
      <c r="E10" s="35" t="str">
        <f>IF(B10="", "", _xlfn.XLOOKUP(B10, CO2_DATA!A:A, CO2_DATA!D:D, ""))</f>
        <v/>
      </c>
      <c r="F10" s="5">
        <f>C10* _xlfn.XLOOKUP(B10,CO2_DATA!A:A,CO2_DATA!E:E, "")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ht="15.75" customHeight="1" x14ac:dyDescent="0.3">
      <c r="B11" s="34"/>
      <c r="C11" s="33"/>
      <c r="D11" s="2" t="str">
        <f>IF(B11="", "", _xlfn.XLOOKUP(B11, CO2_DATA!A:A, CO2_DATA!C:C, ""))</f>
        <v/>
      </c>
      <c r="E11" s="35" t="str">
        <f>IF(B11="", "", _xlfn.XLOOKUP(B11, CO2_DATA!A:A, CO2_DATA!D:D, ""))</f>
        <v/>
      </c>
      <c r="F11" s="5">
        <f>C11* _xlfn.XLOOKUP(B11,CO2_DATA!A:A,CO2_DATA!E:E, "")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ht="15.75" customHeight="1" x14ac:dyDescent="0.3">
      <c r="B12" s="34"/>
      <c r="C12" s="33"/>
      <c r="D12" s="2" t="str">
        <f>IF(B12="", "", _xlfn.XLOOKUP(B12, CO2_DATA!A:A, CO2_DATA!C:C, ""))</f>
        <v/>
      </c>
      <c r="E12" s="35" t="str">
        <f>IF(B12="", "", _xlfn.XLOOKUP(B12, CO2_DATA!A:A, CO2_DATA!D:D, ""))</f>
        <v/>
      </c>
      <c r="F12" s="5">
        <f>C12* _xlfn.XLOOKUP(B12,CO2_DATA!A:A,CO2_DATA!E:E, "")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ht="15.75" customHeight="1" x14ac:dyDescent="0.3">
      <c r="B13" s="34"/>
      <c r="C13" s="33"/>
      <c r="D13" s="2" t="str">
        <f>IF(B13="", "", _xlfn.XLOOKUP(B13, CO2_DATA!A:A, CO2_DATA!C:C, ""))</f>
        <v/>
      </c>
      <c r="E13" s="35" t="str">
        <f>IF(B13="", "", _xlfn.XLOOKUP(B13, CO2_DATA!A:A, CO2_DATA!D:D, ""))</f>
        <v/>
      </c>
      <c r="F13" s="5">
        <f>C13* _xlfn.XLOOKUP(B13,CO2_DATA!A:A,CO2_DATA!E:E, "")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ht="15.75" customHeight="1" x14ac:dyDescent="0.3">
      <c r="B14" s="34"/>
      <c r="C14" s="33"/>
      <c r="D14" s="2" t="str">
        <f>IF(B14="", "", _xlfn.XLOOKUP(B14, CO2_DATA!A:A, CO2_DATA!C:C, ""))</f>
        <v/>
      </c>
      <c r="E14" s="35" t="str">
        <f>IF(B14="", "", _xlfn.XLOOKUP(B14, CO2_DATA!A:A, CO2_DATA!D:D, ""))</f>
        <v/>
      </c>
      <c r="F14" s="5">
        <f>C14* _xlfn.XLOOKUP(B14,CO2_DATA!A:A,CO2_DATA!E:E, "")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ht="15.75" customHeight="1" x14ac:dyDescent="0.3">
      <c r="B15" s="34"/>
      <c r="C15" s="33"/>
      <c r="D15" s="2" t="str">
        <f>IF(B15="", "", _xlfn.XLOOKUP(B15, CO2_DATA!A:A, CO2_DATA!C:C, ""))</f>
        <v/>
      </c>
      <c r="E15" s="35" t="str">
        <f>IF(B15="", "", _xlfn.XLOOKUP(B15, CO2_DATA!A:A, CO2_DATA!D:D, ""))</f>
        <v/>
      </c>
      <c r="F15" s="5">
        <f>C15* _xlfn.XLOOKUP(B15,CO2_DATA!A:A,CO2_DATA!E:E, "")</f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2:28" ht="15.75" customHeight="1" x14ac:dyDescent="0.3">
      <c r="B16" s="34"/>
      <c r="C16" s="33"/>
      <c r="D16" s="2" t="str">
        <f>IF(B16="", "", _xlfn.XLOOKUP(B16, CO2_DATA!A:A, CO2_DATA!C:C, ""))</f>
        <v/>
      </c>
      <c r="E16" s="35" t="str">
        <f>IF(B16="", "", _xlfn.XLOOKUP(B16, CO2_DATA!A:A, CO2_DATA!D:D, ""))</f>
        <v/>
      </c>
      <c r="F16" s="5">
        <f>C16* _xlfn.XLOOKUP(B16,CO2_DATA!A:A,CO2_DATA!E:E, "")</f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ht="15.75" customHeight="1" x14ac:dyDescent="0.3">
      <c r="B17" s="34"/>
      <c r="C17" s="33"/>
      <c r="D17" s="2" t="str">
        <f>IF(B17="", "", _xlfn.XLOOKUP(B17, CO2_DATA!A:A, CO2_DATA!C:C, ""))</f>
        <v/>
      </c>
      <c r="E17" s="35" t="str">
        <f>IF(B17="", "", _xlfn.XLOOKUP(B17, CO2_DATA!A:A, CO2_DATA!D:D, ""))</f>
        <v/>
      </c>
      <c r="F17" s="5">
        <f>C17* _xlfn.XLOOKUP(B17,CO2_DATA!A:A,CO2_DATA!E:E, "")</f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ht="15.75" customHeight="1" x14ac:dyDescent="0.3">
      <c r="B18" s="34"/>
      <c r="C18" s="33"/>
      <c r="D18" s="2" t="str">
        <f>IF(B18="", "", _xlfn.XLOOKUP(B18, CO2_DATA!A:A, CO2_DATA!C:C, ""))</f>
        <v/>
      </c>
      <c r="E18" s="35" t="str">
        <f>IF(B18="", "", _xlfn.XLOOKUP(B18, CO2_DATA!A:A, CO2_DATA!D:D, ""))</f>
        <v/>
      </c>
      <c r="F18" s="5">
        <f>C18* _xlfn.XLOOKUP(B18,CO2_DATA!A:A,CO2_DATA!E:E, "")</f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ht="15.75" customHeight="1" x14ac:dyDescent="0.3">
      <c r="B19" s="34"/>
      <c r="C19" s="33"/>
      <c r="D19" s="2" t="str">
        <f>IF(B19="", "", _xlfn.XLOOKUP(B19, CO2_DATA!A:A, CO2_DATA!C:C, ""))</f>
        <v/>
      </c>
      <c r="E19" s="35" t="str">
        <f>IF(B19="", "", _xlfn.XLOOKUP(B19, CO2_DATA!A:A, CO2_DATA!D:D, ""))</f>
        <v/>
      </c>
      <c r="F19" s="5">
        <f>C19* _xlfn.XLOOKUP(B19,CO2_DATA!A:A,CO2_DATA!E:E, "")</f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ht="15.75" customHeight="1" x14ac:dyDescent="0.3">
      <c r="B20" s="34"/>
      <c r="C20" s="33"/>
      <c r="D20" s="2" t="str">
        <f>IF(B20="", "", _xlfn.XLOOKUP(B20, CO2_DATA!A:A, CO2_DATA!C:C, ""))</f>
        <v/>
      </c>
      <c r="E20" s="35" t="str">
        <f>IF(B20="", "", _xlfn.XLOOKUP(B20, CO2_DATA!A:A, CO2_DATA!D:D, ""))</f>
        <v/>
      </c>
      <c r="F20" s="5">
        <f>C20* _xlfn.XLOOKUP(B20,CO2_DATA!A:A,CO2_DATA!E:E, "")</f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ht="15.75" customHeight="1" x14ac:dyDescent="0.3">
      <c r="B21" s="34"/>
      <c r="C21" s="33"/>
      <c r="D21" s="2" t="str">
        <f>IF(B21="", "", _xlfn.XLOOKUP(B21, CO2_DATA!A:A, CO2_DATA!C:C, ""))</f>
        <v/>
      </c>
      <c r="E21" s="35" t="str">
        <f>IF(B21="", "", _xlfn.XLOOKUP(B21, CO2_DATA!A:A, CO2_DATA!D:D, ""))</f>
        <v/>
      </c>
      <c r="F21" s="5">
        <f>C21* _xlfn.XLOOKUP(B21,CO2_DATA!A:A,CO2_DATA!E:E, "")</f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ht="15.75" customHeight="1" x14ac:dyDescent="0.3">
      <c r="B22" s="34"/>
      <c r="C22" s="33"/>
      <c r="D22" s="2" t="str">
        <f>IF(B22="", "", _xlfn.XLOOKUP(B22, CO2_DATA!A:A, CO2_DATA!C:C, ""))</f>
        <v/>
      </c>
      <c r="E22" s="35" t="str">
        <f>IF(B22="", "", _xlfn.XLOOKUP(B22, CO2_DATA!A:A, CO2_DATA!D:D, ""))</f>
        <v/>
      </c>
      <c r="F22" s="5">
        <f>C22* _xlfn.XLOOKUP(B22,CO2_DATA!A:A,CO2_DATA!E:E, "")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ht="15.75" customHeight="1" x14ac:dyDescent="0.3">
      <c r="B23" s="34"/>
      <c r="C23" s="33"/>
      <c r="D23" s="2" t="str">
        <f>IF(B23="", "", _xlfn.XLOOKUP(B23, CO2_DATA!A:A, CO2_DATA!C:C, ""))</f>
        <v/>
      </c>
      <c r="E23" s="35" t="str">
        <f>IF(B23="", "", _xlfn.XLOOKUP(B23, CO2_DATA!A:A, CO2_DATA!D:D, ""))</f>
        <v/>
      </c>
      <c r="F23" s="5">
        <f>C23* _xlfn.XLOOKUP(B23,CO2_DATA!A:A,CO2_DATA!E:E, "")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ht="15.75" customHeight="1" x14ac:dyDescent="0.3">
      <c r="B24" s="34"/>
      <c r="C24" s="33"/>
      <c r="D24" s="2" t="str">
        <f>IF(B24="", "", _xlfn.XLOOKUP(B24, CO2_DATA!A:A, CO2_DATA!C:C, ""))</f>
        <v/>
      </c>
      <c r="E24" s="35" t="str">
        <f>IF(B24="", "", _xlfn.XLOOKUP(B24, CO2_DATA!A:A, CO2_DATA!D:D, ""))</f>
        <v/>
      </c>
      <c r="F24" s="5">
        <f>C24* _xlfn.XLOOKUP(B24,CO2_DATA!A:A,CO2_DATA!E:E, "")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ht="15.75" customHeight="1" x14ac:dyDescent="0.3">
      <c r="B25" s="34"/>
      <c r="C25" s="33"/>
      <c r="D25" s="2" t="str">
        <f>IF(B25="", "", _xlfn.XLOOKUP(B25, CO2_DATA!A:A, CO2_DATA!C:C, ""))</f>
        <v/>
      </c>
      <c r="E25" s="35" t="str">
        <f>IF(B25="", "", _xlfn.XLOOKUP(B25, CO2_DATA!A:A, CO2_DATA!D:D, ""))</f>
        <v/>
      </c>
      <c r="F25" s="5">
        <f>C25* _xlfn.XLOOKUP(B25,CO2_DATA!A:A,CO2_DATA!E:E, "")</f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ht="15.75" customHeight="1" x14ac:dyDescent="0.3">
      <c r="B26" s="34"/>
      <c r="C26" s="33"/>
      <c r="D26" s="2" t="str">
        <f>IF(B26="", "", _xlfn.XLOOKUP(B26, CO2_DATA!A:A, CO2_DATA!C:C, ""))</f>
        <v/>
      </c>
      <c r="E26" s="35" t="str">
        <f>IF(B26="", "", _xlfn.XLOOKUP(B26, CO2_DATA!A:A, CO2_DATA!D:D, ""))</f>
        <v/>
      </c>
      <c r="F26" s="5">
        <f>C26* _xlfn.XLOOKUP(B26,CO2_DATA!A:A,CO2_DATA!E:E, "")</f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ht="15.75" customHeight="1" x14ac:dyDescent="0.3">
      <c r="B27" s="34"/>
      <c r="C27" s="33"/>
      <c r="D27" s="2" t="str">
        <f>IF(B27="", "", _xlfn.XLOOKUP(B27, CO2_DATA!A:A, CO2_DATA!C:C, ""))</f>
        <v/>
      </c>
      <c r="E27" s="35" t="str">
        <f>IF(B27="", "", _xlfn.XLOOKUP(B27, CO2_DATA!A:A, CO2_DATA!D:D, ""))</f>
        <v/>
      </c>
      <c r="F27" s="5">
        <f>C27* _xlfn.XLOOKUP(B27,CO2_DATA!A:A,CO2_DATA!E:E, "")</f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ht="15.75" customHeight="1" x14ac:dyDescent="0.3">
      <c r="B28" s="34"/>
      <c r="C28" s="33"/>
      <c r="D28" s="2" t="str">
        <f>IF(B28="", "", _xlfn.XLOOKUP(B28, CO2_DATA!A:A, CO2_DATA!C:C, ""))</f>
        <v/>
      </c>
      <c r="E28" s="35" t="str">
        <f>IF(B28="", "", _xlfn.XLOOKUP(B28, CO2_DATA!A:A, CO2_DATA!D:D, ""))</f>
        <v/>
      </c>
      <c r="F28" s="5">
        <f>C28* _xlfn.XLOOKUP(B28,CO2_DATA!A:A,CO2_DATA!E:E, "")</f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ht="15.75" customHeight="1" x14ac:dyDescent="0.3">
      <c r="B29" s="34"/>
      <c r="C29" s="33"/>
      <c r="D29" s="2" t="str">
        <f>IF(B29="", "", _xlfn.XLOOKUP(B29, CO2_DATA!A:A, CO2_DATA!C:C, ""))</f>
        <v/>
      </c>
      <c r="E29" s="35" t="str">
        <f>IF(B29="", "", _xlfn.XLOOKUP(B29, CO2_DATA!A:A, CO2_DATA!D:D, ""))</f>
        <v/>
      </c>
      <c r="F29" s="5">
        <f>C29* _xlfn.XLOOKUP(B29,CO2_DATA!A:A,CO2_DATA!E:E, "")</f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2:28" ht="15.75" customHeight="1" x14ac:dyDescent="0.3">
      <c r="B30" s="34"/>
      <c r="C30" s="33"/>
      <c r="D30" s="2" t="str">
        <f>IF(B30="", "", _xlfn.XLOOKUP(B30, CO2_DATA!A:A, CO2_DATA!C:C, ""))</f>
        <v/>
      </c>
      <c r="E30" s="35" t="str">
        <f>IF(B30="", "", _xlfn.XLOOKUP(B30, CO2_DATA!A:A, CO2_DATA!D:D, ""))</f>
        <v/>
      </c>
      <c r="F30" s="5">
        <f>C30* _xlfn.XLOOKUP(B30,CO2_DATA!A:A,CO2_DATA!E:E, "")</f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2:28" ht="15.75" customHeight="1" x14ac:dyDescent="0.3">
      <c r="B31" s="34"/>
      <c r="C31" s="33"/>
      <c r="D31" s="2" t="str">
        <f>IF(B31="", "", _xlfn.XLOOKUP(B31, CO2_DATA!A:A, CO2_DATA!C:C, ""))</f>
        <v/>
      </c>
      <c r="E31" s="35" t="str">
        <f>IF(B31="", "", _xlfn.XLOOKUP(B31, CO2_DATA!A:A, CO2_DATA!D:D, ""))</f>
        <v/>
      </c>
      <c r="F31" s="5">
        <f>C31* _xlfn.XLOOKUP(B31,CO2_DATA!A:A,CO2_DATA!E:E, "")</f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2:28" ht="15.75" customHeight="1" thickBot="1" x14ac:dyDescent="0.35">
      <c r="B32" s="48"/>
      <c r="C32" s="49"/>
      <c r="D32" s="2" t="str">
        <f>IF(B32="", "", _xlfn.XLOOKUP(B32, CO2_DATA!A:A, CO2_DATA!C:C, ""))</f>
        <v/>
      </c>
      <c r="E32" s="35" t="str">
        <f>IF(B32="", "", _xlfn.XLOOKUP(B32, CO2_DATA!A:A, CO2_DATA!D:D, ""))</f>
        <v/>
      </c>
      <c r="F32" s="5">
        <f>C32* _xlfn.XLOOKUP(B32,CO2_DATA!A:A,CO2_DATA!E:E, "")</f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ht="25.5" customHeight="1" thickBot="1" x14ac:dyDescent="0.35">
      <c r="B33" s="45" t="s">
        <v>11</v>
      </c>
      <c r="C33" s="46"/>
      <c r="D33" s="46"/>
      <c r="E33" s="47" t="e">
        <f>IF(COUNTIF(F9:F32,"&lt;&gt;0")&gt;=2,SUM(F9:F32),"")/1000</f>
        <v>#VALUE!</v>
      </c>
      <c r="F33" s="6"/>
      <c r="G33" s="3" t="s">
        <v>13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ht="15.75" customHeight="1" x14ac:dyDescent="0.25">
      <c r="B34" s="3"/>
      <c r="C34" s="3"/>
      <c r="D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ht="15.7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ht="15.7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ht="15.7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ht="15.7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ht="15.7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ht="15.7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ht="15.7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ht="15.7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ht="15.7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ht="15.7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ht="15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ht="15.7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2:28" ht="15.7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2:28" ht="15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2:28" ht="15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2:28" ht="15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ht="15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2:28" ht="15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2:28" ht="15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2:28" ht="15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2:28" ht="15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2:28" ht="15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ht="15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5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2:28" ht="15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ht="15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2:28" ht="15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2:28" ht="15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2:28" ht="15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2:28" ht="15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ht="15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ht="15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2:28" ht="15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ht="15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2:28" ht="15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2:28" ht="15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2:28" ht="15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2:28" ht="15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2:28" ht="15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2:28" ht="15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2:28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2:28" ht="15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2:28" ht="15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2:28" ht="15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2:28" ht="15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2:28" ht="15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2:28" ht="15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2:28" ht="15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2:28" ht="15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2:28" ht="15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2:28" ht="15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2:28" ht="15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2:28" ht="15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2:28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2:28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2:28" ht="15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2:28" ht="15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2:28" ht="15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2:28" ht="15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2:28" ht="15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2:28" ht="15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2:28" ht="15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2:28" ht="15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2:28" ht="15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2:28" ht="15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2:28" ht="15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2:28" ht="15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2:28" ht="15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2:28" ht="15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2:28" ht="15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2:28" ht="15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2:28" ht="15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2:28" ht="15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2:28" ht="15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2:28" ht="15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2:28" ht="15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2:28" ht="15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2:28" ht="15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2:28" ht="15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2:28" ht="15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2:28" ht="15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2:28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2:28" ht="15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2:28" ht="15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2:28" ht="15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2:28" ht="15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2:28" ht="15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2:28" ht="15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2:28" ht="15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2:28" ht="15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2:28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2:28" ht="15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2:28" ht="15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2:28" ht="15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2:28" ht="15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2:28" ht="15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2:28" ht="15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2:28" ht="15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2:28" ht="15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2:28" ht="15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2:28" ht="15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2:28" ht="15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2:28" ht="15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2:28" ht="15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2:28" ht="15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2:28" ht="15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2:28" ht="15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2:28" ht="15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2:28" ht="15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2:28" ht="15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2:28" ht="15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2:28" ht="15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2:28" ht="15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2:28" ht="15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2:28" ht="15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2:28" ht="15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2:28" ht="15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2:28" ht="15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2:28" ht="15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2:28" ht="15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2:28" ht="15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2:28" ht="15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2:28" ht="15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2:28" ht="15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2:28" ht="15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2:28" ht="15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2:28" ht="15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2:28" ht="15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2:28" ht="15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2:28" ht="15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2:28" ht="15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2:28" ht="15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2:28" ht="15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2:28" ht="15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2:28" ht="15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2:28" ht="15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2:28" ht="15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2:28" ht="15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2:28" ht="15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2:28" ht="15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2:28" ht="15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2:28" ht="15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2:28" ht="15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2:28" ht="15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2:28" ht="15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2:28" ht="15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2:28" ht="15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2:28" ht="15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2:28" ht="15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2:28" ht="15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2:28" ht="15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2:28" ht="15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2:28" ht="15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2:28" ht="15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2:28" ht="15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2:28" ht="15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2:28" ht="15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2:28" ht="15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2:28" ht="15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2:28" ht="15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2:28" ht="15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2:28" ht="15.7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2:28" ht="15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2:28" ht="15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2:28" ht="15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2:28" ht="15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2:28" ht="15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2:28" ht="15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2:28" ht="15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2:28" ht="15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2:28" ht="15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2:28" ht="15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2:28" ht="15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2:28" ht="15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2:28" ht="15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2:28" ht="15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2:28" ht="15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2:28" ht="15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2:28" ht="15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2:28" ht="15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2:28" ht="15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2:28" ht="15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2:28" ht="15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2:28" ht="15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2:28" ht="15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2:28" ht="15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2:28" ht="15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2:28" ht="15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2:28" ht="15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2:28" ht="15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2:28" ht="15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2:28" ht="15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2:28" ht="15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2:28" ht="15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2:28" ht="15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2:28" ht="15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2:28" ht="15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2:28" ht="15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2:28" ht="15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2:28" ht="15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2:28" ht="15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2:28" ht="15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2:28" ht="15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2:28" ht="15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2:28" ht="15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2:28" ht="15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2:28" ht="15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2:28" ht="15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2:28" ht="15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2:28" ht="15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2:28" ht="15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2:28" ht="15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2:28" ht="15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2:28" ht="15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2:28" ht="15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2:28" ht="15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2:28" ht="15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2:28" ht="15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2:28" ht="15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2:28" ht="15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2:28" ht="15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2:28" ht="15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2:28" ht="15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2:28" ht="15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2:28" ht="15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2:28" ht="15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2:28" ht="15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2:28" ht="15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2:28" ht="15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2:28" ht="15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2:28" ht="15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2:28" ht="15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2:28" ht="15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2:28" ht="15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2:28" ht="15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2:28" ht="15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2:28" ht="15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2:28" ht="15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2:28" ht="15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2:28" ht="15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2:28" ht="15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2:28" ht="15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2:28" ht="15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2:28" ht="15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2:28" ht="15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2:28" ht="15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2:28" ht="15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2:28" ht="15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2:28" ht="15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2:28" ht="15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2:28" ht="15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2:28" ht="15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2:28" ht="15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2:28" ht="15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2:28" ht="15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2:28" ht="15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2:28" ht="15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2:28" ht="15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2:28" ht="15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2:28" ht="15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2:28" ht="15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2:28" ht="15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2:28" ht="15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2:28" ht="15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2:28" ht="15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2:28" ht="15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2:28" ht="15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2:28" ht="15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2:28" ht="15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2:28" ht="15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2:28" ht="15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2:28" ht="15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2:28" ht="15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2:28" ht="15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2:28" ht="15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2:28" ht="15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2:28" ht="15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2:28" ht="15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2:28" ht="15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2:28" ht="15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2:28" ht="15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2:28" ht="15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2:28" ht="15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2:28" ht="15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2:28" ht="15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2:28" ht="15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2:28" ht="15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2:28" ht="15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2:28" ht="15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2:28" ht="15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2:28" ht="15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2:28" ht="15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2:28" ht="15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2:28" ht="15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2:28" ht="15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2:28" ht="15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2:28" ht="15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2:28" ht="15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2:28" ht="15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2:28" ht="15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2:28" ht="15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2:28" ht="15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2:28" ht="15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2:28" ht="15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2:28" ht="15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2:28" ht="15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2:28" ht="15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2:28" ht="15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2:28" ht="15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2:28" ht="15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2:28" ht="15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2:28" ht="15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2:28" ht="15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2:28" ht="15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2:28" ht="15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2:28" ht="15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2:28" ht="15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2:28" ht="15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2:28" ht="15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2:28" ht="15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2:28" ht="15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2:28" ht="15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2:28" ht="15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2:28" ht="15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2:28" ht="15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2:28" ht="15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2:28" ht="15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2:28" ht="15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2:28" ht="15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2:28" ht="15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2:28" ht="15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2:28" ht="15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2:28" ht="15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2:28" ht="15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2:28" ht="15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2:28" ht="15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2:28" ht="15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2:28" ht="15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2:28" ht="15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2:28" ht="15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2:28" ht="15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2:28" ht="15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2:28" ht="15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2:28" ht="15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2:28" ht="15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2:28" ht="15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2:28" ht="15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2:28" ht="15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2:28" ht="15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2:28" ht="15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2:28" ht="15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2:28" ht="15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2:28" ht="15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2:28" ht="15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2:28" ht="15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2:28" ht="15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2:28" ht="15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2:28" ht="15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2:28" ht="15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2:28" ht="15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2:28" ht="15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2:28" ht="15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2:28" ht="15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2:28" ht="15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2:28" ht="15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2:28" ht="15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2:28" ht="15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2:28" ht="15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2:28" ht="15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2:28" ht="15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2:28" ht="15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2:28" ht="15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2:28" ht="15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2:28" ht="15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2:28" ht="15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2:28" ht="15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2:28" ht="15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2:28" ht="15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2:28" ht="15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2:28" ht="15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2:28" ht="15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2:28" ht="15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2:28" ht="15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2:28" ht="15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2:28" ht="15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2:28" ht="15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2:28" ht="15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2:28" ht="15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2:28" ht="15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2:28" ht="15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2:28" ht="15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2:28" ht="15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2:28" ht="15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2:28" ht="15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2:28" ht="15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2:28" ht="15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2:28" ht="15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2:28" ht="15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2:28" ht="15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2:28" ht="15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2:28" ht="15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2:28" ht="15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2:28" ht="15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2:28" ht="15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2:28" ht="15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2:28" ht="15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2:28" ht="15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2:28" ht="15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2:28" ht="15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2:28" ht="15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2:28" ht="15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2:28" ht="15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2:28" ht="15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2:28" ht="15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2:28" ht="15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2:28" ht="15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2:28" ht="15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2:28" ht="15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2:28" ht="15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2:28" ht="15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2:28" ht="15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2:28" ht="15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2:28" ht="15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2:28" ht="15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2:28" ht="15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2:28" ht="15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2:28" ht="15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2:28" ht="15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2:28" ht="15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2:28" ht="15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2:28" ht="15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2:28" ht="15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2:28" ht="15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2:28" ht="15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2:28" ht="15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2:28" ht="15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2:28" ht="15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2:28" ht="15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2:28" ht="15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2:28" ht="15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2:28" ht="15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2:28" ht="15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2:28" ht="15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2:28" ht="15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2:28" ht="15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2:28" ht="15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2:28" ht="15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2:28" ht="15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2:28" ht="15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2:28" ht="15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2:28" ht="15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2:28" ht="15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2:28" ht="15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2:28" ht="15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2:28" ht="15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2:28" ht="15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2:28" ht="15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2:28" ht="15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2:28" ht="15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2:28" ht="15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2:28" ht="15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2:28" ht="15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2:28" ht="15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2:28" ht="15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2:28" ht="15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2:28" ht="15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2:28" ht="15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2:28" ht="15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2:28" ht="15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2:28" ht="15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2:28" ht="15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2:28" ht="15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2:28" ht="15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2:28" ht="15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2:28" ht="15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2:28" ht="15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2:28" ht="15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2:28" ht="15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2:28" ht="15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2:28" ht="15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2:28" ht="15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2:28" ht="15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2:28" ht="15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2:28" ht="15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2:28" ht="15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2:28" ht="15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2:28" ht="15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2:28" ht="15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2:28" ht="15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2:28" ht="15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2:28" ht="15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2:28" ht="15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2:28" ht="15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2:28" ht="15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2:28" ht="15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2:28" ht="15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2:28" ht="15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2:28" ht="15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2:28" ht="15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2:28" ht="15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2:28" ht="15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2:28" ht="15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2:28" ht="15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2:28" ht="15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2:28" ht="15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2:28" ht="15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2:28" ht="15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2:28" ht="15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2:28" ht="15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2:28" ht="15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2:28" ht="15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2:28" ht="15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2:28" ht="15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2:28" ht="15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2:28" ht="15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2:28" ht="15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2:28" ht="15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2:28" ht="15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2:28" ht="15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2:28" ht="15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2:28" ht="15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2:28" ht="15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2:28" ht="15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2:28" ht="15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2:28" ht="15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2:28" ht="15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2:28" ht="15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2:28" ht="15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2:28" ht="15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2:28" ht="15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2:28" ht="15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2:28" ht="15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2:28" ht="15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2:28" ht="15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2:28" ht="15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2:28" ht="15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2:28" ht="15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2:28" ht="15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2:28" ht="15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2:28" ht="15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2:28" ht="15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2:28" ht="15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2:28" ht="15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2:28" ht="15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2:28" ht="15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2:28" ht="15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2:28" ht="15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2:28" ht="15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2:28" ht="15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2:28" ht="15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2:28" ht="15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2:28" ht="15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2:28" ht="15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2:28" ht="15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2:28" ht="15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2:28" ht="15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2:28" ht="15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2:28" ht="15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2:28" ht="15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2:28" ht="15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2:28" ht="15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2:28" ht="15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2:28" ht="15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2:28" ht="15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2:28" ht="15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2:28" ht="15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2:28" ht="15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2:28" ht="15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2:28" ht="15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2:28" ht="15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2:28" ht="15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2:28" ht="15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2:28" ht="15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2:28" ht="15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2:28" ht="15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2:28" ht="15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2:28" ht="15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2:28" ht="15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2:28" ht="15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2:28" ht="15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2:28" ht="15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2:28" ht="15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2:28" ht="15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2:28" ht="15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2:28" ht="15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2:28" ht="15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2:28" ht="15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2:28" ht="15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2:28" ht="15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2:28" ht="15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2:28" ht="15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2:28" ht="15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2:28" ht="15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2:28" ht="15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2:28" ht="15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2:28" ht="15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2:28" ht="15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2:28" ht="15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2:28" ht="15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2:28" ht="15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2:28" ht="15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2:28" ht="15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2:28" ht="15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2:28" ht="15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2:28" ht="15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2:28" ht="15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2:28" ht="15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2:28" ht="15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2:28" ht="15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2:28" ht="15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2:28" ht="15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2:28" ht="15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2:28" ht="15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2:28" ht="15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2:28" ht="15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2:28" ht="15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2:28" ht="15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2:28" ht="15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2:28" ht="15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2:28" ht="15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2:28" ht="15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2:28" ht="15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2:28" ht="15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2:28" ht="15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2:28" ht="15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2:28" ht="15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2:28" ht="15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2:28" ht="15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2:28" ht="15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2:28" ht="15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2:28" ht="15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2:28" ht="15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2:28" ht="15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2:28" ht="15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2:28" ht="15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2:28" ht="15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2:28" ht="15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2:28" ht="15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2:28" ht="15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2:28" ht="15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2:28" ht="15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2:28" ht="15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2:28" ht="15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2:28" ht="15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2:28" ht="15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2:28" ht="15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2:28" ht="15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2:28" ht="15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2:28" ht="15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2:28" ht="15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2:28" ht="15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2:28" ht="15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2:28" ht="15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2:28" ht="15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2:28" ht="15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2:28" ht="15.75" customHeight="1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2:28" ht="15.75" customHeight="1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2:28" ht="15.75" customHeight="1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2:28" ht="15.75" customHeight="1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2:28" ht="15.75" customHeight="1" x14ac:dyDescent="0.2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2:28" ht="15.75" customHeight="1" x14ac:dyDescent="0.2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2:28" ht="15.75" customHeight="1" x14ac:dyDescent="0.2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2:28" ht="15.75" customHeight="1" x14ac:dyDescent="0.2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2:28" ht="15.75" customHeight="1" x14ac:dyDescent="0.2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2:28" ht="15.75" customHeight="1" x14ac:dyDescent="0.2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2:28" ht="15.75" customHeight="1" x14ac:dyDescent="0.2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2:28" ht="15.75" customHeight="1" x14ac:dyDescent="0.2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2:28" ht="15.75" customHeight="1" x14ac:dyDescent="0.2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2:28" ht="15.75" customHeight="1" x14ac:dyDescent="0.2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2:28" ht="15.75" customHeight="1" x14ac:dyDescent="0.2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2:28" ht="15.75" customHeight="1" x14ac:dyDescent="0.2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2:28" ht="15.75" customHeight="1" x14ac:dyDescent="0.2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2:28" ht="15.75" customHeight="1" x14ac:dyDescent="0.2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2:28" ht="15.75" customHeight="1" x14ac:dyDescent="0.2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2:28" ht="15.75" customHeight="1" x14ac:dyDescent="0.2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2:28" ht="15.75" customHeight="1" x14ac:dyDescent="0.2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2:28" ht="15.75" customHeight="1" x14ac:dyDescent="0.2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2:28" ht="15.75" customHeight="1" x14ac:dyDescent="0.2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2:28" ht="15.75" customHeight="1" x14ac:dyDescent="0.2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2:28" ht="15.75" customHeight="1" x14ac:dyDescent="0.2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2:28" ht="15.75" customHeight="1" x14ac:dyDescent="0.2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2:28" ht="15.75" customHeight="1" x14ac:dyDescent="0.2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2:28" ht="15.75" customHeight="1" x14ac:dyDescent="0.2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2:28" ht="15.75" customHeight="1" x14ac:dyDescent="0.2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2:28" ht="15.75" customHeight="1" x14ac:dyDescent="0.2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2:28" ht="15.75" customHeight="1" x14ac:dyDescent="0.2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2:28" ht="15.75" customHeight="1" x14ac:dyDescent="0.2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2:28" ht="15.75" customHeight="1" x14ac:dyDescent="0.2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2:28" ht="15.75" customHeight="1" x14ac:dyDescent="0.2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2:28" ht="15.75" customHeight="1" x14ac:dyDescent="0.2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2:28" ht="15.75" customHeight="1" x14ac:dyDescent="0.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2:28" ht="15.75" customHeight="1" x14ac:dyDescent="0.2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2:28" ht="15.75" customHeight="1" x14ac:dyDescent="0.2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2:28" ht="15.75" customHeight="1" x14ac:dyDescent="0.2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2:28" ht="15.75" customHeight="1" x14ac:dyDescent="0.2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2:28" ht="15.75" customHeight="1" x14ac:dyDescent="0.2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2:28" ht="15.75" customHeight="1" x14ac:dyDescent="0.2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2:28" ht="15.75" customHeight="1" x14ac:dyDescent="0.2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2:28" ht="15.75" customHeight="1" x14ac:dyDescent="0.2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2:28" ht="15.75" customHeight="1" x14ac:dyDescent="0.2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2:28" ht="15.75" customHeight="1" x14ac:dyDescent="0.2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2:28" ht="15.75" customHeight="1" x14ac:dyDescent="0.2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2:28" ht="15.75" customHeight="1" x14ac:dyDescent="0.2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2:28" ht="15.75" customHeight="1" x14ac:dyDescent="0.2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2:28" ht="15.75" customHeight="1" x14ac:dyDescent="0.2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2:28" ht="15.75" customHeight="1" x14ac:dyDescent="0.2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2:28" ht="15.75" customHeight="1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2:28" ht="15.75" customHeight="1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2:28" ht="15.75" customHeight="1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2:28" ht="15.75" customHeight="1" x14ac:dyDescent="0.2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2:28" ht="15.75" customHeight="1" x14ac:dyDescent="0.2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2:28" ht="15.75" customHeight="1" x14ac:dyDescent="0.2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2:28" ht="15.75" customHeight="1" x14ac:dyDescent="0.2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2:28" ht="15.75" customHeight="1" x14ac:dyDescent="0.2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2:28" ht="15.75" customHeight="1" x14ac:dyDescent="0.2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2:28" ht="15.75" customHeight="1" x14ac:dyDescent="0.2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2:28" ht="15.75" customHeight="1" x14ac:dyDescent="0.2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2:28" ht="15.75" customHeight="1" x14ac:dyDescent="0.2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2:28" ht="15.75" customHeight="1" x14ac:dyDescent="0.2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2:28" ht="15.75" customHeight="1" x14ac:dyDescent="0.2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2:28" ht="15.75" customHeight="1" x14ac:dyDescent="0.2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2:28" ht="15.75" customHeight="1" x14ac:dyDescent="0.2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2:28" ht="15.75" customHeight="1" x14ac:dyDescent="0.2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2:28" ht="15.75" customHeight="1" x14ac:dyDescent="0.2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2:28" ht="15.75" customHeight="1" x14ac:dyDescent="0.2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2:28" ht="15.75" customHeight="1" x14ac:dyDescent="0.2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2:28" ht="15.75" customHeight="1" x14ac:dyDescent="0.2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2:28" ht="15.75" customHeight="1" x14ac:dyDescent="0.2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2:28" ht="15.75" customHeight="1" x14ac:dyDescent="0.2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2:28" ht="15.75" customHeight="1" x14ac:dyDescent="0.2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2:28" ht="15.75" customHeight="1" x14ac:dyDescent="0.2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2:28" ht="15.75" customHeight="1" x14ac:dyDescent="0.2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2:28" ht="15.75" customHeight="1" x14ac:dyDescent="0.2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2:28" ht="15.75" customHeight="1" x14ac:dyDescent="0.2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2:28" ht="15.75" customHeight="1" x14ac:dyDescent="0.2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2:28" ht="15.75" customHeight="1" x14ac:dyDescent="0.2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2:28" ht="15.75" customHeight="1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2:28" ht="15.75" customHeight="1" x14ac:dyDescent="0.2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2:28" ht="15.75" customHeight="1" x14ac:dyDescent="0.2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2:28" ht="15.75" customHeight="1" x14ac:dyDescent="0.2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2:28" ht="15.75" customHeight="1" x14ac:dyDescent="0.2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2:28" ht="15.75" customHeight="1" x14ac:dyDescent="0.2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2:28" ht="15.75" customHeight="1" x14ac:dyDescent="0.2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2:28" ht="15.75" customHeight="1" x14ac:dyDescent="0.2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2:28" ht="15.75" customHeight="1" x14ac:dyDescent="0.2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2:28" ht="15.75" customHeight="1" x14ac:dyDescent="0.2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2:28" ht="15.75" customHeight="1" x14ac:dyDescent="0.2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2:28" ht="15.75" customHeight="1" x14ac:dyDescent="0.2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2:28" ht="15.75" customHeight="1" x14ac:dyDescent="0.2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2:28" ht="15.75" customHeight="1" x14ac:dyDescent="0.2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2:28" ht="15.75" customHeight="1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2:28" ht="15.75" customHeight="1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2:28" ht="15.75" customHeight="1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2:28" ht="15.75" customHeight="1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2:28" ht="15.75" customHeight="1" x14ac:dyDescent="0.2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2:28" ht="15.75" customHeight="1" x14ac:dyDescent="0.2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2:28" ht="15.75" customHeight="1" x14ac:dyDescent="0.2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2:28" ht="15.75" customHeight="1" x14ac:dyDescent="0.2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2:28" ht="15.75" customHeight="1" x14ac:dyDescent="0.2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2:28" ht="15.75" customHeight="1" x14ac:dyDescent="0.2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2:28" ht="15.75" customHeight="1" x14ac:dyDescent="0.2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2:28" ht="15.75" customHeight="1" x14ac:dyDescent="0.2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2:28" ht="15.75" customHeight="1" x14ac:dyDescent="0.2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2:28" ht="15.75" customHeight="1" x14ac:dyDescent="0.2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2:28" ht="15.75" customHeight="1" x14ac:dyDescent="0.2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2:28" ht="15.75" customHeight="1" x14ac:dyDescent="0.2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2:28" ht="15.75" customHeight="1" x14ac:dyDescent="0.2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2:28" ht="15.75" customHeight="1" x14ac:dyDescent="0.2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2:28" ht="15.75" customHeight="1" x14ac:dyDescent="0.2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2:28" ht="15.75" customHeight="1" x14ac:dyDescent="0.2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2:28" ht="15.75" customHeight="1" x14ac:dyDescent="0.2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2:28" ht="15.75" customHeight="1" x14ac:dyDescent="0.2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2:28" ht="15.75" customHeight="1" x14ac:dyDescent="0.2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2:28" ht="15.75" customHeight="1" x14ac:dyDescent="0.2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2:28" ht="15.75" customHeight="1" x14ac:dyDescent="0.2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2:28" ht="15.75" customHeight="1" x14ac:dyDescent="0.2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2:28" ht="15.75" customHeight="1" x14ac:dyDescent="0.2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2:28" ht="15.75" customHeight="1" x14ac:dyDescent="0.2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2:28" ht="15.75" customHeight="1" x14ac:dyDescent="0.2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2:28" ht="15.75" customHeight="1" x14ac:dyDescent="0.2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2:28" ht="15.75" customHeight="1" x14ac:dyDescent="0.2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2:28" ht="15.75" customHeight="1" x14ac:dyDescent="0.2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2:28" ht="15.75" customHeight="1" x14ac:dyDescent="0.2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2:28" ht="15.75" customHeight="1" x14ac:dyDescent="0.2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2:28" ht="15.75" customHeight="1" x14ac:dyDescent="0.2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2:28" ht="15.75" customHeight="1" x14ac:dyDescent="0.2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2:28" ht="15.75" customHeight="1" x14ac:dyDescent="0.2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2:28" ht="15.75" customHeight="1" x14ac:dyDescent="0.2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2:28" ht="15.75" customHeight="1" x14ac:dyDescent="0.2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2:28" ht="15.75" customHeight="1" x14ac:dyDescent="0.2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2:28" ht="15.75" customHeight="1" x14ac:dyDescent="0.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2:28" ht="15.75" customHeight="1" x14ac:dyDescent="0.2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2:28" ht="15.75" customHeight="1" x14ac:dyDescent="0.2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2:28" ht="15.75" customHeight="1" x14ac:dyDescent="0.2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2:28" ht="15.75" customHeight="1" x14ac:dyDescent="0.2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2:28" ht="15.75" customHeight="1" x14ac:dyDescent="0.2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2:28" ht="15.75" customHeight="1" x14ac:dyDescent="0.2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2:28" ht="15.75" customHeight="1" x14ac:dyDescent="0.2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2:28" ht="15.75" customHeight="1" x14ac:dyDescent="0.2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2:28" ht="15.75" customHeight="1" x14ac:dyDescent="0.2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2:28" ht="15.75" customHeight="1" x14ac:dyDescent="0.2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2:28" ht="15.75" customHeight="1" x14ac:dyDescent="0.2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2:28" ht="15.75" customHeight="1" x14ac:dyDescent="0.2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2:28" ht="15.75" customHeight="1" x14ac:dyDescent="0.2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2:28" ht="15.75" customHeight="1" x14ac:dyDescent="0.2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2:28" ht="15.75" customHeight="1" x14ac:dyDescent="0.2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2:28" ht="15.75" customHeight="1" x14ac:dyDescent="0.2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2:28" ht="15.75" customHeight="1" x14ac:dyDescent="0.2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2:28" ht="15.75" customHeight="1" x14ac:dyDescent="0.2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2:28" ht="15.75" customHeight="1" x14ac:dyDescent="0.2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2:28" ht="15.75" customHeight="1" x14ac:dyDescent="0.2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2:28" ht="15.75" customHeight="1" x14ac:dyDescent="0.2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2:28" ht="15.75" customHeight="1" x14ac:dyDescent="0.2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2:28" ht="15.75" customHeight="1" x14ac:dyDescent="0.2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2:28" ht="15.75" customHeight="1" x14ac:dyDescent="0.2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2:28" ht="15.75" customHeight="1" x14ac:dyDescent="0.2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2:28" ht="15.75" customHeight="1" x14ac:dyDescent="0.2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2:28" ht="15.75" customHeight="1" x14ac:dyDescent="0.2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2:28" ht="15.75" customHeight="1" x14ac:dyDescent="0.2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2:28" ht="15.75" customHeight="1" x14ac:dyDescent="0.2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2:28" ht="15.75" customHeight="1" x14ac:dyDescent="0.2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2:28" ht="15.75" customHeight="1" x14ac:dyDescent="0.2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2:28" ht="15.75" customHeight="1" x14ac:dyDescent="0.2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2:28" ht="15.75" customHeight="1" x14ac:dyDescent="0.2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2:28" ht="15.75" customHeight="1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2:28" ht="15.75" customHeight="1" x14ac:dyDescent="0.2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2:28" ht="15.75" customHeight="1" x14ac:dyDescent="0.2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2:28" ht="15.75" customHeight="1" x14ac:dyDescent="0.2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2:28" ht="15.75" customHeight="1" x14ac:dyDescent="0.2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2:28" ht="15.75" customHeight="1" x14ac:dyDescent="0.2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2:28" ht="15.75" customHeight="1" x14ac:dyDescent="0.2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2:28" ht="15.75" customHeight="1" x14ac:dyDescent="0.2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2:28" ht="15.75" customHeight="1" x14ac:dyDescent="0.2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2:28" ht="15.75" customHeight="1" x14ac:dyDescent="0.2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2:28" ht="15.75" customHeight="1" x14ac:dyDescent="0.2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2:28" ht="15.75" customHeight="1" x14ac:dyDescent="0.2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2:28" ht="15.75" customHeight="1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2:28" ht="15.75" customHeight="1" x14ac:dyDescent="0.2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2:28" ht="15.75" customHeight="1" x14ac:dyDescent="0.2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2:28" ht="15.75" customHeight="1" x14ac:dyDescent="0.2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2:28" ht="15.75" customHeight="1" x14ac:dyDescent="0.2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2:28" ht="15.75" customHeight="1" x14ac:dyDescent="0.2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2:28" ht="15.75" customHeight="1" x14ac:dyDescent="0.2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2:28" ht="15.75" customHeight="1" x14ac:dyDescent="0.2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2:28" ht="15.75" customHeight="1" x14ac:dyDescent="0.2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2:28" ht="15.75" customHeight="1" x14ac:dyDescent="0.2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2:28" ht="15.75" customHeight="1" x14ac:dyDescent="0.2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2:28" ht="15.75" customHeight="1" x14ac:dyDescent="0.2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2:28" ht="15.75" customHeight="1" x14ac:dyDescent="0.2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2:28" ht="15.75" customHeight="1" x14ac:dyDescent="0.2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2:28" ht="15.75" customHeight="1" x14ac:dyDescent="0.2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2:28" ht="15.75" customHeight="1" x14ac:dyDescent="0.2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2:28" ht="15.75" customHeight="1" x14ac:dyDescent="0.2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2:28" ht="15.75" customHeight="1" x14ac:dyDescent="0.2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2:28" ht="15.75" customHeight="1" x14ac:dyDescent="0.2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2:28" ht="15.75" customHeight="1" x14ac:dyDescent="0.2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2:28" ht="15.75" customHeight="1" x14ac:dyDescent="0.2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2:28" ht="15.75" customHeight="1" x14ac:dyDescent="0.2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2:28" ht="15.75" customHeight="1" x14ac:dyDescent="0.2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2:28" ht="15.75" customHeight="1" x14ac:dyDescent="0.2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2:28" ht="15.75" customHeight="1" x14ac:dyDescent="0.2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2:28" ht="15.75" customHeight="1" x14ac:dyDescent="0.2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2:28" ht="15.75" customHeight="1" x14ac:dyDescent="0.2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2:28" ht="15.75" customHeight="1" x14ac:dyDescent="0.2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2:28" ht="15.75" customHeight="1" x14ac:dyDescent="0.2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2:28" ht="15.75" customHeight="1" x14ac:dyDescent="0.2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2:28" ht="15.75" customHeight="1" x14ac:dyDescent="0.2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2:28" ht="15.75" customHeight="1" x14ac:dyDescent="0.2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2:28" ht="15.75" customHeight="1" x14ac:dyDescent="0.2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2:28" ht="15.75" customHeight="1" x14ac:dyDescent="0.2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2:28" ht="15.75" customHeight="1" x14ac:dyDescent="0.2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2:28" ht="15.75" customHeight="1" x14ac:dyDescent="0.2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2:28" ht="15.75" customHeight="1" x14ac:dyDescent="0.2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2:28" ht="15.75" customHeight="1" x14ac:dyDescent="0.2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2:28" ht="15.75" customHeight="1" x14ac:dyDescent="0.2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2:28" ht="15.75" customHeight="1" x14ac:dyDescent="0.2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2:28" ht="15.75" customHeight="1" x14ac:dyDescent="0.2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2:28" ht="15.75" customHeight="1" x14ac:dyDescent="0.2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2:28" ht="15.75" customHeight="1" x14ac:dyDescent="0.2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2:28" ht="15.75" customHeight="1" x14ac:dyDescent="0.2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2:28" ht="15.75" customHeight="1" x14ac:dyDescent="0.2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2:28" ht="15.75" customHeight="1" x14ac:dyDescent="0.2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2:28" ht="15.75" customHeight="1" x14ac:dyDescent="0.2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2:28" ht="15.75" customHeight="1" x14ac:dyDescent="0.2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2:28" ht="15.75" customHeight="1" x14ac:dyDescent="0.2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2:28" ht="15.75" customHeight="1" x14ac:dyDescent="0.2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2:28" ht="15.75" customHeight="1" x14ac:dyDescent="0.2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2:28" ht="15.75" customHeight="1" x14ac:dyDescent="0.2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2:28" ht="15.75" customHeight="1" x14ac:dyDescent="0.2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2:28" ht="15.75" customHeight="1" x14ac:dyDescent="0.2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2:28" ht="15.75" customHeight="1" x14ac:dyDescent="0.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2:28" ht="15.75" customHeight="1" x14ac:dyDescent="0.2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2:28" ht="15.75" customHeight="1" x14ac:dyDescent="0.2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2:28" ht="15.75" customHeight="1" x14ac:dyDescent="0.2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2:28" ht="15.75" customHeight="1" x14ac:dyDescent="0.2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2:28" ht="15.75" customHeight="1" x14ac:dyDescent="0.2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2:28" ht="15.75" customHeight="1" x14ac:dyDescent="0.2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2:28" ht="15.75" customHeight="1" x14ac:dyDescent="0.2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2:28" ht="15.75" customHeight="1" x14ac:dyDescent="0.2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2:28" ht="15.75" customHeight="1" x14ac:dyDescent="0.2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2:28" ht="15.75" customHeight="1" x14ac:dyDescent="0.2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2:28" ht="15.75" customHeight="1" x14ac:dyDescent="0.2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2:28" ht="15.75" customHeight="1" x14ac:dyDescent="0.2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2:28" ht="15.75" customHeight="1" x14ac:dyDescent="0.2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2:28" ht="15.75" customHeight="1" x14ac:dyDescent="0.2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2:28" ht="15.75" customHeight="1" x14ac:dyDescent="0.2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2:28" ht="15.75" customHeight="1" x14ac:dyDescent="0.2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2:28" ht="15.75" customHeight="1" x14ac:dyDescent="0.2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2:28" ht="15.75" customHeight="1" x14ac:dyDescent="0.2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2:28" ht="15.75" customHeight="1" x14ac:dyDescent="0.2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2:28" ht="15.75" customHeight="1" x14ac:dyDescent="0.2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2:28" ht="15.75" customHeight="1" x14ac:dyDescent="0.2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2:28" ht="15.75" customHeight="1" x14ac:dyDescent="0.2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2:28" ht="15.75" customHeight="1" x14ac:dyDescent="0.2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2:28" ht="15.75" customHeight="1" x14ac:dyDescent="0.2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2:28" ht="15.75" customHeight="1" x14ac:dyDescent="0.2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2:28" ht="15.75" customHeight="1" x14ac:dyDescent="0.2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2:28" ht="15.75" customHeight="1" x14ac:dyDescent="0.2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2:28" ht="15.75" customHeight="1" x14ac:dyDescent="0.2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2:28" ht="15.75" customHeight="1" x14ac:dyDescent="0.2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2:28" ht="15.75" customHeight="1" x14ac:dyDescent="0.2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2:28" ht="15.75" customHeight="1" x14ac:dyDescent="0.2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2:28" ht="15.75" customHeight="1" x14ac:dyDescent="0.2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2:28" ht="15.75" customHeight="1" x14ac:dyDescent="0.2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2:28" ht="15.75" customHeight="1" x14ac:dyDescent="0.2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2:28" ht="15.75" customHeight="1" x14ac:dyDescent="0.2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2:28" ht="15.75" customHeight="1" x14ac:dyDescent="0.2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2:28" ht="15.75" customHeight="1" x14ac:dyDescent="0.2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2:28" ht="15.75" customHeight="1" x14ac:dyDescent="0.2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2:28" ht="15.75" customHeight="1" x14ac:dyDescent="0.2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2:28" ht="15.75" customHeight="1" x14ac:dyDescent="0.2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2:28" ht="15.75" customHeight="1" x14ac:dyDescent="0.2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2:28" ht="15.75" customHeight="1" x14ac:dyDescent="0.2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2:28" ht="15.75" customHeight="1" x14ac:dyDescent="0.2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2:28" ht="15.75" customHeight="1" x14ac:dyDescent="0.2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2:28" ht="15.75" customHeight="1" x14ac:dyDescent="0.2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2:28" ht="15.75" customHeight="1" x14ac:dyDescent="0.2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2:28" ht="15.75" customHeight="1" x14ac:dyDescent="0.2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2:28" ht="15.75" customHeight="1" x14ac:dyDescent="0.2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2:28" ht="15.75" customHeight="1" x14ac:dyDescent="0.2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2:28" ht="15.75" customHeight="1" x14ac:dyDescent="0.2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2:28" ht="15.75" customHeight="1" x14ac:dyDescent="0.2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2:28" ht="15.75" customHeight="1" x14ac:dyDescent="0.2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2:28" ht="15.75" customHeight="1" x14ac:dyDescent="0.2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2:28" ht="15.75" customHeight="1" x14ac:dyDescent="0.2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2:28" ht="15.75" customHeight="1" x14ac:dyDescent="0.2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2:28" ht="15.75" customHeight="1" x14ac:dyDescent="0.2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2:28" ht="15.75" customHeight="1" x14ac:dyDescent="0.2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2:28" ht="15.75" customHeight="1" x14ac:dyDescent="0.2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2:28" ht="15.75" customHeight="1" x14ac:dyDescent="0.2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2:28" ht="15.75" customHeight="1" x14ac:dyDescent="0.2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2:28" ht="15.75" customHeight="1" x14ac:dyDescent="0.2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2:28" ht="15.75" customHeight="1" x14ac:dyDescent="0.2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2:28" ht="15.75" customHeight="1" x14ac:dyDescent="0.2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2:28" ht="15.75" customHeight="1" x14ac:dyDescent="0.2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2:28" ht="15.75" customHeight="1" x14ac:dyDescent="0.2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2:28" ht="15.75" customHeight="1" x14ac:dyDescent="0.2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2:28" ht="15.75" customHeight="1" x14ac:dyDescent="0.25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2:28" ht="15.75" customHeight="1" x14ac:dyDescent="0.25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2:28" ht="15.75" customHeight="1" x14ac:dyDescent="0.25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2:28" ht="15.75" customHeight="1" x14ac:dyDescent="0.2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2:28" ht="15.75" customHeight="1" x14ac:dyDescent="0.25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2:28" ht="15.75" customHeight="1" x14ac:dyDescent="0.25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2:28" ht="15.75" customHeight="1" x14ac:dyDescent="0.25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2:28" ht="15.75" customHeight="1" x14ac:dyDescent="0.25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2:28" ht="15.75" customHeight="1" x14ac:dyDescent="0.2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2:28" ht="15.75" customHeight="1" x14ac:dyDescent="0.25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2:28" ht="15.75" customHeight="1" x14ac:dyDescent="0.25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2:28" ht="15.75" customHeight="1" x14ac:dyDescent="0.25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2:28" ht="15.75" customHeight="1" x14ac:dyDescent="0.25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2:28" ht="15.75" customHeight="1" x14ac:dyDescent="0.2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2:28" ht="15.75" customHeight="1" x14ac:dyDescent="0.25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2:28" ht="15.75" customHeight="1" x14ac:dyDescent="0.25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2:28" ht="15.75" customHeight="1" x14ac:dyDescent="0.25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2:28" ht="15.75" customHeight="1" x14ac:dyDescent="0.25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2:28" ht="15.75" customHeight="1" x14ac:dyDescent="0.25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2:28" ht="15.75" customHeight="1" x14ac:dyDescent="0.25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2:28" ht="15.75" customHeight="1" x14ac:dyDescent="0.25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</sheetData>
  <sheetProtection algorithmName="SHA-512" hashValue="3euRDPtxaxuM0yHqxqVaxeVfPH/Bqwpq0pI9vuVJxY6o5/JRVU4SMQVQgvxAdqutsTI/AjZ2ERcCj28XyXm+kQ==" saltValue="n9ulf3v43tFVLqocZjrXCw==" spinCount="100000" sheet="1" objects="1" scenarios="1"/>
  <mergeCells count="1">
    <mergeCell ref="B1:D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A87653-2D97-4FD0-BD19-34D73C3102A0}">
          <x14:formula1>
            <xm:f>CO2_DATA!$A$2:$A$11</xm:f>
          </x14:formula1>
          <xm:sqref>B9:B32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BA3C-4E77-4671-A8D1-63CFA15FCFB8}">
  <dimension ref="B1:AB1012"/>
  <sheetViews>
    <sheetView zoomScale="85" zoomScaleNormal="85" workbookViewId="0">
      <selection activeCell="C23" sqref="C23"/>
    </sheetView>
  </sheetViews>
  <sheetFormatPr defaultColWidth="12.7109375" defaultRowHeight="15" x14ac:dyDescent="0.25"/>
  <cols>
    <col min="1" max="1" width="3" customWidth="1"/>
    <col min="2" max="2" width="59.5703125" customWidth="1"/>
    <col min="3" max="4" width="19.5703125" customWidth="1"/>
    <col min="5" max="5" width="20.85546875" customWidth="1"/>
    <col min="6" max="6" width="12.28515625" hidden="1" customWidth="1"/>
    <col min="7" max="7" width="14.85546875" customWidth="1"/>
    <col min="8" max="8" width="8.7109375" customWidth="1"/>
    <col min="9" max="28" width="12" customWidth="1"/>
  </cols>
  <sheetData>
    <row r="1" spans="2:28" ht="15.75" customHeight="1" thickBot="1" x14ac:dyDescent="0.35">
      <c r="B1" s="73"/>
      <c r="C1" s="74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ht="15.75" customHeight="1" x14ac:dyDescent="0.3">
      <c r="B2" s="36" t="s">
        <v>0</v>
      </c>
      <c r="C2" s="70"/>
      <c r="D2" s="70"/>
      <c r="E2" s="5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15.75" customHeight="1" x14ac:dyDescent="0.3">
      <c r="B3" s="39" t="s">
        <v>1</v>
      </c>
      <c r="C3" s="71"/>
      <c r="D3" s="71"/>
      <c r="E3" s="55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15.75" customHeight="1" x14ac:dyDescent="0.3">
      <c r="B4" s="39" t="s">
        <v>30</v>
      </c>
      <c r="C4" s="71"/>
      <c r="D4" s="71"/>
      <c r="E4" s="55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5.75" customHeight="1" x14ac:dyDescent="0.3">
      <c r="B5" s="39" t="s">
        <v>31</v>
      </c>
      <c r="C5" s="71"/>
      <c r="D5" s="71"/>
      <c r="E5" s="55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5.75" customHeight="1" thickBot="1" x14ac:dyDescent="0.35">
      <c r="B6" s="42" t="s">
        <v>2</v>
      </c>
      <c r="C6" s="72"/>
      <c r="D6" s="72"/>
      <c r="E6" s="56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ht="15.75" customHeight="1" thickBot="1" x14ac:dyDescent="0.35">
      <c r="B7" s="2"/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34.5" customHeight="1" x14ac:dyDescent="0.3">
      <c r="B8" s="52" t="s">
        <v>3</v>
      </c>
      <c r="C8" s="53" t="s">
        <v>4</v>
      </c>
      <c r="D8" s="50" t="s">
        <v>10</v>
      </c>
      <c r="E8" s="51" t="s">
        <v>26</v>
      </c>
      <c r="F8" s="4" t="s">
        <v>5</v>
      </c>
      <c r="G8" s="9"/>
      <c r="H8" s="9"/>
      <c r="I8" s="9"/>
      <c r="J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ht="15.75" customHeight="1" x14ac:dyDescent="0.3">
      <c r="B9" s="34"/>
      <c r="C9" s="65"/>
      <c r="D9" s="2" t="str">
        <f>IF(B9="", "", _xlfn.XLOOKUP(B9, CO2_DATA!A:A, CO2_DATA!C:C, ""))</f>
        <v/>
      </c>
      <c r="E9" s="35" t="str">
        <f>IF(B9="", "", _xlfn.XLOOKUP(B9, CO2_DATA!A:A, CO2_DATA!D:D, ""))</f>
        <v/>
      </c>
      <c r="F9" s="5">
        <f>C9* _xlfn.XLOOKUP(B9,CO2_DATA!A:A,CO2_DATA!E:E, "")</f>
        <v>0</v>
      </c>
      <c r="G9" s="9"/>
      <c r="H9" s="9"/>
      <c r="I9" s="9"/>
      <c r="J9" s="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ht="15.75" customHeight="1" x14ac:dyDescent="0.3">
      <c r="B10" s="34"/>
      <c r="C10" s="33"/>
      <c r="D10" s="2" t="str">
        <f>IF(B10="", "", _xlfn.XLOOKUP(B10, CO2_DATA!A:A, CO2_DATA!C:C, ""))</f>
        <v/>
      </c>
      <c r="E10" s="35" t="str">
        <f>IF(B10="", "", _xlfn.XLOOKUP(B10, CO2_DATA!A:A, CO2_DATA!D:D, ""))</f>
        <v/>
      </c>
      <c r="F10" s="5">
        <f>C10* _xlfn.XLOOKUP(B10,CO2_DATA!A:A,CO2_DATA!E:E, "")</f>
        <v>0</v>
      </c>
      <c r="G10" s="9"/>
      <c r="H10" s="9"/>
      <c r="I10" s="9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ht="15.75" customHeight="1" x14ac:dyDescent="0.3">
      <c r="B11" s="34"/>
      <c r="C11" s="33"/>
      <c r="D11" s="2" t="str">
        <f>IF(B11="", "", _xlfn.XLOOKUP(B11, CO2_DATA!A:A, CO2_DATA!C:C, ""))</f>
        <v/>
      </c>
      <c r="E11" s="35" t="str">
        <f>IF(B11="", "", _xlfn.XLOOKUP(B11, CO2_DATA!A:A, CO2_DATA!D:D, ""))</f>
        <v/>
      </c>
      <c r="F11" s="5">
        <f>C11* _xlfn.XLOOKUP(B11,CO2_DATA!A:A,CO2_DATA!E:E, "")</f>
        <v>0</v>
      </c>
      <c r="G11" s="9"/>
      <c r="H11" s="9"/>
      <c r="I11" s="9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ht="15.75" customHeight="1" x14ac:dyDescent="0.3">
      <c r="B12" s="34"/>
      <c r="C12" s="33"/>
      <c r="D12" s="2" t="str">
        <f>IF(B12="", "", _xlfn.XLOOKUP(B12, CO2_DATA!A:A, CO2_DATA!C:C, ""))</f>
        <v/>
      </c>
      <c r="E12" s="35" t="str">
        <f>IF(B12="", "", _xlfn.XLOOKUP(B12, CO2_DATA!A:A, CO2_DATA!D:D, ""))</f>
        <v/>
      </c>
      <c r="F12" s="5">
        <f>C12* _xlfn.XLOOKUP(B12,CO2_DATA!A:A,CO2_DATA!E:E, "")</f>
        <v>0</v>
      </c>
      <c r="G12" s="9"/>
      <c r="H12" s="9"/>
      <c r="I12" s="9"/>
      <c r="J12" s="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ht="15.75" customHeight="1" x14ac:dyDescent="0.3">
      <c r="B13" s="34"/>
      <c r="C13" s="33"/>
      <c r="D13" s="2" t="str">
        <f>IF(B13="", "", _xlfn.XLOOKUP(B13, CO2_DATA!A:A, CO2_DATA!C:C, ""))</f>
        <v/>
      </c>
      <c r="E13" s="35" t="str">
        <f>IF(B13="", "", _xlfn.XLOOKUP(B13, CO2_DATA!A:A, CO2_DATA!D:D, ""))</f>
        <v/>
      </c>
      <c r="F13" s="5">
        <f>C13* _xlfn.XLOOKUP(B13,CO2_DATA!A:A,CO2_DATA!E:E, "")</f>
        <v>0</v>
      </c>
      <c r="G13" s="9"/>
      <c r="H13" s="9"/>
      <c r="I13" s="9"/>
      <c r="J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ht="15.75" customHeight="1" x14ac:dyDescent="0.3">
      <c r="B14" s="34"/>
      <c r="C14" s="33"/>
      <c r="D14" s="2" t="str">
        <f>IF(B14="", "", _xlfn.XLOOKUP(B14, CO2_DATA!A:A, CO2_DATA!C:C, ""))</f>
        <v/>
      </c>
      <c r="E14" s="35" t="str">
        <f>IF(B14="", "", _xlfn.XLOOKUP(B14, CO2_DATA!A:A, CO2_DATA!D:D, ""))</f>
        <v/>
      </c>
      <c r="F14" s="5">
        <f>C14* _xlfn.XLOOKUP(B14,CO2_DATA!A:A,CO2_DATA!E:E, "")</f>
        <v>0</v>
      </c>
      <c r="G14" s="9"/>
      <c r="H14" s="9"/>
      <c r="I14" s="9"/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ht="15.75" customHeight="1" x14ac:dyDescent="0.3">
      <c r="B15" s="34"/>
      <c r="C15" s="33"/>
      <c r="D15" s="2" t="str">
        <f>IF(B15="", "", _xlfn.XLOOKUP(B15, CO2_DATA!A:A, CO2_DATA!C:C, ""))</f>
        <v/>
      </c>
      <c r="E15" s="35" t="str">
        <f>IF(B15="", "", _xlfn.XLOOKUP(B15, CO2_DATA!A:A, CO2_DATA!D:D, ""))</f>
        <v/>
      </c>
      <c r="F15" s="5">
        <f>C15* _xlfn.XLOOKUP(B15,CO2_DATA!A:A,CO2_DATA!E:E, "")</f>
        <v>0</v>
      </c>
      <c r="G15" s="9"/>
      <c r="H15" s="9"/>
      <c r="I15" s="9"/>
      <c r="J15" s="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2:28" ht="15.75" customHeight="1" x14ac:dyDescent="0.3">
      <c r="B16" s="34"/>
      <c r="C16" s="33"/>
      <c r="D16" s="2" t="str">
        <f>IF(B16="", "", _xlfn.XLOOKUP(B16, CO2_DATA!A:A, CO2_DATA!C:C, ""))</f>
        <v/>
      </c>
      <c r="E16" s="35" t="str">
        <f>IF(B16="", "", _xlfn.XLOOKUP(B16, CO2_DATA!A:A, CO2_DATA!D:D, ""))</f>
        <v/>
      </c>
      <c r="F16" s="5">
        <f>C16* _xlfn.XLOOKUP(B16,CO2_DATA!A:A,CO2_DATA!E:E, "")</f>
        <v>0</v>
      </c>
      <c r="G16" s="9"/>
      <c r="H16" s="9"/>
      <c r="I16" s="9"/>
      <c r="J16" s="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ht="15.75" customHeight="1" x14ac:dyDescent="0.3">
      <c r="B17" s="34"/>
      <c r="C17" s="33"/>
      <c r="D17" s="2" t="str">
        <f>IF(B17="", "", _xlfn.XLOOKUP(B17, CO2_DATA!A:A, CO2_DATA!C:C, ""))</f>
        <v/>
      </c>
      <c r="E17" s="35" t="str">
        <f>IF(B17="", "", _xlfn.XLOOKUP(B17, CO2_DATA!A:A, CO2_DATA!D:D, ""))</f>
        <v/>
      </c>
      <c r="F17" s="5">
        <f>C17* _xlfn.XLOOKUP(B17,CO2_DATA!A:A,CO2_DATA!E:E, "")</f>
        <v>0</v>
      </c>
      <c r="G17" s="9"/>
      <c r="H17" s="9"/>
      <c r="I17" s="9"/>
      <c r="J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ht="15.75" customHeight="1" x14ac:dyDescent="0.3">
      <c r="B18" s="34"/>
      <c r="C18" s="33"/>
      <c r="D18" s="2" t="str">
        <f>IF(B18="", "", _xlfn.XLOOKUP(B18, CO2_DATA!A:A, CO2_DATA!C:C, ""))</f>
        <v/>
      </c>
      <c r="E18" s="35" t="str">
        <f>IF(B18="", "", _xlfn.XLOOKUP(B18, CO2_DATA!A:A, CO2_DATA!D:D, ""))</f>
        <v/>
      </c>
      <c r="F18" s="5">
        <f>C18* _xlfn.XLOOKUP(B18,CO2_DATA!A:A,CO2_DATA!E:E, "")</f>
        <v>0</v>
      </c>
      <c r="G18" s="9"/>
      <c r="H18" s="9"/>
      <c r="I18" s="9"/>
      <c r="J18" s="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ht="15.75" customHeight="1" x14ac:dyDescent="0.3">
      <c r="B19" s="34"/>
      <c r="C19" s="33"/>
      <c r="D19" s="2" t="str">
        <f>IF(B19="", "", _xlfn.XLOOKUP(B19, CO2_DATA!A:A, CO2_DATA!C:C, ""))</f>
        <v/>
      </c>
      <c r="E19" s="35" t="str">
        <f>IF(B19="", "", _xlfn.XLOOKUP(B19, CO2_DATA!A:A, CO2_DATA!D:D, ""))</f>
        <v/>
      </c>
      <c r="F19" s="5">
        <f>C19* _xlfn.XLOOKUP(B19,CO2_DATA!A:A,CO2_DATA!E:E, "")</f>
        <v>0</v>
      </c>
      <c r="G19" s="9"/>
      <c r="H19" s="9"/>
      <c r="I19" s="9"/>
      <c r="J19" s="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ht="15.75" customHeight="1" x14ac:dyDescent="0.3">
      <c r="B20" s="34"/>
      <c r="C20" s="33"/>
      <c r="D20" s="2" t="str">
        <f>IF(B20="", "", _xlfn.XLOOKUP(B20, CO2_DATA!A:A, CO2_DATA!C:C, ""))</f>
        <v/>
      </c>
      <c r="E20" s="35" t="str">
        <f>IF(B20="", "", _xlfn.XLOOKUP(B20, CO2_DATA!A:A, CO2_DATA!D:D, ""))</f>
        <v/>
      </c>
      <c r="F20" s="5">
        <f>C20* _xlfn.XLOOKUP(B20,CO2_DATA!A:A,CO2_DATA!E:E, "")</f>
        <v>0</v>
      </c>
      <c r="G20" s="9"/>
      <c r="H20" s="9"/>
      <c r="I20" s="9"/>
      <c r="J20" s="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ht="15.75" customHeight="1" x14ac:dyDescent="0.3">
      <c r="B21" s="34"/>
      <c r="C21" s="33"/>
      <c r="D21" s="2" t="str">
        <f>IF(B21="", "", _xlfn.XLOOKUP(B21, CO2_DATA!A:A, CO2_DATA!C:C, ""))</f>
        <v/>
      </c>
      <c r="E21" s="35" t="str">
        <f>IF(B21="", "", _xlfn.XLOOKUP(B21, CO2_DATA!A:A, CO2_DATA!D:D, ""))</f>
        <v/>
      </c>
      <c r="F21" s="5">
        <f>C21* _xlfn.XLOOKUP(B21,CO2_DATA!A:A,CO2_DATA!E:E, "")</f>
        <v>0</v>
      </c>
      <c r="G21" s="9"/>
      <c r="H21" s="9"/>
      <c r="I21" s="9"/>
      <c r="J21" s="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ht="15.75" customHeight="1" x14ac:dyDescent="0.3">
      <c r="B22" s="34"/>
      <c r="C22" s="33"/>
      <c r="D22" s="2" t="str">
        <f>IF(B22="", "", _xlfn.XLOOKUP(B22, CO2_DATA!A:A, CO2_DATA!C:C, ""))</f>
        <v/>
      </c>
      <c r="E22" s="35" t="str">
        <f>IF(B22="", "", _xlfn.XLOOKUP(B22, CO2_DATA!A:A, CO2_DATA!D:D, ""))</f>
        <v/>
      </c>
      <c r="F22" s="5">
        <f>C22* _xlfn.XLOOKUP(B22,CO2_DATA!A:A,CO2_DATA!E:E, "")</f>
        <v>0</v>
      </c>
      <c r="G22" s="9"/>
      <c r="H22" s="9"/>
      <c r="I22" s="9"/>
      <c r="J22" s="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ht="15.75" customHeight="1" x14ac:dyDescent="0.3">
      <c r="B23" s="34"/>
      <c r="C23" s="33"/>
      <c r="D23" s="2" t="str">
        <f>IF(B23="", "", _xlfn.XLOOKUP(B23, CO2_DATA!A:A, CO2_DATA!C:C, ""))</f>
        <v/>
      </c>
      <c r="E23" s="35" t="str">
        <f>IF(B23="", "", _xlfn.XLOOKUP(B23, CO2_DATA!A:A, CO2_DATA!D:D, ""))</f>
        <v/>
      </c>
      <c r="F23" s="5">
        <f>C23* _xlfn.XLOOKUP(B23,CO2_DATA!A:A,CO2_DATA!E:E, "")</f>
        <v>0</v>
      </c>
      <c r="G23" s="9"/>
      <c r="H23" s="9"/>
      <c r="I23" s="9"/>
      <c r="J23" s="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ht="15.75" customHeight="1" x14ac:dyDescent="0.3">
      <c r="B24" s="34"/>
      <c r="C24" s="33"/>
      <c r="D24" s="2" t="str">
        <f>IF(B24="", "", _xlfn.XLOOKUP(B24, CO2_DATA!A:A, CO2_DATA!C:C, ""))</f>
        <v/>
      </c>
      <c r="E24" s="35" t="str">
        <f>IF(B24="", "", _xlfn.XLOOKUP(B24, CO2_DATA!A:A, CO2_DATA!D:D, ""))</f>
        <v/>
      </c>
      <c r="F24" s="5">
        <f>C24* _xlfn.XLOOKUP(B24,CO2_DATA!A:A,CO2_DATA!E:E, "")</f>
        <v>0</v>
      </c>
      <c r="G24" s="9"/>
      <c r="H24" s="9"/>
      <c r="I24" s="9"/>
      <c r="J24" s="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ht="15.75" customHeight="1" x14ac:dyDescent="0.3">
      <c r="B25" s="34"/>
      <c r="C25" s="33"/>
      <c r="D25" s="2" t="str">
        <f>IF(B25="", "", _xlfn.XLOOKUP(B25, CO2_DATA!A:A, CO2_DATA!C:C, ""))</f>
        <v/>
      </c>
      <c r="E25" s="35" t="str">
        <f>IF(B25="", "", _xlfn.XLOOKUP(B25, CO2_DATA!A:A, CO2_DATA!D:D, ""))</f>
        <v/>
      </c>
      <c r="F25" s="5">
        <f>C25* _xlfn.XLOOKUP(B25,CO2_DATA!A:A,CO2_DATA!E:E, "")</f>
        <v>0</v>
      </c>
      <c r="G25" s="9"/>
      <c r="H25" s="9"/>
      <c r="I25" s="9"/>
      <c r="J25" s="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ht="15.75" customHeight="1" x14ac:dyDescent="0.3">
      <c r="B26" s="34"/>
      <c r="C26" s="33"/>
      <c r="D26" s="2" t="str">
        <f>IF(B26="", "", _xlfn.XLOOKUP(B26, CO2_DATA!A:A, CO2_DATA!C:C, ""))</f>
        <v/>
      </c>
      <c r="E26" s="35" t="str">
        <f>IF(B26="", "", _xlfn.XLOOKUP(B26, CO2_DATA!A:A, CO2_DATA!D:D, ""))</f>
        <v/>
      </c>
      <c r="F26" s="5">
        <f>C26* _xlfn.XLOOKUP(B26,CO2_DATA!A:A,CO2_DATA!E:E, "")</f>
        <v>0</v>
      </c>
      <c r="G26" s="9"/>
      <c r="H26" s="9"/>
      <c r="I26" s="9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ht="15.75" customHeight="1" x14ac:dyDescent="0.3">
      <c r="B27" s="34"/>
      <c r="C27" s="33"/>
      <c r="D27" s="2" t="str">
        <f>IF(B27="", "", _xlfn.XLOOKUP(B27, CO2_DATA!A:A, CO2_DATA!C:C, ""))</f>
        <v/>
      </c>
      <c r="E27" s="35" t="str">
        <f>IF(B27="", "", _xlfn.XLOOKUP(B27, CO2_DATA!A:A, CO2_DATA!D:D, ""))</f>
        <v/>
      </c>
      <c r="F27" s="5">
        <f>C27* _xlfn.XLOOKUP(B27,CO2_DATA!A:A,CO2_DATA!E:E, "")</f>
        <v>0</v>
      </c>
      <c r="G27" s="9"/>
      <c r="H27" s="9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ht="15.75" customHeight="1" x14ac:dyDescent="0.3">
      <c r="B28" s="34"/>
      <c r="C28" s="33"/>
      <c r="D28" s="2" t="str">
        <f>IF(B28="", "", _xlfn.XLOOKUP(B28, CO2_DATA!A:A, CO2_DATA!C:C, ""))</f>
        <v/>
      </c>
      <c r="E28" s="35" t="str">
        <f>IF(B28="", "", _xlfn.XLOOKUP(B28, CO2_DATA!A:A, CO2_DATA!D:D, ""))</f>
        <v/>
      </c>
      <c r="F28" s="5">
        <f>C28* _xlfn.XLOOKUP(B28,CO2_DATA!A:A,CO2_DATA!E:E, "")</f>
        <v>0</v>
      </c>
      <c r="G28" s="9"/>
      <c r="H28" s="9"/>
      <c r="I28" s="9"/>
      <c r="J28" s="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ht="15.75" customHeight="1" x14ac:dyDescent="0.3">
      <c r="B29" s="34"/>
      <c r="C29" s="33"/>
      <c r="D29" s="2" t="str">
        <f>IF(B29="", "", _xlfn.XLOOKUP(B29, CO2_DATA!A:A, CO2_DATA!C:C, ""))</f>
        <v/>
      </c>
      <c r="E29" s="35" t="str">
        <f>IF(B29="", "", _xlfn.XLOOKUP(B29, CO2_DATA!A:A, CO2_DATA!D:D, ""))</f>
        <v/>
      </c>
      <c r="F29" s="5">
        <f>C29* _xlfn.XLOOKUP(B29,CO2_DATA!A:A,CO2_DATA!E:E, "")</f>
        <v>0</v>
      </c>
      <c r="G29" s="9"/>
      <c r="H29" s="9"/>
      <c r="I29" s="9"/>
      <c r="J29" s="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2:28" ht="15.75" customHeight="1" x14ac:dyDescent="0.3">
      <c r="B30" s="34"/>
      <c r="C30" s="33"/>
      <c r="D30" s="2" t="str">
        <f>IF(B30="", "", _xlfn.XLOOKUP(B30, CO2_DATA!A:A, CO2_DATA!C:C, ""))</f>
        <v/>
      </c>
      <c r="E30" s="35" t="str">
        <f>IF(B30="", "", _xlfn.XLOOKUP(B30, CO2_DATA!A:A, CO2_DATA!D:D, ""))</f>
        <v/>
      </c>
      <c r="F30" s="5">
        <f>C30* _xlfn.XLOOKUP(B30,CO2_DATA!A:A,CO2_DATA!E:E, "")</f>
        <v>0</v>
      </c>
      <c r="G30" s="9"/>
      <c r="H30" s="9"/>
      <c r="I30" s="9"/>
      <c r="J30" s="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2:28" ht="15.75" customHeight="1" x14ac:dyDescent="0.3">
      <c r="B31" s="34"/>
      <c r="C31" s="33"/>
      <c r="D31" s="2" t="str">
        <f>IF(B31="", "", _xlfn.XLOOKUP(B31, CO2_DATA!A:A, CO2_DATA!C:C, ""))</f>
        <v/>
      </c>
      <c r="E31" s="35" t="str">
        <f>IF(B31="", "", _xlfn.XLOOKUP(B31, CO2_DATA!A:A, CO2_DATA!D:D, ""))</f>
        <v/>
      </c>
      <c r="F31" s="5">
        <f>C31* _xlfn.XLOOKUP(B31,CO2_DATA!A:A,CO2_DATA!E:E, "")</f>
        <v>0</v>
      </c>
      <c r="G31" s="9"/>
      <c r="H31" s="9"/>
      <c r="I31" s="9"/>
      <c r="J31" s="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2:28" ht="15.75" customHeight="1" thickBot="1" x14ac:dyDescent="0.35">
      <c r="B32" s="48"/>
      <c r="C32" s="49"/>
      <c r="D32" s="2" t="str">
        <f>IF(B32="", "", _xlfn.XLOOKUP(B32, CO2_DATA!A:A, CO2_DATA!C:C, ""))</f>
        <v/>
      </c>
      <c r="E32" s="35" t="str">
        <f>IF(B32="", "", _xlfn.XLOOKUP(B32, CO2_DATA!A:A, CO2_DATA!D:D, ""))</f>
        <v/>
      </c>
      <c r="F32" s="5">
        <f>C32* _xlfn.XLOOKUP(B32,CO2_DATA!A:A,CO2_DATA!E:E, "")</f>
        <v>0</v>
      </c>
      <c r="G32" s="9"/>
      <c r="H32" s="9"/>
      <c r="I32" s="9"/>
      <c r="J32" s="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ht="25.5" customHeight="1" thickBot="1" x14ac:dyDescent="0.35">
      <c r="B33" s="45" t="s">
        <v>11</v>
      </c>
      <c r="C33" s="46"/>
      <c r="D33" s="46"/>
      <c r="E33" s="47" t="e">
        <f>IF(COUNTIF(F9:F32,"&lt;&gt;0")&gt;=2,SUM(F9:F32),"")/1000</f>
        <v>#VALUE!</v>
      </c>
      <c r="F33" s="6"/>
      <c r="G33" s="3" t="s">
        <v>13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ht="15.7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ht="15.7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ht="15.7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ht="15.7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ht="15.7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ht="15.7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ht="15.7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ht="15.7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ht="15.7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ht="15.7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ht="15.7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ht="15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ht="15.7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2:28" ht="15.7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2:28" ht="15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2:28" ht="15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2:28" ht="15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ht="15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2:28" ht="15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2:28" ht="15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2:28" ht="15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2:28" ht="15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2:28" ht="15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ht="15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5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2:28" ht="15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ht="15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2:28" ht="15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2:28" ht="15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2:28" ht="15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2:28" ht="15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ht="15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ht="15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2:28" ht="15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ht="15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2:28" ht="15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2:28" ht="15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2:28" ht="15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2:28" ht="15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2:28" ht="15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2:28" ht="15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2:28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2:28" ht="15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2:28" ht="15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2:28" ht="15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2:28" ht="15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2:28" ht="15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2:28" ht="15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2:28" ht="15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2:28" ht="15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2:28" ht="15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2:28" ht="15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2:28" ht="15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2:28" ht="15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2:28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2:28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2:28" ht="15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2:28" ht="15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2:28" ht="15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2:28" ht="15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2:28" ht="15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2:28" ht="15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2:28" ht="15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2:28" ht="15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2:28" ht="15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2:28" ht="15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2:28" ht="15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2:28" ht="15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2:28" ht="15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2:28" ht="15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2:28" ht="15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2:28" ht="15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2:28" ht="15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2:28" ht="15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2:28" ht="15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2:28" ht="15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2:28" ht="15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2:28" ht="15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2:28" ht="15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2:28" ht="15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2:28" ht="15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2:28" ht="15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2:28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2:28" ht="15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2:28" ht="15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2:28" ht="15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2:28" ht="15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2:28" ht="15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2:28" ht="15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2:28" ht="15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2:28" ht="15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2:28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2:28" ht="15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2:28" ht="15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2:28" ht="15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2:28" ht="15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2:28" ht="15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2:28" ht="15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2:28" ht="15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2:28" ht="15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2:28" ht="15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2:28" ht="15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2:28" ht="15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2:28" ht="15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2:28" ht="15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2:28" ht="15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2:28" ht="15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2:28" ht="15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2:28" ht="15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2:28" ht="15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2:28" ht="15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2:28" ht="15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2:28" ht="15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2:28" ht="15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2:28" ht="15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2:28" ht="15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2:28" ht="15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2:28" ht="15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2:28" ht="15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2:28" ht="15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2:28" ht="15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2:28" ht="15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2:28" ht="15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2:28" ht="15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2:28" ht="15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2:28" ht="15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2:28" ht="15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2:28" ht="15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2:28" ht="15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2:28" ht="15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2:28" ht="15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2:28" ht="15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2:28" ht="15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2:28" ht="15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2:28" ht="15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2:28" ht="15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2:28" ht="15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2:28" ht="15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2:28" ht="15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2:28" ht="15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2:28" ht="15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2:28" ht="15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2:28" ht="15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2:28" ht="15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2:28" ht="15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2:28" ht="15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2:28" ht="15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2:28" ht="15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2:28" ht="15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2:28" ht="15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2:28" ht="15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2:28" ht="15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2:28" ht="15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2:28" ht="15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2:28" ht="15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2:28" ht="15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2:28" ht="15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2:28" ht="15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2:28" ht="15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2:28" ht="15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2:28" ht="15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2:28" ht="15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2:28" ht="15.7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2:28" ht="15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2:28" ht="15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2:28" ht="15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2:28" ht="15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2:28" ht="15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2:28" ht="15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2:28" ht="15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2:28" ht="15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2:28" ht="15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2:28" ht="15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2:28" ht="15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2:28" ht="15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2:28" ht="15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2:28" ht="15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2:28" ht="15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2:28" ht="15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2:28" ht="15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2:28" ht="15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2:28" ht="15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2:28" ht="15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2:28" ht="15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2:28" ht="15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2:28" ht="15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2:28" ht="15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2:28" ht="15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2:28" ht="15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2:28" ht="15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2:28" ht="15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2:28" ht="15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2:28" ht="15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2:28" ht="15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2:28" ht="15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2:28" ht="15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2:28" ht="15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2:28" ht="15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2:28" ht="15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2:28" ht="15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2:28" ht="15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2:28" ht="15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2:28" ht="15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2:28" ht="15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2:28" ht="15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2:28" ht="15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2:28" ht="15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2:28" ht="15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2:28" ht="15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2:28" ht="15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2:28" ht="15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2:28" ht="15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2:28" ht="15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2:28" ht="15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2:28" ht="15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2:28" ht="15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2:28" ht="15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2:28" ht="15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2:28" ht="15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2:28" ht="15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2:28" ht="15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2:28" ht="15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2:28" ht="15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2:28" ht="15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2:28" ht="15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2:28" ht="15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2:28" ht="15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2:28" ht="15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2:28" ht="15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2:28" ht="15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2:28" ht="15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2:28" ht="15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2:28" ht="15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2:28" ht="15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2:28" ht="15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2:28" ht="15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2:28" ht="15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2:28" ht="15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2:28" ht="15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2:28" ht="15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2:28" ht="15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2:28" ht="15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2:28" ht="15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2:28" ht="15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2:28" ht="15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2:28" ht="15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2:28" ht="15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2:28" ht="15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2:28" ht="15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2:28" ht="15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2:28" ht="15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2:28" ht="15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2:28" ht="15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2:28" ht="15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2:28" ht="15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2:28" ht="15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2:28" ht="15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2:28" ht="15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2:28" ht="15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2:28" ht="15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2:28" ht="15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2:28" ht="15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2:28" ht="15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2:28" ht="15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2:28" ht="15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2:28" ht="15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2:28" ht="15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2:28" ht="15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2:28" ht="15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2:28" ht="15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2:28" ht="15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2:28" ht="15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2:28" ht="15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2:28" ht="15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2:28" ht="15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2:28" ht="15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2:28" ht="15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2:28" ht="15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2:28" ht="15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2:28" ht="15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2:28" ht="15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2:28" ht="15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2:28" ht="15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2:28" ht="15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2:28" ht="15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2:28" ht="15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2:28" ht="15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2:28" ht="15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2:28" ht="15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2:28" ht="15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2:28" ht="15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2:28" ht="15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2:28" ht="15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2:28" ht="15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2:28" ht="15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2:28" ht="15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2:28" ht="15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2:28" ht="15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2:28" ht="15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2:28" ht="15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2:28" ht="15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2:28" ht="15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2:28" ht="15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2:28" ht="15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2:28" ht="15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2:28" ht="15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2:28" ht="15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2:28" ht="15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2:28" ht="15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2:28" ht="15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2:28" ht="15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2:28" ht="15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2:28" ht="15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2:28" ht="15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2:28" ht="15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2:28" ht="15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2:28" ht="15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2:28" ht="15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2:28" ht="15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2:28" ht="15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2:28" ht="15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2:28" ht="15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2:28" ht="15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2:28" ht="15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2:28" ht="15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2:28" ht="15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2:28" ht="15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2:28" ht="15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2:28" ht="15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2:28" ht="15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2:28" ht="15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2:28" ht="15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2:28" ht="15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2:28" ht="15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2:28" ht="15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2:28" ht="15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2:28" ht="15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2:28" ht="15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2:28" ht="15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2:28" ht="15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2:28" ht="15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2:28" ht="15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2:28" ht="15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2:28" ht="15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2:28" ht="15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2:28" ht="15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2:28" ht="15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2:28" ht="15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2:28" ht="15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2:28" ht="15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2:28" ht="15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2:28" ht="15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2:28" ht="15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2:28" ht="15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2:28" ht="15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2:28" ht="15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2:28" ht="15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2:28" ht="15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2:28" ht="15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2:28" ht="15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2:28" ht="15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2:28" ht="15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2:28" ht="15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2:28" ht="15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2:28" ht="15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2:28" ht="15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2:28" ht="15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2:28" ht="15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2:28" ht="15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2:28" ht="15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2:28" ht="15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2:28" ht="15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2:28" ht="15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2:28" ht="15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2:28" ht="15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2:28" ht="15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2:28" ht="15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2:28" ht="15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2:28" ht="15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2:28" ht="15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2:28" ht="15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2:28" ht="15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2:28" ht="15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2:28" ht="15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2:28" ht="15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2:28" ht="15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2:28" ht="15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2:28" ht="15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2:28" ht="15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2:28" ht="15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2:28" ht="15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2:28" ht="15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2:28" ht="15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2:28" ht="15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2:28" ht="15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2:28" ht="15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2:28" ht="15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2:28" ht="15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2:28" ht="15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2:28" ht="15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2:28" ht="15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2:28" ht="15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2:28" ht="15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2:28" ht="15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2:28" ht="15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2:28" ht="15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2:28" ht="15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2:28" ht="15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2:28" ht="15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2:28" ht="15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2:28" ht="15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2:28" ht="15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2:28" ht="15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2:28" ht="15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2:28" ht="15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2:28" ht="15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2:28" ht="15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2:28" ht="15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2:28" ht="15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2:28" ht="15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2:28" ht="15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2:28" ht="15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2:28" ht="15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2:28" ht="15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2:28" ht="15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2:28" ht="15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2:28" ht="15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2:28" ht="15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2:28" ht="15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2:28" ht="15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2:28" ht="15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2:28" ht="15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2:28" ht="15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2:28" ht="15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2:28" ht="15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2:28" ht="15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2:28" ht="15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2:28" ht="15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2:28" ht="15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2:28" ht="15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2:28" ht="15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2:28" ht="15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2:28" ht="15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2:28" ht="15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2:28" ht="15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2:28" ht="15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2:28" ht="15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2:28" ht="15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2:28" ht="15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2:28" ht="15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2:28" ht="15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2:28" ht="15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2:28" ht="15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2:28" ht="15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2:28" ht="15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2:28" ht="15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2:28" ht="15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2:28" ht="15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2:28" ht="15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2:28" ht="15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2:28" ht="15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2:28" ht="15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2:28" ht="15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2:28" ht="15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2:28" ht="15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2:28" ht="15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2:28" ht="15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2:28" ht="15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2:28" ht="15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2:28" ht="15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2:28" ht="15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2:28" ht="15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2:28" ht="15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2:28" ht="15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2:28" ht="15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2:28" ht="15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2:28" ht="15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2:28" ht="15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2:28" ht="15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2:28" ht="15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2:28" ht="15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2:28" ht="15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2:28" ht="15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2:28" ht="15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2:28" ht="15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2:28" ht="15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2:28" ht="15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2:28" ht="15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2:28" ht="15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2:28" ht="15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2:28" ht="15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2:28" ht="15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2:28" ht="15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2:28" ht="15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2:28" ht="15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2:28" ht="15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2:28" ht="15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2:28" ht="15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2:28" ht="15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2:28" ht="15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2:28" ht="15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2:28" ht="15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2:28" ht="15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2:28" ht="15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2:28" ht="15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2:28" ht="15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2:28" ht="15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2:28" ht="15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2:28" ht="15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2:28" ht="15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2:28" ht="15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2:28" ht="15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2:28" ht="15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2:28" ht="15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2:28" ht="15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2:28" ht="15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2:28" ht="15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2:28" ht="15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2:28" ht="15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2:28" ht="15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2:28" ht="15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2:28" ht="15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2:28" ht="15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2:28" ht="15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2:28" ht="15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2:28" ht="15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2:28" ht="15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2:28" ht="15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2:28" ht="15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2:28" ht="15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2:28" ht="15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2:28" ht="15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2:28" ht="15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2:28" ht="15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2:28" ht="15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2:28" ht="15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2:28" ht="15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2:28" ht="15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2:28" ht="15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2:28" ht="15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2:28" ht="15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2:28" ht="15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2:28" ht="15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2:28" ht="15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2:28" ht="15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2:28" ht="15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2:28" ht="15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2:28" ht="15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2:28" ht="15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2:28" ht="15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2:28" ht="15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2:28" ht="15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2:28" ht="15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2:28" ht="15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2:28" ht="15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2:28" ht="15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2:28" ht="15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2:28" ht="15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2:28" ht="15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2:28" ht="15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2:28" ht="15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2:28" ht="15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2:28" ht="15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2:28" ht="15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2:28" ht="15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2:28" ht="15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2:28" ht="15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2:28" ht="15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2:28" ht="15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2:28" ht="15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2:28" ht="15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2:28" ht="15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2:28" ht="15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2:28" ht="15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2:28" ht="15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2:28" ht="15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2:28" ht="15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2:28" ht="15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2:28" ht="15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2:28" ht="15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2:28" ht="15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2:28" ht="15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2:28" ht="15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2:28" ht="15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2:28" ht="15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2:28" ht="15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2:28" ht="15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2:28" ht="15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2:28" ht="15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2:28" ht="15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2:28" ht="15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2:28" ht="15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2:28" ht="15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2:28" ht="15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2:28" ht="15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2:28" ht="15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2:28" ht="15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2:28" ht="15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2:28" ht="15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2:28" ht="15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2:28" ht="15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2:28" ht="15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2:28" ht="15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2:28" ht="15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2:28" ht="15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2:28" ht="15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2:28" ht="15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2:28" ht="15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2:28" ht="15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2:28" ht="15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2:28" ht="15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2:28" ht="15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2:28" ht="15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2:28" ht="15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2:28" ht="15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2:28" ht="15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2:28" ht="15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2:28" ht="15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2:28" ht="15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2:28" ht="15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2:28" ht="15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2:28" ht="15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2:28" ht="15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2:28" ht="15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2:28" ht="15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2:28" ht="15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2:28" ht="15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2:28" ht="15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2:28" ht="15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2:28" ht="15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2:28" ht="15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2:28" ht="15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2:28" ht="15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2:28" ht="15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2:28" ht="15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2:28" ht="15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2:28" ht="15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2:28" ht="15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2:28" ht="15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2:28" ht="15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2:28" ht="15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2:28" ht="15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2:28" ht="15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2:28" ht="15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2:28" ht="15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2:28" ht="15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2:28" ht="15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2:28" ht="15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2:28" ht="15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2:28" ht="15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2:28" ht="15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2:28" ht="15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2:28" ht="15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2:28" ht="15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2:28" ht="15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2:28" ht="15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2:28" ht="15.75" customHeight="1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2:28" ht="15.75" customHeight="1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2:28" ht="15.75" customHeight="1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2:28" ht="15.75" customHeight="1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2:28" ht="15.75" customHeight="1" x14ac:dyDescent="0.2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2:28" ht="15.75" customHeight="1" x14ac:dyDescent="0.2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2:28" ht="15.75" customHeight="1" x14ac:dyDescent="0.2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2:28" ht="15.75" customHeight="1" x14ac:dyDescent="0.2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2:28" ht="15.75" customHeight="1" x14ac:dyDescent="0.2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2:28" ht="15.75" customHeight="1" x14ac:dyDescent="0.2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2:28" ht="15.75" customHeight="1" x14ac:dyDescent="0.2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2:28" ht="15.75" customHeight="1" x14ac:dyDescent="0.2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2:28" ht="15.75" customHeight="1" x14ac:dyDescent="0.2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2:28" ht="15.75" customHeight="1" x14ac:dyDescent="0.2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2:28" ht="15.75" customHeight="1" x14ac:dyDescent="0.2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2:28" ht="15.75" customHeight="1" x14ac:dyDescent="0.2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2:28" ht="15.75" customHeight="1" x14ac:dyDescent="0.2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2:28" ht="15.75" customHeight="1" x14ac:dyDescent="0.2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2:28" ht="15.75" customHeight="1" x14ac:dyDescent="0.2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2:28" ht="15.75" customHeight="1" x14ac:dyDescent="0.2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2:28" ht="15.75" customHeight="1" x14ac:dyDescent="0.2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2:28" ht="15.75" customHeight="1" x14ac:dyDescent="0.2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2:28" ht="15.75" customHeight="1" x14ac:dyDescent="0.2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2:28" ht="15.75" customHeight="1" x14ac:dyDescent="0.2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2:28" ht="15.75" customHeight="1" x14ac:dyDescent="0.2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2:28" ht="15.75" customHeight="1" x14ac:dyDescent="0.2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2:28" ht="15.75" customHeight="1" x14ac:dyDescent="0.2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2:28" ht="15.75" customHeight="1" x14ac:dyDescent="0.2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2:28" ht="15.75" customHeight="1" x14ac:dyDescent="0.2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2:28" ht="15.75" customHeight="1" x14ac:dyDescent="0.2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2:28" ht="15.75" customHeight="1" x14ac:dyDescent="0.2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2:28" ht="15.75" customHeight="1" x14ac:dyDescent="0.2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2:28" ht="15.75" customHeight="1" x14ac:dyDescent="0.2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2:28" ht="15.75" customHeight="1" x14ac:dyDescent="0.2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2:28" ht="15.75" customHeight="1" x14ac:dyDescent="0.2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2:28" ht="15.75" customHeight="1" x14ac:dyDescent="0.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2:28" ht="15.75" customHeight="1" x14ac:dyDescent="0.2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2:28" ht="15.75" customHeight="1" x14ac:dyDescent="0.2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2:28" ht="15.75" customHeight="1" x14ac:dyDescent="0.2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2:28" ht="15.75" customHeight="1" x14ac:dyDescent="0.2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2:28" ht="15.75" customHeight="1" x14ac:dyDescent="0.2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2:28" ht="15.75" customHeight="1" x14ac:dyDescent="0.2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2:28" ht="15.75" customHeight="1" x14ac:dyDescent="0.2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2:28" ht="15.75" customHeight="1" x14ac:dyDescent="0.2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2:28" ht="15.75" customHeight="1" x14ac:dyDescent="0.2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2:28" ht="15.75" customHeight="1" x14ac:dyDescent="0.2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2:28" ht="15.75" customHeight="1" x14ac:dyDescent="0.2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2:28" ht="15.75" customHeight="1" x14ac:dyDescent="0.2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2:28" ht="15.75" customHeight="1" x14ac:dyDescent="0.2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2:28" ht="15.75" customHeight="1" x14ac:dyDescent="0.2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2:28" ht="15.75" customHeight="1" x14ac:dyDescent="0.2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2:28" ht="15.75" customHeight="1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2:28" ht="15.75" customHeight="1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2:28" ht="15.75" customHeight="1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2:28" ht="15.75" customHeight="1" x14ac:dyDescent="0.2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2:28" ht="15.75" customHeight="1" x14ac:dyDescent="0.2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2:28" ht="15.75" customHeight="1" x14ac:dyDescent="0.2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2:28" ht="15.75" customHeight="1" x14ac:dyDescent="0.2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2:28" ht="15.75" customHeight="1" x14ac:dyDescent="0.2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2:28" ht="15.75" customHeight="1" x14ac:dyDescent="0.2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2:28" ht="15.75" customHeight="1" x14ac:dyDescent="0.2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2:28" ht="15.75" customHeight="1" x14ac:dyDescent="0.2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2:28" ht="15.75" customHeight="1" x14ac:dyDescent="0.2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2:28" ht="15.75" customHeight="1" x14ac:dyDescent="0.2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2:28" ht="15.75" customHeight="1" x14ac:dyDescent="0.2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2:28" ht="15.75" customHeight="1" x14ac:dyDescent="0.2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2:28" ht="15.75" customHeight="1" x14ac:dyDescent="0.2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2:28" ht="15.75" customHeight="1" x14ac:dyDescent="0.2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2:28" ht="15.75" customHeight="1" x14ac:dyDescent="0.2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2:28" ht="15.75" customHeight="1" x14ac:dyDescent="0.2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2:28" ht="15.75" customHeight="1" x14ac:dyDescent="0.2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2:28" ht="15.75" customHeight="1" x14ac:dyDescent="0.2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2:28" ht="15.75" customHeight="1" x14ac:dyDescent="0.2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2:28" ht="15.75" customHeight="1" x14ac:dyDescent="0.2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2:28" ht="15.75" customHeight="1" x14ac:dyDescent="0.2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2:28" ht="15.75" customHeight="1" x14ac:dyDescent="0.2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2:28" ht="15.75" customHeight="1" x14ac:dyDescent="0.2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2:28" ht="15.75" customHeight="1" x14ac:dyDescent="0.2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2:28" ht="15.75" customHeight="1" x14ac:dyDescent="0.2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2:28" ht="15.75" customHeight="1" x14ac:dyDescent="0.2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2:28" ht="15.75" customHeight="1" x14ac:dyDescent="0.2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2:28" ht="15.75" customHeight="1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2:28" ht="15.75" customHeight="1" x14ac:dyDescent="0.2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2:28" ht="15.75" customHeight="1" x14ac:dyDescent="0.2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2:28" ht="15.75" customHeight="1" x14ac:dyDescent="0.2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2:28" ht="15.75" customHeight="1" x14ac:dyDescent="0.2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2:28" ht="15.75" customHeight="1" x14ac:dyDescent="0.2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2:28" ht="15.75" customHeight="1" x14ac:dyDescent="0.2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2:28" ht="15.75" customHeight="1" x14ac:dyDescent="0.2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2:28" ht="15.75" customHeight="1" x14ac:dyDescent="0.2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2:28" ht="15.75" customHeight="1" x14ac:dyDescent="0.2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2:28" ht="15.75" customHeight="1" x14ac:dyDescent="0.2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2:28" ht="15.75" customHeight="1" x14ac:dyDescent="0.2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2:28" ht="15.75" customHeight="1" x14ac:dyDescent="0.2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2:28" ht="15.75" customHeight="1" x14ac:dyDescent="0.2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2:28" ht="15.75" customHeight="1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2:28" ht="15.75" customHeight="1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2:28" ht="15.75" customHeight="1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2:28" ht="15.75" customHeight="1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2:28" ht="15.75" customHeight="1" x14ac:dyDescent="0.2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2:28" ht="15.75" customHeight="1" x14ac:dyDescent="0.2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2:28" ht="15.75" customHeight="1" x14ac:dyDescent="0.2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2:28" ht="15.75" customHeight="1" x14ac:dyDescent="0.2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2:28" ht="15.75" customHeight="1" x14ac:dyDescent="0.2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2:28" ht="15.75" customHeight="1" x14ac:dyDescent="0.2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2:28" ht="15.75" customHeight="1" x14ac:dyDescent="0.2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2:28" ht="15.75" customHeight="1" x14ac:dyDescent="0.2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2:28" ht="15.75" customHeight="1" x14ac:dyDescent="0.2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2:28" ht="15.75" customHeight="1" x14ac:dyDescent="0.2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2:28" ht="15.75" customHeight="1" x14ac:dyDescent="0.2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2:28" ht="15.75" customHeight="1" x14ac:dyDescent="0.2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2:28" ht="15.75" customHeight="1" x14ac:dyDescent="0.2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2:28" ht="15.75" customHeight="1" x14ac:dyDescent="0.2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2:28" ht="15.75" customHeight="1" x14ac:dyDescent="0.2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2:28" ht="15.75" customHeight="1" x14ac:dyDescent="0.2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2:28" ht="15.75" customHeight="1" x14ac:dyDescent="0.2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2:28" ht="15.75" customHeight="1" x14ac:dyDescent="0.2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2:28" ht="15.75" customHeight="1" x14ac:dyDescent="0.2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2:28" ht="15.75" customHeight="1" x14ac:dyDescent="0.2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2:28" ht="15.75" customHeight="1" x14ac:dyDescent="0.2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2:28" ht="15.75" customHeight="1" x14ac:dyDescent="0.2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2:28" ht="15.75" customHeight="1" x14ac:dyDescent="0.2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2:28" ht="15.75" customHeight="1" x14ac:dyDescent="0.2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2:28" ht="15.75" customHeight="1" x14ac:dyDescent="0.2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2:28" ht="15.75" customHeight="1" x14ac:dyDescent="0.2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2:28" ht="15.75" customHeight="1" x14ac:dyDescent="0.2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2:28" ht="15.75" customHeight="1" x14ac:dyDescent="0.2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2:28" ht="15.75" customHeight="1" x14ac:dyDescent="0.2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2:28" ht="15.75" customHeight="1" x14ac:dyDescent="0.2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2:28" ht="15.75" customHeight="1" x14ac:dyDescent="0.2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2:28" ht="15.75" customHeight="1" x14ac:dyDescent="0.2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2:28" ht="15.75" customHeight="1" x14ac:dyDescent="0.2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2:28" ht="15.75" customHeight="1" x14ac:dyDescent="0.2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2:28" ht="15.75" customHeight="1" x14ac:dyDescent="0.2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2:28" ht="15.75" customHeight="1" x14ac:dyDescent="0.2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2:28" ht="15.75" customHeight="1" x14ac:dyDescent="0.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2:28" ht="15.75" customHeight="1" x14ac:dyDescent="0.2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2:28" ht="15.75" customHeight="1" x14ac:dyDescent="0.2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2:28" ht="15.75" customHeight="1" x14ac:dyDescent="0.2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2:28" ht="15.75" customHeight="1" x14ac:dyDescent="0.2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2:28" ht="15.75" customHeight="1" x14ac:dyDescent="0.2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2:28" ht="15.75" customHeight="1" x14ac:dyDescent="0.2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2:28" ht="15.75" customHeight="1" x14ac:dyDescent="0.2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2:28" ht="15.75" customHeight="1" x14ac:dyDescent="0.2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2:28" ht="15.75" customHeight="1" x14ac:dyDescent="0.2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2:28" ht="15.75" customHeight="1" x14ac:dyDescent="0.2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2:28" ht="15.75" customHeight="1" x14ac:dyDescent="0.2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2:28" ht="15.75" customHeight="1" x14ac:dyDescent="0.2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2:28" ht="15.75" customHeight="1" x14ac:dyDescent="0.2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2:28" ht="15.75" customHeight="1" x14ac:dyDescent="0.2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2:28" ht="15.75" customHeight="1" x14ac:dyDescent="0.2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2:28" ht="15.75" customHeight="1" x14ac:dyDescent="0.2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2:28" ht="15.75" customHeight="1" x14ac:dyDescent="0.2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2:28" ht="15.75" customHeight="1" x14ac:dyDescent="0.2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2:28" ht="15.75" customHeight="1" x14ac:dyDescent="0.2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2:28" ht="15.75" customHeight="1" x14ac:dyDescent="0.2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2:28" ht="15.75" customHeight="1" x14ac:dyDescent="0.2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2:28" ht="15.75" customHeight="1" x14ac:dyDescent="0.2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2:28" ht="15.75" customHeight="1" x14ac:dyDescent="0.2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2:28" ht="15.75" customHeight="1" x14ac:dyDescent="0.2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2:28" ht="15.75" customHeight="1" x14ac:dyDescent="0.2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2:28" ht="15.75" customHeight="1" x14ac:dyDescent="0.2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2:28" ht="15.75" customHeight="1" x14ac:dyDescent="0.2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2:28" ht="15.75" customHeight="1" x14ac:dyDescent="0.2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2:28" ht="15.75" customHeight="1" x14ac:dyDescent="0.2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2:28" ht="15.75" customHeight="1" x14ac:dyDescent="0.2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2:28" ht="15.75" customHeight="1" x14ac:dyDescent="0.2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2:28" ht="15.75" customHeight="1" x14ac:dyDescent="0.2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2:28" ht="15.75" customHeight="1" x14ac:dyDescent="0.2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2:28" ht="15.75" customHeight="1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2:28" ht="15.75" customHeight="1" x14ac:dyDescent="0.2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2:28" ht="15.75" customHeight="1" x14ac:dyDescent="0.2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2:28" ht="15.75" customHeight="1" x14ac:dyDescent="0.2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2:28" ht="15.75" customHeight="1" x14ac:dyDescent="0.2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2:28" ht="15.75" customHeight="1" x14ac:dyDescent="0.2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2:28" ht="15.75" customHeight="1" x14ac:dyDescent="0.2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2:28" ht="15.75" customHeight="1" x14ac:dyDescent="0.2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2:28" ht="15.75" customHeight="1" x14ac:dyDescent="0.2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2:28" ht="15.75" customHeight="1" x14ac:dyDescent="0.2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2:28" ht="15.75" customHeight="1" x14ac:dyDescent="0.2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2:28" ht="15.75" customHeight="1" x14ac:dyDescent="0.2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2:28" ht="15.75" customHeight="1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2:28" ht="15.75" customHeight="1" x14ac:dyDescent="0.2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2:28" ht="15.75" customHeight="1" x14ac:dyDescent="0.2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2:28" ht="15.75" customHeight="1" x14ac:dyDescent="0.2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2:28" ht="15.75" customHeight="1" x14ac:dyDescent="0.2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2:28" ht="15.75" customHeight="1" x14ac:dyDescent="0.2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2:28" ht="15.75" customHeight="1" x14ac:dyDescent="0.2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2:28" ht="15.75" customHeight="1" x14ac:dyDescent="0.2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2:28" ht="15.75" customHeight="1" x14ac:dyDescent="0.2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2:28" ht="15.75" customHeight="1" x14ac:dyDescent="0.2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2:28" ht="15.75" customHeight="1" x14ac:dyDescent="0.2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2:28" ht="15.75" customHeight="1" x14ac:dyDescent="0.2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2:28" ht="15.75" customHeight="1" x14ac:dyDescent="0.2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2:28" ht="15.75" customHeight="1" x14ac:dyDescent="0.2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2:28" ht="15.75" customHeight="1" x14ac:dyDescent="0.2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2:28" ht="15.75" customHeight="1" x14ac:dyDescent="0.2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2:28" ht="15.75" customHeight="1" x14ac:dyDescent="0.2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2:28" ht="15.75" customHeight="1" x14ac:dyDescent="0.2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2:28" ht="15.75" customHeight="1" x14ac:dyDescent="0.2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2:28" ht="15.75" customHeight="1" x14ac:dyDescent="0.2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2:28" ht="15.75" customHeight="1" x14ac:dyDescent="0.2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2:28" ht="15.75" customHeight="1" x14ac:dyDescent="0.2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2:28" ht="15.75" customHeight="1" x14ac:dyDescent="0.2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2:28" ht="15.75" customHeight="1" x14ac:dyDescent="0.2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2:28" ht="15.75" customHeight="1" x14ac:dyDescent="0.2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2:28" ht="15.75" customHeight="1" x14ac:dyDescent="0.2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2:28" ht="15.75" customHeight="1" x14ac:dyDescent="0.2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2:28" ht="15.75" customHeight="1" x14ac:dyDescent="0.2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2:28" ht="15.75" customHeight="1" x14ac:dyDescent="0.2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2:28" ht="15.75" customHeight="1" x14ac:dyDescent="0.2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2:28" ht="15.75" customHeight="1" x14ac:dyDescent="0.2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2:28" ht="15.75" customHeight="1" x14ac:dyDescent="0.2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2:28" ht="15.75" customHeight="1" x14ac:dyDescent="0.2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2:28" ht="15.75" customHeight="1" x14ac:dyDescent="0.2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2:28" ht="15.75" customHeight="1" x14ac:dyDescent="0.2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2:28" ht="15.75" customHeight="1" x14ac:dyDescent="0.2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2:28" ht="15.75" customHeight="1" x14ac:dyDescent="0.2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2:28" ht="15.75" customHeight="1" x14ac:dyDescent="0.2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2:28" ht="15.75" customHeight="1" x14ac:dyDescent="0.2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2:28" ht="15.75" customHeight="1" x14ac:dyDescent="0.2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2:28" ht="15.75" customHeight="1" x14ac:dyDescent="0.2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2:28" ht="15.75" customHeight="1" x14ac:dyDescent="0.2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2:28" ht="15.75" customHeight="1" x14ac:dyDescent="0.2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2:28" ht="15.75" customHeight="1" x14ac:dyDescent="0.2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2:28" ht="15.75" customHeight="1" x14ac:dyDescent="0.2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2:28" ht="15.75" customHeight="1" x14ac:dyDescent="0.2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2:28" ht="15.75" customHeight="1" x14ac:dyDescent="0.2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2:28" ht="15.75" customHeight="1" x14ac:dyDescent="0.2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2:28" ht="15.75" customHeight="1" x14ac:dyDescent="0.2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2:28" ht="15.75" customHeight="1" x14ac:dyDescent="0.2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2:28" ht="15.75" customHeight="1" x14ac:dyDescent="0.2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2:28" ht="15.75" customHeight="1" x14ac:dyDescent="0.2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2:28" ht="15.75" customHeight="1" x14ac:dyDescent="0.2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2:28" ht="15.75" customHeight="1" x14ac:dyDescent="0.2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2:28" ht="15.75" customHeight="1" x14ac:dyDescent="0.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2:28" ht="15.75" customHeight="1" x14ac:dyDescent="0.2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2:28" ht="15.75" customHeight="1" x14ac:dyDescent="0.2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2:28" ht="15.75" customHeight="1" x14ac:dyDescent="0.2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2:28" ht="15.75" customHeight="1" x14ac:dyDescent="0.2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2:28" ht="15.75" customHeight="1" x14ac:dyDescent="0.2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2:28" ht="15.75" customHeight="1" x14ac:dyDescent="0.2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2:28" ht="15.75" customHeight="1" x14ac:dyDescent="0.2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2:28" ht="15.75" customHeight="1" x14ac:dyDescent="0.2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2:28" ht="15.75" customHeight="1" x14ac:dyDescent="0.2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2:28" ht="15.75" customHeight="1" x14ac:dyDescent="0.2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2:28" ht="15.75" customHeight="1" x14ac:dyDescent="0.2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2:28" ht="15.75" customHeight="1" x14ac:dyDescent="0.2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2:28" ht="15.75" customHeight="1" x14ac:dyDescent="0.2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2:28" ht="15.75" customHeight="1" x14ac:dyDescent="0.2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2:28" ht="15.75" customHeight="1" x14ac:dyDescent="0.2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2:28" ht="15.75" customHeight="1" x14ac:dyDescent="0.2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2:28" ht="15.75" customHeight="1" x14ac:dyDescent="0.2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2:28" ht="15.75" customHeight="1" x14ac:dyDescent="0.2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2:28" ht="15.75" customHeight="1" x14ac:dyDescent="0.2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2:28" ht="15.75" customHeight="1" x14ac:dyDescent="0.2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2:28" ht="15.75" customHeight="1" x14ac:dyDescent="0.2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2:28" ht="15.75" customHeight="1" x14ac:dyDescent="0.2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2:28" ht="15.75" customHeight="1" x14ac:dyDescent="0.2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2:28" ht="15.75" customHeight="1" x14ac:dyDescent="0.2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2:28" ht="15.75" customHeight="1" x14ac:dyDescent="0.2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2:28" ht="15.75" customHeight="1" x14ac:dyDescent="0.2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2:28" ht="15.75" customHeight="1" x14ac:dyDescent="0.2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2:28" ht="15.75" customHeight="1" x14ac:dyDescent="0.2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2:28" ht="15.75" customHeight="1" x14ac:dyDescent="0.2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2:28" ht="15.75" customHeight="1" x14ac:dyDescent="0.2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2:28" ht="15.75" customHeight="1" x14ac:dyDescent="0.2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2:28" ht="15.75" customHeight="1" x14ac:dyDescent="0.2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2:28" ht="15.75" customHeight="1" x14ac:dyDescent="0.2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2:28" ht="15.75" customHeight="1" x14ac:dyDescent="0.2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2:28" ht="15.75" customHeight="1" x14ac:dyDescent="0.2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2:28" ht="15.75" customHeight="1" x14ac:dyDescent="0.2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2:28" ht="15.75" customHeight="1" x14ac:dyDescent="0.2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2:28" ht="15.75" customHeight="1" x14ac:dyDescent="0.2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2:28" ht="15.75" customHeight="1" x14ac:dyDescent="0.2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2:28" ht="15.75" customHeight="1" x14ac:dyDescent="0.2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2:28" ht="15.75" customHeight="1" x14ac:dyDescent="0.2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2:28" ht="15.75" customHeight="1" x14ac:dyDescent="0.2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2:28" ht="15.75" customHeight="1" x14ac:dyDescent="0.2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2:28" ht="15.75" customHeight="1" x14ac:dyDescent="0.2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2:28" ht="15.75" customHeight="1" x14ac:dyDescent="0.2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2:28" ht="15.75" customHeight="1" x14ac:dyDescent="0.2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2:28" ht="15.75" customHeight="1" x14ac:dyDescent="0.2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2:28" ht="15.75" customHeight="1" x14ac:dyDescent="0.2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2:28" ht="15.75" customHeight="1" x14ac:dyDescent="0.2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2:28" ht="15.75" customHeight="1" x14ac:dyDescent="0.2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2:28" ht="15.75" customHeight="1" x14ac:dyDescent="0.2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2:28" ht="15.75" customHeight="1" x14ac:dyDescent="0.2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2:28" ht="15.75" customHeight="1" x14ac:dyDescent="0.2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2:28" ht="15.75" customHeight="1" x14ac:dyDescent="0.2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2:28" ht="15.75" customHeight="1" x14ac:dyDescent="0.2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2:28" ht="15.75" customHeight="1" x14ac:dyDescent="0.2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2:28" ht="15.75" customHeight="1" x14ac:dyDescent="0.2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2:28" ht="15.75" customHeight="1" x14ac:dyDescent="0.2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2:28" ht="15.75" customHeight="1" x14ac:dyDescent="0.2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2:28" ht="15.75" customHeight="1" x14ac:dyDescent="0.2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2:28" ht="15.75" customHeight="1" x14ac:dyDescent="0.2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2:28" ht="15.75" customHeight="1" x14ac:dyDescent="0.2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2:28" ht="15.75" customHeight="1" x14ac:dyDescent="0.2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2:28" ht="15.75" customHeight="1" x14ac:dyDescent="0.2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2:28" ht="15.75" customHeight="1" x14ac:dyDescent="0.2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2:28" ht="15.75" customHeight="1" x14ac:dyDescent="0.2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2:28" ht="15.75" customHeight="1" x14ac:dyDescent="0.25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2:28" ht="15.75" customHeight="1" x14ac:dyDescent="0.25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2:28" ht="15.75" customHeight="1" x14ac:dyDescent="0.25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2:28" ht="15.75" customHeight="1" x14ac:dyDescent="0.2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2:28" ht="15.75" customHeight="1" x14ac:dyDescent="0.25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2:28" ht="15.75" customHeight="1" x14ac:dyDescent="0.25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2:28" ht="15.75" customHeight="1" x14ac:dyDescent="0.25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2:28" ht="15.75" customHeight="1" x14ac:dyDescent="0.25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2:28" ht="15.75" customHeight="1" x14ac:dyDescent="0.2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2:28" ht="15.75" customHeight="1" x14ac:dyDescent="0.25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2:28" ht="15.75" customHeight="1" x14ac:dyDescent="0.25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2:28" ht="15.75" customHeight="1" x14ac:dyDescent="0.25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2:28" ht="15.75" customHeight="1" x14ac:dyDescent="0.25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2:28" ht="15.75" customHeight="1" x14ac:dyDescent="0.2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2:28" ht="15.75" customHeight="1" x14ac:dyDescent="0.25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2:28" ht="15.75" customHeight="1" x14ac:dyDescent="0.25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2:28" ht="15.75" customHeight="1" x14ac:dyDescent="0.25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2:28" ht="15.75" customHeight="1" x14ac:dyDescent="0.25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2:28" ht="15.75" customHeight="1" x14ac:dyDescent="0.25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2:28" ht="15.75" customHeight="1" x14ac:dyDescent="0.25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2:28" ht="15.75" customHeight="1" x14ac:dyDescent="0.25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</sheetData>
  <sheetProtection algorithmName="SHA-512" hashValue="4wIYmq/LYnV0EmWbwOtH9IpEQgKiW3xQ4qwaSH+1Pmpyx251sXsFIyrV4YVhhfKBiaQB3pWoT3BZJ6UBuod7+A==" saltValue="Yhk5fRx8cFegZtQaZqPiYg==" spinCount="100000" sheet="1" objects="1" scenarios="1"/>
  <mergeCells count="1">
    <mergeCell ref="B1:C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B5E53B-0205-4A67-B82B-5AB5D905D78C}">
          <x14:formula1>
            <xm:f>CO2_DATA!$A$2:$A$11</xm:f>
          </x14:formula1>
          <xm:sqref>B9:B32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19D0-F772-45E4-B363-941B617306F4}">
  <dimension ref="A1:E11"/>
  <sheetViews>
    <sheetView zoomScale="85" zoomScaleNormal="85" workbookViewId="0">
      <selection activeCell="G23" sqref="G23"/>
    </sheetView>
  </sheetViews>
  <sheetFormatPr defaultRowHeight="15" x14ac:dyDescent="0.25"/>
  <cols>
    <col min="1" max="1" width="72.42578125" customWidth="1"/>
    <col min="2" max="2" width="39.7109375" customWidth="1"/>
    <col min="3" max="5" width="17.28515625" customWidth="1"/>
  </cols>
  <sheetData>
    <row r="1" spans="1:5" ht="18.75" x14ac:dyDescent="0.3">
      <c r="A1" s="7" t="s">
        <v>6</v>
      </c>
      <c r="B1" s="7" t="s">
        <v>7</v>
      </c>
      <c r="C1" s="7" t="s">
        <v>61</v>
      </c>
      <c r="D1" s="7" t="s">
        <v>27</v>
      </c>
      <c r="E1" s="7" t="s">
        <v>8</v>
      </c>
    </row>
    <row r="2" spans="1:5" ht="18.75" x14ac:dyDescent="0.3">
      <c r="A2" s="8" t="s">
        <v>49</v>
      </c>
      <c r="B2" s="8" t="s">
        <v>59</v>
      </c>
      <c r="C2" s="8" t="s">
        <v>60</v>
      </c>
      <c r="D2" s="8" t="s">
        <v>28</v>
      </c>
      <c r="E2" s="8">
        <v>237</v>
      </c>
    </row>
    <row r="3" spans="1:5" ht="18.75" x14ac:dyDescent="0.3">
      <c r="A3" s="8" t="s">
        <v>50</v>
      </c>
      <c r="B3" s="8" t="s">
        <v>59</v>
      </c>
      <c r="C3" s="8" t="s">
        <v>9</v>
      </c>
      <c r="D3" s="8" t="s">
        <v>28</v>
      </c>
      <c r="E3" s="8">
        <v>19.100000000000001</v>
      </c>
    </row>
    <row r="4" spans="1:5" ht="18.75" x14ac:dyDescent="0.3">
      <c r="A4" s="8" t="s">
        <v>51</v>
      </c>
      <c r="B4" s="8" t="s">
        <v>59</v>
      </c>
      <c r="C4" s="8" t="s">
        <v>12</v>
      </c>
      <c r="D4" s="8" t="s">
        <v>29</v>
      </c>
      <c r="E4" s="8">
        <v>601.70000000000005</v>
      </c>
    </row>
    <row r="5" spans="1:5" ht="18.75" x14ac:dyDescent="0.3">
      <c r="A5" s="8" t="s">
        <v>52</v>
      </c>
      <c r="B5" s="8" t="s">
        <v>59</v>
      </c>
      <c r="C5" s="8" t="s">
        <v>12</v>
      </c>
      <c r="D5" s="8" t="s">
        <v>29</v>
      </c>
      <c r="E5" s="8">
        <v>339.9</v>
      </c>
    </row>
    <row r="6" spans="1:5" ht="18.75" x14ac:dyDescent="0.3">
      <c r="A6" s="8" t="s">
        <v>53</v>
      </c>
      <c r="B6" s="8" t="s">
        <v>59</v>
      </c>
      <c r="C6" s="8" t="s">
        <v>12</v>
      </c>
      <c r="D6" s="8" t="s">
        <v>29</v>
      </c>
      <c r="E6" s="8">
        <v>339.9</v>
      </c>
    </row>
    <row r="7" spans="1:5" ht="18.75" x14ac:dyDescent="0.3">
      <c r="A7" s="8" t="s">
        <v>54</v>
      </c>
      <c r="B7" s="8" t="s">
        <v>59</v>
      </c>
      <c r="C7" s="8" t="s">
        <v>63</v>
      </c>
      <c r="D7" s="8" t="s">
        <v>28</v>
      </c>
      <c r="E7" s="8">
        <v>19.100000000000001</v>
      </c>
    </row>
    <row r="8" spans="1:5" ht="18.75" x14ac:dyDescent="0.3">
      <c r="A8" s="8" t="s">
        <v>55</v>
      </c>
      <c r="B8" s="8" t="s">
        <v>59</v>
      </c>
      <c r="C8" s="8" t="s">
        <v>9</v>
      </c>
      <c r="D8" s="8" t="s">
        <v>28</v>
      </c>
      <c r="E8" s="8">
        <v>38.200000000000003</v>
      </c>
    </row>
    <row r="9" spans="1:5" ht="18.75" x14ac:dyDescent="0.3">
      <c r="A9" s="80" t="s">
        <v>56</v>
      </c>
      <c r="B9" s="8" t="s">
        <v>59</v>
      </c>
      <c r="C9" s="8" t="s">
        <v>12</v>
      </c>
      <c r="D9" s="8" t="s">
        <v>29</v>
      </c>
      <c r="E9" s="8">
        <v>115.1</v>
      </c>
    </row>
    <row r="10" spans="1:5" ht="18.75" x14ac:dyDescent="0.3">
      <c r="A10" s="8" t="s">
        <v>57</v>
      </c>
      <c r="B10" s="8" t="s">
        <v>59</v>
      </c>
      <c r="C10" s="8" t="s">
        <v>60</v>
      </c>
      <c r="D10" s="8" t="s">
        <v>28</v>
      </c>
      <c r="E10" s="8">
        <v>237</v>
      </c>
    </row>
    <row r="11" spans="1:5" ht="18.75" x14ac:dyDescent="0.3">
      <c r="A11" s="8" t="s">
        <v>58</v>
      </c>
      <c r="B11" s="8" t="s">
        <v>59</v>
      </c>
      <c r="C11" s="8" t="s">
        <v>62</v>
      </c>
      <c r="D11" s="8" t="s">
        <v>28</v>
      </c>
      <c r="E11" s="8">
        <v>38.200000000000003</v>
      </c>
    </row>
  </sheetData>
  <autoFilter ref="A1:E11" xr:uid="{BCBD19D0-F772-45E4-B363-941B617306F4}">
    <sortState xmlns:xlrd2="http://schemas.microsoft.com/office/spreadsheetml/2017/richdata2" ref="A2:E11">
      <sortCondition ref="B1:B1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E888-51C1-45AB-88D9-5A681B2E3E3C}">
  <dimension ref="B1:P39"/>
  <sheetViews>
    <sheetView zoomScale="85" zoomScaleNormal="85" workbookViewId="0">
      <selection activeCell="F6" sqref="F6"/>
    </sheetView>
  </sheetViews>
  <sheetFormatPr defaultRowHeight="15" x14ac:dyDescent="0.25"/>
  <cols>
    <col min="2" max="5" width="17.7109375" customWidth="1"/>
    <col min="6" max="6" width="24.7109375" customWidth="1"/>
    <col min="7" max="7" width="17.7109375" style="57" customWidth="1"/>
    <col min="8" max="16" width="9.140625" style="57"/>
  </cols>
  <sheetData>
    <row r="1" spans="2:6" ht="15.75" thickBot="1" x14ac:dyDescent="0.3"/>
    <row r="2" spans="2:6" ht="15.75" thickBot="1" x14ac:dyDescent="0.3">
      <c r="B2" s="10"/>
      <c r="C2" s="78" t="s">
        <v>21</v>
      </c>
      <c r="D2" s="79"/>
      <c r="E2" s="11" t="s">
        <v>22</v>
      </c>
      <c r="F2" s="11" t="s">
        <v>23</v>
      </c>
    </row>
    <row r="3" spans="2:6" ht="31.5" x14ac:dyDescent="0.25">
      <c r="B3" s="12" t="s">
        <v>16</v>
      </c>
      <c r="C3" s="13" t="s">
        <v>24</v>
      </c>
      <c r="D3" s="14" t="s">
        <v>25</v>
      </c>
      <c r="E3" s="15" t="s">
        <v>65</v>
      </c>
      <c r="F3" s="15" t="s">
        <v>32</v>
      </c>
    </row>
    <row r="4" spans="2:6" ht="15.75" x14ac:dyDescent="0.25">
      <c r="B4" s="16" t="s">
        <v>17</v>
      </c>
      <c r="C4" s="17">
        <f>SUMIF(Invoer_voormeting!E9:E32,"oraal",Invoer_voormeting!C9:C32)</f>
        <v>0</v>
      </c>
      <c r="D4" s="18">
        <f>SUMIF(Invoer_voormeting!E9:E32,"IV",Invoer_voormeting!C9:C32)</f>
        <v>0</v>
      </c>
      <c r="E4" s="19" t="e">
        <f>Tabel6[[#This Row],[ORAAL ]]/(Tabel6[[#This Row],[ORAAL ]]+Tabel6[[#This Row],[Totaal IV ]])</f>
        <v>#DIV/0!</v>
      </c>
      <c r="F4" s="20" t="e">
        <f>Invoer_voormeting!E33</f>
        <v>#VALUE!</v>
      </c>
    </row>
    <row r="5" spans="2:6" ht="16.5" thickBot="1" x14ac:dyDescent="0.3">
      <c r="B5" s="16" t="s">
        <v>18</v>
      </c>
      <c r="C5" s="21">
        <f>SUMIF(Invoer_nameting!E9:E32,"oraal",Invoer_nameting!C9:C32)</f>
        <v>0</v>
      </c>
      <c r="D5" s="18">
        <f>SUMIF(Invoer_nameting!E9:E32,"IV",Invoer_nameting!C9:C32)</f>
        <v>0</v>
      </c>
      <c r="E5" s="19" t="e">
        <f>Tabel6[[#This Row],[ORAAL ]]/(Tabel6[[#This Row],[ORAAL ]]+Tabel6[[#This Row],[Totaal IV ]])</f>
        <v>#DIV/0!</v>
      </c>
      <c r="F5" s="20" t="e">
        <f>Invoer_nameting!E33</f>
        <v>#VALUE!</v>
      </c>
    </row>
    <row r="6" spans="2:6" ht="16.5" thickBot="1" x14ac:dyDescent="0.3">
      <c r="B6" s="22" t="s">
        <v>19</v>
      </c>
      <c r="C6" s="23">
        <f>C5-C4</f>
        <v>0</v>
      </c>
      <c r="D6" s="24">
        <f>D5-D4</f>
        <v>0</v>
      </c>
      <c r="E6" s="25" t="e">
        <f>E5-E4</f>
        <v>#DIV/0!</v>
      </c>
      <c r="F6" s="26" t="e">
        <f>F5-F4</f>
        <v>#VALUE!</v>
      </c>
    </row>
    <row r="7" spans="2:6" ht="16.5" thickBot="1" x14ac:dyDescent="0.3">
      <c r="B7" s="27" t="s">
        <v>20</v>
      </c>
      <c r="C7" s="28" t="e">
        <f>(C5-C4)/C4</f>
        <v>#DIV/0!</v>
      </c>
      <c r="D7" s="29" t="e">
        <f>(D5-D4)/D4</f>
        <v>#DIV/0!</v>
      </c>
      <c r="E7" s="81" t="e">
        <f>(E5-E4)/E4</f>
        <v>#DIV/0!</v>
      </c>
      <c r="F7" s="30" t="e">
        <f t="shared" ref="F7" si="0">(F5-F4)/F4</f>
        <v>#VALUE!</v>
      </c>
    </row>
    <row r="10" spans="2:6" x14ac:dyDescent="0.25">
      <c r="E10" s="57"/>
      <c r="F10" s="57"/>
    </row>
    <row r="11" spans="2:6" x14ac:dyDescent="0.25">
      <c r="E11" s="57"/>
      <c r="F11" s="57"/>
    </row>
    <row r="12" spans="2:6" x14ac:dyDescent="0.25">
      <c r="E12" s="57"/>
      <c r="F12" s="57"/>
    </row>
    <row r="13" spans="2:6" x14ac:dyDescent="0.25">
      <c r="E13" s="57"/>
      <c r="F13" s="57"/>
    </row>
    <row r="14" spans="2:6" x14ac:dyDescent="0.25">
      <c r="E14" s="57"/>
      <c r="F14" s="57"/>
    </row>
    <row r="15" spans="2:6" x14ac:dyDescent="0.25">
      <c r="E15" s="57"/>
      <c r="F15" s="57"/>
    </row>
    <row r="16" spans="2:6" x14ac:dyDescent="0.25">
      <c r="E16" s="57"/>
      <c r="F16" s="57"/>
    </row>
    <row r="17" spans="5:6" x14ac:dyDescent="0.25">
      <c r="E17" s="57"/>
      <c r="F17" s="57"/>
    </row>
    <row r="18" spans="5:6" x14ac:dyDescent="0.25">
      <c r="E18" s="57"/>
      <c r="F18" s="57"/>
    </row>
    <row r="19" spans="5:6" x14ac:dyDescent="0.25">
      <c r="E19" s="57"/>
      <c r="F19" s="57"/>
    </row>
    <row r="20" spans="5:6" x14ac:dyDescent="0.25">
      <c r="E20" s="57"/>
      <c r="F20" s="57"/>
    </row>
    <row r="21" spans="5:6" x14ac:dyDescent="0.25">
      <c r="E21" s="57"/>
      <c r="F21" s="57"/>
    </row>
    <row r="22" spans="5:6" x14ac:dyDescent="0.25">
      <c r="E22" s="57"/>
      <c r="F22" s="57"/>
    </row>
    <row r="23" spans="5:6" x14ac:dyDescent="0.25">
      <c r="E23" s="57"/>
      <c r="F23" s="57"/>
    </row>
    <row r="24" spans="5:6" x14ac:dyDescent="0.25">
      <c r="E24" s="57"/>
      <c r="F24" s="57"/>
    </row>
    <row r="25" spans="5:6" x14ac:dyDescent="0.25">
      <c r="E25" s="57"/>
      <c r="F25" s="57"/>
    </row>
    <row r="26" spans="5:6" x14ac:dyDescent="0.25">
      <c r="E26" s="57"/>
      <c r="F26" s="57"/>
    </row>
    <row r="27" spans="5:6" x14ac:dyDescent="0.25">
      <c r="E27" s="57"/>
      <c r="F27" s="57"/>
    </row>
    <row r="28" spans="5:6" x14ac:dyDescent="0.25">
      <c r="E28" s="57"/>
      <c r="F28" s="57"/>
    </row>
    <row r="29" spans="5:6" x14ac:dyDescent="0.25">
      <c r="E29" s="57"/>
      <c r="F29" s="57"/>
    </row>
    <row r="30" spans="5:6" x14ac:dyDescent="0.25">
      <c r="E30" s="57"/>
      <c r="F30" s="57"/>
    </row>
    <row r="31" spans="5:6" x14ac:dyDescent="0.25">
      <c r="E31" s="57"/>
      <c r="F31" s="57"/>
    </row>
    <row r="32" spans="5:6" x14ac:dyDescent="0.25">
      <c r="E32" s="57"/>
      <c r="F32" s="57"/>
    </row>
    <row r="33" spans="5:6" x14ac:dyDescent="0.25">
      <c r="E33" s="57"/>
      <c r="F33" s="57"/>
    </row>
    <row r="34" spans="5:6" x14ac:dyDescent="0.25">
      <c r="E34" s="57"/>
      <c r="F34" s="57"/>
    </row>
    <row r="35" spans="5:6" x14ac:dyDescent="0.25">
      <c r="E35" s="57"/>
      <c r="F35" s="57"/>
    </row>
    <row r="36" spans="5:6" x14ac:dyDescent="0.25">
      <c r="E36" s="57"/>
      <c r="F36" s="57"/>
    </row>
    <row r="37" spans="5:6" x14ac:dyDescent="0.25">
      <c r="E37" s="57"/>
      <c r="F37" s="57"/>
    </row>
    <row r="38" spans="5:6" x14ac:dyDescent="0.25">
      <c r="E38" s="57"/>
      <c r="F38" s="57"/>
    </row>
    <row r="39" spans="5:6" x14ac:dyDescent="0.25">
      <c r="E39" s="57"/>
      <c r="F39" s="57"/>
    </row>
  </sheetData>
  <sheetProtection algorithmName="SHA-512" hashValue="ahEY+QmknpLBNVp0jqBXlK4Gd3bAyMibtYa+Lf/4Fv/6KinNnvvJRr/Mtg6VbwuBbRcvG+p3xi9Ps9SdZqEuNQ==" saltValue="uX922Iq761Pdd1gbOg7UHg==" spinCount="100000" sheet="1" objects="1" scenarios="1"/>
  <mergeCells count="1">
    <mergeCell ref="C2:D2"/>
  </mergeCells>
  <conditionalFormatting sqref="E6:E7">
    <cfRule type="cellIs" dxfId="9" priority="5" operator="lessThan">
      <formula>0</formula>
    </cfRule>
    <cfRule type="cellIs" dxfId="8" priority="6" operator="greaterThan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E6:F7">
    <cfRule type="cellIs" dxfId="5" priority="7" operator="equal">
      <formula>0</formula>
    </cfRule>
    <cfRule type="cellIs" dxfId="4" priority="10" operator="greaterThan">
      <formula>0</formula>
    </cfRule>
  </conditionalFormatting>
  <conditionalFormatting sqref="F6:F7">
    <cfRule type="cellIs" dxfId="3" priority="1" operator="greaterThan">
      <formula>0</formula>
    </cfRule>
    <cfRule type="cellIs" dxfId="2" priority="2" operator="lessThan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414198252484E86405D0E6A4A94D3" ma:contentTypeVersion="12" ma:contentTypeDescription="Een nieuw document maken." ma:contentTypeScope="" ma:versionID="3ebe36ff5e660be7d0b24e5dffe624e1">
  <xsd:schema xmlns:xsd="http://www.w3.org/2001/XMLSchema" xmlns:xs="http://www.w3.org/2001/XMLSchema" xmlns:p="http://schemas.microsoft.com/office/2006/metadata/properties" xmlns:ns2="44c4df1e-23f1-4e38-a3af-fb3a6115bf49" xmlns:ns3="65850644-89ff-4ea7-a818-e10bacb6ba23" targetNamespace="http://schemas.microsoft.com/office/2006/metadata/properties" ma:root="true" ma:fieldsID="4d60a54cc0b6983b1c60a3f3f1da76fe" ns2:_="" ns3:_="">
    <xsd:import namespace="44c4df1e-23f1-4e38-a3af-fb3a6115bf49"/>
    <xsd:import namespace="65850644-89ff-4ea7-a818-e10bacb6b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4df1e-23f1-4e38-a3af-fb3a6115b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e63458cd-ce2d-47d3-a8fb-aba961f6e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50644-89ff-4ea7-a818-e10bacb6ba2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0d042e3-0593-4dc4-83e2-a1e53a887173}" ma:internalName="TaxCatchAll" ma:showField="CatchAllData" ma:web="65850644-89ff-4ea7-a818-e10bacb6ba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4df1e-23f1-4e38-a3af-fb3a6115bf49">
      <Terms xmlns="http://schemas.microsoft.com/office/infopath/2007/PartnerControls"/>
    </lcf76f155ced4ddcb4097134ff3c332f>
    <TaxCatchAll xmlns="65850644-89ff-4ea7-a818-e10bacb6ba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1C8663-1676-444E-870E-DF8E4573BD51}"/>
</file>

<file path=customXml/itemProps2.xml><?xml version="1.0" encoding="utf-8"?>
<ds:datastoreItem xmlns:ds="http://schemas.openxmlformats.org/officeDocument/2006/customXml" ds:itemID="{0E558CF5-CCFD-4D12-9A36-71F7E973A625}">
  <ds:schemaRefs>
    <ds:schemaRef ds:uri="http://purl.org/dc/dcmitype/"/>
    <ds:schemaRef ds:uri="http://purl.org/dc/elements/1.1/"/>
    <ds:schemaRef ds:uri="46a24367-0011-4bba-9d52-d71eca80759c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806247-49B0-4D7B-8576-0CBE6654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Uitleg</vt:lpstr>
      <vt:lpstr>Invoer_voormeting</vt:lpstr>
      <vt:lpstr>Invoer_nameting</vt:lpstr>
      <vt:lpstr>CO2_DATA</vt:lpstr>
      <vt:lpstr>Berekening_CO2 voetafdruk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Lisa Marie Smale</dc:creator>
  <cp:lastModifiedBy>Lisa Marie Smale</cp:lastModifiedBy>
  <dcterms:created xsi:type="dcterms:W3CDTF">2026-04-08T07:39:06Z</dcterms:created>
  <dcterms:modified xsi:type="dcterms:W3CDTF">2026-04-10T08:17:41Z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0x0101002D4414198252484E86405D0E6A4A94D3</vt:lpwstr>
  </property>
  <property fmtid="{D5CDD505-2E9C-101B-9397-08002B2CF9AE}" pid="3" name="Order">
    <vt:r8>70400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