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asmusmc.sharepoint.com/sites/ext_Geneesmiddelen-Samendezorgvergroenen/Gedeelde documenten/General/05 Milieu impact tools/02 Handmatig invullen/"/>
    </mc:Choice>
  </mc:AlternateContent>
  <xr:revisionPtr revIDLastSave="62" documentId="8_{3468E6A4-BA39-472E-B39B-83370F2D9F39}" xr6:coauthVersionLast="47" xr6:coauthVersionMax="47" xr10:uidLastSave="{85D62805-BB18-4F2F-A460-5E11BB7AFA85}"/>
  <workbookProtection workbookAlgorithmName="SHA-512" workbookHashValue="AJZxztqdjZcFnFavkYz7Qk5J+fKhBZXgXCes2rTX0PoDaiPkQq99SnXJlalnjcs0Z6VaIonyfuGCiqOOXUEVwA==" workbookSaltValue="MQ20v1vMv85oyZGuLV9WNA==" workbookSpinCount="100000" lockStructure="1"/>
  <bookViews>
    <workbookView xWindow="1080" yWindow="1080" windowWidth="21600" windowHeight="12645" activeTab="1" xr2:uid="{D2C6EB72-9829-46C5-8990-24B847790177}"/>
  </bookViews>
  <sheets>
    <sheet name="Uitleg" sheetId="1" r:id="rId1"/>
    <sheet name="Invoer_voormeting" sheetId="2" r:id="rId2"/>
    <sheet name="Invoer_nameting" sheetId="3" r:id="rId3"/>
    <sheet name="MCF_DATA" sheetId="4" state="hidden" r:id="rId4"/>
    <sheet name="Berekening_CO2 voetafdruk" sheetId="5" r:id="rId5"/>
  </sheets>
  <definedNames>
    <definedName name="_xlnm._FilterDatabase" localSheetId="3" hidden="1">MCF_DATA!$A$1:$F$19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3" i="5"/>
  <c r="C6" i="5" l="1"/>
  <c r="C5" i="5"/>
  <c r="F46" i="3" l="1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E9" i="2"/>
  <c r="D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9" i="2"/>
  <c r="D4" i="5" l="1"/>
  <c r="E47" i="3"/>
  <c r="E4" i="5" s="1"/>
  <c r="D3" i="5"/>
  <c r="E47" i="2"/>
  <c r="E3" i="5" s="1"/>
  <c r="D5" i="5" l="1"/>
  <c r="D6" i="5"/>
  <c r="E5" i="5"/>
  <c r="E6" i="5"/>
  <c r="D46" i="2"/>
</calcChain>
</file>

<file path=xl/sharedStrings.xml><?xml version="1.0" encoding="utf-8"?>
<sst xmlns="http://schemas.openxmlformats.org/spreadsheetml/2006/main" count="129" uniqueCount="77">
  <si>
    <t>Ziekenhuis</t>
  </si>
  <si>
    <t>Afdeling</t>
  </si>
  <si>
    <t>Datum ingevuld</t>
  </si>
  <si>
    <r>
      <t xml:space="preserve">Geneesmiddelnaam en -vorm 
</t>
    </r>
    <r>
      <rPr>
        <sz val="14"/>
        <color theme="1"/>
        <rFont val="Calibri"/>
        <family val="2"/>
      </rPr>
      <t>(kies uit drop-down menu)</t>
    </r>
  </si>
  <si>
    <r>
      <t xml:space="preserve">Hoeveelheid </t>
    </r>
    <r>
      <rPr>
        <sz val="14"/>
        <color theme="1"/>
        <rFont val="Calibri"/>
        <family val="2"/>
      </rPr>
      <t>(stuks)</t>
    </r>
  </si>
  <si>
    <r>
      <t xml:space="preserve">CO2 voetafdruk </t>
    </r>
    <r>
      <rPr>
        <sz val="14"/>
        <color theme="1"/>
        <rFont val="Calibri"/>
        <family val="2"/>
      </rPr>
      <t>(automatisch)</t>
    </r>
  </si>
  <si>
    <t>Product name</t>
  </si>
  <si>
    <t>Active Pharmaceutical Ingredients</t>
  </si>
  <si>
    <t>Form</t>
  </si>
  <si>
    <t>gCO2e</t>
  </si>
  <si>
    <t>MCF Rating</t>
  </si>
  <si>
    <t>1 tablet</t>
  </si>
  <si>
    <t>MEDIUM</t>
  </si>
  <si>
    <t>HIGH</t>
  </si>
  <si>
    <t>1 capsule</t>
  </si>
  <si>
    <r>
      <t>Eenheid</t>
    </r>
    <r>
      <rPr>
        <sz val="14"/>
        <color theme="1"/>
        <rFont val="Calibri"/>
        <family val="2"/>
      </rPr>
      <t xml:space="preserve"> (automatisch)</t>
    </r>
  </si>
  <si>
    <t>Totale CO2 voetafdruk voormeting</t>
  </si>
  <si>
    <t>kg CO2 eq.</t>
  </si>
  <si>
    <t>Datum start voormeting</t>
  </si>
  <si>
    <t>Datum einde voormeting</t>
  </si>
  <si>
    <t xml:space="preserve"> </t>
  </si>
  <si>
    <t>Nameting</t>
  </si>
  <si>
    <t>Verschil</t>
  </si>
  <si>
    <t>Verschil %</t>
  </si>
  <si>
    <t>Aantal eenheden</t>
  </si>
  <si>
    <t>Instructie</t>
  </si>
  <si>
    <t>Stap</t>
  </si>
  <si>
    <t>Onderdeel</t>
  </si>
  <si>
    <t>Tabblad</t>
  </si>
  <si>
    <t>Actie</t>
  </si>
  <si>
    <r>
      <t>1)</t>
    </r>
    <r>
      <rPr>
        <b/>
        <sz val="11"/>
        <color theme="1"/>
        <rFont val="Aptos Narrow"/>
        <family val="2"/>
        <scheme val="minor"/>
      </rPr>
      <t xml:space="preserve"> </t>
    </r>
  </si>
  <si>
    <t xml:space="preserve">2) </t>
  </si>
  <si>
    <t>Herhaal bovenstaande voor de nameting.</t>
  </si>
  <si>
    <t xml:space="preserve">3) </t>
  </si>
  <si>
    <t>Berekening</t>
  </si>
  <si>
    <t>BEREKENING_CO2</t>
  </si>
  <si>
    <t>Invoer_
Voormeting</t>
  </si>
  <si>
    <t>Invoer_
Nameting</t>
  </si>
  <si>
    <t>Voor-meting</t>
  </si>
  <si>
    <r>
      <t>Tabblad</t>
    </r>
    <r>
      <rPr>
        <b/>
        <sz val="11"/>
        <color theme="1"/>
        <rFont val="Aptos Narrow"/>
        <family val="2"/>
        <scheme val="minor"/>
      </rPr>
      <t xml:space="preserve"> BEREKENING_CO2 </t>
    </r>
    <r>
      <rPr>
        <sz val="11"/>
        <color theme="1"/>
        <rFont val="Aptos Narrow"/>
        <family val="2"/>
        <scheme val="minor"/>
      </rPr>
      <t>voetafdruk berekent automatisch het bespaarde aantal eenheden en een schatting van de bespaarde CO2-voetafdruk (kg CO2 eq.).</t>
    </r>
  </si>
  <si>
    <t>Voorbeeld voor/nameting</t>
  </si>
  <si>
    <t>Excel template CO2 voetafdruk Opioïden [klinische + poliklinische zorg]</t>
  </si>
  <si>
    <r>
      <t xml:space="preserve">Sterkte per doseereenheid </t>
    </r>
    <r>
      <rPr>
        <sz val="14"/>
        <color theme="1"/>
        <rFont val="Calibri"/>
        <family val="2"/>
      </rPr>
      <t>(mg)</t>
    </r>
  </si>
  <si>
    <r>
      <t xml:space="preserve"> - Noteer in het </t>
    </r>
    <r>
      <rPr>
        <b/>
        <sz val="11"/>
        <color rgb="FFC5E505"/>
        <rFont val="Aptos Narrow"/>
        <family val="2"/>
        <scheme val="minor"/>
      </rPr>
      <t>groene vlak</t>
    </r>
    <r>
      <rPr>
        <sz val="11"/>
        <color rgb="FF000000"/>
        <rFont val="Aptos Narrow"/>
        <family val="2"/>
        <scheme val="minor"/>
      </rPr>
      <t xml:space="preserve"> de naam van het ziekenhuis, de betrokken afdeling(en), start en stopdatum van de voormeting en datum van vandaag. 
- Selecteer in </t>
    </r>
    <r>
      <rPr>
        <b/>
        <sz val="11"/>
        <color theme="9" tint="-0.249977111117893"/>
        <rFont val="Aptos Narrow"/>
        <family val="2"/>
        <scheme val="minor"/>
      </rPr>
      <t>kolom B</t>
    </r>
    <r>
      <rPr>
        <sz val="11"/>
        <color theme="9" tint="-0.249977111117893"/>
        <rFont val="Aptos Narrow"/>
        <family val="2"/>
        <scheme val="minor"/>
      </rPr>
      <t xml:space="preserve"> s</t>
    </r>
    <r>
      <rPr>
        <sz val="11"/>
        <color rgb="FF000000"/>
        <rFont val="Aptos Narrow"/>
        <family val="2"/>
        <scheme val="minor"/>
      </rPr>
      <t xml:space="preserve">teeds een geneesmiddelnaam en -vorm; vul de bijbehorende totale toediende/voorgeschreven hoeveelheid in </t>
    </r>
    <r>
      <rPr>
        <b/>
        <sz val="11"/>
        <color theme="9" tint="-0.249977111117893"/>
        <rFont val="Aptos Narrow"/>
        <family val="2"/>
        <scheme val="minor"/>
      </rPr>
      <t>kolom C</t>
    </r>
    <r>
      <rPr>
        <sz val="11"/>
        <color rgb="FF000000"/>
        <rFont val="Aptos Narrow"/>
        <family val="2"/>
        <scheme val="minor"/>
      </rPr>
      <t>. Let op: dit gaat over de gehele periode van de voormeting.
- De tool noteert automatisch de doseereenheid in</t>
    </r>
    <r>
      <rPr>
        <b/>
        <sz val="11"/>
        <color theme="7"/>
        <rFont val="Aptos Narrow"/>
        <family val="2"/>
        <scheme val="minor"/>
      </rPr>
      <t xml:space="preserve"> kolom D.</t>
    </r>
    <r>
      <rPr>
        <sz val="11"/>
        <color rgb="FF000000"/>
        <rFont val="Aptos Narrow"/>
        <family val="2"/>
        <scheme val="minor"/>
      </rPr>
      <t xml:space="preserve"> </t>
    </r>
    <r>
      <rPr>
        <i/>
        <sz val="11"/>
        <color rgb="FF000000"/>
        <rFont val="Aptos Narrow"/>
        <family val="2"/>
        <scheme val="minor"/>
      </rPr>
      <t xml:space="preserve">Doseereenheden zijn bijv. één capsule, tablet, zetpil, 5 mL drank of  flacon. 
- </t>
    </r>
    <r>
      <rPr>
        <sz val="11"/>
        <color rgb="FF000000"/>
        <rFont val="Aptos Narrow"/>
        <family val="2"/>
        <scheme val="minor"/>
      </rPr>
      <t xml:space="preserve">De tool noteert automatisch de sterkte (mg) per doseereenheid in </t>
    </r>
    <r>
      <rPr>
        <b/>
        <sz val="11"/>
        <color theme="7"/>
        <rFont val="Aptos Narrow"/>
        <family val="2"/>
        <scheme val="minor"/>
      </rPr>
      <t xml:space="preserve">kolom E. 
</t>
    </r>
    <r>
      <rPr>
        <sz val="11"/>
        <color rgb="FF000000"/>
        <rFont val="Aptos Narrow"/>
        <family val="2"/>
        <scheme val="minor"/>
      </rPr>
      <t>- Onderaan het tabblad kun je de</t>
    </r>
    <r>
      <rPr>
        <b/>
        <sz val="11"/>
        <color rgb="FF000000"/>
        <rFont val="Aptos Narrow"/>
        <family val="2"/>
        <scheme val="minor"/>
      </rPr>
      <t xml:space="preserve"> totale CO2 voetafdruk van de voormeting</t>
    </r>
    <r>
      <rPr>
        <sz val="11"/>
        <color rgb="FF000000"/>
        <rFont val="Aptos Narrow"/>
        <family val="2"/>
        <scheme val="minor"/>
      </rPr>
      <t xml:space="preserve"> aflezen indien twee of meer geneesmiddelen zijn ingevoerd. </t>
    </r>
    <r>
      <rPr>
        <i/>
        <sz val="11"/>
        <color rgb="FF000000"/>
        <rFont val="Aptos Narrow"/>
        <family val="2"/>
        <scheme val="minor"/>
      </rPr>
      <t xml:space="preserve">Let op: dit is een schatting. </t>
    </r>
  </si>
  <si>
    <t>Cumulatieve dosering (mg)</t>
  </si>
  <si>
    <t>Schatting bespaarde CO2 voetafdruk (kg CO2 eq.)</t>
  </si>
  <si>
    <t>ESOMEPRAZOL CAPSULE MSR 20MG</t>
  </si>
  <si>
    <t>Esomeprazole</t>
  </si>
  <si>
    <t>ESOMEPRAZOL CAPSULE MSR 40MG</t>
  </si>
  <si>
    <t>ESOMEPRAZOL TABLET MSR 20MG</t>
  </si>
  <si>
    <t>ESOMEPRAZOL TABLET MSR 40MG</t>
  </si>
  <si>
    <t>ESOMEPRAZOL GRAN VOOR SUSP. 10MG</t>
  </si>
  <si>
    <t>Esomeprazole magnesium trihydrate</t>
  </si>
  <si>
    <t>1 sachet</t>
  </si>
  <si>
    <t>ESOMEPRAZOL PDR INJ/INFOPL 40MG FL</t>
  </si>
  <si>
    <t>Esomeprazole sodium</t>
  </si>
  <si>
    <t>OMEPRAZOL CAPSULE MSR 10MG</t>
  </si>
  <si>
    <t>Omeprazole</t>
  </si>
  <si>
    <t>LOW</t>
  </si>
  <si>
    <t>OMEPRAZOL CAPSULE MSR 20MG</t>
  </si>
  <si>
    <t>OMEPRAZOL CAPSULE MSR 40MG</t>
  </si>
  <si>
    <t>OMEPRAZOL TABLET MSR 10MG</t>
  </si>
  <si>
    <t>OMEPRAZOL TABLET MSR 20MG</t>
  </si>
  <si>
    <t>OMEPRAZOL TABLET MSR 40MG</t>
  </si>
  <si>
    <t>OMEPRAZOL DRANK 10MG=15ML (0,67MG/ML) FL</t>
  </si>
  <si>
    <t>OMEPRAZOL DRANK 20MG=15ML (1,33MG/ML) FL</t>
  </si>
  <si>
    <t>OMEPRAZOL SUSP ORAAL 2MG/ML</t>
  </si>
  <si>
    <t>PANTOPRAZOL TABLET MSR 20MG</t>
  </si>
  <si>
    <t>Pantoprazole sodium sesquihydrate</t>
  </si>
  <si>
    <t>PANTOPRAZOL TABLET MSR 40MG</t>
  </si>
  <si>
    <t>PANTOPRAZOL INJECTIEPOEDER 40MG FL</t>
  </si>
  <si>
    <t xml:space="preserve">Sterkte per doseereenheid (mg) </t>
  </si>
  <si>
    <t>1 flacon</t>
  </si>
  <si>
    <t>15 ml drank</t>
  </si>
  <si>
    <t>5 ml orale suspensie</t>
  </si>
  <si>
    <t>Totaal voormeting PPIs</t>
  </si>
  <si>
    <t>Totaal nameting PPIs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</si>
</sst>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6"/>
      <name val="Calibri"/>
      <family val="2"/>
    </font>
    <font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rgb="FFC5E505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i/>
      <sz val="1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E50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D2FC3A"/>
      </right>
      <top style="medium">
        <color rgb="FFD2FC3A"/>
      </top>
      <bottom/>
      <diagonal/>
    </border>
    <border>
      <left/>
      <right style="medium">
        <color rgb="FFD2FC3A"/>
      </right>
      <top/>
      <bottom/>
      <diagonal/>
    </border>
    <border>
      <left/>
      <right style="medium">
        <color rgb="FFD2FC3A"/>
      </right>
      <top style="medium">
        <color rgb="FFD2FC3A"/>
      </top>
      <bottom style="medium">
        <color rgb="FFD2FC3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6" tint="-0.499984740745262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/>
      <top style="thin">
        <color rgb="FF9BBB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2" borderId="3" xfId="0" applyFill="1" applyBorder="1"/>
    <xf numFmtId="0" fontId="8" fillId="0" borderId="4" xfId="0" applyFont="1" applyBorder="1"/>
    <xf numFmtId="0" fontId="4" fillId="0" borderId="4" xfId="0" applyFont="1" applyBorder="1"/>
    <xf numFmtId="0" fontId="5" fillId="0" borderId="0" xfId="0" applyFont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9" xfId="0" applyFon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7" fillId="2" borderId="6" xfId="0" applyFont="1" applyFill="1" applyBorder="1" applyAlignment="1" applyProtection="1">
      <alignment horizontal="right" wrapText="1"/>
      <protection locked="0"/>
    </xf>
    <xf numFmtId="0" fontId="7" fillId="2" borderId="7" xfId="0" applyFont="1" applyFill="1" applyBorder="1" applyAlignment="1" applyProtection="1">
      <alignment horizontal="right" wrapText="1"/>
      <protection locked="0"/>
    </xf>
    <xf numFmtId="0" fontId="6" fillId="2" borderId="8" xfId="0" applyFont="1" applyFill="1" applyBorder="1" applyAlignment="1">
      <alignment wrapText="1"/>
    </xf>
    <xf numFmtId="0" fontId="7" fillId="2" borderId="9" xfId="0" applyFont="1" applyFill="1" applyBorder="1" applyAlignment="1" applyProtection="1">
      <alignment horizontal="right" wrapText="1"/>
      <protection locked="0"/>
    </xf>
    <xf numFmtId="14" fontId="7" fillId="2" borderId="9" xfId="0" applyNumberFormat="1" applyFont="1" applyFill="1" applyBorder="1" applyAlignment="1" applyProtection="1">
      <alignment wrapText="1"/>
      <protection locked="0"/>
    </xf>
    <xf numFmtId="0" fontId="6" fillId="2" borderId="10" xfId="0" applyFont="1" applyFill="1" applyBorder="1" applyAlignment="1">
      <alignment wrapText="1"/>
    </xf>
    <xf numFmtId="14" fontId="7" fillId="2" borderId="11" xfId="0" applyNumberFormat="1" applyFont="1" applyFill="1" applyBorder="1" applyAlignment="1" applyProtection="1">
      <alignment wrapText="1"/>
      <protection locked="0"/>
    </xf>
    <xf numFmtId="14" fontId="7" fillId="2" borderId="12" xfId="0" applyNumberFormat="1" applyFont="1" applyFill="1" applyBorder="1" applyAlignment="1" applyProtection="1">
      <alignment wrapText="1"/>
      <protection locked="0"/>
    </xf>
    <xf numFmtId="0" fontId="8" fillId="2" borderId="13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164" fontId="8" fillId="2" borderId="15" xfId="0" applyNumberFormat="1" applyFont="1" applyFill="1" applyBorder="1" applyAlignment="1">
      <alignment wrapText="1"/>
    </xf>
    <xf numFmtId="0" fontId="4" fillId="0" borderId="10" xfId="0" applyFont="1" applyBorder="1" applyAlignment="1" applyProtection="1">
      <alignment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8" fillId="5" borderId="6" xfId="0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8" fillId="6" borderId="6" xfId="0" applyFont="1" applyFill="1" applyBorder="1" applyAlignment="1">
      <alignment wrapText="1"/>
    </xf>
    <xf numFmtId="0" fontId="0" fillId="0" borderId="0" xfId="0" applyProtection="1">
      <protection locked="0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6" xfId="0" applyFont="1" applyFill="1" applyBorder="1" applyAlignment="1" applyProtection="1">
      <alignment wrapText="1"/>
      <protection locked="0"/>
    </xf>
    <xf numFmtId="14" fontId="2" fillId="2" borderId="11" xfId="0" applyNumberFormat="1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14" fontId="2" fillId="2" borderId="0" xfId="0" applyNumberFormat="1" applyFont="1" applyFill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12" xfId="0" applyFont="1" applyBorder="1" applyAlignment="1">
      <alignment wrapText="1"/>
    </xf>
    <xf numFmtId="0" fontId="7" fillId="2" borderId="0" xfId="0" applyFont="1" applyFill="1" applyAlignment="1" applyProtection="1">
      <alignment horizontal="right" wrapText="1"/>
      <protection locked="0"/>
    </xf>
    <xf numFmtId="14" fontId="7" fillId="2" borderId="0" xfId="0" applyNumberFormat="1" applyFont="1" applyFill="1" applyAlignment="1" applyProtection="1">
      <alignment wrapText="1"/>
      <protection locked="0"/>
    </xf>
    <xf numFmtId="0" fontId="4" fillId="0" borderId="11" xfId="0" applyFont="1" applyBorder="1" applyAlignment="1">
      <alignment wrapText="1"/>
    </xf>
    <xf numFmtId="0" fontId="0" fillId="2" borderId="14" xfId="0" applyFill="1" applyBorder="1"/>
    <xf numFmtId="0" fontId="9" fillId="3" borderId="17" xfId="0" applyFont="1" applyFill="1" applyBorder="1" applyAlignment="1">
      <alignment horizontal="left" wrapText="1" readingOrder="1"/>
    </xf>
    <xf numFmtId="0" fontId="10" fillId="3" borderId="18" xfId="0" applyFont="1" applyFill="1" applyBorder="1" applyAlignment="1">
      <alignment horizontal="left" vertical="center" wrapText="1" readingOrder="1"/>
    </xf>
    <xf numFmtId="0" fontId="10" fillId="3" borderId="0" xfId="0" applyFont="1" applyFill="1" applyAlignment="1">
      <alignment horizontal="left" vertical="center" wrapText="1" readingOrder="1"/>
    </xf>
    <xf numFmtId="0" fontId="11" fillId="0" borderId="19" xfId="0" applyFont="1" applyBorder="1" applyAlignment="1">
      <alignment horizontal="left" wrapText="1" readingOrder="1"/>
    </xf>
    <xf numFmtId="0" fontId="11" fillId="0" borderId="19" xfId="0" applyFont="1" applyBorder="1" applyAlignment="1">
      <alignment horizontal="right" wrapText="1" readingOrder="1"/>
    </xf>
    <xf numFmtId="0" fontId="11" fillId="0" borderId="20" xfId="0" applyFont="1" applyBorder="1" applyAlignment="1">
      <alignment horizontal="left" wrapText="1" readingOrder="1"/>
    </xf>
    <xf numFmtId="0" fontId="11" fillId="0" borderId="20" xfId="0" applyFont="1" applyBorder="1" applyAlignment="1">
      <alignment horizontal="right" wrapText="1" readingOrder="1"/>
    </xf>
    <xf numFmtId="0" fontId="11" fillId="0" borderId="16" xfId="0" applyFont="1" applyBorder="1" applyAlignment="1">
      <alignment horizontal="left" wrapText="1" readingOrder="1"/>
    </xf>
    <xf numFmtId="0" fontId="11" fillId="0" borderId="16" xfId="0" applyFont="1" applyBorder="1" applyAlignment="1">
      <alignment horizontal="right" wrapText="1" readingOrder="1"/>
    </xf>
    <xf numFmtId="0" fontId="9" fillId="4" borderId="16" xfId="0" applyFont="1" applyFill="1" applyBorder="1" applyAlignment="1">
      <alignment horizontal="left" wrapText="1" readingOrder="1"/>
    </xf>
    <xf numFmtId="9" fontId="9" fillId="4" borderId="16" xfId="0" applyNumberFormat="1" applyFont="1" applyFill="1" applyBorder="1" applyAlignment="1">
      <alignment horizontal="right" wrapText="1" readingOrder="1"/>
    </xf>
    <xf numFmtId="0" fontId="8" fillId="0" borderId="21" xfId="0" applyFont="1" applyBorder="1"/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/>
  </cellXfs>
  <cellStyles count="1">
    <cellStyle name="Standaard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border diagonalUp="0" diagonalDown="0">
        <left style="medium">
          <color theme="6" tint="-0.499984740745262"/>
        </left>
        <right style="medium">
          <color theme="6" tint="-0.499984740745262"/>
        </right>
        <top style="medium">
          <color theme="6" tint="-0.499984740745262"/>
        </top>
        <bottom style="medium">
          <color theme="6" tint="-0.499984740745262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theme="6" tint="-0.499984740745262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rgb="FFA6A6A6"/>
        </right>
        <top/>
        <bottom/>
      </border>
    </dxf>
  </dxfs>
  <tableStyles count="0" defaultTableStyle="TableStyleMedium2" defaultPivotStyle="PivotStyleLight16"/>
  <colors>
    <mruColors>
      <color rgb="FFC5E5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544286</xdr:colOff>
      <xdr:row>6</xdr:row>
      <xdr:rowOff>217873</xdr:rowOff>
    </xdr:from>
    <xdr:to>
      <xdr:col>4</xdr:col>
      <xdr:colOff>7266215</xdr:colOff>
      <xdr:row>6</xdr:row>
      <xdr:rowOff>551489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865C6565-8518-4EB8-9B09-A9F9DD05CA14}"/>
            </a:ext>
          </a:extLst>
        </xdr:cNvPr>
        <xdr:cNvSpPr/>
      </xdr:nvSpPr>
      <xdr:spPr>
        <a:xfrm>
          <a:off x="544286" y="3238659"/>
          <a:ext cx="9688286" cy="333616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milieu impact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zorg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niet toegestaan. </a:t>
          </a:r>
          <a:r>
            <a:rPr lang="nl-NL" sz="1400">
              <a:effectLst/>
            </a:rPr>
            <a:t> </a:t>
          </a:r>
          <a:endParaRPr lang="nl-NL" sz="1400"/>
        </a:p>
      </xdr:txBody>
    </xdr:sp>
    <xdr:clientData/>
  </xdr:twoCellAnchor>
  <xdr:twoCellAnchor>
    <xdr:from>
      <xdr:col>10</xdr:col>
      <xdr:colOff>557813</xdr:colOff>
      <xdr:row>0</xdr:row>
      <xdr:rowOff>244929</xdr:rowOff>
    </xdr:from>
    <xdr:to>
      <xdr:col>15</xdr:col>
      <xdr:colOff>129588</xdr:colOff>
      <xdr:row>3</xdr:row>
      <xdr:rowOff>600313</xdr:rowOff>
    </xdr:to>
    <xdr:sp macro="" textlink="">
      <xdr:nvSpPr>
        <xdr:cNvPr id="10" name="Tekstballon: rechthoek 3">
          <a:extLst>
            <a:ext uri="{FF2B5EF4-FFF2-40B4-BE49-F238E27FC236}">
              <a16:creationId xmlns:a16="http://schemas.microsoft.com/office/drawing/2014/main" id="{4E0FDD1C-401F-472A-A524-E978B7DC4CA7}"/>
            </a:ext>
          </a:extLst>
        </xdr:cNvPr>
        <xdr:cNvSpPr/>
      </xdr:nvSpPr>
      <xdr:spPr>
        <a:xfrm>
          <a:off x="13933634" y="244929"/>
          <a:ext cx="2633383" cy="1090170"/>
        </a:xfrm>
        <a:prstGeom prst="wedgeRectCallout">
          <a:avLst>
            <a:gd name="adj1" fmla="val -54588"/>
            <a:gd name="adj2" fmla="val 88984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chemeClr val="tx1"/>
              </a:solidFill>
            </a:rPr>
            <a:t>Dit model benadert de CO₂-uitstoot per geneesmiddel door generieke aannames </a:t>
          </a:r>
          <a:r>
            <a:rPr lang="nl-NL" sz="1100">
              <a:solidFill>
                <a:sysClr val="windowText" lastClr="000000"/>
              </a:solidFill>
            </a:rPr>
            <a:t>over productie, verpakking en distributie,</a:t>
          </a:r>
          <a:r>
            <a:rPr lang="nl-NL" sz="1100" baseline="0">
              <a:solidFill>
                <a:sysClr val="windowText" lastClr="000000"/>
              </a:solidFill>
            </a:rPr>
            <a:t> </a:t>
          </a:r>
          <a:r>
            <a:rPr lang="nl-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zoals beschreven in de publicatie van </a:t>
          </a:r>
          <a:r>
            <a:rPr lang="nl-NL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Taylor, et al (2024)</a:t>
          </a:r>
          <a:r>
            <a:rPr lang="nl-NL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nl-NL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95251</xdr:colOff>
      <xdr:row>3</xdr:row>
      <xdr:rowOff>170650</xdr:rowOff>
    </xdr:from>
    <xdr:to>
      <xdr:col>14</xdr:col>
      <xdr:colOff>282876</xdr:colOff>
      <xdr:row>13</xdr:row>
      <xdr:rowOff>111176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A95B43E-BD79-4233-88A5-23FC5F98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9465" y="905436"/>
          <a:ext cx="5698518" cy="448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172011</xdr:colOff>
      <xdr:row>6</xdr:row>
      <xdr:rowOff>606639</xdr:rowOff>
    </xdr:from>
    <xdr:to>
      <xdr:col>11</xdr:col>
      <xdr:colOff>571420</xdr:colOff>
      <xdr:row>13</xdr:row>
      <xdr:rowOff>107620</xdr:rowOff>
    </xdr:to>
    <xdr:pic>
      <xdr:nvPicPr>
        <xdr:cNvPr id="12" name="Afbeelding 11" descr="Green Deal Zorg - Medicijnen">
          <a:extLst>
            <a:ext uri="{FF2B5EF4-FFF2-40B4-BE49-F238E27FC236}">
              <a16:creationId xmlns:a16="http://schemas.microsoft.com/office/drawing/2014/main" id="{980D6173-0781-4150-A1A0-9912E44CAD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11710868" y="4049246"/>
          <a:ext cx="2848695" cy="132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571501</xdr:colOff>
      <xdr:row>0</xdr:row>
      <xdr:rowOff>95250</xdr:rowOff>
    </xdr:from>
    <xdr:to>
      <xdr:col>9</xdr:col>
      <xdr:colOff>544287</xdr:colOff>
      <xdr:row>3</xdr:row>
      <xdr:rowOff>122463</xdr:rowOff>
    </xdr:to>
    <xdr:sp macro="" textlink="">
      <xdr:nvSpPr>
        <xdr:cNvPr id="13" name="Tekstballon: rechthoek 1">
          <a:extLst>
            <a:ext uri="{FF2B5EF4-FFF2-40B4-BE49-F238E27FC236}">
              <a16:creationId xmlns:a16="http://schemas.microsoft.com/office/drawing/2014/main" id="{85C10881-6EC2-42E0-9641-6847F8734D18}"/>
            </a:ext>
          </a:extLst>
        </xdr:cNvPr>
        <xdr:cNvSpPr/>
      </xdr:nvSpPr>
      <xdr:spPr>
        <a:xfrm>
          <a:off x="10885715" y="95250"/>
          <a:ext cx="2422072" cy="761999"/>
        </a:xfrm>
        <a:prstGeom prst="wedgeRectCallout">
          <a:avLst>
            <a:gd name="adj1" fmla="val 19144"/>
            <a:gd name="adj2" fmla="val 101958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545015</xdr:colOff>
      <xdr:row>9</xdr:row>
      <xdr:rowOff>110022</xdr:rowOff>
    </xdr:from>
    <xdr:to>
      <xdr:col>4</xdr:col>
      <xdr:colOff>6753137</xdr:colOff>
      <xdr:row>47</xdr:row>
      <xdr:rowOff>111032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53DA47-EE3A-B979-78EA-674C9CDF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015" y="4578113"/>
          <a:ext cx="9169531" cy="7240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224490</xdr:colOff>
      <xdr:row>5</xdr:row>
      <xdr:rowOff>71325</xdr:rowOff>
    </xdr:from>
    <xdr:to>
      <xdr:col>11</xdr:col>
      <xdr:colOff>100854</xdr:colOff>
      <xdr:row>17</xdr:row>
      <xdr:rowOff>124867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C5CF947D-CD94-4CB2-8299-FADDF492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08" y="1079854"/>
          <a:ext cx="3832040" cy="276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281669</xdr:colOff>
      <xdr:row>1</xdr:row>
      <xdr:rowOff>161221</xdr:rowOff>
    </xdr:from>
    <xdr:to>
      <xdr:col>4</xdr:col>
      <xdr:colOff>1867341</xdr:colOff>
      <xdr:row>5</xdr:row>
      <xdr:rowOff>5044</xdr:rowOff>
    </xdr:to>
    <xdr:pic>
      <xdr:nvPicPr>
        <xdr:cNvPr id="5" name="Afbeelding 6" descr="Green Deal Zorg - Medicijnen">
          <a:extLst>
            <a:ext uri="{FF2B5EF4-FFF2-40B4-BE49-F238E27FC236}">
              <a16:creationId xmlns:a16="http://schemas.microsoft.com/office/drawing/2014/main" id="{6CAB7400-2717-4DBA-977C-D5A5E5420C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6894740" y="365328"/>
          <a:ext cx="1585672" cy="66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353786</xdr:colOff>
      <xdr:row>1</xdr:row>
      <xdr:rowOff>198505</xdr:rowOff>
    </xdr:from>
    <xdr:to>
      <xdr:col>10</xdr:col>
      <xdr:colOff>545823</xdr:colOff>
      <xdr:row>4</xdr:row>
      <xdr:rowOff>51226</xdr:rowOff>
    </xdr:to>
    <xdr:sp macro="" textlink="">
      <xdr:nvSpPr>
        <xdr:cNvPr id="4" name="Tekstballon: rechthoek 1">
          <a:extLst>
            <a:ext uri="{FF2B5EF4-FFF2-40B4-BE49-F238E27FC236}">
              <a16:creationId xmlns:a16="http://schemas.microsoft.com/office/drawing/2014/main" id="{437356E6-169C-4E3C-9B5E-3DEFFED19E5D}"/>
            </a:ext>
          </a:extLst>
        </xdr:cNvPr>
        <xdr:cNvSpPr/>
      </xdr:nvSpPr>
      <xdr:spPr>
        <a:xfrm>
          <a:off x="7301433" y="400211"/>
          <a:ext cx="3352096" cy="457839"/>
        </a:xfrm>
        <a:prstGeom prst="wedgeRectCallout">
          <a:avLst>
            <a:gd name="adj1" fmla="val -7260"/>
            <a:gd name="adj2" fmla="val 107315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582705</xdr:colOff>
      <xdr:row>18</xdr:row>
      <xdr:rowOff>145675</xdr:rowOff>
    </xdr:from>
    <xdr:to>
      <xdr:col>10</xdr:col>
      <xdr:colOff>414618</xdr:colOff>
      <xdr:row>23</xdr:row>
      <xdr:rowOff>112058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19EB39A0-3E89-4079-9A9F-495802365131}"/>
            </a:ext>
          </a:extLst>
        </xdr:cNvPr>
        <xdr:cNvSpPr/>
      </xdr:nvSpPr>
      <xdr:spPr>
        <a:xfrm>
          <a:off x="7530352" y="4011704"/>
          <a:ext cx="2991972" cy="974913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CO2 voetafdruk 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</a:t>
          </a:r>
          <a:r>
            <a:rPr lang="nl-NL" sz="14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toegestaan. </a:t>
          </a:r>
          <a:r>
            <a:rPr lang="nl-NL" sz="1400">
              <a:effectLst/>
            </a:rPr>
            <a:t>  </a:t>
          </a:r>
          <a:endParaRPr lang="nl-NL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204108</xdr:colOff>
      <xdr:row>1</xdr:row>
      <xdr:rowOff>13608</xdr:rowOff>
    </xdr:from>
    <xdr:to>
      <xdr:col>10</xdr:col>
      <xdr:colOff>408151</xdr:colOff>
      <xdr:row>3</xdr:row>
      <xdr:rowOff>104775</xdr:rowOff>
    </xdr:to>
    <xdr:sp macro="" textlink="">
      <xdr:nvSpPr>
        <xdr:cNvPr id="4" name="Tekstballon: rechthoek 1">
          <a:extLst>
            <a:ext uri="{FF2B5EF4-FFF2-40B4-BE49-F238E27FC236}">
              <a16:creationId xmlns:a16="http://schemas.microsoft.com/office/drawing/2014/main" id="{F0F6A166-1B09-406C-BEFB-3574C326CA3C}"/>
            </a:ext>
          </a:extLst>
        </xdr:cNvPr>
        <xdr:cNvSpPr/>
      </xdr:nvSpPr>
      <xdr:spPr>
        <a:xfrm>
          <a:off x="7071633" y="213633"/>
          <a:ext cx="3375868" cy="491217"/>
        </a:xfrm>
        <a:prstGeom prst="wedgeRectCallout">
          <a:avLst>
            <a:gd name="adj1" fmla="val -5312"/>
            <a:gd name="adj2" fmla="val 139133"/>
          </a:avLst>
        </a:prstGeom>
        <a:solidFill>
          <a:srgbClr val="C5E50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chemeClr val="tx1"/>
              </a:solidFill>
            </a:rPr>
            <a:t>Lees</a:t>
          </a:r>
          <a:r>
            <a:rPr lang="nl-NL" sz="1100" b="1" baseline="0">
              <a:solidFill>
                <a:schemeClr val="tx1"/>
              </a:solidFill>
            </a:rPr>
            <a:t> voorafgaand aan gebruik van deze tool de </a:t>
          </a:r>
          <a:r>
            <a:rPr lang="en-US">
              <a:hlinkClick xmlns:r="http://schemas.openxmlformats.org/officeDocument/2006/relationships" r:id=""/>
            </a:rPr>
            <a:t>Handleiding milieu impact tools.pdf</a:t>
          </a:r>
          <a:r>
            <a:rPr lang="nl-NL" sz="1100" b="1" baseline="0">
              <a:solidFill>
                <a:schemeClr val="tx1"/>
              </a:solidFill>
            </a:rPr>
            <a:t>.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108858</xdr:colOff>
      <xdr:row>4</xdr:row>
      <xdr:rowOff>149679</xdr:rowOff>
    </xdr:from>
    <xdr:to>
      <xdr:col>10</xdr:col>
      <xdr:colOff>788043</xdr:colOff>
      <xdr:row>15</xdr:row>
      <xdr:rowOff>131985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id="{E70F27D9-3C55-49E1-87FC-B02240CE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2429" y="762000"/>
          <a:ext cx="3863256" cy="278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493059</xdr:colOff>
      <xdr:row>17</xdr:row>
      <xdr:rowOff>156882</xdr:rowOff>
    </xdr:from>
    <xdr:to>
      <xdr:col>10</xdr:col>
      <xdr:colOff>324971</xdr:colOff>
      <xdr:row>22</xdr:row>
      <xdr:rowOff>145676</xdr:rowOff>
    </xdr:to>
    <xdr:sp macro="" textlink="">
      <xdr:nvSpPr>
        <xdr:cNvPr id="2" name="Tekstballon: rechthoek 1">
          <a:extLst>
            <a:ext uri="{FF2B5EF4-FFF2-40B4-BE49-F238E27FC236}">
              <a16:creationId xmlns:a16="http://schemas.microsoft.com/office/drawing/2014/main" id="{EF2CACB9-BAE6-4593-A37A-E25E1BA1885E}"/>
            </a:ext>
          </a:extLst>
        </xdr:cNvPr>
        <xdr:cNvSpPr/>
      </xdr:nvSpPr>
      <xdr:spPr>
        <a:xfrm>
          <a:off x="8650941" y="3821206"/>
          <a:ext cx="2991971" cy="997323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CO2 voetafdruk 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zorg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</a:t>
          </a:r>
          <a:r>
            <a:rPr lang="nl-NL" sz="14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toegestaan. </a:t>
          </a:r>
          <a:r>
            <a:rPr lang="nl-NL" sz="1400">
              <a:effectLst/>
            </a:rPr>
            <a:t> </a:t>
          </a:r>
          <a:endParaRPr lang="nl-NL" sz="1400"/>
        </a:p>
      </xdr:txBody>
    </xdr:sp>
    <xdr:clientData/>
  </xdr:twoCellAnchor>
  <xdr:twoCellAnchor editAs="oneCell">
    <xdr:from>
      <xdr:col>7</xdr:col>
      <xdr:colOff>358589</xdr:colOff>
      <xdr:row>9</xdr:row>
      <xdr:rowOff>93267</xdr:rowOff>
    </xdr:from>
    <xdr:to>
      <xdr:col>9</xdr:col>
      <xdr:colOff>278132</xdr:colOff>
      <xdr:row>12</xdr:row>
      <xdr:rowOff>44825</xdr:rowOff>
    </xdr:to>
    <xdr:pic>
      <xdr:nvPicPr>
        <xdr:cNvPr id="3" name="Afbeelding 6" descr="Green Deal Zorg - Medicijnen">
          <a:extLst>
            <a:ext uri="{FF2B5EF4-FFF2-40B4-BE49-F238E27FC236}">
              <a16:creationId xmlns:a16="http://schemas.microsoft.com/office/drawing/2014/main" id="{2B1A15C3-783B-4A38-B045-D5F3AD645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8695765" y="2143943"/>
          <a:ext cx="1297866" cy="55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918882</xdr:colOff>
      <xdr:row>1</xdr:row>
      <xdr:rowOff>172426</xdr:rowOff>
    </xdr:from>
    <xdr:to>
      <xdr:col>4</xdr:col>
      <xdr:colOff>1201870</xdr:colOff>
      <xdr:row>5</xdr:row>
      <xdr:rowOff>16249</xdr:rowOff>
    </xdr:to>
    <xdr:pic>
      <xdr:nvPicPr>
        <xdr:cNvPr id="6" name="Afbeelding 6" descr="Green Deal Zorg - Medicijnen">
          <a:extLst>
            <a:ext uri="{FF2B5EF4-FFF2-40B4-BE49-F238E27FC236}">
              <a16:creationId xmlns:a16="http://schemas.microsoft.com/office/drawing/2014/main" id="{CABD1E18-F1B7-4D94-89E5-3EC9724E2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5" t="25372" r="5753" b="24400"/>
        <a:stretch>
          <a:fillRect/>
        </a:stretch>
      </xdr:blipFill>
      <xdr:spPr bwMode="auto">
        <a:xfrm>
          <a:off x="6387353" y="374132"/>
          <a:ext cx="1582870" cy="65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3AEEF0-77FC-49A3-98CC-B490D5A7BCD2}"/>
            </a:ext>
          </a:extLst>
        </xdr:cNvPr>
        <xdr:cNvSpPr>
          <a:spLocks noChangeAspect="1" noChangeArrowheads="1"/>
        </xdr:cNvSpPr>
      </xdr:nvSpPr>
      <xdr:spPr bwMode="auto">
        <a:xfrm>
          <a:off x="17526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2324662</xdr:colOff>
      <xdr:row>7</xdr:row>
      <xdr:rowOff>167528</xdr:rowOff>
    </xdr:from>
    <xdr:to>
      <xdr:col>4</xdr:col>
      <xdr:colOff>1123077</xdr:colOff>
      <xdr:row>31</xdr:row>
      <xdr:rowOff>100854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6CBC21-521A-4B7D-8E1F-FF4792D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6162" y="1994087"/>
          <a:ext cx="5678827" cy="450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666189</xdr:colOff>
      <xdr:row>11</xdr:row>
      <xdr:rowOff>2802</xdr:rowOff>
    </xdr:from>
    <xdr:to>
      <xdr:col>5</xdr:col>
      <xdr:colOff>590551</xdr:colOff>
      <xdr:row>13</xdr:row>
      <xdr:rowOff>78441</xdr:rowOff>
    </xdr:to>
    <xdr:sp macro="" textlink="">
      <xdr:nvSpPr>
        <xdr:cNvPr id="4" name="Speech Bubble: Rectangle 2">
          <a:extLst>
            <a:ext uri="{FF2B5EF4-FFF2-40B4-BE49-F238E27FC236}">
              <a16:creationId xmlns:a16="http://schemas.microsoft.com/office/drawing/2014/main" id="{228A11D2-0E04-4833-A793-5A466C4FE71B}"/>
            </a:ext>
          </a:extLst>
        </xdr:cNvPr>
        <xdr:cNvSpPr/>
      </xdr:nvSpPr>
      <xdr:spPr>
        <a:xfrm>
          <a:off x="8118101" y="2591361"/>
          <a:ext cx="2019862" cy="456639"/>
        </a:xfrm>
        <a:prstGeom prst="wedgeRectCallout">
          <a:avLst>
            <a:gd name="adj1" fmla="val -64526"/>
            <a:gd name="adj2" fmla="val 108808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1</a:t>
          </a:r>
          <a:r>
            <a:rPr lang="en-US" sz="1100" kern="1200" baseline="0">
              <a:solidFill>
                <a:sysClr val="windowText" lastClr="000000"/>
              </a:solidFill>
            </a:rPr>
            <a:t> k</a:t>
          </a:r>
          <a:r>
            <a:rPr lang="en-US" sz="1100" kern="1200">
              <a:solidFill>
                <a:sysClr val="windowText" lastClr="000000"/>
              </a:solidFill>
            </a:rPr>
            <a:t>g CO2eq.</a:t>
          </a:r>
          <a:r>
            <a:rPr lang="en-US" sz="1100" kern="1200" baseline="0">
              <a:solidFill>
                <a:sysClr val="windowText" lastClr="000000"/>
              </a:solidFill>
            </a:rPr>
            <a:t> is gelijk aan 5,13 km autorijden (met een benzine-auto)</a:t>
          </a:r>
          <a:endParaRPr lang="en-US" sz="11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2756647</xdr:colOff>
      <xdr:row>30</xdr:row>
      <xdr:rowOff>184338</xdr:rowOff>
    </xdr:from>
    <xdr:to>
      <xdr:col>4</xdr:col>
      <xdr:colOff>717177</xdr:colOff>
      <xdr:row>33</xdr:row>
      <xdr:rowOff>179295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662FACB6-8059-40C5-B81B-8B347E93B80A}"/>
            </a:ext>
          </a:extLst>
        </xdr:cNvPr>
        <xdr:cNvSpPr/>
      </xdr:nvSpPr>
      <xdr:spPr>
        <a:xfrm>
          <a:off x="3328147" y="6392397"/>
          <a:ext cx="4840942" cy="566457"/>
        </a:xfrm>
        <a:prstGeom prst="wedgeRectCallout">
          <a:avLst>
            <a:gd name="adj1" fmla="val 19712"/>
            <a:gd name="adj2" fmla="val 11383"/>
          </a:avLst>
        </a:prstGeom>
        <a:solidFill>
          <a:srgbClr val="C0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Belangrijk: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g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ebruik van de</a:t>
          </a:r>
          <a:r>
            <a:rPr lang="nl-NL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CO2 voetafdruk 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buiten de context van het programma </a:t>
          </a:r>
          <a:r>
            <a:rPr lang="nl-NL" sz="1400" b="0" i="1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Samen de zorg vergroenen</a:t>
          </a:r>
          <a:r>
            <a:rPr lang="nl-NL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is niet toegestaan. </a:t>
          </a:r>
          <a:r>
            <a:rPr lang="nl-NL" sz="1400">
              <a:effectLst/>
            </a:rPr>
            <a:t> </a:t>
          </a:r>
          <a:endParaRPr lang="nl-NL" sz="1400"/>
        </a:p>
      </xdr:txBody>
    </xdr:sp>
    <xdr:clientData/>
  </xdr:twoCellAnchor>
  <xdr:twoCellAnchor editAs="oneCell">
    <xdr:from>
      <xdr:col>2</xdr:col>
      <xdr:colOff>1199029</xdr:colOff>
      <xdr:row>24</xdr:row>
      <xdr:rowOff>67233</xdr:rowOff>
    </xdr:from>
    <xdr:to>
      <xdr:col>3</xdr:col>
      <xdr:colOff>1251978</xdr:colOff>
      <xdr:row>29</xdr:row>
      <xdr:rowOff>100852</xdr:rowOff>
    </xdr:to>
    <xdr:pic>
      <xdr:nvPicPr>
        <xdr:cNvPr id="6" name="Afbeelding 5" descr="Green Deal Zorg - Medicijnen">
          <a:extLst>
            <a:ext uri="{FF2B5EF4-FFF2-40B4-BE49-F238E27FC236}">
              <a16:creationId xmlns:a16="http://schemas.microsoft.com/office/drawing/2014/main" id="{7560F8DB-EC60-4011-8499-65BE72B55F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" b="10959"/>
        <a:stretch>
          <a:fillRect/>
        </a:stretch>
      </xdr:blipFill>
      <xdr:spPr bwMode="auto">
        <a:xfrm>
          <a:off x="4852147" y="5132292"/>
          <a:ext cx="1733831" cy="986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829236</xdr:colOff>
      <xdr:row>9</xdr:row>
      <xdr:rowOff>78441</xdr:rowOff>
    </xdr:from>
    <xdr:to>
      <xdr:col>1</xdr:col>
      <xdr:colOff>2531411</xdr:colOff>
      <xdr:row>15</xdr:row>
      <xdr:rowOff>133325</xdr:rowOff>
    </xdr:to>
    <xdr:sp macro="" textlink="">
      <xdr:nvSpPr>
        <xdr:cNvPr id="8" name="Speech Bubble: Rectangle 2">
          <a:extLst>
            <a:ext uri="{FF2B5EF4-FFF2-40B4-BE49-F238E27FC236}">
              <a16:creationId xmlns:a16="http://schemas.microsoft.com/office/drawing/2014/main" id="{9059E4D8-97FC-4BD6-A071-39945D66A8AD}"/>
            </a:ext>
          </a:extLst>
        </xdr:cNvPr>
        <xdr:cNvSpPr/>
      </xdr:nvSpPr>
      <xdr:spPr>
        <a:xfrm>
          <a:off x="1400736" y="2286000"/>
          <a:ext cx="1702175" cy="1197884"/>
        </a:xfrm>
        <a:prstGeom prst="wedgeRectCallout">
          <a:avLst>
            <a:gd name="adj1" fmla="val 75089"/>
            <a:gd name="adj2" fmla="val 32392"/>
          </a:avLst>
        </a:prstGeom>
        <a:solidFill>
          <a:srgbClr val="C5E52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>
              <a:solidFill>
                <a:sysClr val="windowText" lastClr="000000"/>
              </a:solidFill>
            </a:rPr>
            <a:t>Besparingen in het aantal eenheden, de cumulatieve</a:t>
          </a:r>
          <a:r>
            <a:rPr lang="en-US" sz="1100" kern="1200" baseline="0">
              <a:solidFill>
                <a:sysClr val="windowText" lastClr="000000"/>
              </a:solidFill>
            </a:rPr>
            <a:t> dosering en de C</a:t>
          </a:r>
          <a:r>
            <a:rPr lang="en-US" sz="1100" kern="1200">
              <a:solidFill>
                <a:sysClr val="windowText" lastClr="000000"/>
              </a:solidFill>
            </a:rPr>
            <a:t>O2 voetafdruk worden </a:t>
          </a:r>
          <a:r>
            <a:rPr lang="en-US" sz="1100" b="1" kern="1200">
              <a:solidFill>
                <a:sysClr val="windowText" lastClr="000000"/>
              </a:solidFill>
            </a:rPr>
            <a:t>negatief (in het groen)</a:t>
          </a:r>
          <a:r>
            <a:rPr lang="en-US" sz="1100" kern="1200">
              <a:solidFill>
                <a:sysClr val="windowText" lastClr="000000"/>
              </a:solidFill>
            </a:rPr>
            <a:t> weergegeven</a:t>
          </a:r>
          <a:r>
            <a:rPr lang="en-US" sz="1100" kern="1200" baseline="0">
              <a:solidFill>
                <a:sysClr val="windowText" lastClr="000000"/>
              </a:solidFill>
            </a:rPr>
            <a:t>.</a:t>
          </a:r>
          <a:endParaRPr lang="en-US" sz="110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EC97C0-9C20-4AC5-98B5-F355DE0DE17C}" name="Table35" displayName="Table35" ref="B3:E6" totalsRowShown="0" headerRowDxfId="8" dataDxfId="7">
  <autoFilter ref="B3:E6" xr:uid="{55EC97C0-9C20-4AC5-98B5-F355DE0DE17C}"/>
  <tableColumns count="4">
    <tableColumn id="1" xr3:uid="{97738A42-EA1F-46DD-8896-F8FC615FB104}" name="Stap" dataDxfId="6"/>
    <tableColumn id="2" xr3:uid="{F7845AE5-0D23-4066-9B48-933C45A6A520}" name="Onderdeel" dataDxfId="5"/>
    <tableColumn id="3" xr3:uid="{90EEB959-3414-4BCD-857F-823CB7B5C393}" name="Tabblad" dataDxfId="4"/>
    <tableColumn id="4" xr3:uid="{A7B8D87D-E51B-4ACB-A688-41E258DB9E46}" name="Actie" dataDxfId="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07ADE-48AC-4569-9466-E2D9C843A6FA}" name="Tabel6" displayName="Tabel6" ref="B2:E6" totalsRowShown="0" headerRowDxfId="15" dataDxfId="14" tableBorderDxfId="13">
  <autoFilter ref="B2:E6" xr:uid="{31907ADE-48AC-4569-9466-E2D9C843A6FA}"/>
  <tableColumns count="4">
    <tableColumn id="1" xr3:uid="{21C31754-D26A-4EEC-8F99-AB50393C1479}" name=" " dataDxfId="12"/>
    <tableColumn id="2" xr3:uid="{83ABF7FA-C03A-41EE-8C30-5E286BE65CC2}" name="Aantal eenheden" dataDxfId="11"/>
    <tableColumn id="3" xr3:uid="{C579ED7F-B7D0-4060-A2BB-8BF3298A642C}" name="Cumulatieve dosering (mg)" dataDxfId="10"/>
    <tableColumn id="4" xr3:uid="{2EF3A497-FE91-494A-A4CC-D1AFC7F9FC67}" name="Schatting bespaarde CO2 voetafdruk (kg CO2 eq.)" dataDxfId="9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1163-71B0-4530-A1C7-88F7649BE162}">
  <dimension ref="B1:G9"/>
  <sheetViews>
    <sheetView zoomScale="115" zoomScaleNormal="115" workbookViewId="0">
      <selection activeCell="E4" sqref="E4"/>
    </sheetView>
  </sheetViews>
  <sheetFormatPr defaultRowHeight="15" x14ac:dyDescent="0.25"/>
  <cols>
    <col min="2" max="2" width="4.7109375" customWidth="1"/>
    <col min="3" max="3" width="14.5703125" customWidth="1"/>
    <col min="4" max="4" width="16.140625" customWidth="1"/>
    <col min="5" max="5" width="110.140625" customWidth="1"/>
  </cols>
  <sheetData>
    <row r="1" spans="2:7" ht="21" x14ac:dyDescent="0.35">
      <c r="B1" s="61" t="s">
        <v>41</v>
      </c>
      <c r="C1" s="61"/>
      <c r="D1" s="61"/>
      <c r="E1" s="61"/>
      <c r="F1" s="61"/>
      <c r="G1" s="61"/>
    </row>
    <row r="2" spans="2:7" ht="21" x14ac:dyDescent="0.35">
      <c r="B2" s="31" t="s">
        <v>25</v>
      </c>
      <c r="C2" s="32"/>
    </row>
    <row r="3" spans="2:7" x14ac:dyDescent="0.25">
      <c r="B3" s="33" t="s">
        <v>26</v>
      </c>
      <c r="C3" s="34" t="s">
        <v>27</v>
      </c>
      <c r="D3" s="34" t="s">
        <v>28</v>
      </c>
      <c r="E3" s="34" t="s">
        <v>29</v>
      </c>
    </row>
    <row r="4" spans="2:7" ht="144.75" customHeight="1" x14ac:dyDescent="0.25">
      <c r="B4" s="33" t="s">
        <v>30</v>
      </c>
      <c r="C4" s="35" t="s">
        <v>38</v>
      </c>
      <c r="D4" s="35" t="s">
        <v>36</v>
      </c>
      <c r="E4" s="36" t="s">
        <v>43</v>
      </c>
    </row>
    <row r="5" spans="2:7" ht="33.75" customHeight="1" x14ac:dyDescent="0.25">
      <c r="B5" s="33" t="s">
        <v>31</v>
      </c>
      <c r="C5" s="35" t="s">
        <v>21</v>
      </c>
      <c r="D5" s="35" t="s">
        <v>37</v>
      </c>
      <c r="E5" s="33" t="s">
        <v>32</v>
      </c>
    </row>
    <row r="6" spans="2:7" ht="33.75" customHeight="1" x14ac:dyDescent="0.25">
      <c r="B6" s="33" t="s">
        <v>33</v>
      </c>
      <c r="C6" s="35" t="s">
        <v>34</v>
      </c>
      <c r="D6" s="35" t="s">
        <v>35</v>
      </c>
      <c r="E6" s="33" t="s">
        <v>39</v>
      </c>
    </row>
    <row r="7" spans="2:7" ht="48" customHeight="1" x14ac:dyDescent="0.25"/>
    <row r="8" spans="2:7" x14ac:dyDescent="0.25">
      <c r="B8" s="62"/>
      <c r="C8" s="62"/>
      <c r="D8" s="62"/>
      <c r="E8" s="62"/>
      <c r="F8" s="37"/>
      <c r="G8" s="37"/>
    </row>
    <row r="9" spans="2:7" ht="21" x14ac:dyDescent="0.35">
      <c r="B9" s="63" t="s">
        <v>40</v>
      </c>
      <c r="C9" s="63"/>
      <c r="D9" s="63"/>
      <c r="E9" s="63"/>
    </row>
  </sheetData>
  <mergeCells count="3">
    <mergeCell ref="B1:G1"/>
    <mergeCell ref="B8:E8"/>
    <mergeCell ref="B9:E9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10AE-A246-4884-B66F-6FF3D256F81D}">
  <dimension ref="B1:AB1026"/>
  <sheetViews>
    <sheetView tabSelected="1" zoomScale="70" zoomScaleNormal="70" workbookViewId="0">
      <selection activeCell="K36" sqref="K36"/>
    </sheetView>
  </sheetViews>
  <sheetFormatPr defaultColWidth="12.7109375" defaultRowHeight="15" x14ac:dyDescent="0.25"/>
  <cols>
    <col min="1" max="1" width="3" customWidth="1"/>
    <col min="2" max="2" width="58.7109375" customWidth="1"/>
    <col min="3" max="3" width="15.85546875" customWidth="1"/>
    <col min="4" max="4" width="21.42578125" customWidth="1"/>
    <col min="5" max="5" width="30.5703125" customWidth="1"/>
    <col min="6" max="6" width="10.5703125" hidden="1" customWidth="1"/>
    <col min="7" max="7" width="14.85546875" customWidth="1"/>
    <col min="8" max="8" width="8.7109375" customWidth="1"/>
    <col min="9" max="28" width="12" customWidth="1"/>
  </cols>
  <sheetData>
    <row r="1" spans="2:28" ht="15.75" customHeight="1" thickBot="1" x14ac:dyDescent="0.35">
      <c r="B1" s="64"/>
      <c r="C1" s="64"/>
      <c r="D1" s="65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15.75" customHeight="1" x14ac:dyDescent="0.3">
      <c r="B2" s="12" t="s">
        <v>0</v>
      </c>
      <c r="C2" s="38"/>
      <c r="D2" s="13"/>
      <c r="E2" s="1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5.75" customHeight="1" x14ac:dyDescent="0.3">
      <c r="B3" s="15" t="s">
        <v>1</v>
      </c>
      <c r="C3" s="40"/>
      <c r="D3" s="45"/>
      <c r="E3" s="16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75" customHeight="1" x14ac:dyDescent="0.3">
      <c r="B4" s="15" t="s">
        <v>18</v>
      </c>
      <c r="C4" s="41"/>
      <c r="D4" s="46"/>
      <c r="E4" s="17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5.75" customHeight="1" x14ac:dyDescent="0.3">
      <c r="B5" s="15" t="s">
        <v>19</v>
      </c>
      <c r="C5" s="41"/>
      <c r="D5" s="46"/>
      <c r="E5" s="17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customHeight="1" thickBot="1" x14ac:dyDescent="0.35">
      <c r="B6" s="18" t="s">
        <v>2</v>
      </c>
      <c r="C6" s="39"/>
      <c r="D6" s="19"/>
      <c r="E6" s="20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5.75" customHeight="1" thickBot="1" x14ac:dyDescent="0.35"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38.25" customHeight="1" x14ac:dyDescent="0.3">
      <c r="B8" s="28" t="s">
        <v>3</v>
      </c>
      <c r="C8" s="29" t="s">
        <v>4</v>
      </c>
      <c r="D8" s="26" t="s">
        <v>15</v>
      </c>
      <c r="E8" s="27" t="s">
        <v>42</v>
      </c>
      <c r="F8" s="4" t="s">
        <v>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5.75" customHeight="1" x14ac:dyDescent="0.3">
      <c r="B9" s="10"/>
      <c r="C9" s="42"/>
      <c r="D9" s="2" t="str">
        <f>IF(B9="", "", _xlfn.XLOOKUP(B9, MCF_DATA!A:A, MCF_DATA!C:C, ""))</f>
        <v/>
      </c>
      <c r="E9" s="11" t="str">
        <f>IF(B9="", "", _xlfn.XLOOKUP(B9, MCF_DATA!A:A, MCF_DATA!D:D, ""))</f>
        <v/>
      </c>
      <c r="F9" s="5">
        <f>C9* _xlfn.XLOOKUP(B9,MCF_DATA!A:A,MCF_DATA!E:E, "")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5.75" customHeight="1" x14ac:dyDescent="0.3">
      <c r="B10" s="10"/>
      <c r="C10" s="43"/>
      <c r="D10" s="2" t="str">
        <f>IF(B10="", "", _xlfn.XLOOKUP(B10, MCF_DATA!A:A, MCF_DATA!C:C, ""))</f>
        <v/>
      </c>
      <c r="E10" s="11" t="str">
        <f>IF(B10="", "", _xlfn.XLOOKUP(B10, MCF_DATA!A:A, MCF_DATA!D:D, ""))</f>
        <v/>
      </c>
      <c r="F10" s="5">
        <f>C10* _xlfn.XLOOKUP(B10,MCF_DATA!A:A,MCF_DATA!E:E, "")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5.75" customHeight="1" x14ac:dyDescent="0.3">
      <c r="B11" s="10"/>
      <c r="C11" s="43"/>
      <c r="D11" s="2" t="str">
        <f>IF(B11="", "", _xlfn.XLOOKUP(B11, MCF_DATA!A:A, MCF_DATA!C:C, ""))</f>
        <v/>
      </c>
      <c r="E11" s="11" t="str">
        <f>IF(B11="", "", _xlfn.XLOOKUP(B11, MCF_DATA!A:A, MCF_DATA!D:D, ""))</f>
        <v/>
      </c>
      <c r="F11" s="5">
        <f>C11* _xlfn.XLOOKUP(B11,MCF_DATA!A:A,MCF_DATA!E:E, "")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5.75" customHeight="1" x14ac:dyDescent="0.3">
      <c r="B12" s="10"/>
      <c r="C12" s="43"/>
      <c r="D12" s="2" t="str">
        <f>IF(B12="", "", _xlfn.XLOOKUP(B12, MCF_DATA!A:A, MCF_DATA!C:C, ""))</f>
        <v/>
      </c>
      <c r="E12" s="11" t="str">
        <f>IF(B12="", "", _xlfn.XLOOKUP(B12, MCF_DATA!A:A, MCF_DATA!D:D, ""))</f>
        <v/>
      </c>
      <c r="F12" s="5">
        <f>C12* _xlfn.XLOOKUP(B12,MCF_DATA!A:A,MCF_DATA!E:E, "")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5.75" customHeight="1" x14ac:dyDescent="0.3">
      <c r="B13" s="10"/>
      <c r="C13" s="43"/>
      <c r="D13" s="2" t="str">
        <f>IF(B13="", "", _xlfn.XLOOKUP(B13, MCF_DATA!A:A, MCF_DATA!C:C, ""))</f>
        <v/>
      </c>
      <c r="E13" s="11" t="str">
        <f>IF(B13="", "", _xlfn.XLOOKUP(B13, MCF_DATA!A:A, MCF_DATA!D:D, ""))</f>
        <v/>
      </c>
      <c r="F13" s="5">
        <f>C13* _xlfn.XLOOKUP(B13,MCF_DATA!A:A,MCF_DATA!E:E, "")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5.75" customHeight="1" x14ac:dyDescent="0.3">
      <c r="B14" s="10"/>
      <c r="C14" s="43"/>
      <c r="D14" s="2" t="str">
        <f>IF(B14="", "", _xlfn.XLOOKUP(B14, MCF_DATA!A:A, MCF_DATA!C:C, ""))</f>
        <v/>
      </c>
      <c r="E14" s="11" t="str">
        <f>IF(B14="", "", _xlfn.XLOOKUP(B14, MCF_DATA!A:A, MCF_DATA!D:D, ""))</f>
        <v/>
      </c>
      <c r="F14" s="5">
        <f>C14* _xlfn.XLOOKUP(B14,MCF_DATA!A:A,MCF_DATA!E:E, "")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5.75" customHeight="1" x14ac:dyDescent="0.3">
      <c r="B15" s="10"/>
      <c r="C15" s="43"/>
      <c r="D15" s="2" t="str">
        <f>IF(B15="", "", _xlfn.XLOOKUP(B15, MCF_DATA!A:A, MCF_DATA!C:C, ""))</f>
        <v/>
      </c>
      <c r="E15" s="11" t="str">
        <f>IF(B15="", "", _xlfn.XLOOKUP(B15, MCF_DATA!A:A, MCF_DATA!D:D, ""))</f>
        <v/>
      </c>
      <c r="F15" s="5">
        <f>C15* _xlfn.XLOOKUP(B15,MCF_DATA!A:A,MCF_DATA!E:E, "")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ht="15.75" customHeight="1" x14ac:dyDescent="0.3">
      <c r="B16" s="10"/>
      <c r="C16" s="43"/>
      <c r="D16" s="2" t="str">
        <f>IF(B16="", "", _xlfn.XLOOKUP(B16, MCF_DATA!A:A, MCF_DATA!C:C, ""))</f>
        <v/>
      </c>
      <c r="E16" s="11" t="str">
        <f>IF(B16="", "", _xlfn.XLOOKUP(B16, MCF_DATA!A:A, MCF_DATA!D:D, ""))</f>
        <v/>
      </c>
      <c r="F16" s="5">
        <f>C16* _xlfn.XLOOKUP(B16,MCF_DATA!A:A,MCF_DATA!E:E, "")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5.75" customHeight="1" x14ac:dyDescent="0.3">
      <c r="B17" s="10"/>
      <c r="C17" s="43"/>
      <c r="D17" s="2" t="str">
        <f>IF(B17="", "", _xlfn.XLOOKUP(B17, MCF_DATA!A:A, MCF_DATA!C:C, ""))</f>
        <v/>
      </c>
      <c r="E17" s="11" t="str">
        <f>IF(B17="", "", _xlfn.XLOOKUP(B17, MCF_DATA!A:A, MCF_DATA!D:D, ""))</f>
        <v/>
      </c>
      <c r="F17" s="5">
        <f>C17* _xlfn.XLOOKUP(B17,MCF_DATA!A:A,MCF_DATA!E:E, "")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5.75" customHeight="1" x14ac:dyDescent="0.3">
      <c r="B18" s="10"/>
      <c r="C18" s="43"/>
      <c r="D18" s="2" t="str">
        <f>IF(B18="", "", _xlfn.XLOOKUP(B18, MCF_DATA!A:A, MCF_DATA!C:C, ""))</f>
        <v/>
      </c>
      <c r="E18" s="11" t="str">
        <f>IF(B18="", "", _xlfn.XLOOKUP(B18, MCF_DATA!A:A, MCF_DATA!D:D, ""))</f>
        <v/>
      </c>
      <c r="F18" s="5">
        <f>C18* _xlfn.XLOOKUP(B18,MCF_DATA!A:A,MCF_DATA!E:E, "")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5.75" customHeight="1" x14ac:dyDescent="0.3">
      <c r="B19" s="10"/>
      <c r="C19" s="43"/>
      <c r="D19" s="2" t="str">
        <f>IF(B19="", "", _xlfn.XLOOKUP(B19, MCF_DATA!A:A, MCF_DATA!C:C, ""))</f>
        <v/>
      </c>
      <c r="E19" s="11" t="str">
        <f>IF(B19="", "", _xlfn.XLOOKUP(B19, MCF_DATA!A:A, MCF_DATA!D:D, ""))</f>
        <v/>
      </c>
      <c r="F19" s="5">
        <f>C19* _xlfn.XLOOKUP(B19,MCF_DATA!A:A,MCF_DATA!E:E, "")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5.75" customHeight="1" x14ac:dyDescent="0.3">
      <c r="B20" s="10"/>
      <c r="C20" s="43"/>
      <c r="D20" s="2" t="str">
        <f>IF(B20="", "", _xlfn.XLOOKUP(B20, MCF_DATA!A:A, MCF_DATA!C:C, ""))</f>
        <v/>
      </c>
      <c r="E20" s="11" t="str">
        <f>IF(B20="", "", _xlfn.XLOOKUP(B20, MCF_DATA!A:A, MCF_DATA!D:D, ""))</f>
        <v/>
      </c>
      <c r="F20" s="5">
        <f>C20* _xlfn.XLOOKUP(B20,MCF_DATA!A:A,MCF_DATA!E:E, "")</f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ht="15.75" customHeight="1" x14ac:dyDescent="0.3">
      <c r="B21" s="10"/>
      <c r="C21" s="43"/>
      <c r="D21" s="2" t="str">
        <f>IF(B21="", "", _xlfn.XLOOKUP(B21, MCF_DATA!A:A, MCF_DATA!C:C, ""))</f>
        <v/>
      </c>
      <c r="E21" s="11" t="str">
        <f>IF(B21="", "", _xlfn.XLOOKUP(B21, MCF_DATA!A:A, MCF_DATA!D:D, ""))</f>
        <v/>
      </c>
      <c r="F21" s="5">
        <f>C21* _xlfn.XLOOKUP(B21,MCF_DATA!A:A,MCF_DATA!E:E, "")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15.75" customHeight="1" x14ac:dyDescent="0.3">
      <c r="B22" s="10"/>
      <c r="C22" s="43"/>
      <c r="D22" s="2" t="str">
        <f>IF(B22="", "", _xlfn.XLOOKUP(B22, MCF_DATA!A:A, MCF_DATA!C:C, ""))</f>
        <v/>
      </c>
      <c r="E22" s="11" t="str">
        <f>IF(B22="", "", _xlfn.XLOOKUP(B22, MCF_DATA!A:A, MCF_DATA!D:D, ""))</f>
        <v/>
      </c>
      <c r="F22" s="5">
        <f>C22* _xlfn.XLOOKUP(B22,MCF_DATA!A:A,MCF_DATA!E:E, "")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5.75" customHeight="1" x14ac:dyDescent="0.3">
      <c r="B23" s="10"/>
      <c r="C23" s="43"/>
      <c r="D23" s="2" t="str">
        <f>IF(B23="", "", _xlfn.XLOOKUP(B23, MCF_DATA!A:A, MCF_DATA!C:C, ""))</f>
        <v/>
      </c>
      <c r="E23" s="11" t="str">
        <f>IF(B23="", "", _xlfn.XLOOKUP(B23, MCF_DATA!A:A, MCF_DATA!D:D, ""))</f>
        <v/>
      </c>
      <c r="F23" s="5">
        <f>C23* _xlfn.XLOOKUP(B23,MCF_DATA!A:A,MCF_DATA!E:E, "")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5.75" customHeight="1" x14ac:dyDescent="0.3">
      <c r="B24" s="10"/>
      <c r="C24" s="43"/>
      <c r="D24" s="2" t="str">
        <f>IF(B24="", "", _xlfn.XLOOKUP(B24, MCF_DATA!A:A, MCF_DATA!C:C, ""))</f>
        <v/>
      </c>
      <c r="E24" s="11" t="str">
        <f>IF(B24="", "", _xlfn.XLOOKUP(B24, MCF_DATA!A:A, MCF_DATA!D:D, ""))</f>
        <v/>
      </c>
      <c r="F24" s="5">
        <f>C24* _xlfn.XLOOKUP(B24,MCF_DATA!A:A,MCF_DATA!E:E, "")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5.75" customHeight="1" x14ac:dyDescent="0.3">
      <c r="B25" s="10"/>
      <c r="C25" s="43"/>
      <c r="D25" s="2" t="str">
        <f>IF(B25="", "", _xlfn.XLOOKUP(B25, MCF_DATA!A:A, MCF_DATA!C:C, ""))</f>
        <v/>
      </c>
      <c r="E25" s="11" t="str">
        <f>IF(B25="", "", _xlfn.XLOOKUP(B25, MCF_DATA!A:A, MCF_DATA!D:D, ""))</f>
        <v/>
      </c>
      <c r="F25" s="5">
        <f>C25* _xlfn.XLOOKUP(B25,MCF_DATA!A:A,MCF_DATA!E:E, "")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5.75" customHeight="1" x14ac:dyDescent="0.3">
      <c r="B26" s="10"/>
      <c r="C26" s="43"/>
      <c r="D26" s="2" t="str">
        <f>IF(B26="", "", _xlfn.XLOOKUP(B26, MCF_DATA!A:A, MCF_DATA!C:C, ""))</f>
        <v/>
      </c>
      <c r="E26" s="11" t="str">
        <f>IF(B26="", "", _xlfn.XLOOKUP(B26, MCF_DATA!A:A, MCF_DATA!D:D, ""))</f>
        <v/>
      </c>
      <c r="F26" s="5">
        <f>C26* _xlfn.XLOOKUP(B26,MCF_DATA!A:A,MCF_DATA!E:E, "")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3">
      <c r="B27" s="10"/>
      <c r="C27" s="43"/>
      <c r="D27" s="2" t="str">
        <f>IF(B27="", "", _xlfn.XLOOKUP(B27, MCF_DATA!A:A, MCF_DATA!C:C, ""))</f>
        <v/>
      </c>
      <c r="E27" s="11" t="str">
        <f>IF(B27="", "", _xlfn.XLOOKUP(B27, MCF_DATA!A:A, MCF_DATA!D:D, ""))</f>
        <v/>
      </c>
      <c r="F27" s="5">
        <f>C27* _xlfn.XLOOKUP(B27,MCF_DATA!A:A,MCF_DATA!E:E, "")</f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5.75" customHeight="1" x14ac:dyDescent="0.3">
      <c r="B28" s="10"/>
      <c r="C28" s="43"/>
      <c r="D28" s="2" t="str">
        <f>IF(B28="", "", _xlfn.XLOOKUP(B28, MCF_DATA!A:A, MCF_DATA!C:C, ""))</f>
        <v/>
      </c>
      <c r="E28" s="11" t="str">
        <f>IF(B28="", "", _xlfn.XLOOKUP(B28, MCF_DATA!A:A, MCF_DATA!D:D, ""))</f>
        <v/>
      </c>
      <c r="F28" s="5">
        <f>C28* _xlfn.XLOOKUP(B28,MCF_DATA!A:A,MCF_DATA!E:E, "")</f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5.75" customHeight="1" x14ac:dyDescent="0.3">
      <c r="B29" s="10"/>
      <c r="C29" s="43"/>
      <c r="D29" s="2" t="str">
        <f>IF(B29="", "", _xlfn.XLOOKUP(B29, MCF_DATA!A:A, MCF_DATA!C:C, ""))</f>
        <v/>
      </c>
      <c r="E29" s="11" t="str">
        <f>IF(B29="", "", _xlfn.XLOOKUP(B29, MCF_DATA!A:A, MCF_DATA!D:D, ""))</f>
        <v/>
      </c>
      <c r="F29" s="5">
        <f>C29* _xlfn.XLOOKUP(B29,MCF_DATA!A:A,MCF_DATA!E:E, "")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5.75" customHeight="1" x14ac:dyDescent="0.3">
      <c r="B30" s="10"/>
      <c r="C30" s="43"/>
      <c r="D30" s="2" t="str">
        <f>IF(B30="", "", _xlfn.XLOOKUP(B30, MCF_DATA!A:A, MCF_DATA!C:C, ""))</f>
        <v/>
      </c>
      <c r="E30" s="11" t="str">
        <f>IF(B30="", "", _xlfn.XLOOKUP(B30, MCF_DATA!A:A, MCF_DATA!D:D, ""))</f>
        <v/>
      </c>
      <c r="F30" s="5">
        <f>C30* _xlfn.XLOOKUP(B30,MCF_DATA!A:A,MCF_DATA!E:E, "")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5.75" customHeight="1" x14ac:dyDescent="0.3">
      <c r="B31" s="10"/>
      <c r="C31" s="43"/>
      <c r="D31" s="2" t="str">
        <f>IF(B31="", "", _xlfn.XLOOKUP(B31, MCF_DATA!A:A, MCF_DATA!C:C, ""))</f>
        <v/>
      </c>
      <c r="E31" s="11" t="str">
        <f>IF(B31="", "", _xlfn.XLOOKUP(B31, MCF_DATA!A:A, MCF_DATA!D:D, ""))</f>
        <v/>
      </c>
      <c r="F31" s="5">
        <f>C31* _xlfn.XLOOKUP(B31,MCF_DATA!A:A,MCF_DATA!E:E, "")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5.75" customHeight="1" x14ac:dyDescent="0.3">
      <c r="B32" s="10"/>
      <c r="C32" s="43"/>
      <c r="D32" s="2" t="str">
        <f>IF(B32="", "", _xlfn.XLOOKUP(B32, MCF_DATA!A:A, MCF_DATA!C:C, ""))</f>
        <v/>
      </c>
      <c r="E32" s="11" t="str">
        <f>IF(B32="", "", _xlfn.XLOOKUP(B32, MCF_DATA!A:A, MCF_DATA!D:D, ""))</f>
        <v/>
      </c>
      <c r="F32" s="5">
        <f>C32* _xlfn.XLOOKUP(B32,MCF_DATA!A:A,MCF_DATA!E:E, "")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15.75" customHeight="1" x14ac:dyDescent="0.3">
      <c r="B33" s="10"/>
      <c r="C33" s="43"/>
      <c r="D33" s="2" t="str">
        <f>IF(B33="", "", _xlfn.XLOOKUP(B33, MCF_DATA!A:A, MCF_DATA!C:C, ""))</f>
        <v/>
      </c>
      <c r="E33" s="11" t="str">
        <f>IF(B33="", "", _xlfn.XLOOKUP(B33, MCF_DATA!A:A, MCF_DATA!D:D, ""))</f>
        <v/>
      </c>
      <c r="F33" s="5">
        <f>C33* _xlfn.XLOOKUP(B33,MCF_DATA!A:A,MCF_DATA!E:E, "")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5.75" customHeight="1" x14ac:dyDescent="0.3">
      <c r="B34" s="10"/>
      <c r="C34" s="43"/>
      <c r="D34" s="2" t="str">
        <f>IF(B34="", "", _xlfn.XLOOKUP(B34, MCF_DATA!A:A, MCF_DATA!C:C, ""))</f>
        <v/>
      </c>
      <c r="E34" s="11" t="str">
        <f>IF(B34="", "", _xlfn.XLOOKUP(B34, MCF_DATA!A:A, MCF_DATA!D:D, ""))</f>
        <v/>
      </c>
      <c r="F34" s="5">
        <f>C34* _xlfn.XLOOKUP(B34,MCF_DATA!A:A,MCF_DATA!E:E, "")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5.75" customHeight="1" x14ac:dyDescent="0.3">
      <c r="B35" s="10"/>
      <c r="C35" s="43"/>
      <c r="D35" s="2" t="str">
        <f>IF(B35="", "", _xlfn.XLOOKUP(B35, MCF_DATA!A:A, MCF_DATA!C:C, ""))</f>
        <v/>
      </c>
      <c r="E35" s="11" t="str">
        <f>IF(B35="", "", _xlfn.XLOOKUP(B35, MCF_DATA!A:A, MCF_DATA!D:D, ""))</f>
        <v/>
      </c>
      <c r="F35" s="5">
        <f>C35* _xlfn.XLOOKUP(B35,MCF_DATA!A:A,MCF_DATA!E:E, "")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5.75" customHeight="1" x14ac:dyDescent="0.3">
      <c r="B36" s="10"/>
      <c r="C36" s="43"/>
      <c r="D36" s="2" t="str">
        <f>IF(B36="", "", _xlfn.XLOOKUP(B36, MCF_DATA!A:A, MCF_DATA!C:C, ""))</f>
        <v/>
      </c>
      <c r="E36" s="11" t="str">
        <f>IF(B36="", "", _xlfn.XLOOKUP(B36, MCF_DATA!A:A, MCF_DATA!D:D, ""))</f>
        <v/>
      </c>
      <c r="F36" s="5">
        <f>C36* _xlfn.XLOOKUP(B36,MCF_DATA!A:A,MCF_DATA!E:E, "")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15.75" customHeight="1" x14ac:dyDescent="0.3">
      <c r="B37" s="10"/>
      <c r="C37" s="43"/>
      <c r="D37" s="2" t="str">
        <f>IF(B37="", "", _xlfn.XLOOKUP(B37, MCF_DATA!A:A, MCF_DATA!C:C, ""))</f>
        <v/>
      </c>
      <c r="E37" s="11" t="str">
        <f>IF(B37="", "", _xlfn.XLOOKUP(B37, MCF_DATA!A:A, MCF_DATA!D:D, ""))</f>
        <v/>
      </c>
      <c r="F37" s="5">
        <f>C37* _xlfn.XLOOKUP(B37,MCF_DATA!A:A,MCF_DATA!E:E, "")</f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5.75" customHeight="1" x14ac:dyDescent="0.3">
      <c r="B38" s="10"/>
      <c r="C38" s="43"/>
      <c r="D38" s="2" t="str">
        <f>IF(B38="", "", _xlfn.XLOOKUP(B38, MCF_DATA!A:A, MCF_DATA!C:C, ""))</f>
        <v/>
      </c>
      <c r="E38" s="11" t="str">
        <f>IF(B38="", "", _xlfn.XLOOKUP(B38, MCF_DATA!A:A, MCF_DATA!D:D, ""))</f>
        <v/>
      </c>
      <c r="F38" s="5">
        <f>C38* _xlfn.XLOOKUP(B38,MCF_DATA!A:A,MCF_DATA!E:E, "")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15.75" customHeight="1" x14ac:dyDescent="0.3">
      <c r="B39" s="10"/>
      <c r="C39" s="43"/>
      <c r="D39" s="2" t="str">
        <f>IF(B39="", "", _xlfn.XLOOKUP(B39, MCF_DATA!A:A, MCF_DATA!C:C, ""))</f>
        <v/>
      </c>
      <c r="E39" s="11" t="str">
        <f>IF(B39="", "", _xlfn.XLOOKUP(B39, MCF_DATA!A:A, MCF_DATA!D:D, ""))</f>
        <v/>
      </c>
      <c r="F39" s="5">
        <f>C39* _xlfn.XLOOKUP(B39,MCF_DATA!A:A,MCF_DATA!E:E, "")</f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15.75" customHeight="1" x14ac:dyDescent="0.3">
      <c r="B40" s="10"/>
      <c r="C40" s="43"/>
      <c r="D40" s="2" t="str">
        <f>IF(B40="", "", _xlfn.XLOOKUP(B40, MCF_DATA!A:A, MCF_DATA!C:C, ""))</f>
        <v/>
      </c>
      <c r="E40" s="11" t="str">
        <f>IF(B40="", "", _xlfn.XLOOKUP(B40, MCF_DATA!A:A, MCF_DATA!D:D, ""))</f>
        <v/>
      </c>
      <c r="F40" s="5">
        <f>C40* _xlfn.XLOOKUP(B40,MCF_DATA!A:A,MCF_DATA!E:E, "")</f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5.75" customHeight="1" x14ac:dyDescent="0.3">
      <c r="B41" s="10"/>
      <c r="C41" s="43"/>
      <c r="D41" s="2" t="str">
        <f>IF(B41="", "", _xlfn.XLOOKUP(B41, MCF_DATA!A:A, MCF_DATA!C:C, ""))</f>
        <v/>
      </c>
      <c r="E41" s="11" t="str">
        <f>IF(B41="", "", _xlfn.XLOOKUP(B41, MCF_DATA!A:A, MCF_DATA!D:D, ""))</f>
        <v/>
      </c>
      <c r="F41" s="5">
        <f>C41* _xlfn.XLOOKUP(B41,MCF_DATA!A:A,MCF_DATA!E:E, "")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5.75" customHeight="1" x14ac:dyDescent="0.3">
      <c r="B42" s="10"/>
      <c r="C42" s="43"/>
      <c r="D42" s="2" t="str">
        <f>IF(B42="", "", _xlfn.XLOOKUP(B42, MCF_DATA!A:A, MCF_DATA!C:C, ""))</f>
        <v/>
      </c>
      <c r="E42" s="11" t="str">
        <f>IF(B42="", "", _xlfn.XLOOKUP(B42, MCF_DATA!A:A, MCF_DATA!D:D, ""))</f>
        <v/>
      </c>
      <c r="F42" s="5">
        <f>C42* _xlfn.XLOOKUP(B42,MCF_DATA!A:A,MCF_DATA!E:E, "")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5.75" customHeight="1" x14ac:dyDescent="0.3">
      <c r="B43" s="10"/>
      <c r="C43" s="43"/>
      <c r="D43" s="2" t="str">
        <f>IF(B43="", "", _xlfn.XLOOKUP(B43, MCF_DATA!A:A, MCF_DATA!C:C, ""))</f>
        <v/>
      </c>
      <c r="E43" s="11" t="str">
        <f>IF(B43="", "", _xlfn.XLOOKUP(B43, MCF_DATA!A:A, MCF_DATA!D:D, ""))</f>
        <v/>
      </c>
      <c r="F43" s="5">
        <f>C43* _xlfn.XLOOKUP(B43,MCF_DATA!A:A,MCF_DATA!E:E, "")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5.75" customHeight="1" x14ac:dyDescent="0.3">
      <c r="B44" s="10"/>
      <c r="C44" s="43"/>
      <c r="D44" s="2" t="str">
        <f>IF(B44="", "", _xlfn.XLOOKUP(B44, MCF_DATA!A:A, MCF_DATA!C:C, ""))</f>
        <v/>
      </c>
      <c r="E44" s="11" t="str">
        <f>IF(B44="", "", _xlfn.XLOOKUP(B44, MCF_DATA!A:A, MCF_DATA!D:D, ""))</f>
        <v/>
      </c>
      <c r="F44" s="5">
        <f>C44* _xlfn.XLOOKUP(B44,MCF_DATA!A:A,MCF_DATA!E:E, "")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5.75" customHeight="1" x14ac:dyDescent="0.3">
      <c r="B45" s="10"/>
      <c r="C45" s="43"/>
      <c r="D45" s="2" t="str">
        <f>IF(B45="", "", _xlfn.XLOOKUP(B45, MCF_DATA!A:A, MCF_DATA!C:C, ""))</f>
        <v/>
      </c>
      <c r="E45" s="11" t="str">
        <f>IF(B45="", "", _xlfn.XLOOKUP(B45, MCF_DATA!A:A, MCF_DATA!D:D, ""))</f>
        <v/>
      </c>
      <c r="F45" s="5">
        <f>C45* _xlfn.XLOOKUP(B45,MCF_DATA!A:A,MCF_DATA!E:E, "")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5.75" customHeight="1" thickBot="1" x14ac:dyDescent="0.35">
      <c r="B46" s="24"/>
      <c r="C46" s="25"/>
      <c r="D46" s="47" t="str">
        <f>IF(B46="", "", _xlfn.XLOOKUP(B46, MCF_DATA!A:A, MCF_DATA!C:C, ""))</f>
        <v/>
      </c>
      <c r="E46" s="44" t="str">
        <f>IF(B46="", "", _xlfn.XLOOKUP(B46, MCF_DATA!A:A, MCF_DATA!D:D, ""))</f>
        <v/>
      </c>
      <c r="F46" s="5">
        <f>C46* _xlfn.XLOOKUP(B46,MCF_DATA!A:A,MCF_DATA!E:E, "")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25.5" customHeight="1" thickBot="1" x14ac:dyDescent="0.35">
      <c r="B47" s="21" t="s">
        <v>16</v>
      </c>
      <c r="C47" s="22"/>
      <c r="D47" s="48"/>
      <c r="E47" s="23" t="e">
        <f>IF(COUNTIF(F9:F46,"&lt;&gt;0")&gt;=2,SUM(F9:F46),"")/1000</f>
        <v>#VALUE!</v>
      </c>
      <c r="F47" s="6"/>
      <c r="G47" s="3" t="s">
        <v>17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5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5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5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5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5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5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5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5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5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5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5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5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5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5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2:28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2:28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2:28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2:28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2:28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2:28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2:28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2:28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2:28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2:28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2:28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2:28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2:28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2:28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2:28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2:28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2:28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2:28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2:28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2:28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2:28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2:28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2:28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2:28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2:28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2:28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2:28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2:28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2:28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2:28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2:28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2:28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2:28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2:28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2:28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2:28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2:28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2:28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2:28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2:28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2:28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2:28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2:28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2:28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2:28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2:28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2:28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2:28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2:28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2:28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2:28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2:28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2:28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2:28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2:28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2:28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2:28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2:28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2:28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2:28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2:28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2:28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2:28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2:28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2:28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2:28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2:28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2:28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2:28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2:28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2:28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2:28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2:28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2:28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2:28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2:28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2:28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2:28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2:28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2:28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2:28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2:28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2:28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2:28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2:28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2:28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2:28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2:28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2:28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2:28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2:28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2:28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2:28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2:28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2:28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2:28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2:28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2:28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2:28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2:28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2:28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2:28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2:28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2:28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2:28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2:28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2:28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2:28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2:28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2:28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2:28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2:28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2:28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2:28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2:28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2:28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2:28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2:28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2:28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2:28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2:28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2:28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2:28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2:28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2:28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2:28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2:28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2:28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2:28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2:28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2:28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2:28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2:28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2:28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2:28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2:28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2:28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2:28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2:28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2:28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2:28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2:28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2:28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2:28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2:28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2:28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2:28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2:28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2:28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2:28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2:28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2:28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2:28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2:28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2:28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2:28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2:28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2:28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2:28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2:28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2:28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2:28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2:28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2:28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2:28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2:28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2:28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2:28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2:28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2:28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2:28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2:28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2:28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2:28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2:28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2:28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2:28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2:28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2:28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2:28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2:28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2:28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2:28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2:28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2:28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2:28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2:28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2:28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2:28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2:28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2:28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2:28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2:28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2:28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2:28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2:28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2:28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2:28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2:28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2:28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2:28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2:28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2:28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2:28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2:28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2:28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2:28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2:28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2:28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2:28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2:28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2:28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2:28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2:28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2:28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2:28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2:28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2:28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2:28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2:28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2:28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2:28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2:28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2:28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2:28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2:28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2:28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2:28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2:28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2:28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2:28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2:28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2:28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2:28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2:28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2:28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2:28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2:28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2:28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2:28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2:28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2:28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2:28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2:28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2:28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2:28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2:28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2:28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2:28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2:28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2:28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2:28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2:28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2:28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2:28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2:28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2:28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2:28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2:28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2:28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2:28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2:28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2:28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2:28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2:28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2:28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2:28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2:28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2:28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2:28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2:28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2:28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2:28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2:28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2:28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2:28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2:28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2:28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2:28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2:28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2:28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2:28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2:28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2:28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2:28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2:28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2:28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2:28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2:28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2:28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2:28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2:28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2:28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2:28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2:28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2:28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2:28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2:28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2:28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2:28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2:28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2:28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2:28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2:28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2:28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2:28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2:28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2:28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2:28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2:28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2:28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2:28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2:28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2:28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2:28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2:28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2:28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2:28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2:28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2:28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2:28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2:28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2:28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2:28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2:28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2:28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2:28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2:28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2:28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2:28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2:28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2:28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2:28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2:28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2:28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2:28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2:28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2:28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2:28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2:28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2:28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2:28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2:28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2:28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2:28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2:28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2:28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2:28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2:28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2:28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2:28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2:28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2:28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2:28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2:28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2:28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2:28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2:28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2:28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2:28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2:28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2:28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2:28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2:28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2:28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2:28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2:28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2:28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2:28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2:28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2:28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2:28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2:28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2:28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2:28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2:28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2:28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2:28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2:28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2:28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2:28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2:28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2:28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2:28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2:28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2:28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2:28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2:28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2:28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2:28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2:28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2:28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2:28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2:28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2:28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2:28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2:28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2:28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2:28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2:28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2:28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2:28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2:28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2:28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2:28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2:28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2:28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2:28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2:28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2:28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2:28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2:28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2:28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2:28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2:28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2:28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2:28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2:28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2:28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2:28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2:28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2:28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2:28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2:28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2:28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2:28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2:28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2:28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2:28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2:28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2:28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2:28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2:28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2:28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2:28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2:28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2:28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2:28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2:28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2:28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2:28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2:28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2:28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2:28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2:28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2:28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2:28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2:28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2:28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2:28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2:28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2:28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2:28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2:28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2:28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2:28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2:28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2:28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2:28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2:28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2:28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2:28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2:28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2:28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2:28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2:28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2:28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2:28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2:28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2:28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2:28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2:28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2:28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2:28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2:28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2:28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2:28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2:28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2:28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2:28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2:28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2:28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2:28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2:28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2:28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2:28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2:28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2:28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2:28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2:28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2:28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2:28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2:28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2:28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2:28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2:28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2:28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2:28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2:28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2:28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2:28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2:28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2:28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2:28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2:28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2:28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2:28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2:28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2:28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2:28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2:28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2:28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2:28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2:28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2:28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2:28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2:28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2:28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2:28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2:28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2:28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2:28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2:28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2:28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2:28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2:28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2:28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2:28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2:28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2:28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2:28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2:28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2:28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2:28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2:28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2:28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2:28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2:28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2:28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2:28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2:28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2:28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2:28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2:28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2:28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2:28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2:28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2:28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2:28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2:28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2:28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2:28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2:28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2:28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2:28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2:28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2:28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2:28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2:28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2:28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2:28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2:28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2:28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2:28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2:28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2:28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2:28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2:28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2:28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2:28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2:28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2:28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2:28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2:28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2:28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2:28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2:28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2:28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2:28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2:28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2:28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2:28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2:28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2:28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2:28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2:28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2:28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2:28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2:28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2:28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2:28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2:28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2:28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2:28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2:28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2:28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2:28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2:28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2:28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2:28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2:28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2:28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2:28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2:28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2:28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2:28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2:28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2:28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2:28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2:28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2:28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2:28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2:28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2:28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2:28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2:28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2:28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2:28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2:28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2:28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2:28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2:28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2:28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2:28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2:28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2:28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2:28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2:28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2:28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2:28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2:28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2:28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2:28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2:28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2:28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2:28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2:28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2:28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2:28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2:28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2:28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2:28" ht="15.75" customHeight="1" x14ac:dyDescent="0.2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2:28" ht="15.75" customHeight="1" x14ac:dyDescent="0.2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2:28" ht="15.75" customHeight="1" x14ac:dyDescent="0.2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2:28" ht="15.75" customHeight="1" x14ac:dyDescent="0.2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2:28" ht="15.75" customHeight="1" x14ac:dyDescent="0.2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2:28" ht="15.75" customHeight="1" x14ac:dyDescent="0.2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2:28" ht="15.75" customHeight="1" x14ac:dyDescent="0.2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2:28" ht="15.75" customHeight="1" x14ac:dyDescent="0.2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2:28" ht="15.75" customHeight="1" x14ac:dyDescent="0.2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2:28" ht="15.75" customHeight="1" x14ac:dyDescent="0.2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2:28" ht="15.75" customHeight="1" x14ac:dyDescent="0.2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2:28" ht="15.75" customHeight="1" x14ac:dyDescent="0.25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2:28" ht="15.75" customHeight="1" x14ac:dyDescent="0.25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2:28" ht="15.75" customHeight="1" x14ac:dyDescent="0.25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2:28" ht="15.75" customHeight="1" x14ac:dyDescent="0.25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2:28" ht="15.75" customHeight="1" x14ac:dyDescent="0.25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2:28" ht="15.75" customHeight="1" x14ac:dyDescent="0.25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2:28" ht="15.75" customHeight="1" x14ac:dyDescent="0.25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2:28" ht="15.75" customHeight="1" x14ac:dyDescent="0.25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2:28" ht="15.75" customHeight="1" x14ac:dyDescent="0.25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2:28" ht="15.75" customHeight="1" x14ac:dyDescent="0.25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2:28" ht="15.75" customHeight="1" x14ac:dyDescent="0.25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2:28" ht="15.75" customHeight="1" x14ac:dyDescent="0.25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2:28" ht="15.75" customHeight="1" x14ac:dyDescent="0.25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2:28" ht="15.75" customHeight="1" x14ac:dyDescent="0.25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</sheetData>
  <sheetProtection algorithmName="SHA-512" hashValue="9nDqiI3jUBK6vaKljJeGXsDY2F22ffxRPsAvboLENNvNMdWxCk9WP8QWOQsKIoZr4vRTpNniqqX5rRQ42iP8vQ==" saltValue="yCq16v4fe49cLzcFB+JvQQ==" spinCount="100000" sheet="1" objects="1" scenarios="1"/>
  <mergeCells count="1">
    <mergeCell ref="B1:D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A87653-2D97-4FD0-BD19-34D73C3102A0}">
          <x14:formula1>
            <xm:f>MCF_DATA!$A$2:$A$19</xm:f>
          </x14:formula1>
          <xm:sqref>B9:B46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BA3C-4E77-4671-A8D1-63CFA15FCFB8}">
  <dimension ref="B1:AB1012"/>
  <sheetViews>
    <sheetView zoomScale="70" zoomScaleNormal="70" workbookViewId="0">
      <selection activeCell="E24" sqref="E24"/>
    </sheetView>
  </sheetViews>
  <sheetFormatPr defaultColWidth="12.7109375" defaultRowHeight="15" x14ac:dyDescent="0.25"/>
  <cols>
    <col min="1" max="1" width="3" customWidth="1"/>
    <col min="2" max="2" width="59.5703125" customWidth="1"/>
    <col min="3" max="4" width="19.5703125" customWidth="1"/>
    <col min="5" max="5" width="19.85546875" customWidth="1"/>
    <col min="6" max="6" width="8.7109375" hidden="1" customWidth="1"/>
    <col min="7" max="7" width="14.85546875" customWidth="1"/>
    <col min="8" max="8" width="8.7109375" customWidth="1"/>
    <col min="9" max="28" width="12" customWidth="1"/>
  </cols>
  <sheetData>
    <row r="1" spans="2:28" ht="15.75" customHeight="1" thickBot="1" x14ac:dyDescent="0.35">
      <c r="B1" s="64"/>
      <c r="C1" s="64"/>
      <c r="D1" s="65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2:28" ht="15.75" customHeight="1" x14ac:dyDescent="0.3">
      <c r="B2" s="12" t="s">
        <v>0</v>
      </c>
      <c r="C2" s="38"/>
      <c r="D2" s="13"/>
      <c r="E2" s="1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5.75" customHeight="1" x14ac:dyDescent="0.3">
      <c r="B3" s="15" t="s">
        <v>1</v>
      </c>
      <c r="C3" s="40"/>
      <c r="D3" s="45"/>
      <c r="E3" s="16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75" customHeight="1" x14ac:dyDescent="0.3">
      <c r="B4" s="15" t="s">
        <v>18</v>
      </c>
      <c r="C4" s="41"/>
      <c r="D4" s="46"/>
      <c r="E4" s="17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ht="15.75" customHeight="1" x14ac:dyDescent="0.3">
      <c r="B5" s="15" t="s">
        <v>19</v>
      </c>
      <c r="C5" s="41"/>
      <c r="D5" s="46"/>
      <c r="E5" s="17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15.75" customHeight="1" thickBot="1" x14ac:dyDescent="0.35">
      <c r="B6" s="18" t="s">
        <v>2</v>
      </c>
      <c r="C6" s="39"/>
      <c r="D6" s="19"/>
      <c r="E6" s="20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2:28" ht="15.75" customHeight="1" thickBot="1" x14ac:dyDescent="0.35"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2:28" ht="60" customHeight="1" x14ac:dyDescent="0.3">
      <c r="B8" s="28" t="s">
        <v>3</v>
      </c>
      <c r="C8" s="29" t="s">
        <v>4</v>
      </c>
      <c r="D8" s="26" t="s">
        <v>15</v>
      </c>
      <c r="E8" s="27" t="s">
        <v>42</v>
      </c>
      <c r="F8" s="4" t="s">
        <v>5</v>
      </c>
      <c r="G8" s="3"/>
      <c r="H8" s="9"/>
      <c r="I8" s="9"/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 ht="15.75" customHeight="1" x14ac:dyDescent="0.3">
      <c r="B9" s="10"/>
      <c r="C9" s="42"/>
      <c r="D9" s="2" t="str">
        <f>IF(B9="", "", _xlfn.XLOOKUP(B9, MCF_DATA!A:A, MCF_DATA!C:C, ""))</f>
        <v/>
      </c>
      <c r="E9" s="11" t="str">
        <f>IF(B9="", "", _xlfn.XLOOKUP(B9, MCF_DATA!A:A, MCF_DATA!D:D, ""))</f>
        <v/>
      </c>
      <c r="F9" s="5">
        <f>C9* _xlfn.XLOOKUP(B9,MCF_DATA!A:A,MCF_DATA!E:E, "")</f>
        <v>0</v>
      </c>
      <c r="G9" s="3"/>
      <c r="H9" s="9"/>
      <c r="I9" s="9"/>
      <c r="J9" s="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2:28" ht="15.75" customHeight="1" x14ac:dyDescent="0.3">
      <c r="B10" s="10"/>
      <c r="C10" s="43"/>
      <c r="D10" s="2" t="str">
        <f>IF(B10="", "", _xlfn.XLOOKUP(B10, MCF_DATA!A:A, MCF_DATA!C:C, ""))</f>
        <v/>
      </c>
      <c r="E10" s="11" t="str">
        <f>IF(B10="", "", _xlfn.XLOOKUP(B10, MCF_DATA!A:A, MCF_DATA!D:D, ""))</f>
        <v/>
      </c>
      <c r="F10" s="5">
        <f>C10* _xlfn.XLOOKUP(B10,MCF_DATA!A:A,MCF_DATA!E:E, "")</f>
        <v>0</v>
      </c>
      <c r="G10" s="3"/>
      <c r="H10" s="9"/>
      <c r="I10" s="9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2:28" ht="15.75" customHeight="1" x14ac:dyDescent="0.3">
      <c r="B11" s="10"/>
      <c r="C11" s="43"/>
      <c r="D11" s="2" t="str">
        <f>IF(B11="", "", _xlfn.XLOOKUP(B11, MCF_DATA!A:A, MCF_DATA!C:C, ""))</f>
        <v/>
      </c>
      <c r="E11" s="11" t="str">
        <f>IF(B11="", "", _xlfn.XLOOKUP(B11, MCF_DATA!A:A, MCF_DATA!D:D, ""))</f>
        <v/>
      </c>
      <c r="F11" s="5">
        <f>C11* _xlfn.XLOOKUP(B11,MCF_DATA!A:A,MCF_DATA!E:E, "")</f>
        <v>0</v>
      </c>
      <c r="G11" s="3"/>
      <c r="H11" s="9"/>
      <c r="I11" s="9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2:28" ht="15.75" customHeight="1" x14ac:dyDescent="0.3">
      <c r="B12" s="10"/>
      <c r="C12" s="43"/>
      <c r="D12" s="2" t="str">
        <f>IF(B12="", "", _xlfn.XLOOKUP(B12, MCF_DATA!A:A, MCF_DATA!C:C, ""))</f>
        <v/>
      </c>
      <c r="E12" s="11" t="str">
        <f>IF(B12="", "", _xlfn.XLOOKUP(B12, MCF_DATA!A:A, MCF_DATA!D:D, ""))</f>
        <v/>
      </c>
      <c r="F12" s="5">
        <f>C12* _xlfn.XLOOKUP(B12,MCF_DATA!A:A,MCF_DATA!E:E, "")</f>
        <v>0</v>
      </c>
      <c r="G12" s="3"/>
      <c r="H12" s="9"/>
      <c r="I12" s="9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2:28" ht="15.75" customHeight="1" x14ac:dyDescent="0.3">
      <c r="B13" s="10"/>
      <c r="C13" s="43"/>
      <c r="D13" s="2" t="str">
        <f>IF(B13="", "", _xlfn.XLOOKUP(B13, MCF_DATA!A:A, MCF_DATA!C:C, ""))</f>
        <v/>
      </c>
      <c r="E13" s="11" t="str">
        <f>IF(B13="", "", _xlfn.XLOOKUP(B13, MCF_DATA!A:A, MCF_DATA!D:D, ""))</f>
        <v/>
      </c>
      <c r="F13" s="5">
        <f>C13* _xlfn.XLOOKUP(B13,MCF_DATA!A:A,MCF_DATA!E:E, "")</f>
        <v>0</v>
      </c>
      <c r="G13" s="3"/>
      <c r="H13" s="9"/>
      <c r="I13" s="9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2:28" ht="15.75" customHeight="1" x14ac:dyDescent="0.3">
      <c r="B14" s="10"/>
      <c r="C14" s="43"/>
      <c r="D14" s="2" t="str">
        <f>IF(B14="", "", _xlfn.XLOOKUP(B14, MCF_DATA!A:A, MCF_DATA!C:C, ""))</f>
        <v/>
      </c>
      <c r="E14" s="11" t="str">
        <f>IF(B14="", "", _xlfn.XLOOKUP(B14, MCF_DATA!A:A, MCF_DATA!D:D, ""))</f>
        <v/>
      </c>
      <c r="F14" s="5">
        <f>C14* _xlfn.XLOOKUP(B14,MCF_DATA!A:A,MCF_DATA!E:E, "")</f>
        <v>0</v>
      </c>
      <c r="G14" s="3"/>
      <c r="H14" s="9"/>
      <c r="I14" s="9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2:28" ht="15.75" customHeight="1" x14ac:dyDescent="0.3">
      <c r="B15" s="10"/>
      <c r="C15" s="43"/>
      <c r="D15" s="2" t="str">
        <f>IF(B15="", "", _xlfn.XLOOKUP(B15, MCF_DATA!A:A, MCF_DATA!C:C, ""))</f>
        <v/>
      </c>
      <c r="E15" s="11" t="str">
        <f>IF(B15="", "", _xlfn.XLOOKUP(B15, MCF_DATA!A:A, MCF_DATA!D:D, ""))</f>
        <v/>
      </c>
      <c r="F15" s="5">
        <f>C15* _xlfn.XLOOKUP(B15,MCF_DATA!A:A,MCF_DATA!E:E, "")</f>
        <v>0</v>
      </c>
      <c r="G15" s="3"/>
      <c r="H15" s="9"/>
      <c r="I15" s="9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2:28" ht="15.75" customHeight="1" x14ac:dyDescent="0.3">
      <c r="B16" s="10"/>
      <c r="C16" s="43"/>
      <c r="D16" s="2" t="str">
        <f>IF(B16="", "", _xlfn.XLOOKUP(B16, MCF_DATA!A:A, MCF_DATA!C:C, ""))</f>
        <v/>
      </c>
      <c r="E16" s="11" t="str">
        <f>IF(B16="", "", _xlfn.XLOOKUP(B16, MCF_DATA!A:A, MCF_DATA!D:D, ""))</f>
        <v/>
      </c>
      <c r="F16" s="5">
        <f>C16* _xlfn.XLOOKUP(B16,MCF_DATA!A:A,MCF_DATA!E:E, "")</f>
        <v>0</v>
      </c>
      <c r="G16" s="3"/>
      <c r="H16" s="9"/>
      <c r="I16" s="9"/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2:28" ht="15.75" customHeight="1" x14ac:dyDescent="0.3">
      <c r="B17" s="10"/>
      <c r="C17" s="43"/>
      <c r="D17" s="2" t="str">
        <f>IF(B17="", "", _xlfn.XLOOKUP(B17, MCF_DATA!A:A, MCF_DATA!C:C, ""))</f>
        <v/>
      </c>
      <c r="E17" s="11" t="str">
        <f>IF(B17="", "", _xlfn.XLOOKUP(B17, MCF_DATA!A:A, MCF_DATA!D:D, ""))</f>
        <v/>
      </c>
      <c r="F17" s="5">
        <f>C17* _xlfn.XLOOKUP(B17,MCF_DATA!A:A,MCF_DATA!E:E, "")</f>
        <v>0</v>
      </c>
      <c r="G17" s="3"/>
      <c r="H17" s="9"/>
      <c r="I17" s="9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2:28" ht="15.75" customHeight="1" x14ac:dyDescent="0.3">
      <c r="B18" s="10"/>
      <c r="C18" s="43"/>
      <c r="D18" s="2" t="str">
        <f>IF(B18="", "", _xlfn.XLOOKUP(B18, MCF_DATA!A:A, MCF_DATA!C:C, ""))</f>
        <v/>
      </c>
      <c r="E18" s="11" t="str">
        <f>IF(B18="", "", _xlfn.XLOOKUP(B18, MCF_DATA!A:A, MCF_DATA!D:D, ""))</f>
        <v/>
      </c>
      <c r="F18" s="5">
        <f>C18* _xlfn.XLOOKUP(B18,MCF_DATA!A:A,MCF_DATA!E:E, "")</f>
        <v>0</v>
      </c>
      <c r="G18" s="3"/>
      <c r="H18" s="9"/>
      <c r="I18" s="9"/>
      <c r="J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2:28" ht="15.75" customHeight="1" x14ac:dyDescent="0.3">
      <c r="B19" s="10"/>
      <c r="C19" s="43"/>
      <c r="D19" s="2" t="str">
        <f>IF(B19="", "", _xlfn.XLOOKUP(B19, MCF_DATA!A:A, MCF_DATA!C:C, ""))</f>
        <v/>
      </c>
      <c r="E19" s="11" t="str">
        <f>IF(B19="", "", _xlfn.XLOOKUP(B19, MCF_DATA!A:A, MCF_DATA!D:D, ""))</f>
        <v/>
      </c>
      <c r="F19" s="5">
        <f>C19* _xlfn.XLOOKUP(B19,MCF_DATA!A:A,MCF_DATA!E:E, "")</f>
        <v>0</v>
      </c>
      <c r="G19" s="3"/>
      <c r="H19" s="9"/>
      <c r="I19" s="9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2:28" ht="15.75" customHeight="1" x14ac:dyDescent="0.3">
      <c r="B20" s="10"/>
      <c r="C20" s="43"/>
      <c r="D20" s="2" t="str">
        <f>IF(B20="", "", _xlfn.XLOOKUP(B20, MCF_DATA!A:A, MCF_DATA!C:C, ""))</f>
        <v/>
      </c>
      <c r="E20" s="11" t="str">
        <f>IF(B20="", "", _xlfn.XLOOKUP(B20, MCF_DATA!A:A, MCF_DATA!D:D, ""))</f>
        <v/>
      </c>
      <c r="F20" s="5">
        <f>C20* _xlfn.XLOOKUP(B20,MCF_DATA!A:A,MCF_DATA!E:E, "")</f>
        <v>0</v>
      </c>
      <c r="G20" s="3"/>
      <c r="H20" s="9"/>
      <c r="I20" s="9"/>
      <c r="J20" s="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2:28" ht="15.75" customHeight="1" x14ac:dyDescent="0.3">
      <c r="B21" s="10"/>
      <c r="C21" s="43"/>
      <c r="D21" s="2" t="str">
        <f>IF(B21="", "", _xlfn.XLOOKUP(B21, MCF_DATA!A:A, MCF_DATA!C:C, ""))</f>
        <v/>
      </c>
      <c r="E21" s="11" t="str">
        <f>IF(B21="", "", _xlfn.XLOOKUP(B21, MCF_DATA!A:A, MCF_DATA!D:D, ""))</f>
        <v/>
      </c>
      <c r="F21" s="5">
        <f>C21* _xlfn.XLOOKUP(B21,MCF_DATA!A:A,MCF_DATA!E:E, "")</f>
        <v>0</v>
      </c>
      <c r="G21" s="3"/>
      <c r="H21" s="9"/>
      <c r="I21" s="9"/>
      <c r="J21" s="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2:28" ht="15.75" customHeight="1" x14ac:dyDescent="0.3">
      <c r="B22" s="10"/>
      <c r="C22" s="43"/>
      <c r="D22" s="2" t="str">
        <f>IF(B22="", "", _xlfn.XLOOKUP(B22, MCF_DATA!A:A, MCF_DATA!C:C, ""))</f>
        <v/>
      </c>
      <c r="E22" s="11" t="str">
        <f>IF(B22="", "", _xlfn.XLOOKUP(B22, MCF_DATA!A:A, MCF_DATA!D:D, ""))</f>
        <v/>
      </c>
      <c r="F22" s="5">
        <f>C22* _xlfn.XLOOKUP(B22,MCF_DATA!A:A,MCF_DATA!E:E, "")</f>
        <v>0</v>
      </c>
      <c r="G22" s="3"/>
      <c r="H22" s="9"/>
      <c r="I22" s="9"/>
      <c r="J22" s="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2:28" ht="15.75" customHeight="1" x14ac:dyDescent="0.3">
      <c r="B23" s="10"/>
      <c r="C23" s="43"/>
      <c r="D23" s="2" t="str">
        <f>IF(B23="", "", _xlfn.XLOOKUP(B23, MCF_DATA!A:A, MCF_DATA!C:C, ""))</f>
        <v/>
      </c>
      <c r="E23" s="11" t="str">
        <f>IF(B23="", "", _xlfn.XLOOKUP(B23, MCF_DATA!A:A, MCF_DATA!D:D, ""))</f>
        <v/>
      </c>
      <c r="F23" s="5">
        <f>C23* _xlfn.XLOOKUP(B23,MCF_DATA!A:A,MCF_DATA!E:E, "")</f>
        <v>0</v>
      </c>
      <c r="G23" s="3"/>
      <c r="H23" s="9"/>
      <c r="I23" s="9"/>
      <c r="J23" s="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2:28" ht="15.75" customHeight="1" x14ac:dyDescent="0.3">
      <c r="B24" s="10"/>
      <c r="C24" s="43"/>
      <c r="D24" s="2" t="str">
        <f>IF(B24="", "", _xlfn.XLOOKUP(B24, MCF_DATA!A:A, MCF_DATA!C:C, ""))</f>
        <v/>
      </c>
      <c r="E24" s="11" t="str">
        <f>IF(B24="", "", _xlfn.XLOOKUP(B24, MCF_DATA!A:A, MCF_DATA!D:D, ""))</f>
        <v/>
      </c>
      <c r="F24" s="5">
        <f>C24* _xlfn.XLOOKUP(B24,MCF_DATA!A:A,MCF_DATA!E:E, "")</f>
        <v>0</v>
      </c>
      <c r="G24" s="3"/>
      <c r="H24" s="9"/>
      <c r="I24" s="9"/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2:28" ht="15.75" customHeight="1" x14ac:dyDescent="0.3">
      <c r="B25" s="10"/>
      <c r="C25" s="43"/>
      <c r="D25" s="2" t="str">
        <f>IF(B25="", "", _xlfn.XLOOKUP(B25, MCF_DATA!A:A, MCF_DATA!C:C, ""))</f>
        <v/>
      </c>
      <c r="E25" s="11" t="str">
        <f>IF(B25="", "", _xlfn.XLOOKUP(B25, MCF_DATA!A:A, MCF_DATA!D:D, ""))</f>
        <v/>
      </c>
      <c r="F25" s="5">
        <f>C25* _xlfn.XLOOKUP(B25,MCF_DATA!A:A,MCF_DATA!E:E, "")</f>
        <v>0</v>
      </c>
      <c r="G25" s="3"/>
      <c r="H25" s="9"/>
      <c r="I25" s="9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2:28" ht="15.75" customHeight="1" x14ac:dyDescent="0.3">
      <c r="B26" s="10"/>
      <c r="C26" s="43"/>
      <c r="D26" s="2" t="str">
        <f>IF(B26="", "", _xlfn.XLOOKUP(B26, MCF_DATA!A:A, MCF_DATA!C:C, ""))</f>
        <v/>
      </c>
      <c r="E26" s="11" t="str">
        <f>IF(B26="", "", _xlfn.XLOOKUP(B26, MCF_DATA!A:A, MCF_DATA!D:D, ""))</f>
        <v/>
      </c>
      <c r="F26" s="5">
        <f>C26* _xlfn.XLOOKUP(B26,MCF_DATA!A:A,MCF_DATA!E:E, "")</f>
        <v>0</v>
      </c>
      <c r="G26" s="3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3">
      <c r="B27" s="10"/>
      <c r="C27" s="43"/>
      <c r="D27" s="2" t="str">
        <f>IF(B27="", "", _xlfn.XLOOKUP(B27, MCF_DATA!A:A, MCF_DATA!C:C, ""))</f>
        <v/>
      </c>
      <c r="E27" s="11" t="str">
        <f>IF(B27="", "", _xlfn.XLOOKUP(B27, MCF_DATA!A:A, MCF_DATA!D:D, ""))</f>
        <v/>
      </c>
      <c r="F27" s="5">
        <f>C27* _xlfn.XLOOKUP(B27,MCF_DATA!A:A,MCF_DATA!E:E, "")</f>
        <v>0</v>
      </c>
      <c r="G27" s="3"/>
      <c r="H27" s="9"/>
      <c r="I27" s="9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2:28" ht="15.75" customHeight="1" x14ac:dyDescent="0.3">
      <c r="B28" s="10"/>
      <c r="C28" s="43"/>
      <c r="D28" s="2" t="str">
        <f>IF(B28="", "", _xlfn.XLOOKUP(B28, MCF_DATA!A:A, MCF_DATA!C:C, ""))</f>
        <v/>
      </c>
      <c r="E28" s="11" t="str">
        <f>IF(B28="", "", _xlfn.XLOOKUP(B28, MCF_DATA!A:A, MCF_DATA!D:D, ""))</f>
        <v/>
      </c>
      <c r="F28" s="5">
        <f>C28* _xlfn.XLOOKUP(B28,MCF_DATA!A:A,MCF_DATA!E:E, "")</f>
        <v>0</v>
      </c>
      <c r="G28" s="3"/>
      <c r="H28" s="9"/>
      <c r="I28" s="9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2:28" ht="15.75" customHeight="1" x14ac:dyDescent="0.3">
      <c r="B29" s="10"/>
      <c r="C29" s="43"/>
      <c r="D29" s="2" t="str">
        <f>IF(B29="", "", _xlfn.XLOOKUP(B29, MCF_DATA!A:A, MCF_DATA!C:C, ""))</f>
        <v/>
      </c>
      <c r="E29" s="11" t="str">
        <f>IF(B29="", "", _xlfn.XLOOKUP(B29, MCF_DATA!A:A, MCF_DATA!D:D, ""))</f>
        <v/>
      </c>
      <c r="F29" s="5">
        <f>C29* _xlfn.XLOOKUP(B29,MCF_DATA!A:A,MCF_DATA!E:E, "")</f>
        <v>0</v>
      </c>
      <c r="G29" s="3"/>
      <c r="H29" s="9"/>
      <c r="I29" s="9"/>
      <c r="J29" s="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2:28" ht="15.75" customHeight="1" x14ac:dyDescent="0.3">
      <c r="B30" s="10"/>
      <c r="C30" s="43"/>
      <c r="D30" s="2" t="str">
        <f>IF(B30="", "", _xlfn.XLOOKUP(B30, MCF_DATA!A:A, MCF_DATA!C:C, ""))</f>
        <v/>
      </c>
      <c r="E30" s="11" t="str">
        <f>IF(B30="", "", _xlfn.XLOOKUP(B30, MCF_DATA!A:A, MCF_DATA!D:D, ""))</f>
        <v/>
      </c>
      <c r="F30" s="5">
        <f>C30* _xlfn.XLOOKUP(B30,MCF_DATA!A:A,MCF_DATA!E:E, "")</f>
        <v>0</v>
      </c>
      <c r="G30" s="3"/>
      <c r="H30" s="9"/>
      <c r="I30" s="9"/>
      <c r="J30" s="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2:28" ht="15.75" customHeight="1" x14ac:dyDescent="0.3">
      <c r="B31" s="10"/>
      <c r="C31" s="43"/>
      <c r="D31" s="2" t="str">
        <f>IF(B31="", "", _xlfn.XLOOKUP(B31, MCF_DATA!A:A, MCF_DATA!C:C, ""))</f>
        <v/>
      </c>
      <c r="E31" s="11" t="str">
        <f>IF(B31="", "", _xlfn.XLOOKUP(B31, MCF_DATA!A:A, MCF_DATA!D:D, ""))</f>
        <v/>
      </c>
      <c r="F31" s="5">
        <f>C31* _xlfn.XLOOKUP(B31,MCF_DATA!A:A,MCF_DATA!E:E, "")</f>
        <v>0</v>
      </c>
      <c r="G31" s="3"/>
      <c r="H31" s="9"/>
      <c r="I31" s="9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2:28" ht="15.75" customHeight="1" x14ac:dyDescent="0.3">
      <c r="B32" s="10"/>
      <c r="C32" s="43"/>
      <c r="D32" s="2" t="str">
        <f>IF(B32="", "", _xlfn.XLOOKUP(B32, MCF_DATA!A:A, MCF_DATA!C:C, ""))</f>
        <v/>
      </c>
      <c r="E32" s="11" t="str">
        <f>IF(B32="", "", _xlfn.XLOOKUP(B32, MCF_DATA!A:A, MCF_DATA!D:D, ""))</f>
        <v/>
      </c>
      <c r="F32" s="5">
        <f>C32* _xlfn.XLOOKUP(B32,MCF_DATA!A:A,MCF_DATA!E:E, "")</f>
        <v>0</v>
      </c>
      <c r="G32" s="3"/>
      <c r="H32" s="9"/>
      <c r="I32" s="9"/>
      <c r="J32" s="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ht="25.5" customHeight="1" x14ac:dyDescent="0.3">
      <c r="B33" s="10"/>
      <c r="C33" s="43"/>
      <c r="D33" s="2" t="str">
        <f>IF(B33="", "", _xlfn.XLOOKUP(B33, MCF_DATA!A:A, MCF_DATA!C:C, ""))</f>
        <v/>
      </c>
      <c r="E33" s="11" t="str">
        <f>IF(B33="", "", _xlfn.XLOOKUP(B33, MCF_DATA!A:A, MCF_DATA!D:D, ""))</f>
        <v/>
      </c>
      <c r="F33" s="5">
        <f>C33* _xlfn.XLOOKUP(B33,MCF_DATA!A:A,MCF_DATA!E:E, "")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5.75" customHeight="1" x14ac:dyDescent="0.3">
      <c r="B34" s="10"/>
      <c r="C34" s="43"/>
      <c r="D34" s="2" t="str">
        <f>IF(B34="", "", _xlfn.XLOOKUP(B34, MCF_DATA!A:A, MCF_DATA!C:C, ""))</f>
        <v/>
      </c>
      <c r="E34" s="11" t="str">
        <f>IF(B34="", "", _xlfn.XLOOKUP(B34, MCF_DATA!A:A, MCF_DATA!D:D, ""))</f>
        <v/>
      </c>
      <c r="F34" s="5">
        <f>C34* _xlfn.XLOOKUP(B34,MCF_DATA!A:A,MCF_DATA!E:E, "")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5.75" customHeight="1" x14ac:dyDescent="0.3">
      <c r="B35" s="10"/>
      <c r="C35" s="43"/>
      <c r="D35" s="2" t="str">
        <f>IF(B35="", "", _xlfn.XLOOKUP(B35, MCF_DATA!A:A, MCF_DATA!C:C, ""))</f>
        <v/>
      </c>
      <c r="E35" s="11" t="str">
        <f>IF(B35="", "", _xlfn.XLOOKUP(B35, MCF_DATA!A:A, MCF_DATA!D:D, ""))</f>
        <v/>
      </c>
      <c r="F35" s="5">
        <f>C35* _xlfn.XLOOKUP(B35,MCF_DATA!A:A,MCF_DATA!E:E, "")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ht="15.75" customHeight="1" x14ac:dyDescent="0.3">
      <c r="B36" s="10"/>
      <c r="C36" s="43"/>
      <c r="D36" s="2" t="str">
        <f>IF(B36="", "", _xlfn.XLOOKUP(B36, MCF_DATA!A:A, MCF_DATA!C:C, ""))</f>
        <v/>
      </c>
      <c r="E36" s="11" t="str">
        <f>IF(B36="", "", _xlfn.XLOOKUP(B36, MCF_DATA!A:A, MCF_DATA!D:D, ""))</f>
        <v/>
      </c>
      <c r="F36" s="5">
        <f>C36* _xlfn.XLOOKUP(B36,MCF_DATA!A:A,MCF_DATA!E:E, "")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ht="15.75" customHeight="1" x14ac:dyDescent="0.3">
      <c r="B37" s="10"/>
      <c r="C37" s="43"/>
      <c r="D37" s="2" t="str">
        <f>IF(B37="", "", _xlfn.XLOOKUP(B37, MCF_DATA!A:A, MCF_DATA!C:C, ""))</f>
        <v/>
      </c>
      <c r="E37" s="11" t="str">
        <f>IF(B37="", "", _xlfn.XLOOKUP(B37, MCF_DATA!A:A, MCF_DATA!D:D, ""))</f>
        <v/>
      </c>
      <c r="F37" s="5">
        <f>C37* _xlfn.XLOOKUP(B37,MCF_DATA!A:A,MCF_DATA!E:E, "")</f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ht="15.75" customHeight="1" x14ac:dyDescent="0.3">
      <c r="B38" s="10"/>
      <c r="C38" s="43"/>
      <c r="D38" s="2" t="str">
        <f>IF(B38="", "", _xlfn.XLOOKUP(B38, MCF_DATA!A:A, MCF_DATA!C:C, ""))</f>
        <v/>
      </c>
      <c r="E38" s="11" t="str">
        <f>IF(B38="", "", _xlfn.XLOOKUP(B38, MCF_DATA!A:A, MCF_DATA!D:D, ""))</f>
        <v/>
      </c>
      <c r="F38" s="5">
        <f>C38* _xlfn.XLOOKUP(B38,MCF_DATA!A:A,MCF_DATA!E:E, "")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ht="15.75" customHeight="1" x14ac:dyDescent="0.3">
      <c r="B39" s="10"/>
      <c r="C39" s="43"/>
      <c r="D39" s="2" t="str">
        <f>IF(B39="", "", _xlfn.XLOOKUP(B39, MCF_DATA!A:A, MCF_DATA!C:C, ""))</f>
        <v/>
      </c>
      <c r="E39" s="11" t="str">
        <f>IF(B39="", "", _xlfn.XLOOKUP(B39, MCF_DATA!A:A, MCF_DATA!D:D, ""))</f>
        <v/>
      </c>
      <c r="F39" s="5">
        <f>C39* _xlfn.XLOOKUP(B39,MCF_DATA!A:A,MCF_DATA!E:E, "")</f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ht="15.75" customHeight="1" x14ac:dyDescent="0.3">
      <c r="B40" s="10"/>
      <c r="C40" s="43"/>
      <c r="D40" s="2" t="str">
        <f>IF(B40="", "", _xlfn.XLOOKUP(B40, MCF_DATA!A:A, MCF_DATA!C:C, ""))</f>
        <v/>
      </c>
      <c r="E40" s="11" t="str">
        <f>IF(B40="", "", _xlfn.XLOOKUP(B40, MCF_DATA!A:A, MCF_DATA!D:D, ""))</f>
        <v/>
      </c>
      <c r="F40" s="5">
        <f>C40* _xlfn.XLOOKUP(B40,MCF_DATA!A:A,MCF_DATA!E:E, "")</f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ht="15.75" customHeight="1" x14ac:dyDescent="0.3">
      <c r="B41" s="10"/>
      <c r="C41" s="43"/>
      <c r="D41" s="2" t="str">
        <f>IF(B41="", "", _xlfn.XLOOKUP(B41, MCF_DATA!A:A, MCF_DATA!C:C, ""))</f>
        <v/>
      </c>
      <c r="E41" s="11" t="str">
        <f>IF(B41="", "", _xlfn.XLOOKUP(B41, MCF_DATA!A:A, MCF_DATA!D:D, ""))</f>
        <v/>
      </c>
      <c r="F41" s="5">
        <f>C41* _xlfn.XLOOKUP(B41,MCF_DATA!A:A,MCF_DATA!E:E, "")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ht="15.75" customHeight="1" x14ac:dyDescent="0.3">
      <c r="B42" s="10"/>
      <c r="C42" s="43"/>
      <c r="D42" s="2" t="str">
        <f>IF(B42="", "", _xlfn.XLOOKUP(B42, MCF_DATA!A:A, MCF_DATA!C:C, ""))</f>
        <v/>
      </c>
      <c r="E42" s="11" t="str">
        <f>IF(B42="", "", _xlfn.XLOOKUP(B42, MCF_DATA!A:A, MCF_DATA!D:D, ""))</f>
        <v/>
      </c>
      <c r="F42" s="5">
        <f>C42* _xlfn.XLOOKUP(B42,MCF_DATA!A:A,MCF_DATA!E:E, "")</f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ht="15.75" customHeight="1" x14ac:dyDescent="0.3">
      <c r="B43" s="10"/>
      <c r="C43" s="43"/>
      <c r="D43" s="2" t="str">
        <f>IF(B43="", "", _xlfn.XLOOKUP(B43, MCF_DATA!A:A, MCF_DATA!C:C, ""))</f>
        <v/>
      </c>
      <c r="E43" s="11" t="str">
        <f>IF(B43="", "", _xlfn.XLOOKUP(B43, MCF_DATA!A:A, MCF_DATA!D:D, ""))</f>
        <v/>
      </c>
      <c r="F43" s="5">
        <f>C43* _xlfn.XLOOKUP(B43,MCF_DATA!A:A,MCF_DATA!E:E, "")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ht="15.75" customHeight="1" x14ac:dyDescent="0.3">
      <c r="B44" s="10"/>
      <c r="C44" s="43"/>
      <c r="D44" s="2" t="str">
        <f>IF(B44="", "", _xlfn.XLOOKUP(B44, MCF_DATA!A:A, MCF_DATA!C:C, ""))</f>
        <v/>
      </c>
      <c r="E44" s="11" t="str">
        <f>IF(B44="", "", _xlfn.XLOOKUP(B44, MCF_DATA!A:A, MCF_DATA!D:D, ""))</f>
        <v/>
      </c>
      <c r="F44" s="5">
        <f>C44* _xlfn.XLOOKUP(B44,MCF_DATA!A:A,MCF_DATA!E:E, "")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ht="15.75" customHeight="1" x14ac:dyDescent="0.3">
      <c r="B45" s="10"/>
      <c r="C45" s="43"/>
      <c r="D45" s="2" t="str">
        <f>IF(B45="", "", _xlfn.XLOOKUP(B45, MCF_DATA!A:A, MCF_DATA!C:C, ""))</f>
        <v/>
      </c>
      <c r="E45" s="11" t="str">
        <f>IF(B45="", "", _xlfn.XLOOKUP(B45, MCF_DATA!A:A, MCF_DATA!D:D, ""))</f>
        <v/>
      </c>
      <c r="F45" s="5">
        <f>C45* _xlfn.XLOOKUP(B45,MCF_DATA!A:A,MCF_DATA!E:E, "")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ht="15.75" customHeight="1" thickBot="1" x14ac:dyDescent="0.35">
      <c r="B46" s="24"/>
      <c r="C46" s="25"/>
      <c r="D46" s="47" t="str">
        <f>IF(B46="", "", _xlfn.XLOOKUP(B46, MCF_DATA!A:A, MCF_DATA!C:C, ""))</f>
        <v/>
      </c>
      <c r="E46" s="44" t="str">
        <f>IF(B46="", "", _xlfn.XLOOKUP(B46, MCF_DATA!A:A, MCF_DATA!D:D, ""))</f>
        <v/>
      </c>
      <c r="F46" s="5">
        <f>C46* _xlfn.XLOOKUP(B46,MCF_DATA!A:A,MCF_DATA!E:E, "")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 ht="15.75" customHeight="1" thickBot="1" x14ac:dyDescent="0.35">
      <c r="B47" s="21" t="s">
        <v>16</v>
      </c>
      <c r="C47" s="22"/>
      <c r="D47" s="48"/>
      <c r="E47" s="23" t="e">
        <f>IF(COUNTIF(F9:F46,"&lt;&gt;0")&gt;=2,SUM(F9:F46),"")/1000</f>
        <v>#VALUE!</v>
      </c>
      <c r="F47" s="6"/>
      <c r="G47" s="3" t="s">
        <v>17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 ht="15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2:28" ht="15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ht="15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ht="15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t="15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t="15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5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t="15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t="15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t="15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t="15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t="15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ht="15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ht="15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2:28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2:28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2:28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2:28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2:28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2:28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2:28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2:28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2:28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2:28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2:28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2:28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2:28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2:28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2:28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2:28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2:28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2:28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2:28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2:28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2:28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2:28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2:28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2:28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2:28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2:28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2:28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2:28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2:28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2:28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2:28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2:28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2:28" ht="15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5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5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2:28" ht="15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2:28" ht="15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2:28" ht="15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2:28" ht="15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2:28" ht="15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2:28" ht="15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2:28" ht="15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2:28" ht="15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2:28" ht="15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2:28" ht="15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5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2:28" ht="15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2:28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2:28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2:28" ht="15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2:28" ht="15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2:28" ht="15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2:28" ht="15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2:28" ht="15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5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5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2:28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2:28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2:28" ht="15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2:28" ht="15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2:28" ht="15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2:28" ht="15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2:28" ht="15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2:28" ht="15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2:28" ht="15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5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2:28" ht="15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2:28" ht="15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2:28" ht="15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2:28" ht="15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2:28" ht="15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2:28" ht="15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2:28" ht="15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2:28" ht="15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2:28" ht="15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5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2:28" ht="15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2:28" ht="15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2:28" ht="15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2:28" ht="15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2:28" ht="15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2:28" ht="15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2:28" ht="15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2:28" ht="15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2:28" ht="15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2:28" ht="15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5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2:28" ht="15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2:28" ht="15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2:28" ht="15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2:28" ht="15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2:28" ht="15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2:28" ht="15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2:28" ht="15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2:28" ht="15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2:28" ht="15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2:28" ht="15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2:28" ht="15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5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2:28" ht="15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2:28" ht="15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2:28" ht="15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2:28" ht="15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2:28" ht="15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2:28" ht="15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2:28" ht="15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2:28" ht="15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2:28" ht="15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2:28" ht="15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5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2:28" ht="15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2:28" ht="15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2:28" ht="15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2:28" ht="15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2:28" ht="15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2:28" ht="15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2:28" ht="15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2:28" ht="15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2:28" ht="15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2:28" ht="15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5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2:28" ht="15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2:28" ht="15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2:28" ht="15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ht="15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ht="15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2:28" ht="15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2:28" ht="15.7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2:28" ht="15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2:28" ht="15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2:28" ht="15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2:28" ht="15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5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2:28" ht="15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2:28" ht="15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2:28" ht="15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ht="15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2:28" ht="15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2:28" ht="15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 ht="15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2:28" ht="15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2:28" ht="15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2:28" ht="15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5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2:28" ht="15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2:28" ht="15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2:28" ht="15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2:28" ht="15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2:28" ht="15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2:28" ht="15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2:28" ht="15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2:28" ht="15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2:28" ht="15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2:28" ht="15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5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2:28" ht="15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2:28" ht="15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2:28" ht="15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2:28" ht="15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 ht="15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2:28" ht="15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2:28" ht="15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2:28" ht="15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2:28" ht="15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2:28" ht="15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2:28" ht="15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2:28" ht="15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2:28" ht="15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2:28" ht="15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 ht="15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2:28" ht="15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2:28" ht="15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2:28" ht="15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2:28" ht="15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2:28" ht="15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2:28" ht="15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2:28" ht="15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2:28" ht="15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2:28" ht="15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2:28" ht="15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2:28" ht="15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2:28" ht="15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2:28" ht="15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2:28" ht="15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2:28" ht="15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2:28" ht="15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2:28" ht="15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2:28" ht="15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2:28" ht="15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2:28" ht="15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2:28" ht="15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2:28" ht="15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2:28" ht="15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2:28" ht="15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2:28" ht="15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2:28" ht="15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2:28" ht="15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2:28" ht="15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2:28" ht="15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2:28" ht="15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2:28" ht="15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2:28" ht="15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2:28" ht="15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2:28" ht="15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2:28" ht="15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2:28" ht="15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2:28" ht="15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 ht="15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2:28" ht="15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2:28" ht="15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2:28" ht="15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2:28" ht="15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2:28" ht="15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2:28" ht="15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2:28" ht="15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2:28" ht="15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2:28" ht="15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 ht="15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2:28" ht="15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2:28" ht="15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2:28" ht="15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 ht="15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2:28" ht="15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2:28" ht="15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 ht="15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2:28" ht="15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2:28" ht="15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 ht="15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2:28" ht="15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 ht="15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2:28" ht="15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2:28" ht="15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 ht="15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2:28" ht="15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2:28" ht="15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 ht="15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2:28" ht="15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2:28" ht="15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2:28" ht="15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 ht="15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2:28" ht="15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2:28" ht="15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 ht="15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 ht="15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 ht="15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 ht="15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 ht="15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2:28" ht="15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2:28" ht="15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2:28" ht="15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2:28" ht="15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2:28" ht="15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2:28" ht="15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2:28" ht="15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 ht="15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2:28" ht="15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2:28" ht="15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2:28" ht="15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2:28" ht="15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2:28" ht="15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2:28" ht="15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2:28" ht="15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 ht="15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2:28" ht="15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2:28" ht="15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2:28" ht="15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2:28" ht="15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2:28" ht="15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2:28" ht="15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2:28" ht="15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2:28" ht="15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2:28" ht="15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2:28" ht="15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2:28" ht="15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2:28" ht="15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2:28" ht="15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2:28" ht="15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2:28" ht="15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2:28" ht="15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2:28" ht="15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2:28" ht="15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2:28" ht="15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2:28" ht="15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2:28" ht="15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2:28" ht="15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2:28" ht="15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2:28" ht="15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2:28" ht="15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2:28" ht="15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2:28" ht="15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2:28" ht="15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2:28" ht="15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2:28" ht="15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 ht="15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2:28" ht="15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2:28" ht="15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2:28" ht="15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2:28" ht="15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2:28" ht="15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2:28" ht="15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2:28" ht="15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2:28" ht="15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2:28" ht="15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2:28" ht="15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2:28" ht="15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2:28" ht="15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2:28" ht="15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2:28" ht="15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2:28" ht="15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2:28" ht="15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2:28" ht="15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2:28" ht="15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 ht="15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 ht="15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 ht="15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 ht="15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 ht="15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 ht="15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 ht="15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2:28" ht="15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2:28" ht="15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2:28" ht="15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2:28" ht="15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2:28" ht="15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2:28" ht="15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2:28" ht="15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2:28" ht="15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2:28" ht="15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2:28" ht="15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2:28" ht="15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2:28" ht="15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2:28" ht="15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2:28" ht="15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2:28" ht="15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2:28" ht="15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2:28" ht="15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2:28" ht="15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2:28" ht="15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2:28" ht="15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2:28" ht="15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2:28" ht="15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2:28" ht="15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2:28" ht="15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2:28" ht="15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2:28" ht="15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2:28" ht="15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2:28" ht="15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2:28" ht="15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2:28" ht="15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2:28" ht="15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2:28" ht="15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2:28" ht="15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2:28" ht="15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2:28" ht="15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2:28" ht="15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2:28" ht="15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2:28" ht="15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2:28" ht="15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2:28" ht="15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2:28" ht="15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2:28" ht="15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2:28" ht="15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2:28" ht="15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2:28" ht="15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2:28" ht="15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2:28" ht="15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2:28" ht="15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2:28" ht="15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2:28" ht="15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2:28" ht="15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2:28" ht="15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2:28" ht="15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2:28" ht="15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2:28" ht="15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2:28" ht="15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2:28" ht="15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2:28" ht="15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2:28" ht="15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2:28" ht="15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2:28" ht="15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2:28" ht="15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2:28" ht="15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2:28" ht="15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2:28" ht="15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2:28" ht="15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2:28" ht="15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2:28" ht="15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2:28" ht="15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2:28" ht="15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2:28" ht="15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2:28" ht="15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2:28" ht="15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2:28" ht="15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2:28" ht="15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2:28" ht="15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2:28" ht="15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2:28" ht="15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2:28" ht="15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2:28" ht="15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2:28" ht="15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2:28" ht="15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2:28" ht="15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2:28" ht="15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2:28" ht="15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2:28" ht="15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2:28" ht="15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2:28" ht="15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2:28" ht="15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2:28" ht="15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2:28" ht="15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2:28" ht="15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2:28" ht="15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2:28" ht="15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2:28" ht="15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2:28" ht="15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2:28" ht="15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2:28" ht="15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2:28" ht="15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2:28" ht="15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2:28" ht="15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2:28" ht="15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2:28" ht="15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2:28" ht="15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2:28" ht="15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2:28" ht="15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2:28" ht="15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2:28" ht="15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2:28" ht="15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2:28" ht="15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2:28" ht="15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2:28" ht="15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2:28" ht="15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2:28" ht="15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2:28" ht="15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2:28" ht="15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2:28" ht="15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2:28" ht="15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2:28" ht="15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2:28" ht="15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2:28" ht="15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2:28" ht="15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2:28" ht="15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2:28" ht="15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2:28" ht="15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2:28" ht="15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2:28" ht="15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2:28" ht="15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2:28" ht="15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2:28" ht="15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2:28" ht="15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2:28" ht="15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2:28" ht="15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2:28" ht="15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2:28" ht="15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2:28" ht="15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2:28" ht="15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2:28" ht="15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2:28" ht="15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2:28" ht="15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2:28" ht="15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2:28" ht="15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2:28" ht="15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2:28" ht="15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2:28" ht="15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2:28" ht="15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2:28" ht="15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2:28" ht="15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2:28" ht="15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2:28" ht="15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2:28" ht="15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2:28" ht="15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2:28" ht="15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2:28" ht="15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2:28" ht="15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2:28" ht="15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2:28" ht="15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2:28" ht="15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2:28" ht="15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2:28" ht="15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2:28" ht="15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2:28" ht="15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2:28" ht="15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2:28" ht="15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2:28" ht="15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2:28" ht="15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2:28" ht="15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2:28" ht="15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2:28" ht="15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2:28" ht="15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2:28" ht="15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2:28" ht="15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2:28" ht="15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2:28" ht="15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2:28" ht="15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2:28" ht="15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2:28" ht="15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2:28" ht="15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2:28" ht="15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2:28" ht="15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2:28" ht="15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2:28" ht="15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2:28" ht="15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2:28" ht="15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2:28" ht="15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2:28" ht="15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2:28" ht="15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2:28" ht="15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2:28" ht="15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2:28" ht="15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2:28" ht="15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2:28" ht="15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2:28" ht="15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2:28" ht="15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2:28" ht="15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2:28" ht="15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2:28" ht="15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2:28" ht="15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2:28" ht="15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2:28" ht="15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2:28" ht="15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2:28" ht="15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2:28" ht="15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2:28" ht="15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2:28" ht="15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2:28" ht="15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2:28" ht="15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2:28" ht="15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2:28" ht="15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2:28" ht="15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2:28" ht="15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2:28" ht="15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2:28" ht="15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2:28" ht="15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2:28" ht="15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2:28" ht="15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2:28" ht="15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2:28" ht="15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2:28" ht="15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2:28" ht="15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2:28" ht="15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2:28" ht="15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2:28" ht="15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2:28" ht="15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2:28" ht="15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2:28" ht="15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2:28" ht="15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2:28" ht="15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2:28" ht="15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2:28" ht="15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2:28" ht="15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2:28" ht="15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2:28" ht="15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2:28" ht="15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2:28" ht="15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2:28" ht="15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2:28" ht="15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2:28" ht="15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2:28" ht="15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2:28" ht="15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2:28" ht="15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2:28" ht="15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2:28" ht="15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2:28" ht="15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2:28" ht="15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2:28" ht="15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2:28" ht="15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2:28" ht="15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2:28" ht="15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2:28" ht="15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2:28" ht="15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2:28" ht="15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2:28" ht="15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2:28" ht="15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2:28" ht="15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2:28" ht="15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2:28" ht="15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2:28" ht="15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2:28" ht="15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2:28" ht="15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2:28" ht="15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2:28" ht="15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2:28" ht="15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2:28" ht="15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2:28" ht="15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2:28" ht="15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2:28" ht="15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2:28" ht="15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2:28" ht="15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2:28" ht="15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2:28" ht="15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2:28" ht="15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2:28" ht="15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2:28" ht="15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2:28" ht="15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2:28" ht="15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2:28" ht="15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2:28" ht="15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2:28" ht="15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2:28" ht="15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2:28" ht="15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2:28" ht="15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2:28" ht="15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2:28" ht="15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2:28" ht="15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2:28" ht="15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2:28" ht="15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2:28" ht="15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2:28" ht="15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2:28" ht="15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2:28" ht="15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2:28" ht="15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2:28" ht="15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2:28" ht="15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2:28" ht="15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2:28" ht="15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2:28" ht="15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2:28" ht="15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2:28" ht="15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2:28" ht="15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2:28" ht="15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2:28" ht="15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2:28" ht="15.75" customHeight="1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2:28" ht="15.75" customHeight="1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2:28" ht="15.75" customHeight="1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2:28" ht="15.75" customHeight="1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2:28" ht="15.75" customHeight="1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2:28" ht="15.75" customHeight="1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2:28" ht="15.75" customHeight="1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2:28" ht="15.75" customHeight="1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2:28" ht="15.75" customHeight="1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2:28" ht="15.75" customHeight="1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2:28" ht="15.75" customHeight="1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2:28" ht="15.75" customHeight="1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2:28" ht="15.75" customHeight="1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2:28" ht="15.75" customHeight="1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2:28" ht="15.75" customHeight="1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2:28" ht="15.75" customHeight="1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2:28" ht="15.75" customHeight="1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2:28" ht="15.75" customHeight="1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2:28" ht="15.75" customHeight="1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2:28" ht="15.75" customHeight="1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2:28" ht="15.75" customHeight="1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2:28" ht="15.75" customHeight="1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2:28" ht="15.75" customHeight="1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2:28" ht="15.75" customHeight="1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2:28" ht="15.75" customHeight="1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2:28" ht="15.75" customHeight="1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2:28" ht="15.75" customHeight="1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2:28" ht="15.75" customHeight="1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2:28" ht="15.75" customHeight="1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2:28" ht="15.75" customHeight="1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2:28" ht="15.75" customHeight="1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2:28" ht="15.75" customHeight="1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2:28" ht="15.75" customHeight="1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2:28" ht="15.75" customHeight="1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2:28" ht="15.75" customHeight="1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2:28" ht="15.75" customHeight="1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2:28" ht="15.75" customHeight="1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2:28" ht="15.75" customHeight="1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2:28" ht="15.75" customHeight="1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2:28" ht="15.75" customHeight="1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2:28" ht="15.75" customHeight="1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2:28" ht="15.75" customHeight="1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2:28" ht="15.75" customHeight="1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2:28" ht="15.75" customHeight="1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2:28" ht="15.75" customHeight="1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2:28" ht="15.75" customHeight="1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2:28" ht="15.75" customHeight="1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2:28" ht="15.75" customHeight="1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2:28" ht="15.75" customHeight="1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2:28" ht="15.75" customHeight="1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2:28" ht="15.75" customHeight="1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2:28" ht="15.75" customHeight="1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2:28" ht="15.75" customHeight="1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2:28" ht="15.75" customHeight="1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2:28" ht="15.75" customHeight="1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2:28" ht="15.75" customHeight="1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2:28" ht="15.75" customHeight="1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2:28" ht="15.75" customHeight="1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2:28" ht="15.75" customHeight="1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2:28" ht="15.75" customHeight="1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2:28" ht="15.75" customHeight="1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2:28" ht="15.75" customHeight="1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2:28" ht="15.75" customHeight="1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2:28" ht="15.75" customHeight="1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2:28" ht="15.75" customHeight="1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2:28" ht="15.75" customHeight="1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2:28" ht="15.75" customHeight="1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2:28" ht="15.75" customHeight="1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2:28" ht="15.75" customHeight="1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2:28" ht="15.75" customHeight="1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2:28" ht="15.75" customHeight="1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2:28" ht="15.75" customHeight="1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2:28" ht="15.75" customHeight="1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2:28" ht="15.75" customHeight="1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2:28" ht="15.75" customHeight="1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2:28" ht="15.75" customHeight="1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2:28" ht="15.75" customHeight="1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2:28" ht="15.75" customHeight="1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2:28" ht="15.75" customHeight="1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2:28" ht="15.75" customHeight="1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2:28" ht="15.75" customHeight="1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2:28" ht="15.75" customHeight="1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2:28" ht="15.75" customHeight="1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2:28" ht="15.75" customHeight="1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2:28" ht="15.75" customHeight="1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2:28" ht="15.75" customHeight="1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2:28" ht="15.75" customHeight="1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2:28" ht="15.75" customHeight="1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2:28" ht="15.75" customHeight="1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2:28" ht="15.75" customHeight="1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2:28" ht="15.75" customHeight="1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2:28" ht="15.75" customHeight="1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2:28" ht="15.75" customHeight="1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2:28" ht="15.75" customHeight="1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2:28" ht="15.75" customHeight="1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2:28" ht="15.75" customHeight="1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2:28" ht="15.75" customHeight="1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2:28" ht="15.75" customHeight="1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2:28" ht="15.75" customHeight="1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2:28" ht="15.75" customHeight="1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2:28" ht="15.75" customHeight="1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2:28" ht="15.75" customHeight="1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2:28" ht="15.75" customHeight="1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2:28" ht="15.75" customHeight="1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2:28" ht="15.75" customHeight="1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2:28" ht="15.75" customHeight="1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2:28" ht="15.75" customHeight="1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2:28" ht="15.75" customHeight="1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2:28" ht="15.75" customHeight="1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2:28" ht="15.75" customHeight="1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2:28" ht="15.75" customHeight="1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2:28" ht="15.75" customHeight="1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2:28" ht="15.75" customHeight="1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2:28" ht="15.75" customHeight="1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2:28" ht="15.75" customHeight="1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2:28" ht="15.75" customHeight="1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2:28" ht="15.75" customHeight="1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2:28" ht="15.75" customHeight="1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2:28" ht="15.75" customHeight="1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2:28" ht="15.75" customHeight="1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2:28" ht="15.75" customHeight="1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2:28" ht="15.75" customHeight="1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2:28" ht="15.75" customHeight="1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2:28" ht="15.75" customHeight="1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2:28" ht="15.75" customHeight="1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2:28" ht="15.75" customHeight="1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2:28" ht="15.75" customHeight="1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2:28" ht="15.75" customHeight="1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2:28" ht="15.75" customHeight="1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2:28" ht="15.75" customHeight="1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2:28" ht="15.75" customHeight="1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2:28" ht="15.75" customHeight="1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2:28" ht="15.75" customHeight="1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2:28" ht="15.75" customHeight="1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2:28" ht="15.75" customHeight="1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2:28" ht="15.75" customHeight="1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2:28" ht="15.75" customHeight="1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2:28" ht="15.75" customHeight="1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2:28" ht="15.75" customHeight="1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2:28" ht="15.75" customHeight="1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2:28" ht="15.75" customHeight="1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2:28" ht="15.75" customHeight="1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2:28" ht="15.75" customHeight="1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2:28" ht="15.75" customHeight="1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2:28" ht="15.75" customHeight="1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2:28" ht="15.75" customHeight="1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2:28" ht="15.75" customHeight="1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2:28" ht="15.75" customHeight="1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2:28" ht="15.75" customHeight="1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2:28" ht="15.75" customHeight="1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2:28" ht="15.75" customHeight="1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2:28" ht="15.75" customHeight="1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2:28" ht="15.75" customHeight="1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2:28" ht="15.75" customHeight="1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2:28" ht="15.75" customHeight="1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2:28" ht="15.75" customHeight="1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2:28" ht="15.75" customHeight="1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2:28" ht="15.75" customHeight="1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2:28" ht="15.75" customHeight="1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2:28" ht="15.75" customHeight="1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2:28" ht="15.75" customHeight="1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2:28" ht="15.75" customHeight="1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2:28" ht="15.75" customHeight="1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2:28" ht="15.75" customHeight="1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2:28" ht="15.75" customHeight="1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2:28" ht="15.75" customHeight="1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2:28" ht="15.75" customHeight="1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2:28" ht="15.75" customHeight="1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2:28" ht="15.75" customHeight="1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2:28" ht="15.75" customHeight="1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2:28" ht="15.75" customHeight="1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2:28" ht="15.75" customHeight="1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2:28" ht="15.75" customHeight="1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2:28" ht="15.75" customHeight="1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2:28" ht="15.75" customHeight="1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2:28" ht="15.75" customHeight="1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2:28" ht="15.75" customHeight="1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2:28" ht="15.75" customHeight="1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2:28" ht="15.75" customHeight="1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2:28" ht="15.75" customHeight="1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2:28" ht="15.75" customHeight="1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2:28" ht="15.75" customHeight="1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2:28" ht="15.75" customHeight="1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2:28" ht="15.75" customHeight="1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2:28" ht="15.75" customHeight="1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2:28" ht="15.75" customHeight="1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2:28" ht="15.75" customHeight="1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2:28" ht="15.75" customHeight="1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2:28" ht="15.75" customHeight="1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2:28" ht="15.75" customHeight="1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2:28" ht="15.75" customHeight="1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2:28" ht="15.75" customHeight="1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2:28" ht="15.75" customHeight="1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2:28" ht="15.75" customHeight="1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2:28" ht="15.75" customHeight="1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2:28" ht="15.75" customHeight="1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2:28" ht="15.75" customHeight="1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2:28" ht="15.75" customHeight="1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2:28" ht="15.75" customHeight="1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2:28" ht="15.75" customHeight="1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2:28" ht="15.75" customHeight="1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2:28" ht="15.75" customHeight="1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2:28" ht="15.75" customHeight="1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2:28" ht="15.75" customHeight="1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2:28" ht="15.75" customHeight="1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2:28" ht="15.75" customHeight="1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2:28" ht="15.75" customHeight="1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2:28" ht="15.75" customHeight="1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2:28" ht="15.75" customHeight="1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2:28" ht="15.75" customHeight="1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2:28" ht="15.75" customHeight="1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2:28" ht="15.75" customHeight="1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2:28" ht="15.75" customHeight="1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2:28" ht="15.75" customHeight="1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2:28" ht="15.75" customHeight="1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2:28" ht="15.75" customHeight="1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2:28" ht="15.75" customHeight="1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2:28" ht="15.75" customHeight="1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2:28" ht="15.75" customHeight="1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2:28" ht="15.75" customHeight="1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2:28" ht="15.75" customHeight="1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2:28" ht="15.75" customHeight="1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2:28" ht="15.75" customHeight="1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2:28" ht="15.75" customHeight="1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2:28" ht="15.75" customHeight="1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2:28" ht="15.75" customHeight="1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2:28" ht="15.75" customHeight="1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2:28" ht="15.75" customHeight="1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2:28" ht="15.75" customHeight="1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2:28" ht="15.75" customHeight="1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2:28" ht="15.75" customHeight="1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2:28" ht="15.75" customHeight="1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2:28" ht="15.75" customHeight="1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2:28" ht="15.75" customHeight="1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2:28" ht="15.75" customHeight="1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2:28" ht="15.75" customHeight="1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2:28" ht="15.75" customHeight="1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2:28" ht="15.75" customHeight="1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2:28" ht="15.75" customHeight="1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2:28" ht="15.75" customHeight="1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2:28" ht="15.75" customHeight="1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2:28" ht="15.75" customHeight="1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2:28" ht="15.75" customHeight="1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2:28" ht="15.75" customHeight="1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2:28" ht="15.75" customHeight="1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2:28" ht="15.75" customHeight="1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2:28" ht="15.75" customHeight="1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2:28" ht="15.75" customHeight="1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2:28" ht="15.75" customHeight="1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2:28" ht="15.75" customHeight="1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2:28" ht="15.75" customHeight="1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2:28" ht="15.75" customHeight="1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2:28" ht="15.75" customHeight="1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2:28" ht="15.75" customHeight="1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2:28" ht="15.75" customHeight="1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2:28" ht="15.75" customHeight="1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2:28" ht="15.75" customHeight="1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2:28" ht="15.75" customHeight="1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2:28" ht="15.75" customHeight="1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2:28" ht="15.75" customHeight="1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2:28" ht="15.75" customHeight="1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2:28" ht="15.75" customHeight="1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2:28" ht="15.75" customHeight="1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2:28" ht="15.75" customHeight="1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2:28" ht="15.75" customHeight="1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2:28" ht="15.75" customHeight="1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2:28" ht="15.75" customHeight="1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2:28" ht="15.75" customHeight="1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2:28" ht="15.75" customHeight="1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2:28" ht="15.75" customHeight="1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2:28" ht="15.75" customHeight="1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2:28" ht="15.75" customHeight="1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2:28" ht="15.75" customHeight="1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2:28" ht="15.75" customHeight="1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2:28" ht="15.75" customHeight="1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2:28" ht="15.75" customHeight="1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2:28" ht="15.75" customHeight="1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2:28" ht="15.75" customHeight="1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2:28" ht="15.75" customHeight="1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2:28" ht="15.75" customHeight="1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2:28" ht="15.75" customHeight="1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2:28" ht="15.75" customHeight="1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2:28" ht="15.75" customHeight="1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2:28" ht="15.75" customHeight="1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2:28" ht="15.75" customHeight="1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2:28" ht="15.75" customHeight="1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2:28" ht="15.75" customHeight="1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2:28" ht="15.75" customHeight="1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2:28" ht="15.75" customHeight="1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2:28" ht="15.75" customHeight="1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2:28" ht="15.75" customHeight="1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2:28" ht="15.75" customHeight="1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2:28" ht="15.75" customHeight="1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2:28" ht="15.75" customHeight="1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2:28" ht="15.75" customHeight="1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2:28" ht="15.75" customHeight="1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2:28" ht="15.75" customHeight="1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2:28" ht="15.75" customHeight="1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2:28" ht="15.75" customHeight="1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2:28" ht="15.75" customHeight="1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2:28" ht="15.75" customHeight="1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2:28" ht="15.75" customHeight="1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2:28" ht="15.75" customHeight="1" x14ac:dyDescent="0.2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2:28" ht="15.75" customHeight="1" x14ac:dyDescent="0.2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2:28" ht="15.75" customHeight="1" x14ac:dyDescent="0.2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2:28" ht="15.75" customHeight="1" x14ac:dyDescent="0.2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2:28" ht="15.75" customHeight="1" x14ac:dyDescent="0.2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2:28" ht="15.75" customHeight="1" x14ac:dyDescent="0.2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2:28" ht="15.75" customHeight="1" x14ac:dyDescent="0.2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2:28" ht="15.75" customHeight="1" x14ac:dyDescent="0.2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2:28" ht="15.75" customHeight="1" x14ac:dyDescent="0.2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2:28" ht="15.75" customHeight="1" x14ac:dyDescent="0.2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2:28" ht="15.75" customHeight="1" x14ac:dyDescent="0.2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2:28" ht="15.75" customHeight="1" x14ac:dyDescent="0.2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2:28" ht="15.75" customHeight="1" x14ac:dyDescent="0.2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2:28" ht="15.75" customHeight="1" x14ac:dyDescent="0.2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2:28" ht="15.75" customHeight="1" x14ac:dyDescent="0.2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2:28" ht="15.75" customHeight="1" x14ac:dyDescent="0.2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2:28" ht="15.75" customHeight="1" x14ac:dyDescent="0.2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2:28" ht="15.75" customHeight="1" x14ac:dyDescent="0.2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2:28" ht="15.75" customHeight="1" x14ac:dyDescent="0.2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2:28" ht="15.75" customHeight="1" x14ac:dyDescent="0.2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2:28" ht="15.75" customHeight="1" x14ac:dyDescent="0.2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</sheetData>
  <sheetProtection algorithmName="SHA-512" hashValue="iKpVl6atNYUWyBbjsTOW5PC8oD9l3D0zSszTkqMLqJWrIrk3ESXCo3uqhCQW8i9hu2Jm5QjfaxdXt3ijqNCn6A==" saltValue="Ztj3dxRgI0XYxlg2Zq77cw==" spinCount="100000" sheet="1" objects="1" scenarios="1"/>
  <mergeCells count="1">
    <mergeCell ref="B1:D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CC93E6-6DDC-4E4C-9C6D-77BAD31B3048}">
          <x14:formula1>
            <xm:f>MCF_DATA!$A$2:$A$19</xm:f>
          </x14:formula1>
          <xm:sqref>B9:B46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19D0-F772-45E4-B363-941B617306F4}">
  <dimension ref="A1:F19"/>
  <sheetViews>
    <sheetView zoomScaleNormal="100" workbookViewId="0">
      <selection activeCell="D2" sqref="D2:D19"/>
    </sheetView>
  </sheetViews>
  <sheetFormatPr defaultRowHeight="15" x14ac:dyDescent="0.25"/>
  <cols>
    <col min="1" max="2" width="57.42578125" customWidth="1"/>
    <col min="3" max="3" width="17.28515625" customWidth="1"/>
    <col min="4" max="4" width="26.140625" customWidth="1"/>
    <col min="5" max="6" width="17.28515625" customWidth="1"/>
  </cols>
  <sheetData>
    <row r="1" spans="1:6" ht="18.75" x14ac:dyDescent="0.3">
      <c r="A1" s="7" t="s">
        <v>6</v>
      </c>
      <c r="B1" s="7" t="s">
        <v>7</v>
      </c>
      <c r="C1" s="7" t="s">
        <v>8</v>
      </c>
      <c r="D1" s="60" t="s">
        <v>71</v>
      </c>
      <c r="E1" s="7" t="s">
        <v>9</v>
      </c>
      <c r="F1" s="7" t="s">
        <v>10</v>
      </c>
    </row>
    <row r="2" spans="1:6" ht="18.75" x14ac:dyDescent="0.3">
      <c r="A2" s="8" t="s">
        <v>46</v>
      </c>
      <c r="B2" s="8" t="s">
        <v>47</v>
      </c>
      <c r="C2" s="8" t="s">
        <v>14</v>
      </c>
      <c r="D2" s="8">
        <v>20</v>
      </c>
      <c r="E2" s="8">
        <v>16.07</v>
      </c>
      <c r="F2" s="8" t="s">
        <v>12</v>
      </c>
    </row>
    <row r="3" spans="1:6" ht="18.75" x14ac:dyDescent="0.3">
      <c r="A3" s="8" t="s">
        <v>48</v>
      </c>
      <c r="B3" s="8" t="s">
        <v>47</v>
      </c>
      <c r="C3" s="8" t="s">
        <v>14</v>
      </c>
      <c r="D3" s="8">
        <v>40</v>
      </c>
      <c r="E3" s="8">
        <v>30.69</v>
      </c>
      <c r="F3" s="8" t="s">
        <v>12</v>
      </c>
    </row>
    <row r="4" spans="1:6" ht="18.75" x14ac:dyDescent="0.3">
      <c r="A4" s="8" t="s">
        <v>51</v>
      </c>
      <c r="B4" s="8" t="s">
        <v>52</v>
      </c>
      <c r="C4" s="8" t="s">
        <v>53</v>
      </c>
      <c r="D4" s="8">
        <v>10</v>
      </c>
      <c r="E4" s="8">
        <v>24.87</v>
      </c>
      <c r="F4" s="8" t="s">
        <v>12</v>
      </c>
    </row>
    <row r="5" spans="1:6" ht="18.75" x14ac:dyDescent="0.3">
      <c r="A5" s="8" t="s">
        <v>54</v>
      </c>
      <c r="B5" s="8" t="s">
        <v>55</v>
      </c>
      <c r="C5" s="8" t="s">
        <v>72</v>
      </c>
      <c r="D5" s="8">
        <v>40</v>
      </c>
      <c r="E5" s="8">
        <v>101.53</v>
      </c>
      <c r="F5" s="8" t="s">
        <v>13</v>
      </c>
    </row>
    <row r="6" spans="1:6" ht="18.75" x14ac:dyDescent="0.3">
      <c r="A6" s="8" t="s">
        <v>49</v>
      </c>
      <c r="B6" s="8" t="s">
        <v>47</v>
      </c>
      <c r="C6" s="8" t="s">
        <v>11</v>
      </c>
      <c r="D6" s="8">
        <v>20</v>
      </c>
      <c r="E6" s="8">
        <v>16.170000000000002</v>
      </c>
      <c r="F6" s="8" t="s">
        <v>12</v>
      </c>
    </row>
    <row r="7" spans="1:6" ht="18.75" x14ac:dyDescent="0.3">
      <c r="A7" s="8" t="s">
        <v>50</v>
      </c>
      <c r="B7" s="8" t="s">
        <v>47</v>
      </c>
      <c r="C7" s="8" t="s">
        <v>11</v>
      </c>
      <c r="D7" s="8">
        <v>40</v>
      </c>
      <c r="E7" s="8">
        <v>30.79</v>
      </c>
      <c r="F7" s="8" t="s">
        <v>12</v>
      </c>
    </row>
    <row r="8" spans="1:6" ht="18.75" x14ac:dyDescent="0.3">
      <c r="A8" s="8" t="s">
        <v>56</v>
      </c>
      <c r="B8" s="8" t="s">
        <v>57</v>
      </c>
      <c r="C8" s="8" t="s">
        <v>14</v>
      </c>
      <c r="D8" s="8">
        <v>10</v>
      </c>
      <c r="E8" s="8">
        <v>8.75</v>
      </c>
      <c r="F8" s="8" t="s">
        <v>58</v>
      </c>
    </row>
    <row r="9" spans="1:6" ht="18.75" x14ac:dyDescent="0.3">
      <c r="A9" s="8" t="s">
        <v>59</v>
      </c>
      <c r="B9" s="8" t="s">
        <v>57</v>
      </c>
      <c r="C9" s="8" t="s">
        <v>14</v>
      </c>
      <c r="D9" s="8">
        <v>20</v>
      </c>
      <c r="E9" s="8">
        <v>16.07</v>
      </c>
      <c r="F9" s="8" t="s">
        <v>12</v>
      </c>
    </row>
    <row r="10" spans="1:6" ht="18.75" x14ac:dyDescent="0.3">
      <c r="A10" s="8" t="s">
        <v>60</v>
      </c>
      <c r="B10" s="8" t="s">
        <v>57</v>
      </c>
      <c r="C10" s="8" t="s">
        <v>14</v>
      </c>
      <c r="D10" s="8">
        <v>40</v>
      </c>
      <c r="E10" s="8">
        <v>30.69</v>
      </c>
      <c r="F10" s="8" t="s">
        <v>12</v>
      </c>
    </row>
    <row r="11" spans="1:6" ht="18.75" x14ac:dyDescent="0.3">
      <c r="A11" s="8" t="s">
        <v>64</v>
      </c>
      <c r="B11" s="8" t="s">
        <v>57</v>
      </c>
      <c r="C11" s="8" t="s">
        <v>73</v>
      </c>
      <c r="D11" s="8">
        <v>10</v>
      </c>
      <c r="E11" s="8">
        <v>23.06</v>
      </c>
      <c r="F11" s="8" t="s">
        <v>12</v>
      </c>
    </row>
    <row r="12" spans="1:6" ht="18.75" x14ac:dyDescent="0.3">
      <c r="A12" s="8" t="s">
        <v>65</v>
      </c>
      <c r="B12" s="8" t="s">
        <v>57</v>
      </c>
      <c r="C12" s="8" t="s">
        <v>73</v>
      </c>
      <c r="D12" s="8">
        <v>20</v>
      </c>
      <c r="E12" s="8">
        <v>30.38</v>
      </c>
      <c r="F12" s="8" t="s">
        <v>12</v>
      </c>
    </row>
    <row r="13" spans="1:6" ht="18.75" x14ac:dyDescent="0.3">
      <c r="A13" s="8" t="s">
        <v>66</v>
      </c>
      <c r="B13" s="8" t="s">
        <v>57</v>
      </c>
      <c r="C13" s="8" t="s">
        <v>74</v>
      </c>
      <c r="D13" s="8">
        <v>10</v>
      </c>
      <c r="E13" s="8">
        <v>12.56</v>
      </c>
      <c r="F13" s="8" t="s">
        <v>12</v>
      </c>
    </row>
    <row r="14" spans="1:6" ht="18.75" x14ac:dyDescent="0.3">
      <c r="A14" s="8" t="s">
        <v>61</v>
      </c>
      <c r="B14" s="8" t="s">
        <v>57</v>
      </c>
      <c r="C14" s="8" t="s">
        <v>11</v>
      </c>
      <c r="D14" s="8">
        <v>10</v>
      </c>
      <c r="E14" s="8">
        <v>8.85</v>
      </c>
      <c r="F14" s="8" t="s">
        <v>58</v>
      </c>
    </row>
    <row r="15" spans="1:6" ht="18.75" x14ac:dyDescent="0.3">
      <c r="A15" s="8" t="s">
        <v>62</v>
      </c>
      <c r="B15" s="8" t="s">
        <v>57</v>
      </c>
      <c r="C15" s="8" t="s">
        <v>11</v>
      </c>
      <c r="D15" s="8">
        <v>20</v>
      </c>
      <c r="E15" s="8">
        <v>16.170000000000002</v>
      </c>
      <c r="F15" s="8" t="s">
        <v>12</v>
      </c>
    </row>
    <row r="16" spans="1:6" ht="18.75" x14ac:dyDescent="0.3">
      <c r="A16" s="8" t="s">
        <v>63</v>
      </c>
      <c r="B16" s="8" t="s">
        <v>57</v>
      </c>
      <c r="C16" s="8" t="s">
        <v>11</v>
      </c>
      <c r="D16" s="8">
        <v>40</v>
      </c>
      <c r="E16" s="8">
        <v>30.79</v>
      </c>
      <c r="F16" s="8" t="s">
        <v>12</v>
      </c>
    </row>
    <row r="17" spans="1:6" ht="18.75" x14ac:dyDescent="0.3">
      <c r="A17" s="8" t="s">
        <v>70</v>
      </c>
      <c r="B17" s="8" t="s">
        <v>68</v>
      </c>
      <c r="C17" s="8" t="s">
        <v>72</v>
      </c>
      <c r="D17" s="8">
        <v>40</v>
      </c>
      <c r="E17" s="8">
        <v>148.02000000000001</v>
      </c>
      <c r="F17" s="8" t="s">
        <v>13</v>
      </c>
    </row>
    <row r="18" spans="1:6" ht="18.75" x14ac:dyDescent="0.3">
      <c r="A18" s="8" t="s">
        <v>67</v>
      </c>
      <c r="B18" s="8" t="s">
        <v>68</v>
      </c>
      <c r="C18" s="8" t="s">
        <v>11</v>
      </c>
      <c r="D18" s="8">
        <v>20</v>
      </c>
      <c r="E18" s="8">
        <v>52.06</v>
      </c>
      <c r="F18" s="8" t="s">
        <v>12</v>
      </c>
    </row>
    <row r="19" spans="1:6" ht="18.75" x14ac:dyDescent="0.3">
      <c r="A19" s="8" t="s">
        <v>69</v>
      </c>
      <c r="B19" s="8" t="s">
        <v>68</v>
      </c>
      <c r="C19" s="8" t="s">
        <v>11</v>
      </c>
      <c r="D19" s="8">
        <v>40</v>
      </c>
      <c r="E19" s="8">
        <v>102.58</v>
      </c>
      <c r="F19" s="8" t="s">
        <v>13</v>
      </c>
    </row>
  </sheetData>
  <autoFilter ref="A1:F19" xr:uid="{BCBD19D0-F772-45E4-B363-941B617306F4}">
    <sortState xmlns:xlrd2="http://schemas.microsoft.com/office/spreadsheetml/2017/richdata2" ref="A2:F19">
      <sortCondition ref="A1:A1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E888-51C1-45AB-88D9-5A681B2E3E3C}">
  <dimension ref="B1:R39"/>
  <sheetViews>
    <sheetView zoomScale="85" zoomScaleNormal="85" workbookViewId="0">
      <selection activeCell="H22" sqref="H22"/>
    </sheetView>
  </sheetViews>
  <sheetFormatPr defaultRowHeight="15" x14ac:dyDescent="0.25"/>
  <cols>
    <col min="1" max="1" width="8.5703125" customWidth="1"/>
    <col min="2" max="2" width="46.28515625" customWidth="1"/>
    <col min="3" max="3" width="25.140625" customWidth="1"/>
    <col min="4" max="4" width="31.7109375" customWidth="1"/>
    <col min="5" max="5" width="31.42578125" customWidth="1"/>
    <col min="6" max="7" width="17.7109375" customWidth="1"/>
    <col min="8" max="8" width="24.7109375" customWidth="1"/>
    <col min="9" max="9" width="17.7109375" style="30" customWidth="1"/>
    <col min="10" max="18" width="9.140625" style="30"/>
  </cols>
  <sheetData>
    <row r="1" spans="2:8" x14ac:dyDescent="0.25">
      <c r="F1" s="30"/>
      <c r="G1" s="30"/>
      <c r="H1" s="30"/>
    </row>
    <row r="2" spans="2:8" ht="37.5" customHeight="1" x14ac:dyDescent="0.25">
      <c r="B2" s="49" t="s">
        <v>20</v>
      </c>
      <c r="C2" s="50" t="s">
        <v>24</v>
      </c>
      <c r="D2" s="50" t="s">
        <v>44</v>
      </c>
      <c r="E2" s="51" t="s">
        <v>45</v>
      </c>
      <c r="F2" s="30"/>
      <c r="G2" s="30"/>
      <c r="H2" s="30"/>
    </row>
    <row r="3" spans="2:8" ht="21" customHeight="1" x14ac:dyDescent="0.25">
      <c r="B3" s="52" t="s">
        <v>75</v>
      </c>
      <c r="C3" s="53">
        <f>SUM(Invoer_voormeting!C9:C46)</f>
        <v>0</v>
      </c>
      <c r="D3" s="53">
        <f>SUMPRODUCT(Invoer_voormeting!C9:C46,Invoer_voormeting!E9:E46)</f>
        <v>0</v>
      </c>
      <c r="E3" s="53" t="e">
        <f>Invoer_voormeting!E47</f>
        <v>#VALUE!</v>
      </c>
      <c r="F3" s="30"/>
      <c r="G3" s="30"/>
      <c r="H3" s="30"/>
    </row>
    <row r="4" spans="2:8" ht="21.75" customHeight="1" thickBot="1" x14ac:dyDescent="0.3">
      <c r="B4" s="54" t="s">
        <v>76</v>
      </c>
      <c r="C4" s="55">
        <f>SUM(Invoer_nameting!$C$9:$C$46)</f>
        <v>0</v>
      </c>
      <c r="D4" s="55">
        <f>SUMPRODUCT(Invoer_nameting!C9:C46,Invoer_nameting!E9:E46)</f>
        <v>0</v>
      </c>
      <c r="E4" s="55" t="e">
        <f>Invoer_nameting!E47</f>
        <v>#VALUE!</v>
      </c>
      <c r="F4" s="30"/>
      <c r="G4" s="30"/>
      <c r="H4" s="30"/>
    </row>
    <row r="5" spans="2:8" ht="16.5" thickBot="1" x14ac:dyDescent="0.3">
      <c r="B5" s="56" t="s">
        <v>22</v>
      </c>
      <c r="C5" s="57">
        <f>C4-C3</f>
        <v>0</v>
      </c>
      <c r="D5" s="57">
        <f>D4-D3</f>
        <v>0</v>
      </c>
      <c r="E5" s="57" t="e">
        <f>E4-E3</f>
        <v>#VALUE!</v>
      </c>
      <c r="F5" s="30"/>
      <c r="G5" s="30"/>
      <c r="H5" s="30"/>
    </row>
    <row r="6" spans="2:8" ht="15.75" x14ac:dyDescent="0.25">
      <c r="B6" s="58" t="s">
        <v>23</v>
      </c>
      <c r="C6" s="59" t="e">
        <f>(C4-C3)/C3</f>
        <v>#DIV/0!</v>
      </c>
      <c r="D6" s="59" t="e">
        <f t="shared" ref="D6" si="0">(D4-D3)/D3</f>
        <v>#DIV/0!</v>
      </c>
      <c r="E6" s="59" t="e">
        <f>(E4-E3)/E3</f>
        <v>#VALUE!</v>
      </c>
      <c r="F6" s="30"/>
      <c r="G6" s="30"/>
      <c r="H6" s="30"/>
    </row>
    <row r="7" spans="2:8" x14ac:dyDescent="0.25">
      <c r="F7" s="30"/>
      <c r="G7" s="30"/>
      <c r="H7" s="30"/>
    </row>
    <row r="8" spans="2:8" x14ac:dyDescent="0.25">
      <c r="F8" s="30"/>
      <c r="G8" s="30"/>
      <c r="H8" s="30"/>
    </row>
    <row r="9" spans="2:8" x14ac:dyDescent="0.25">
      <c r="F9" s="30"/>
      <c r="G9" s="30"/>
      <c r="H9" s="30"/>
    </row>
    <row r="10" spans="2:8" x14ac:dyDescent="0.25">
      <c r="F10" s="30"/>
      <c r="G10" s="30"/>
      <c r="H10" s="30"/>
    </row>
    <row r="11" spans="2:8" x14ac:dyDescent="0.25">
      <c r="G11" s="30"/>
      <c r="H11" s="30"/>
    </row>
    <row r="12" spans="2:8" x14ac:dyDescent="0.25">
      <c r="G12" s="30"/>
      <c r="H12" s="30"/>
    </row>
    <row r="13" spans="2:8" x14ac:dyDescent="0.25">
      <c r="G13" s="30"/>
      <c r="H13" s="30"/>
    </row>
    <row r="14" spans="2:8" x14ac:dyDescent="0.25">
      <c r="G14" s="30"/>
      <c r="H14" s="30"/>
    </row>
    <row r="15" spans="2:8" x14ac:dyDescent="0.25">
      <c r="G15" s="30"/>
      <c r="H15" s="30"/>
    </row>
    <row r="16" spans="2:8" x14ac:dyDescent="0.25">
      <c r="G16" s="30"/>
      <c r="H16" s="30"/>
    </row>
    <row r="17" spans="7:8" x14ac:dyDescent="0.25">
      <c r="G17" s="30"/>
      <c r="H17" s="30"/>
    </row>
    <row r="18" spans="7:8" x14ac:dyDescent="0.25">
      <c r="G18" s="30"/>
      <c r="H18" s="30"/>
    </row>
    <row r="19" spans="7:8" x14ac:dyDescent="0.25">
      <c r="G19" s="30"/>
      <c r="H19" s="30"/>
    </row>
    <row r="20" spans="7:8" x14ac:dyDescent="0.25">
      <c r="G20" s="30"/>
      <c r="H20" s="30"/>
    </row>
    <row r="21" spans="7:8" x14ac:dyDescent="0.25">
      <c r="G21" s="30"/>
      <c r="H21" s="30"/>
    </row>
    <row r="22" spans="7:8" x14ac:dyDescent="0.25">
      <c r="G22" s="30"/>
      <c r="H22" s="30"/>
    </row>
    <row r="23" spans="7:8" x14ac:dyDescent="0.25">
      <c r="G23" s="30"/>
      <c r="H23" s="30"/>
    </row>
    <row r="24" spans="7:8" x14ac:dyDescent="0.25">
      <c r="G24" s="30"/>
      <c r="H24" s="30"/>
    </row>
    <row r="25" spans="7:8" x14ac:dyDescent="0.25">
      <c r="G25" s="30"/>
      <c r="H25" s="30"/>
    </row>
    <row r="26" spans="7:8" x14ac:dyDescent="0.25">
      <c r="G26" s="30"/>
      <c r="H26" s="30"/>
    </row>
    <row r="27" spans="7:8" x14ac:dyDescent="0.25">
      <c r="G27" s="30"/>
      <c r="H27" s="30"/>
    </row>
    <row r="28" spans="7:8" x14ac:dyDescent="0.25">
      <c r="G28" s="30"/>
      <c r="H28" s="30"/>
    </row>
    <row r="29" spans="7:8" x14ac:dyDescent="0.25">
      <c r="G29" s="30"/>
      <c r="H29" s="30"/>
    </row>
    <row r="30" spans="7:8" x14ac:dyDescent="0.25">
      <c r="G30" s="30"/>
      <c r="H30" s="30"/>
    </row>
    <row r="31" spans="7:8" x14ac:dyDescent="0.25">
      <c r="G31" s="30"/>
      <c r="H31" s="30"/>
    </row>
    <row r="32" spans="7:8" x14ac:dyDescent="0.25">
      <c r="G32" s="30"/>
      <c r="H32" s="30"/>
    </row>
    <row r="33" spans="7:8" x14ac:dyDescent="0.25">
      <c r="G33" s="30"/>
      <c r="H33" s="30"/>
    </row>
    <row r="34" spans="7:8" x14ac:dyDescent="0.25">
      <c r="G34" s="30"/>
      <c r="H34" s="30"/>
    </row>
    <row r="35" spans="7:8" x14ac:dyDescent="0.25">
      <c r="G35" s="30"/>
      <c r="H35" s="30"/>
    </row>
    <row r="36" spans="7:8" x14ac:dyDescent="0.25">
      <c r="G36" s="30"/>
      <c r="H36" s="30"/>
    </row>
    <row r="37" spans="7:8" x14ac:dyDescent="0.25">
      <c r="G37" s="30"/>
      <c r="H37" s="30"/>
    </row>
    <row r="38" spans="7:8" x14ac:dyDescent="0.25">
      <c r="G38" s="30"/>
      <c r="H38" s="30"/>
    </row>
    <row r="39" spans="7:8" x14ac:dyDescent="0.25">
      <c r="G39" s="30"/>
      <c r="H39" s="30"/>
    </row>
  </sheetData>
  <sheetProtection algorithmName="SHA-512" hashValue="Y5hu4RMTWbnL66T2w5SjLhpaeMLggiBgWvMS3c737V5d+uAofoi8Jv/nIdjjkhpiMAJQjGbBDIGhMAHNUaostA==" saltValue="qDhAlw0Sgb81Ada/khq07g==" spinCount="100000" sheet="1" objects="1" scenarios="1"/>
  <conditionalFormatting sqref="C5:E6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414198252484E86405D0E6A4A94D3" ma:contentTypeVersion="12" ma:contentTypeDescription="Een nieuw document maken." ma:contentTypeScope="" ma:versionID="3ebe36ff5e660be7d0b24e5dffe624e1">
  <xsd:schema xmlns:xsd="http://www.w3.org/2001/XMLSchema" xmlns:xs="http://www.w3.org/2001/XMLSchema" xmlns:p="http://schemas.microsoft.com/office/2006/metadata/properties" xmlns:ns2="44c4df1e-23f1-4e38-a3af-fb3a6115bf49" xmlns:ns3="65850644-89ff-4ea7-a818-e10bacb6ba23" targetNamespace="http://schemas.microsoft.com/office/2006/metadata/properties" ma:root="true" ma:fieldsID="4d60a54cc0b6983b1c60a3f3f1da76fe" ns2:_="" ns3:_="">
    <xsd:import namespace="44c4df1e-23f1-4e38-a3af-fb3a6115bf49"/>
    <xsd:import namespace="65850644-89ff-4ea7-a818-e10bacb6b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4df1e-23f1-4e38-a3af-fb3a6115bf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0644-89ff-4ea7-a818-e10bacb6ba2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d042e3-0593-4dc4-83e2-a1e53a887173}" ma:internalName="TaxCatchAll" ma:showField="CatchAllData" ma:web="65850644-89ff-4ea7-a818-e10bacb6b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4df1e-23f1-4e38-a3af-fb3a6115bf49">
      <Terms xmlns="http://schemas.microsoft.com/office/infopath/2007/PartnerControls"/>
    </lcf76f155ced4ddcb4097134ff3c332f>
    <TaxCatchAll xmlns="65850644-89ff-4ea7-a818-e10bacb6ba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4F995-9474-42D4-A1AE-43135F12D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4df1e-23f1-4e38-a3af-fb3a6115bf49"/>
    <ds:schemaRef ds:uri="65850644-89ff-4ea7-a818-e10bacb6b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58CF5-CCFD-4D12-9A36-71F7E973A625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65850644-89ff-4ea7-a818-e10bacb6ba23"/>
    <ds:schemaRef ds:uri="http://purl.org/dc/dcmitype/"/>
    <ds:schemaRef ds:uri="http://schemas.microsoft.com/office/infopath/2007/PartnerControls"/>
    <ds:schemaRef ds:uri="44c4df1e-23f1-4e38-a3af-fb3a6115bf4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806247-49B0-4D7B-8576-0CBE6654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Uitleg</vt:lpstr>
      <vt:lpstr>Invoer_voormeting</vt:lpstr>
      <vt:lpstr>Invoer_nameting</vt:lpstr>
      <vt:lpstr>MCF_DATA</vt:lpstr>
      <vt:lpstr>Berekening_CO2 voetafdruk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Marie Smale</dc:creator>
  <cp:lastModifiedBy>Lisa Marie Smale</cp:lastModifiedBy>
  <dcterms:created xsi:type="dcterms:W3CDTF">2026-04-08T07:39:06Z</dcterms:created>
  <dcterms:modified xsi:type="dcterms:W3CDTF">2026-04-08T14:27:32Z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0x0101002D4414198252484E86405D0E6A4A94D3</vt:lpwstr>
  </property>
  <property fmtid="{D5CDD505-2E9C-101B-9397-08002B2CF9AE}" pid="3" name="Order">
    <vt:r8>69700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