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s\Downloads\"/>
    </mc:Choice>
  </mc:AlternateContent>
  <xr:revisionPtr revIDLastSave="0" documentId="8_{93536080-E877-4575-91DB-922CB2FE5C5E}" xr6:coauthVersionLast="47" xr6:coauthVersionMax="47" xr10:uidLastSave="{00000000-0000-0000-0000-000000000000}"/>
  <bookViews>
    <workbookView xWindow="-93" yWindow="-93" windowWidth="20186" windowHeight="12920" tabRatio="812" xr2:uid="{00000000-000D-0000-FFFF-FFFF00000000}"/>
  </bookViews>
  <sheets>
    <sheet name="Calculator" sheetId="10" r:id="rId1"/>
    <sheet name="Link tools " sheetId="27" r:id="rId2"/>
  </sheets>
  <definedNames>
    <definedName name="_xlnm.Print_Area" localSheetId="0">Calculator!$A$1:$I$58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7" l="1"/>
  <c r="AC3" i="27" s="1"/>
  <c r="Y6" i="27"/>
  <c r="AD3" i="27" s="1"/>
  <c r="A4" i="27" s="1"/>
  <c r="B4" i="27"/>
  <c r="B5" i="27" s="1"/>
  <c r="B6" i="27" s="1"/>
  <c r="B7" i="27" s="1"/>
  <c r="B8" i="27" s="1"/>
  <c r="B9" i="27" s="1"/>
  <c r="B10" i="27" s="1"/>
  <c r="B11" i="27" s="1"/>
  <c r="B12" i="27" s="1"/>
  <c r="B13" i="27" s="1"/>
  <c r="B14" i="27" s="1"/>
  <c r="B15" i="27" s="1"/>
  <c r="B16" i="27" s="1"/>
  <c r="B17" i="27" s="1"/>
  <c r="B18" i="27" s="1"/>
  <c r="B19" i="27" s="1"/>
  <c r="B20" i="27" s="1"/>
  <c r="B21" i="27" s="1"/>
  <c r="B22" i="27" s="1"/>
  <c r="B23" i="27" s="1"/>
  <c r="B24" i="27" s="1"/>
  <c r="B25" i="27" s="1"/>
  <c r="B26" i="27" s="1"/>
  <c r="B27" i="27" s="1"/>
  <c r="B28" i="27" s="1"/>
  <c r="B29" i="27" s="1"/>
  <c r="B30" i="27" s="1"/>
  <c r="B31" i="27" s="1"/>
  <c r="B32" i="27" s="1"/>
  <c r="B33" i="27" s="1"/>
  <c r="AB4" i="27"/>
  <c r="AB5" i="27" s="1"/>
  <c r="AB6" i="27" s="1"/>
  <c r="AB7" i="27" s="1"/>
  <c r="AB8" i="27" s="1"/>
  <c r="AB9" i="27" s="1"/>
  <c r="AB10" i="27" s="1"/>
  <c r="AB11" i="27" s="1"/>
  <c r="AB12" i="27" s="1"/>
  <c r="AB13" i="27" s="1"/>
  <c r="AB14" i="27" s="1"/>
  <c r="AB15" i="27" s="1"/>
  <c r="AB16" i="27" s="1"/>
  <c r="AB17" i="27" s="1"/>
  <c r="AB18" i="27" s="1"/>
  <c r="AB19" i="27" s="1"/>
  <c r="AB20" i="27" s="1"/>
  <c r="AB21" i="27" s="1"/>
  <c r="AB22" i="27" s="1"/>
  <c r="AB23" i="27" s="1"/>
  <c r="AB24" i="27" s="1"/>
  <c r="AB25" i="27" s="1"/>
  <c r="AB26" i="27" s="1"/>
  <c r="AB27" i="27" s="1"/>
  <c r="AB28" i="27" s="1"/>
  <c r="AB29" i="27" s="1"/>
  <c r="AB30" i="27" s="1"/>
  <c r="AB31" i="27" s="1"/>
  <c r="AB32" i="27" s="1"/>
  <c r="I3" i="27"/>
  <c r="G16" i="10" l="1"/>
  <c r="Y7" i="27" l="1"/>
  <c r="Y5" i="27"/>
  <c r="S4" i="27"/>
  <c r="S5" i="27" s="1"/>
  <c r="S6" i="27" s="1"/>
  <c r="S7" i="27" s="1"/>
  <c r="S8" i="27" s="1"/>
  <c r="S9" i="27" s="1"/>
  <c r="S10" i="27" s="1"/>
  <c r="S11" i="27" s="1"/>
  <c r="S12" i="27" s="1"/>
  <c r="S13" i="27" s="1"/>
  <c r="S14" i="27" s="1"/>
  <c r="S15" i="27" s="1"/>
  <c r="S16" i="27" s="1"/>
  <c r="S17" i="27" s="1"/>
  <c r="S18" i="27" s="1"/>
  <c r="S19" i="27" s="1"/>
  <c r="S20" i="27" s="1"/>
  <c r="S21" i="27" s="1"/>
  <c r="S22" i="27" s="1"/>
  <c r="S23" i="27" s="1"/>
  <c r="S24" i="27" s="1"/>
  <c r="S25" i="27" s="1"/>
  <c r="S26" i="27" s="1"/>
  <c r="S27" i="27" s="1"/>
  <c r="S28" i="27" s="1"/>
  <c r="S29" i="27" s="1"/>
  <c r="S30" i="27" s="1"/>
  <c r="S31" i="27" s="1"/>
  <c r="S32" i="27" s="1"/>
  <c r="S33" i="27" s="1"/>
  <c r="S34" i="27" s="1"/>
  <c r="S35" i="27" s="1"/>
  <c r="S36" i="27" s="1"/>
  <c r="S37" i="27" s="1"/>
  <c r="S38" i="27" s="1"/>
  <c r="S39" i="27" s="1"/>
  <c r="S40" i="27" s="1"/>
  <c r="S41" i="27" s="1"/>
  <c r="S42" i="27" s="1"/>
  <c r="S43" i="27" s="1"/>
  <c r="S44" i="27" s="1"/>
  <c r="S45" i="27" s="1"/>
  <c r="S46" i="27" s="1"/>
  <c r="S47" i="27" s="1"/>
  <c r="S48" i="27" s="1"/>
  <c r="S49" i="27" s="1"/>
  <c r="S50" i="27" s="1"/>
  <c r="S51" i="27" s="1"/>
  <c r="S52" i="27" s="1"/>
  <c r="S53" i="27" s="1"/>
  <c r="S54" i="27" s="1"/>
  <c r="S55" i="27" s="1"/>
  <c r="S56" i="27" s="1"/>
  <c r="S57" i="27" s="1"/>
  <c r="S58" i="27" s="1"/>
  <c r="S59" i="27" s="1"/>
  <c r="S60" i="27" s="1"/>
  <c r="S61" i="27" s="1"/>
  <c r="S62" i="27" s="1"/>
  <c r="S63" i="27" s="1"/>
  <c r="S64" i="27" s="1"/>
  <c r="S65" i="27" s="1"/>
  <c r="S66" i="27" s="1"/>
  <c r="S67" i="27" s="1"/>
  <c r="S68" i="27" s="1"/>
  <c r="S69" i="27" s="1"/>
  <c r="S70" i="27" s="1"/>
  <c r="S71" i="27" s="1"/>
  <c r="S72" i="27" s="1"/>
  <c r="S73" i="27" s="1"/>
  <c r="S74" i="27" s="1"/>
  <c r="S75" i="27" s="1"/>
  <c r="S76" i="27" s="1"/>
  <c r="S77" i="27" s="1"/>
  <c r="S78" i="27" s="1"/>
  <c r="S79" i="27" s="1"/>
  <c r="S80" i="27" s="1"/>
  <c r="S81" i="27" s="1"/>
  <c r="S82" i="27" s="1"/>
  <c r="Q4" i="27"/>
  <c r="Q5" i="27" s="1"/>
  <c r="Q6" i="27" s="1"/>
  <c r="Q7" i="27" s="1"/>
  <c r="Q8" i="27" s="1"/>
  <c r="Q9" i="27" s="1"/>
  <c r="Q10" i="27" s="1"/>
  <c r="Q11" i="27" s="1"/>
  <c r="Q12" i="27" s="1"/>
  <c r="Q13" i="27" s="1"/>
  <c r="Q14" i="27" s="1"/>
  <c r="Q15" i="27" s="1"/>
  <c r="Q16" i="27" s="1"/>
  <c r="Q17" i="27" s="1"/>
  <c r="Q18" i="27" s="1"/>
  <c r="Q19" i="27" s="1"/>
  <c r="Q20" i="27" s="1"/>
  <c r="Q21" i="27" s="1"/>
  <c r="Q22" i="27" s="1"/>
  <c r="Q23" i="27" s="1"/>
  <c r="Q24" i="27" s="1"/>
  <c r="Q25" i="27" s="1"/>
  <c r="Q26" i="27" s="1"/>
  <c r="Q27" i="27" s="1"/>
  <c r="Q28" i="27" s="1"/>
  <c r="Q29" i="27" s="1"/>
  <c r="Q30" i="27" s="1"/>
  <c r="Q31" i="27" s="1"/>
  <c r="Q32" i="27" s="1"/>
  <c r="O4" i="27"/>
  <c r="O5" i="27" s="1"/>
  <c r="O6" i="27" s="1"/>
  <c r="O7" i="27" s="1"/>
  <c r="O8" i="27" s="1"/>
  <c r="O9" i="27" s="1"/>
  <c r="O10" i="27" s="1"/>
  <c r="O11" i="27" s="1"/>
  <c r="O12" i="27" s="1"/>
  <c r="O13" i="27" s="1"/>
  <c r="O14" i="27" s="1"/>
  <c r="O15" i="27" s="1"/>
  <c r="O16" i="27" s="1"/>
  <c r="O17" i="27" s="1"/>
  <c r="O18" i="27" s="1"/>
  <c r="O19" i="27" s="1"/>
  <c r="O20" i="27" s="1"/>
  <c r="O21" i="27" s="1"/>
  <c r="O22" i="27" s="1"/>
  <c r="O23" i="27" s="1"/>
  <c r="O24" i="27" s="1"/>
  <c r="O25" i="27" s="1"/>
  <c r="O26" i="27" s="1"/>
  <c r="O27" i="27" s="1"/>
  <c r="O28" i="27" s="1"/>
  <c r="O29" i="27" s="1"/>
  <c r="O30" i="27" s="1"/>
  <c r="O31" i="27" s="1"/>
  <c r="O32" i="27" s="1"/>
  <c r="O33" i="27" s="1"/>
  <c r="O34" i="27" s="1"/>
  <c r="O35" i="27" s="1"/>
  <c r="O36" i="27" s="1"/>
  <c r="O37" i="27" s="1"/>
  <c r="O38" i="27" s="1"/>
  <c r="O39" i="27" s="1"/>
  <c r="O40" i="27" s="1"/>
  <c r="O41" i="27" s="1"/>
  <c r="O42" i="27" s="1"/>
  <c r="O43" i="27" s="1"/>
  <c r="O44" i="27" s="1"/>
  <c r="O45" i="27" s="1"/>
  <c r="O46" i="27" s="1"/>
  <c r="O47" i="27" s="1"/>
  <c r="O48" i="27" s="1"/>
  <c r="O49" i="27" s="1"/>
  <c r="O50" i="27" s="1"/>
  <c r="O51" i="27" s="1"/>
  <c r="O52" i="27" s="1"/>
  <c r="O53" i="27" s="1"/>
  <c r="O54" i="27" s="1"/>
  <c r="O55" i="27" s="1"/>
  <c r="M4" i="27"/>
  <c r="M5" i="27" s="1"/>
  <c r="M6" i="27" s="1"/>
  <c r="M7" i="27" s="1"/>
  <c r="M8" i="27" s="1"/>
  <c r="M9" i="27" s="1"/>
  <c r="M10" i="27" s="1"/>
  <c r="M11" i="27" s="1"/>
  <c r="M12" i="27" s="1"/>
  <c r="M13" i="27" s="1"/>
  <c r="M14" i="27" s="1"/>
  <c r="M15" i="27" s="1"/>
  <c r="M16" i="27" s="1"/>
  <c r="M17" i="27" s="1"/>
  <c r="M18" i="27" s="1"/>
  <c r="M19" i="27" s="1"/>
  <c r="M20" i="27" s="1"/>
  <c r="M21" i="27" s="1"/>
  <c r="M22" i="27" s="1"/>
  <c r="D33" i="27" l="1"/>
  <c r="D9" i="27"/>
  <c r="AD4" i="27"/>
  <c r="D3" i="27"/>
  <c r="E3" i="27" l="1"/>
  <c r="G3" i="27" s="1"/>
  <c r="AD5" i="27"/>
  <c r="A5" i="27"/>
  <c r="E9" i="27"/>
  <c r="E33" i="27"/>
  <c r="AE3" i="27"/>
  <c r="D4" i="27"/>
  <c r="D5" i="27"/>
  <c r="E5" i="27" s="1"/>
  <c r="C3" i="27" l="1"/>
  <c r="J3" i="27"/>
  <c r="E4" i="27"/>
  <c r="F4" i="27"/>
  <c r="F5" i="27"/>
  <c r="AD6" i="27"/>
  <c r="A6" i="27"/>
  <c r="AF3" i="27"/>
  <c r="AG3" i="27" s="1"/>
  <c r="AE4" i="27" s="1"/>
  <c r="D6" i="27"/>
  <c r="AD7" i="27" l="1"/>
  <c r="A7" i="27"/>
  <c r="F6" i="27"/>
  <c r="AF4" i="27"/>
  <c r="AG4" i="27" s="1"/>
  <c r="AE5" i="27" s="1"/>
  <c r="AF5" i="27" s="1"/>
  <c r="G5" i="27"/>
  <c r="G4" i="27"/>
  <c r="H4" i="27" s="1"/>
  <c r="C4" i="27"/>
  <c r="C5" i="27"/>
  <c r="D7" i="27"/>
  <c r="E6" i="27"/>
  <c r="A8" i="27" l="1"/>
  <c r="AD8" i="27"/>
  <c r="AG5" i="27"/>
  <c r="AE6" i="27" s="1"/>
  <c r="AF6" i="27" s="1"/>
  <c r="H5" i="27"/>
  <c r="J5" i="27" s="1"/>
  <c r="G6" i="27"/>
  <c r="I4" i="27"/>
  <c r="C6" i="27"/>
  <c r="F7" i="27"/>
  <c r="D8" i="27"/>
  <c r="E7" i="27"/>
  <c r="A9" i="27" l="1"/>
  <c r="F9" i="27" s="1"/>
  <c r="G9" i="27" s="1"/>
  <c r="AD9" i="27"/>
  <c r="AG6" i="27"/>
  <c r="AE7" i="27" s="1"/>
  <c r="AF7" i="27" s="1"/>
  <c r="I5" i="27"/>
  <c r="H6" i="27"/>
  <c r="I6" i="27" s="1"/>
  <c r="G7" i="27"/>
  <c r="C7" i="27"/>
  <c r="J4" i="27"/>
  <c r="F8" i="27"/>
  <c r="E8" i="27"/>
  <c r="A10" i="27" l="1"/>
  <c r="AD10" i="27"/>
  <c r="J6" i="27"/>
  <c r="H7" i="27"/>
  <c r="I7" i="27" s="1"/>
  <c r="G8" i="27"/>
  <c r="C8" i="27"/>
  <c r="AG7" i="27"/>
  <c r="D10" i="27"/>
  <c r="A11" i="27" l="1"/>
  <c r="AD11" i="27"/>
  <c r="J7" i="27"/>
  <c r="H8" i="27"/>
  <c r="I8" i="27" s="1"/>
  <c r="C9" i="27"/>
  <c r="AE8" i="27"/>
  <c r="AF8" i="27" s="1"/>
  <c r="F10" i="27"/>
  <c r="D11" i="27"/>
  <c r="E10" i="27"/>
  <c r="A12" i="27" l="1"/>
  <c r="AD12" i="27"/>
  <c r="J8" i="27"/>
  <c r="G10" i="27"/>
  <c r="C10" i="27"/>
  <c r="AG8" i="27"/>
  <c r="H9" i="27" s="1"/>
  <c r="J9" i="27" s="1"/>
  <c r="F11" i="27"/>
  <c r="D12" i="27"/>
  <c r="E11" i="27"/>
  <c r="A13" i="27" l="1"/>
  <c r="AD13" i="27"/>
  <c r="I9" i="27"/>
  <c r="G11" i="27"/>
  <c r="C11" i="27"/>
  <c r="AE9" i="27"/>
  <c r="AF9" i="27" s="1"/>
  <c r="F12" i="27"/>
  <c r="D13" i="27"/>
  <c r="E12" i="27"/>
  <c r="A14" i="27" l="1"/>
  <c r="AD14" i="27"/>
  <c r="C12" i="27"/>
  <c r="G12" i="27"/>
  <c r="AG9" i="27"/>
  <c r="H10" i="27" s="1"/>
  <c r="J10" i="27" s="1"/>
  <c r="D14" i="27"/>
  <c r="F13" i="27"/>
  <c r="E13" i="27"/>
  <c r="A15" i="27" l="1"/>
  <c r="AD15" i="27"/>
  <c r="I10" i="27"/>
  <c r="C13" i="27"/>
  <c r="G13" i="27"/>
  <c r="AE10" i="27"/>
  <c r="AF10" i="27" s="1"/>
  <c r="F14" i="27"/>
  <c r="E14" i="27"/>
  <c r="D15" i="27"/>
  <c r="A16" i="27" l="1"/>
  <c r="AD16" i="27"/>
  <c r="C14" i="27"/>
  <c r="G14" i="27"/>
  <c r="F15" i="27"/>
  <c r="E15" i="27"/>
  <c r="D16" i="27"/>
  <c r="A17" i="27" l="1"/>
  <c r="AD17" i="27"/>
  <c r="C15" i="27"/>
  <c r="G15" i="27"/>
  <c r="AG10" i="27"/>
  <c r="E16" i="27"/>
  <c r="F16" i="27"/>
  <c r="D17" i="27"/>
  <c r="A18" i="27" l="1"/>
  <c r="AD18" i="27"/>
  <c r="AE11" i="27"/>
  <c r="AF11" i="27" s="1"/>
  <c r="H11" i="27"/>
  <c r="C16" i="27"/>
  <c r="G16" i="27"/>
  <c r="D18" i="27"/>
  <c r="E17" i="27"/>
  <c r="F17" i="27"/>
  <c r="A19" i="27" l="1"/>
  <c r="AD19" i="27"/>
  <c r="AG11" i="27"/>
  <c r="J11" i="27"/>
  <c r="I11" i="27"/>
  <c r="C17" i="27"/>
  <c r="G17" i="27"/>
  <c r="F18" i="27"/>
  <c r="E18" i="27"/>
  <c r="D19" i="27"/>
  <c r="A20" i="27" l="1"/>
  <c r="AD20" i="27"/>
  <c r="H12" i="27"/>
  <c r="AE12" i="27"/>
  <c r="AF12" i="27" s="1"/>
  <c r="G18" i="27"/>
  <c r="C18" i="27"/>
  <c r="D20" i="27"/>
  <c r="E19" i="27"/>
  <c r="F19" i="27"/>
  <c r="A21" i="27" l="1"/>
  <c r="AD21" i="27"/>
  <c r="J12" i="27"/>
  <c r="I12" i="27"/>
  <c r="G19" i="27"/>
  <c r="C19" i="27"/>
  <c r="AG12" i="27"/>
  <c r="E20" i="27"/>
  <c r="F20" i="27"/>
  <c r="D21" i="27"/>
  <c r="A22" i="27" l="1"/>
  <c r="AD22" i="27"/>
  <c r="AE13" i="27"/>
  <c r="AF13" i="27" s="1"/>
  <c r="H13" i="27"/>
  <c r="C20" i="27"/>
  <c r="G20" i="27"/>
  <c r="D22" i="27"/>
  <c r="E21" i="27"/>
  <c r="F21" i="27"/>
  <c r="A23" i="27" l="1"/>
  <c r="AD23" i="27"/>
  <c r="J13" i="27"/>
  <c r="I13" i="27"/>
  <c r="C21" i="27"/>
  <c r="G21" i="27"/>
  <c r="AG13" i="27"/>
  <c r="F22" i="27"/>
  <c r="E22" i="27"/>
  <c r="D23" i="27"/>
  <c r="A24" i="27" l="1"/>
  <c r="AD24" i="27"/>
  <c r="AE14" i="27"/>
  <c r="AF14" i="27" s="1"/>
  <c r="H14" i="27"/>
  <c r="C22" i="27"/>
  <c r="G22" i="27"/>
  <c r="F23" i="27"/>
  <c r="E23" i="27"/>
  <c r="D24" i="27"/>
  <c r="A25" i="27" l="1"/>
  <c r="AD25" i="27"/>
  <c r="J14" i="27"/>
  <c r="I14" i="27"/>
  <c r="C23" i="27"/>
  <c r="G23" i="27"/>
  <c r="AG14" i="27"/>
  <c r="F24" i="27"/>
  <c r="E24" i="27"/>
  <c r="D25" i="27"/>
  <c r="A26" i="27" l="1"/>
  <c r="AD26" i="27"/>
  <c r="AE15" i="27"/>
  <c r="AF15" i="27" s="1"/>
  <c r="H15" i="27"/>
  <c r="C24" i="27"/>
  <c r="G24" i="27"/>
  <c r="E25" i="27"/>
  <c r="F25" i="27"/>
  <c r="D26" i="27"/>
  <c r="A27" i="27" l="1"/>
  <c r="AD27" i="27"/>
  <c r="AG15" i="27"/>
  <c r="J15" i="27"/>
  <c r="I15" i="27"/>
  <c r="C25" i="27"/>
  <c r="G25" i="27"/>
  <c r="F26" i="27"/>
  <c r="E26" i="27"/>
  <c r="D27" i="27"/>
  <c r="A28" i="27" l="1"/>
  <c r="AD28" i="27"/>
  <c r="H16" i="27"/>
  <c r="AE16" i="27"/>
  <c r="AF16" i="27" s="1"/>
  <c r="C26" i="27"/>
  <c r="G26" i="27"/>
  <c r="E27" i="27"/>
  <c r="F27" i="27"/>
  <c r="D28" i="27"/>
  <c r="A29" i="27" l="1"/>
  <c r="AD29" i="27"/>
  <c r="AG16" i="27"/>
  <c r="H17" i="27" s="1"/>
  <c r="J17" i="27" s="1"/>
  <c r="J16" i="27"/>
  <c r="I16" i="27"/>
  <c r="G27" i="27"/>
  <c r="C27" i="27"/>
  <c r="F28" i="27"/>
  <c r="E28" i="27"/>
  <c r="D29" i="27"/>
  <c r="A30" i="27" l="1"/>
  <c r="AD30" i="27"/>
  <c r="AE17" i="27"/>
  <c r="AF17" i="27" s="1"/>
  <c r="AG17" i="27" s="1"/>
  <c r="H18" i="27" s="1"/>
  <c r="I17" i="27"/>
  <c r="C28" i="27"/>
  <c r="G28" i="27"/>
  <c r="E29" i="27"/>
  <c r="F29" i="27"/>
  <c r="D30" i="27"/>
  <c r="A31" i="27" l="1"/>
  <c r="AD31" i="27"/>
  <c r="J18" i="27"/>
  <c r="I18" i="27"/>
  <c r="C29" i="27"/>
  <c r="G29" i="27"/>
  <c r="AE18" i="27"/>
  <c r="AF18" i="27" s="1"/>
  <c r="F30" i="27"/>
  <c r="E30" i="27"/>
  <c r="D32" i="27"/>
  <c r="D31" i="27"/>
  <c r="A32" i="27" l="1"/>
  <c r="AD32" i="27"/>
  <c r="A33" i="27" s="1"/>
  <c r="F33" i="27" s="1"/>
  <c r="F32" i="27"/>
  <c r="F31" i="27"/>
  <c r="C30" i="27"/>
  <c r="G30" i="27"/>
  <c r="E31" i="27"/>
  <c r="E32" i="27"/>
  <c r="AD33" i="27" l="1"/>
  <c r="C33" i="27"/>
  <c r="G33" i="27"/>
  <c r="C32" i="27"/>
  <c r="G32" i="27"/>
  <c r="C31" i="27"/>
  <c r="G31" i="27"/>
  <c r="AG18" i="27"/>
  <c r="AE19" i="27" l="1"/>
  <c r="AF19" i="27" s="1"/>
  <c r="H19" i="27"/>
  <c r="G34" i="27"/>
  <c r="J19" i="27" l="1"/>
  <c r="I19" i="27"/>
  <c r="AG19" i="27"/>
  <c r="AE20" i="27" l="1"/>
  <c r="AF20" i="27" s="1"/>
  <c r="H20" i="27"/>
  <c r="J20" i="27" l="1"/>
  <c r="I20" i="27"/>
  <c r="AG20" i="27"/>
  <c r="AE21" i="27" l="1"/>
  <c r="AF21" i="27" s="1"/>
  <c r="H21" i="27"/>
  <c r="AG21" i="27" l="1"/>
  <c r="I21" i="27"/>
  <c r="J21" i="27"/>
  <c r="AE22" i="27" l="1"/>
  <c r="AF22" i="27" s="1"/>
  <c r="H22" i="27"/>
  <c r="J22" i="27" s="1"/>
  <c r="I22" i="27" l="1"/>
  <c r="AG22" i="27"/>
  <c r="AE23" i="27" l="1"/>
  <c r="AF23" i="27" s="1"/>
  <c r="H23" i="27"/>
  <c r="I23" i="27" l="1"/>
  <c r="J23" i="27"/>
  <c r="AG23" i="27"/>
  <c r="AE24" i="27" l="1"/>
  <c r="AF24" i="27" s="1"/>
  <c r="H24" i="27"/>
  <c r="J24" i="27" l="1"/>
  <c r="I24" i="27"/>
  <c r="AG24" i="27"/>
  <c r="H25" i="27" l="1"/>
  <c r="AE25" i="27"/>
  <c r="AF25" i="27" s="1"/>
  <c r="AG25" i="27" l="1"/>
  <c r="J25" i="27"/>
  <c r="I25" i="27"/>
  <c r="AE26" i="27" l="1"/>
  <c r="AF26" i="27" s="1"/>
  <c r="H26" i="27"/>
  <c r="J26" i="27" l="1"/>
  <c r="I26" i="27"/>
  <c r="AG26" i="27"/>
  <c r="AE27" i="27" l="1"/>
  <c r="AF27" i="27" s="1"/>
  <c r="H27" i="27"/>
  <c r="J27" i="27" l="1"/>
  <c r="I27" i="27"/>
  <c r="AG27" i="27"/>
  <c r="H28" i="27" l="1"/>
  <c r="AE28" i="27"/>
  <c r="AF28" i="27" s="1"/>
  <c r="J28" i="27" l="1"/>
  <c r="I28" i="27"/>
  <c r="AG28" i="27"/>
  <c r="AE29" i="27" l="1"/>
  <c r="AF29" i="27" s="1"/>
  <c r="H29" i="27"/>
  <c r="J29" i="27" l="1"/>
  <c r="I29" i="27"/>
  <c r="AG29" i="27"/>
  <c r="AE30" i="27" l="1"/>
  <c r="AF30" i="27" s="1"/>
  <c r="H30" i="27"/>
  <c r="J30" i="27" l="1"/>
  <c r="I30" i="27"/>
  <c r="AG30" i="27"/>
  <c r="AE31" i="27" l="1"/>
  <c r="AF31" i="27" s="1"/>
  <c r="H31" i="27"/>
  <c r="J31" i="27" l="1"/>
  <c r="I31" i="27"/>
  <c r="AG31" i="27"/>
  <c r="AE32" i="27" l="1"/>
  <c r="AF32" i="27" s="1"/>
  <c r="H32" i="27"/>
  <c r="J32" i="27" l="1"/>
  <c r="I32" i="27"/>
  <c r="AG32" i="27"/>
  <c r="H33" i="27" s="1"/>
  <c r="J33" i="27" l="1"/>
  <c r="J34" i="27" s="1"/>
  <c r="G18" i="10" s="1"/>
  <c r="I33" i="27"/>
</calcChain>
</file>

<file path=xl/sharedStrings.xml><?xml version="1.0" encoding="utf-8"?>
<sst xmlns="http://schemas.openxmlformats.org/spreadsheetml/2006/main" count="34" uniqueCount="30">
  <si>
    <t xml:space="preserve"> </t>
  </si>
  <si>
    <t>Interest</t>
  </si>
  <si>
    <t>Balance</t>
  </si>
  <si>
    <t>Years</t>
  </si>
  <si>
    <t>Compound Interest Calculator</t>
  </si>
  <si>
    <t>Select Initial Deposit</t>
  </si>
  <si>
    <t>Select Contribution</t>
  </si>
  <si>
    <t>Select Contribution Period</t>
  </si>
  <si>
    <t>Time Span</t>
  </si>
  <si>
    <t>Estimated Rate of Return</t>
  </si>
  <si>
    <t>Initial Deposit</t>
  </si>
  <si>
    <t>$</t>
  </si>
  <si>
    <t>Monthly</t>
  </si>
  <si>
    <t>Contr</t>
  </si>
  <si>
    <t>T. span</t>
  </si>
  <si>
    <t>years</t>
  </si>
  <si>
    <t>ERR</t>
  </si>
  <si>
    <t>Monthly / yearly</t>
  </si>
  <si>
    <t>%</t>
  </si>
  <si>
    <t xml:space="preserve">Yearly </t>
  </si>
  <si>
    <t>Cont</t>
  </si>
  <si>
    <t>Time</t>
  </si>
  <si>
    <t>DEPOSIT</t>
  </si>
  <si>
    <t>Term Deposits</t>
  </si>
  <si>
    <t>initial</t>
  </si>
  <si>
    <t>monthly</t>
  </si>
  <si>
    <t>total</t>
  </si>
  <si>
    <t>interest</t>
  </si>
  <si>
    <t>balance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</si>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</sst>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6"/>
      <color theme="1"/>
      <name val="Arial"/>
      <family val="2"/>
    </font>
    <font>
      <b/>
      <i/>
      <sz val="28"/>
      <color rgb="FF00B05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">
    <xf numFmtId="0" fontId="0" fillId="0" borderId="0" xfId="0"/>
    <xf numFmtId="43" fontId="0" fillId="0" borderId="0" xfId="1" applyFont="1"/>
    <xf numFmtId="43" fontId="0" fillId="0" borderId="0" xfId="0" applyNumberFormat="1"/>
    <xf numFmtId="0" fontId="8" fillId="0" borderId="0" xfId="0" applyFont="1"/>
    <xf numFmtId="0" fontId="3" fillId="2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6" fillId="0" borderId="0" xfId="0" applyFont="1" applyProtection="1">
      <protection locked="0"/>
    </xf>
    <xf numFmtId="43" fontId="6" fillId="0" borderId="0" xfId="1" applyFont="1" applyFill="1" applyProtection="1">
      <protection locked="0"/>
    </xf>
    <xf numFmtId="164" fontId="6" fillId="0" borderId="0" xfId="1" applyNumberFormat="1" applyFont="1" applyFill="1" applyProtection="1">
      <protection locked="0"/>
    </xf>
    <xf numFmtId="5" fontId="0" fillId="0" borderId="0" xfId="0" applyNumberFormat="1"/>
    <xf numFmtId="43" fontId="8" fillId="7" borderId="0" xfId="0" applyNumberFormat="1" applyFont="1" applyFill="1"/>
    <xf numFmtId="0" fontId="0" fillId="7" borderId="0" xfId="0" applyFill="1"/>
    <xf numFmtId="0" fontId="6" fillId="4" borderId="0" xfId="0" applyFont="1" applyFill="1" applyAlignment="1" applyProtection="1">
      <alignment horizontal="left"/>
      <protection hidden="1"/>
    </xf>
    <xf numFmtId="0" fontId="1" fillId="0" borderId="0" xfId="0" applyFont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Alignment="1" applyProtection="1">
      <alignment horizontal="center" vertical="center"/>
      <protection hidden="1"/>
    </xf>
    <xf numFmtId="7" fontId="11" fillId="5" borderId="0" xfId="1" applyNumberFormat="1" applyFont="1" applyFill="1" applyAlignment="1" applyProtection="1">
      <alignment horizontal="center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198730755670463E-2"/>
          <c:y val="3.4108527131782945E-2"/>
          <c:w val="0.92663985409783978"/>
          <c:h val="0.8694038942806567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'Link tools '!$E$2</c:f>
              <c:strCache>
                <c:ptCount val="1"/>
                <c:pt idx="0">
                  <c:v>Initial Deposit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'Link tools '!$D$3:$D$33</c15:sqref>
                  </c15:fullRef>
                </c:ext>
              </c:extLst>
              <c:f>'Link tools '!$D$4:$D$33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'Link tools '!$E$3:$E$33</c15:sqref>
                  </c15:fullRef>
                </c:ext>
              </c:extLst>
              <c:f>'Link tools '!$E$4:$E$33</c:f>
              <c:numCache>
                <c:formatCode>General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8B-4C63-BD53-93B82FE02442}"/>
            </c:ext>
          </c:extLst>
        </c:ser>
        <c:ser>
          <c:idx val="2"/>
          <c:order val="2"/>
          <c:tx>
            <c:strRef>
              <c:f>'Link tools '!$F$2</c:f>
              <c:strCache>
                <c:ptCount val="1"/>
                <c:pt idx="0">
                  <c:v>Term Deposits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'Link tools '!$D$3:$D$33</c15:sqref>
                  </c15:fullRef>
                </c:ext>
              </c:extLst>
              <c:f>'Link tools '!$D$4:$D$33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'Link tools '!$F$3:$F$33</c15:sqref>
                  </c15:fullRef>
                </c:ext>
              </c:extLst>
              <c:f>'Link tools '!$F$4:$F$33</c:f>
              <c:numCache>
                <c:formatCode>_(* #,##0.00_);_(* \(#,##0.00\);_(* "-"??_);_(@_)</c:formatCode>
                <c:ptCount val="30"/>
                <c:pt idx="0">
                  <c:v>1000</c:v>
                </c:pt>
                <c:pt idx="1">
                  <c:v>2000</c:v>
                </c:pt>
                <c:pt idx="2">
                  <c:v>3000</c:v>
                </c:pt>
                <c:pt idx="3">
                  <c:v>4000</c:v>
                </c:pt>
                <c:pt idx="4">
                  <c:v>5000</c:v>
                </c:pt>
                <c:pt idx="5">
                  <c:v>6000</c:v>
                </c:pt>
                <c:pt idx="6">
                  <c:v>7000</c:v>
                </c:pt>
                <c:pt idx="7">
                  <c:v>8000</c:v>
                </c:pt>
                <c:pt idx="8">
                  <c:v>9000</c:v>
                </c:pt>
                <c:pt idx="9">
                  <c:v>10000</c:v>
                </c:pt>
                <c:pt idx="10">
                  <c:v>11000</c:v>
                </c:pt>
                <c:pt idx="11">
                  <c:v>12000</c:v>
                </c:pt>
                <c:pt idx="12">
                  <c:v>13000</c:v>
                </c:pt>
                <c:pt idx="13">
                  <c:v>14000</c:v>
                </c:pt>
                <c:pt idx="14">
                  <c:v>15000</c:v>
                </c:pt>
                <c:pt idx="15">
                  <c:v>16000</c:v>
                </c:pt>
                <c:pt idx="16">
                  <c:v>17000</c:v>
                </c:pt>
                <c:pt idx="17">
                  <c:v>18000</c:v>
                </c:pt>
                <c:pt idx="18">
                  <c:v>19000</c:v>
                </c:pt>
                <c:pt idx="19">
                  <c:v>20000</c:v>
                </c:pt>
                <c:pt idx="20">
                  <c:v>21000</c:v>
                </c:pt>
                <c:pt idx="21">
                  <c:v>22000</c:v>
                </c:pt>
                <c:pt idx="22">
                  <c:v>23000</c:v>
                </c:pt>
                <c:pt idx="23">
                  <c:v>24000</c:v>
                </c:pt>
                <c:pt idx="24">
                  <c:v>25000</c:v>
                </c:pt>
                <c:pt idx="25">
                  <c:v>26000</c:v>
                </c:pt>
                <c:pt idx="26">
                  <c:v>27000</c:v>
                </c:pt>
                <c:pt idx="27">
                  <c:v>28000</c:v>
                </c:pt>
                <c:pt idx="28">
                  <c:v>29000</c:v>
                </c:pt>
                <c:pt idx="29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8B-4C63-BD53-93B82FE02442}"/>
            </c:ext>
          </c:extLst>
        </c:ser>
        <c:ser>
          <c:idx val="3"/>
          <c:order val="3"/>
          <c:tx>
            <c:strRef>
              <c:f>'Link tools '!$H$2</c:f>
              <c:strCache>
                <c:ptCount val="1"/>
                <c:pt idx="0">
                  <c:v>Interest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'Link tools '!$D$3:$D$33</c15:sqref>
                  </c15:fullRef>
                </c:ext>
              </c:extLst>
              <c:f>'Link tools '!$D$4:$D$33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'Link tools '!$H$3:$H$33</c15:sqref>
                  </c15:fullRef>
                </c:ext>
              </c:extLst>
              <c:f>'Link tools '!$H$4:$H$33</c:f>
              <c:numCache>
                <c:formatCode>"$"#,##0_);\("$"#,##0\)</c:formatCode>
                <c:ptCount val="30"/>
                <c:pt idx="0">
                  <c:v>110</c:v>
                </c:pt>
                <c:pt idx="1">
                  <c:v>331</c:v>
                </c:pt>
                <c:pt idx="2">
                  <c:v>674.09999999999991</c:v>
                </c:pt>
                <c:pt idx="3">
                  <c:v>1151.5100000000002</c:v>
                </c:pt>
                <c:pt idx="4">
                  <c:v>1776.6610000000001</c:v>
                </c:pt>
                <c:pt idx="5">
                  <c:v>2564.3271000000004</c:v>
                </c:pt>
                <c:pt idx="6">
                  <c:v>3530.7598099999996</c:v>
                </c:pt>
                <c:pt idx="7">
                  <c:v>4693.8357909999995</c:v>
                </c:pt>
                <c:pt idx="8">
                  <c:v>6073.2193700999997</c:v>
                </c:pt>
                <c:pt idx="9">
                  <c:v>7690.5413071100011</c:v>
                </c:pt>
                <c:pt idx="10">
                  <c:v>9569.5954378210008</c:v>
                </c:pt>
                <c:pt idx="11">
                  <c:v>11736.554981603102</c:v>
                </c:pt>
                <c:pt idx="12">
                  <c:v>14220.210479763413</c:v>
                </c:pt>
                <c:pt idx="13">
                  <c:v>17052.231527739754</c:v>
                </c:pt>
                <c:pt idx="14">
                  <c:v>20267.454680513729</c:v>
                </c:pt>
                <c:pt idx="15">
                  <c:v>23904.200148565098</c:v>
                </c:pt>
                <c:pt idx="16">
                  <c:v>28004.620163421605</c:v>
                </c:pt>
                <c:pt idx="17">
                  <c:v>32615.082179763762</c:v>
                </c:pt>
                <c:pt idx="18">
                  <c:v>37786.590397740139</c:v>
                </c:pt>
                <c:pt idx="19">
                  <c:v>43575.249437514154</c:v>
                </c:pt>
                <c:pt idx="20">
                  <c:v>50042.774381265568</c:v>
                </c:pt>
                <c:pt idx="21">
                  <c:v>57257.051819392131</c:v>
                </c:pt>
                <c:pt idx="22">
                  <c:v>65292.757001331338</c:v>
                </c:pt>
                <c:pt idx="23">
                  <c:v>74232.032701464472</c:v>
                </c:pt>
                <c:pt idx="24">
                  <c:v>84165.23597161092</c:v>
                </c:pt>
                <c:pt idx="25">
                  <c:v>95191.759568772017</c:v>
                </c:pt>
                <c:pt idx="26">
                  <c:v>107420.93552564923</c:v>
                </c:pt>
                <c:pt idx="27">
                  <c:v>120973.02907821414</c:v>
                </c:pt>
                <c:pt idx="28">
                  <c:v>135980.33198603554</c:v>
                </c:pt>
                <c:pt idx="29">
                  <c:v>152588.36518463909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A6-4A02-9656-828A1771D4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0042911"/>
        <c:axId val="1267877343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'Link tools '!$D$2</c15:sqref>
                        </c15:formulaRef>
                      </c:ext>
                    </c:extLst>
                    <c:strCache>
                      <c:ptCount val="1"/>
                      <c:pt idx="0">
                        <c:v>Years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ullRef>
                          <c15:sqref>'Link tools '!$D$3:$D$33</c15:sqref>
                        </c15:fullRef>
                        <c15:formulaRef>
                          <c15:sqref>'Link tools '!$D$4:$D$33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'Link tools '!$D$3:$D$33</c15:sqref>
                        </c15:fullRef>
                        <c15:formulaRef>
                          <c15:sqref>'Link tools '!$D$4:$D$33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98B-4C63-BD53-93B82FE02442}"/>
                  </c:ext>
                </c:extLst>
              </c15:ser>
            </c15:filteredBarSeries>
          </c:ext>
        </c:extLst>
      </c:barChart>
      <c:catAx>
        <c:axId val="740042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877343"/>
        <c:crosses val="autoZero"/>
        <c:auto val="0"/>
        <c:lblAlgn val="ctr"/>
        <c:lblOffset val="100"/>
        <c:noMultiLvlLbl val="0"/>
      </c:catAx>
      <c:valAx>
        <c:axId val="126787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4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439316975925271"/>
          <c:y val="4.5212476347433396E-2"/>
          <c:w val="0.48052301919971446"/>
          <c:h val="6.6083802024746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'Link tools '!$U$2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123824</xdr:rowOff>
    </xdr:from>
    <xdr:to>
      <xdr:col>4</xdr:col>
      <xdr:colOff>1251910</xdr:colOff>
      <xdr:row>10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3824"/>
          <a:ext cx="5766760" cy="16954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9</xdr:col>
      <xdr:colOff>0</xdr:colOff>
      <xdr:row>58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297180</xdr:colOff>
          <xdr:row>16</xdr:row>
          <xdr:rowOff>163838</xdr:rowOff>
        </xdr:from>
        <xdr:to>
          <xdr:col>4</xdr:col>
          <xdr:colOff>1424940</xdr:colOff>
          <xdr:row>18</xdr:row>
          <xdr:rowOff>65467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3440430" y="3021338"/>
              <a:ext cx="2725844" cy="388463"/>
              <a:chOff x="3288030" y="8279049"/>
              <a:chExt cx="2735580" cy="255270"/>
            </a:xfrm>
            <a:solidFill>
              <a:schemeClr val="accent1">
                <a:lumMod val="60000"/>
                <a:lumOff val="40000"/>
              </a:schemeClr>
            </a:solidFill>
          </xdr:grpSpPr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3288030" y="8279049"/>
                <a:ext cx="1836426" cy="2552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45720" rIns="0" bIns="4572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Monthly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754880" y="8298180"/>
                <a:ext cx="1268730" cy="21717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45720" tIns="45720" rIns="0" bIns="45720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Yearly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N58"/>
  <sheetViews>
    <sheetView showGridLines="0" tabSelected="1" zoomScale="80" zoomScaleNormal="80" zoomScaleSheetLayoutView="55" workbookViewId="0">
      <selection activeCell="D24" sqref="D24"/>
    </sheetView>
  </sheetViews>
  <sheetFormatPr defaultColWidth="0" defaultRowHeight="13.7" zeroHeight="1" x14ac:dyDescent="0.4"/>
  <cols>
    <col min="1" max="1" width="2.1171875" style="5" customWidth="1"/>
    <col min="2" max="2" width="19.3515625" style="5" customWidth="1"/>
    <col min="3" max="4" width="22.234375" style="5" customWidth="1"/>
    <col min="5" max="5" width="21" style="5" customWidth="1"/>
    <col min="6" max="6" width="21.41015625" style="5" customWidth="1"/>
    <col min="7" max="7" width="21.234375" style="5" customWidth="1"/>
    <col min="8" max="8" width="18.52734375" style="5" customWidth="1"/>
    <col min="9" max="9" width="20.3515625" style="5" customWidth="1"/>
    <col min="10" max="10" width="1.64453125" style="5" hidden="1" customWidth="1"/>
    <col min="11" max="20" width="35.64453125" style="5" hidden="1" customWidth="1"/>
    <col min="21" max="21" width="9.1171875" style="5" hidden="1" customWidth="1"/>
    <col min="22" max="22" width="23.1171875" style="5" hidden="1" customWidth="1"/>
    <col min="23" max="23" width="20.64453125" style="5" hidden="1" customWidth="1"/>
    <col min="24" max="24" width="25.52734375" style="5" hidden="1" customWidth="1"/>
    <col min="25" max="25" width="41.1171875" style="5" hidden="1" customWidth="1"/>
    <col min="26" max="39" width="9.1171875" style="5" hidden="1" customWidth="1"/>
    <col min="40" max="40" width="0" style="5" hidden="1" customWidth="1"/>
    <col min="41" max="16384" width="9.1171875" style="5" hidden="1"/>
  </cols>
  <sheetData>
    <row r="1" spans="1:17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4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4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36" customHeight="1" x14ac:dyDescent="0.4">
      <c r="A12" s="19" t="s">
        <v>4</v>
      </c>
      <c r="B12" s="19"/>
      <c r="C12" s="19"/>
      <c r="D12" s="19"/>
      <c r="E12" s="19"/>
      <c r="F12" s="19"/>
      <c r="G12" s="19"/>
      <c r="H12" s="19"/>
      <c r="I12" s="19"/>
    </row>
    <row r="13" spans="1:17" ht="6.75" customHeight="1" x14ac:dyDescent="0.4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 spans="1:17" ht="8.1" customHeight="1" x14ac:dyDescent="0.55000000000000004">
      <c r="A14" s="6"/>
      <c r="B14" s="6"/>
      <c r="C14" s="6"/>
      <c r="D14" s="6"/>
      <c r="E14" s="6"/>
      <c r="F14" s="6"/>
      <c r="G14" s="6"/>
      <c r="H14" s="6"/>
      <c r="I14" s="6"/>
      <c r="J14" s="7"/>
      <c r="K14" s="4"/>
      <c r="L14" s="4"/>
      <c r="M14" s="4"/>
      <c r="N14" s="4"/>
      <c r="O14" s="4"/>
    </row>
    <row r="15" spans="1:17" ht="6" customHeight="1" x14ac:dyDescent="0.55000000000000004">
      <c r="A15" s="6"/>
      <c r="B15" s="6"/>
      <c r="C15" s="6"/>
      <c r="D15" s="6"/>
      <c r="E15" s="6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17" ht="17.7" x14ac:dyDescent="0.55000000000000004">
      <c r="A16" s="6"/>
      <c r="B16" s="17" t="s">
        <v>5</v>
      </c>
      <c r="C16" s="17"/>
      <c r="D16" s="13">
        <v>100</v>
      </c>
      <c r="E16" s="8" t="s">
        <v>11</v>
      </c>
      <c r="F16" s="6"/>
      <c r="G16" s="20" t="str">
        <f>CONCATENATE("Amount after ",D22," Years")</f>
        <v>Amount after 30 Years</v>
      </c>
      <c r="H16" s="20"/>
      <c r="I16" s="6"/>
    </row>
    <row r="17" spans="1:14" ht="21" customHeight="1" x14ac:dyDescent="0.55000000000000004">
      <c r="A17" s="6"/>
      <c r="B17" s="8"/>
      <c r="C17" s="8"/>
      <c r="D17" s="6"/>
      <c r="E17" s="6"/>
      <c r="F17" s="6"/>
      <c r="G17" s="20"/>
      <c r="H17" s="20"/>
      <c r="I17" s="6"/>
    </row>
    <row r="18" spans="1:14" ht="17.7" x14ac:dyDescent="0.55000000000000004">
      <c r="A18" s="6"/>
      <c r="B18" s="17" t="s">
        <v>7</v>
      </c>
      <c r="C18" s="17"/>
      <c r="D18" s="6"/>
      <c r="E18" s="6"/>
      <c r="F18" s="6"/>
      <c r="G18" s="21">
        <f>'Link tools '!J34</f>
        <v>182688.36518463909</v>
      </c>
      <c r="H18" s="21"/>
      <c r="I18" s="6"/>
    </row>
    <row r="19" spans="1:14" ht="17.45" customHeight="1" x14ac:dyDescent="0.55000000000000004">
      <c r="A19" s="6"/>
      <c r="B19" s="8"/>
      <c r="C19" s="8"/>
      <c r="D19" s="6"/>
      <c r="E19" s="6"/>
      <c r="F19" s="6"/>
      <c r="G19" s="21"/>
      <c r="H19" s="21"/>
      <c r="I19" s="6"/>
    </row>
    <row r="20" spans="1:14" ht="17.45" customHeight="1" x14ac:dyDescent="0.55000000000000004">
      <c r="A20" s="6"/>
      <c r="B20" s="17" t="s">
        <v>6</v>
      </c>
      <c r="C20" s="17"/>
      <c r="D20" s="13">
        <v>1000</v>
      </c>
      <c r="E20" s="6" t="s">
        <v>11</v>
      </c>
      <c r="F20" s="6"/>
      <c r="G20" s="21"/>
      <c r="H20" s="21"/>
      <c r="I20" s="6"/>
      <c r="N20" s="9" t="s">
        <v>0</v>
      </c>
    </row>
    <row r="21" spans="1:14" ht="17.45" customHeight="1" x14ac:dyDescent="0.55000000000000004">
      <c r="A21" s="6"/>
      <c r="B21" s="8"/>
      <c r="C21" s="8"/>
      <c r="D21" s="6"/>
      <c r="E21" s="6"/>
      <c r="F21" s="6"/>
      <c r="G21" s="21"/>
      <c r="H21" s="21"/>
      <c r="I21" s="6"/>
    </row>
    <row r="22" spans="1:14" ht="17.45" customHeight="1" x14ac:dyDescent="0.55000000000000004">
      <c r="A22" s="6"/>
      <c r="B22" s="17" t="s">
        <v>8</v>
      </c>
      <c r="C22" s="17"/>
      <c r="D22" s="11">
        <v>30</v>
      </c>
      <c r="E22" s="6" t="s">
        <v>15</v>
      </c>
      <c r="F22" s="6"/>
      <c r="G22" s="21"/>
      <c r="H22" s="21"/>
      <c r="I22" s="6"/>
    </row>
    <row r="23" spans="1:14" ht="17.45" customHeight="1" x14ac:dyDescent="0.55000000000000004">
      <c r="A23" s="6"/>
      <c r="B23" s="8"/>
      <c r="C23" s="8"/>
      <c r="D23" s="6"/>
      <c r="E23" s="6"/>
      <c r="F23" s="6"/>
      <c r="G23" s="21"/>
      <c r="H23" s="21"/>
      <c r="I23" s="6"/>
    </row>
    <row r="24" spans="1:14" ht="17.7" x14ac:dyDescent="0.55000000000000004">
      <c r="A24" s="6"/>
      <c r="B24" s="17" t="s">
        <v>9</v>
      </c>
      <c r="C24" s="17"/>
      <c r="D24" s="12">
        <v>10</v>
      </c>
      <c r="E24" s="6" t="s">
        <v>18</v>
      </c>
      <c r="F24" s="6"/>
      <c r="G24" s="21"/>
      <c r="H24" s="21"/>
      <c r="I24" s="6"/>
    </row>
    <row r="25" spans="1:14" ht="17.7" x14ac:dyDescent="0.55000000000000004">
      <c r="A25" s="6"/>
      <c r="B25" s="6"/>
      <c r="C25" s="6"/>
      <c r="D25" s="6"/>
      <c r="E25" s="6"/>
      <c r="F25" s="6"/>
      <c r="G25" s="6"/>
      <c r="H25" s="6"/>
      <c r="I25" s="6"/>
    </row>
    <row r="26" spans="1:14" x14ac:dyDescent="0.4">
      <c r="B26" s="18"/>
      <c r="C26" s="18"/>
      <c r="D26" s="10"/>
      <c r="F26" s="10"/>
      <c r="H26" s="10"/>
    </row>
    <row r="27" spans="1:14" x14ac:dyDescent="0.4"/>
    <row r="28" spans="1:14" x14ac:dyDescent="0.4"/>
    <row r="29" spans="1:14" x14ac:dyDescent="0.4"/>
    <row r="30" spans="1:14" x14ac:dyDescent="0.4"/>
    <row r="31" spans="1:14" x14ac:dyDescent="0.4"/>
    <row r="32" spans="1:14" x14ac:dyDescent="0.4"/>
    <row r="33" x14ac:dyDescent="0.4"/>
    <row r="34" x14ac:dyDescent="0.4"/>
    <row r="35" x14ac:dyDescent="0.4"/>
    <row r="36" x14ac:dyDescent="0.4"/>
    <row r="37" x14ac:dyDescent="0.4"/>
    <row r="38" x14ac:dyDescent="0.4"/>
    <row r="39" x14ac:dyDescent="0.4"/>
    <row r="40" x14ac:dyDescent="0.4"/>
    <row r="41" x14ac:dyDescent="0.4"/>
    <row r="42" x14ac:dyDescent="0.4"/>
    <row r="43" x14ac:dyDescent="0.4"/>
    <row r="44" x14ac:dyDescent="0.4"/>
    <row r="45" x14ac:dyDescent="0.4"/>
    <row r="46" x14ac:dyDescent="0.4"/>
    <row r="47" x14ac:dyDescent="0.4"/>
    <row r="48" x14ac:dyDescent="0.4"/>
    <row r="49" x14ac:dyDescent="0.4"/>
    <row r="50" x14ac:dyDescent="0.4"/>
    <row r="51" x14ac:dyDescent="0.4"/>
    <row r="52" x14ac:dyDescent="0.4"/>
    <row r="53" x14ac:dyDescent="0.4"/>
    <row r="54" x14ac:dyDescent="0.4"/>
    <row r="55" x14ac:dyDescent="0.4"/>
    <row r="56" x14ac:dyDescent="0.4"/>
    <row r="57" x14ac:dyDescent="0.4"/>
    <row r="58" x14ac:dyDescent="0.4"/>
  </sheetData>
  <sheetProtection algorithmName="SHA-512" hashValue="yZ2m3xbsH2sZBKPyzUBoBCwbypapBmJaLMNlUNcniR9z9xlO+2yKPrEGeFl4oDzem3O8wXS/SjyBpc+DBpJ8Yg==" saltValue="WMsdGTu6asQuqmF/MI84yw==" spinCount="100000" sheet="1" formatCells="0" formatColumns="0" formatRows="0" insertColumns="0" insertRows="0" insertHyperlinks="0" deleteColumns="0" deleteRows="0" sort="0" autoFilter="0" pivotTables="0"/>
  <mergeCells count="9">
    <mergeCell ref="B24:C24"/>
    <mergeCell ref="B26:C26"/>
    <mergeCell ref="A12:I12"/>
    <mergeCell ref="B16:C16"/>
    <mergeCell ref="B20:C20"/>
    <mergeCell ref="B18:C18"/>
    <mergeCell ref="B22:C22"/>
    <mergeCell ref="G16:H17"/>
    <mergeCell ref="G18:H24"/>
  </mergeCells>
  <pageMargins left="0.2" right="0.2" top="0.25" bottom="0.75" header="0.3" footer="0.3"/>
  <pageSetup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3</xdr:col>
                    <xdr:colOff>296333</xdr:colOff>
                    <xdr:row>16</xdr:row>
                    <xdr:rowOff>165100</xdr:rowOff>
                  </from>
                  <to>
                    <xdr:col>4</xdr:col>
                    <xdr:colOff>529167</xdr:colOff>
                    <xdr:row>18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4</xdr:col>
                    <xdr:colOff>160867</xdr:colOff>
                    <xdr:row>16</xdr:row>
                    <xdr:rowOff>194733</xdr:rowOff>
                  </from>
                  <to>
                    <xdr:col>4</xdr:col>
                    <xdr:colOff>1426633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624B014-7B61-41F1-B950-99A7317D4AB0}">
          <x14:formula1>
            <xm:f>'Link tools '!$Q$3:$Q$32</xm:f>
          </x14:formula1>
          <xm:sqref>D22</xm:sqref>
        </x14:dataValidation>
        <x14:dataValidation type="list" allowBlank="1" showInputMessage="1" showErrorMessage="1" xr:uid="{413AFC72-DD5C-4104-83F2-0F5716BEAB0E}">
          <x14:formula1>
            <xm:f>'Link tools '!$S$3:$S$82</xm:f>
          </x14:formula1>
          <xm:sqref>D24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DD59D-BEA9-42EA-B967-E6FCD41A3441}">
  <sheetPr codeName="Sheet1"/>
  <dimension ref="A1:AG82"/>
  <sheetViews>
    <sheetView topLeftCell="A12" workbookViewId="0">
      <selection activeCell="H37" sqref="H37"/>
    </sheetView>
  </sheetViews>
  <sheetFormatPr defaultRowHeight="14.35" x14ac:dyDescent="0.5"/>
  <cols>
    <col min="3" max="3" width="10.1171875" bestFit="1" customWidth="1"/>
    <col min="6" max="6" width="10.1171875" bestFit="1" customWidth="1"/>
    <col min="7" max="7" width="10.1171875" customWidth="1"/>
    <col min="8" max="8" width="12.52734375" bestFit="1" customWidth="1"/>
    <col min="9" max="9" width="10.1171875" bestFit="1" customWidth="1"/>
    <col min="10" max="10" width="11.41015625" bestFit="1" customWidth="1"/>
    <col min="24" max="24" width="11" bestFit="1" customWidth="1"/>
    <col min="32" max="32" width="10.1171875" bestFit="1" customWidth="1"/>
  </cols>
  <sheetData>
    <row r="1" spans="1:33" x14ac:dyDescent="0.5">
      <c r="U1" t="s">
        <v>17</v>
      </c>
    </row>
    <row r="2" spans="1:33" x14ac:dyDescent="0.5">
      <c r="B2" t="s">
        <v>3</v>
      </c>
      <c r="C2" t="s">
        <v>2</v>
      </c>
      <c r="D2" s="16" t="s">
        <v>3</v>
      </c>
      <c r="E2" s="16" t="s">
        <v>10</v>
      </c>
      <c r="F2" s="16" t="s">
        <v>23</v>
      </c>
      <c r="G2" s="16" t="s">
        <v>29</v>
      </c>
      <c r="H2" s="16" t="s">
        <v>1</v>
      </c>
      <c r="M2" t="s">
        <v>10</v>
      </c>
      <c r="O2" t="s">
        <v>13</v>
      </c>
      <c r="Q2" t="s">
        <v>14</v>
      </c>
      <c r="S2" t="s">
        <v>16</v>
      </c>
      <c r="U2">
        <v>2</v>
      </c>
      <c r="X2" t="s">
        <v>12</v>
      </c>
      <c r="Y2">
        <v>1</v>
      </c>
      <c r="AC2" s="3" t="s">
        <v>24</v>
      </c>
      <c r="AD2" s="3" t="s">
        <v>25</v>
      </c>
      <c r="AE2" s="3" t="s">
        <v>26</v>
      </c>
      <c r="AF2" s="3" t="s">
        <v>27</v>
      </c>
      <c r="AG2" s="3" t="s">
        <v>28</v>
      </c>
    </row>
    <row r="3" spans="1:33" x14ac:dyDescent="0.5">
      <c r="A3">
        <v>0</v>
      </c>
      <c r="B3">
        <v>0</v>
      </c>
      <c r="C3" s="1">
        <f>IFERROR(E3+F3,0)</f>
        <v>100</v>
      </c>
      <c r="D3">
        <f t="shared" ref="D3:D33" si="0">IF($Y$7&gt;=B3,B3,"")</f>
        <v>0</v>
      </c>
      <c r="E3">
        <f>IF(D3&lt;=$Y$7,Calculator!$D$16,"")</f>
        <v>100</v>
      </c>
      <c r="F3" s="2">
        <v>0</v>
      </c>
      <c r="G3" s="2">
        <f t="shared" ref="G3:G9" si="1">IFERROR(E3+F3,0)</f>
        <v>100</v>
      </c>
      <c r="H3" s="2">
        <v>0</v>
      </c>
      <c r="I3" s="2">
        <f>H3</f>
        <v>0</v>
      </c>
      <c r="J3" s="2">
        <f>IFERROR(E3+F3+H3,0)</f>
        <v>100</v>
      </c>
      <c r="M3">
        <v>500</v>
      </c>
      <c r="O3">
        <v>10</v>
      </c>
      <c r="Q3">
        <v>1</v>
      </c>
      <c r="S3" s="1">
        <v>0.25</v>
      </c>
      <c r="X3" t="s">
        <v>19</v>
      </c>
      <c r="Y3">
        <v>2</v>
      </c>
      <c r="AB3" s="3">
        <v>1</v>
      </c>
      <c r="AC3" s="14">
        <f>Y9</f>
        <v>100</v>
      </c>
      <c r="AD3" s="14">
        <f>IF(U2=2,Y6,Y6*12)</f>
        <v>1000</v>
      </c>
      <c r="AE3" s="14">
        <f>AC3+AD3</f>
        <v>1100</v>
      </c>
      <c r="AF3" s="14">
        <f>AE3*Y5%</f>
        <v>110</v>
      </c>
      <c r="AG3" s="14">
        <f>AE3+AF3</f>
        <v>1210</v>
      </c>
    </row>
    <row r="4" spans="1:33" x14ac:dyDescent="0.5">
      <c r="A4" s="14">
        <f>AD3</f>
        <v>1000</v>
      </c>
      <c r="B4">
        <f>+B3+1</f>
        <v>1</v>
      </c>
      <c r="C4" s="1">
        <f t="shared" ref="C4:C33" si="2">IFERROR(E4+F4,0)</f>
        <v>1100</v>
      </c>
      <c r="D4">
        <f t="shared" si="0"/>
        <v>1</v>
      </c>
      <c r="E4">
        <f>IF(D4&lt;=$Y$7,Calculator!$D$16,"")</f>
        <v>100</v>
      </c>
      <c r="F4" s="2">
        <f>IF(D4&lt;=$Y$7,SUM($A$3:A4),"")</f>
        <v>1000</v>
      </c>
      <c r="G4" s="2">
        <f t="shared" si="1"/>
        <v>1100</v>
      </c>
      <c r="H4" s="14">
        <f>IF(D4&lt;=$Y$7,AG3-G4,"")</f>
        <v>110</v>
      </c>
      <c r="I4" s="2">
        <f>SUM($H$3:H4)</f>
        <v>110</v>
      </c>
      <c r="J4" s="2">
        <f t="shared" ref="J4:J33" si="3">IFERROR(E4+F4+H4,0)</f>
        <v>1210</v>
      </c>
      <c r="M4">
        <f>+M3+500</f>
        <v>1000</v>
      </c>
      <c r="O4">
        <f>+O3+5</f>
        <v>15</v>
      </c>
      <c r="Q4">
        <f>+Q3+1</f>
        <v>2</v>
      </c>
      <c r="S4" s="1">
        <f>+S3+0.25</f>
        <v>0.5</v>
      </c>
      <c r="AB4" s="3">
        <f>+AB3+1</f>
        <v>2</v>
      </c>
      <c r="AD4" s="14">
        <f>AD3</f>
        <v>1000</v>
      </c>
      <c r="AE4">
        <f>AG3</f>
        <v>1210</v>
      </c>
      <c r="AF4" s="2">
        <f>(AD4+AE4)*$Y$5%</f>
        <v>221</v>
      </c>
      <c r="AG4" s="14">
        <f t="shared" ref="AG4:AG20" si="4">AC4+AD4+AE4+AF4</f>
        <v>2431</v>
      </c>
    </row>
    <row r="5" spans="1:33" x14ac:dyDescent="0.5">
      <c r="A5" s="14">
        <f t="shared" ref="A5:A33" si="5">AD4</f>
        <v>1000</v>
      </c>
      <c r="B5">
        <f t="shared" ref="B5:B33" si="6">+B4+1</f>
        <v>2</v>
      </c>
      <c r="C5" s="1">
        <f t="shared" si="2"/>
        <v>2100</v>
      </c>
      <c r="D5">
        <f t="shared" si="0"/>
        <v>2</v>
      </c>
      <c r="E5">
        <f>IF(D5&lt;=$Y$7,Calculator!$D$16,"")</f>
        <v>100</v>
      </c>
      <c r="F5" s="2">
        <f>IF(D5&lt;=$Y$7,SUM($A$3:A5),"")</f>
        <v>2000</v>
      </c>
      <c r="G5" s="2">
        <f t="shared" si="1"/>
        <v>2100</v>
      </c>
      <c r="H5" s="14">
        <f>IF(D5&lt;=$Y$7,AG4-G5,"")</f>
        <v>331</v>
      </c>
      <c r="I5" s="2">
        <f>SUM($H$3:H5)</f>
        <v>441</v>
      </c>
      <c r="J5" s="2">
        <f t="shared" si="3"/>
        <v>2431</v>
      </c>
      <c r="M5">
        <f t="shared" ref="M5:M22" si="7">+M4+500</f>
        <v>1500</v>
      </c>
      <c r="O5">
        <f t="shared" ref="O5:O21" si="8">+O4+5</f>
        <v>20</v>
      </c>
      <c r="Q5">
        <f t="shared" ref="Q5:Q32" si="9">+Q4+1</f>
        <v>3</v>
      </c>
      <c r="S5" s="1">
        <f t="shared" ref="S5:S68" si="10">+S4+0.25</f>
        <v>0.75</v>
      </c>
      <c r="X5" t="s">
        <v>16</v>
      </c>
      <c r="Y5" s="1">
        <f>Calculator!D24</f>
        <v>10</v>
      </c>
      <c r="AB5" s="3">
        <f t="shared" ref="AB5:AB32" si="11">+AB4+1</f>
        <v>3</v>
      </c>
      <c r="AD5" s="14">
        <f t="shared" ref="AD5:AD32" si="12">AD4</f>
        <v>1000</v>
      </c>
      <c r="AE5" s="14">
        <f>AG4</f>
        <v>2431</v>
      </c>
      <c r="AF5" s="2">
        <f t="shared" ref="AF5:AF32" si="13">(AD5+AE5)*$Y$5%</f>
        <v>343.1</v>
      </c>
      <c r="AG5" s="14">
        <f t="shared" si="4"/>
        <v>3774.1</v>
      </c>
    </row>
    <row r="6" spans="1:33" x14ac:dyDescent="0.5">
      <c r="A6" s="14">
        <f t="shared" si="5"/>
        <v>1000</v>
      </c>
      <c r="B6">
        <f t="shared" si="6"/>
        <v>3</v>
      </c>
      <c r="C6" s="1">
        <f t="shared" si="2"/>
        <v>3100</v>
      </c>
      <c r="D6">
        <f t="shared" si="0"/>
        <v>3</v>
      </c>
      <c r="E6">
        <f>IF(D6&lt;=$Y$7,Calculator!$D$16,"")</f>
        <v>100</v>
      </c>
      <c r="F6" s="2">
        <f>IF(D6&lt;=$Y$7,SUM($A$3:A6),"")</f>
        <v>3000</v>
      </c>
      <c r="G6" s="2">
        <f t="shared" si="1"/>
        <v>3100</v>
      </c>
      <c r="H6" s="14">
        <f>IF(D6&lt;=$Y$7,AG5-G6,"")</f>
        <v>674.09999999999991</v>
      </c>
      <c r="I6" s="2">
        <f>SUM($H$3:H6)</f>
        <v>1115.0999999999999</v>
      </c>
      <c r="J6" s="2">
        <f t="shared" si="3"/>
        <v>3774.1</v>
      </c>
      <c r="M6">
        <f t="shared" si="7"/>
        <v>2000</v>
      </c>
      <c r="O6">
        <f t="shared" si="8"/>
        <v>25</v>
      </c>
      <c r="Q6">
        <f t="shared" si="9"/>
        <v>4</v>
      </c>
      <c r="S6" s="1">
        <f t="shared" si="10"/>
        <v>1</v>
      </c>
      <c r="X6" t="s">
        <v>20</v>
      </c>
      <c r="Y6">
        <f>Calculator!D20</f>
        <v>1000</v>
      </c>
      <c r="AB6" s="3">
        <f t="shared" si="11"/>
        <v>4</v>
      </c>
      <c r="AD6" s="14">
        <f t="shared" si="12"/>
        <v>1000</v>
      </c>
      <c r="AE6">
        <f>AG5</f>
        <v>3774.1</v>
      </c>
      <c r="AF6" s="2">
        <f t="shared" si="13"/>
        <v>477.41000000000008</v>
      </c>
      <c r="AG6" s="14">
        <f t="shared" si="4"/>
        <v>5251.51</v>
      </c>
    </row>
    <row r="7" spans="1:33" x14ac:dyDescent="0.5">
      <c r="A7" s="14">
        <f t="shared" si="5"/>
        <v>1000</v>
      </c>
      <c r="B7">
        <f t="shared" si="6"/>
        <v>4</v>
      </c>
      <c r="C7" s="1">
        <f t="shared" si="2"/>
        <v>4100</v>
      </c>
      <c r="D7">
        <f t="shared" si="0"/>
        <v>4</v>
      </c>
      <c r="E7">
        <f>IF(D7&lt;=$Y$7,Calculator!$D$16,"")</f>
        <v>100</v>
      </c>
      <c r="F7" s="2">
        <f>IF(D7&lt;=$Y$7,SUM($A$3:A7),"")</f>
        <v>4000</v>
      </c>
      <c r="G7" s="2">
        <f t="shared" si="1"/>
        <v>4100</v>
      </c>
      <c r="H7" s="14">
        <f>IF(D7&lt;=$Y$7,AG6-G7,"")</f>
        <v>1151.5100000000002</v>
      </c>
      <c r="I7" s="2">
        <f>SUM($H$3:H7)</f>
        <v>2266.61</v>
      </c>
      <c r="J7" s="2">
        <f t="shared" si="3"/>
        <v>5251.51</v>
      </c>
      <c r="M7">
        <f t="shared" si="7"/>
        <v>2500</v>
      </c>
      <c r="O7">
        <f t="shared" si="8"/>
        <v>30</v>
      </c>
      <c r="Q7">
        <f t="shared" si="9"/>
        <v>5</v>
      </c>
      <c r="S7" s="1">
        <f t="shared" si="10"/>
        <v>1.25</v>
      </c>
      <c r="X7" t="s">
        <v>21</v>
      </c>
      <c r="Y7">
        <f>Calculator!D22</f>
        <v>30</v>
      </c>
      <c r="AB7" s="3">
        <f t="shared" si="11"/>
        <v>5</v>
      </c>
      <c r="AD7" s="14">
        <f t="shared" si="12"/>
        <v>1000</v>
      </c>
      <c r="AE7">
        <f>AG6</f>
        <v>5251.51</v>
      </c>
      <c r="AF7" s="2">
        <f t="shared" si="13"/>
        <v>625.15100000000007</v>
      </c>
      <c r="AG7" s="14">
        <f t="shared" si="4"/>
        <v>6876.6610000000001</v>
      </c>
    </row>
    <row r="8" spans="1:33" x14ac:dyDescent="0.5">
      <c r="A8" s="14">
        <f t="shared" si="5"/>
        <v>1000</v>
      </c>
      <c r="B8">
        <f t="shared" si="6"/>
        <v>5</v>
      </c>
      <c r="C8" s="1">
        <f t="shared" si="2"/>
        <v>5100</v>
      </c>
      <c r="D8">
        <f t="shared" si="0"/>
        <v>5</v>
      </c>
      <c r="E8">
        <f>IF(D8&lt;=$Y$7,Calculator!$D$16,"")</f>
        <v>100</v>
      </c>
      <c r="F8" s="2">
        <f>IF(D8&lt;=$Y$7,SUM($A$3:A8),"")</f>
        <v>5000</v>
      </c>
      <c r="G8" s="2">
        <f t="shared" si="1"/>
        <v>5100</v>
      </c>
      <c r="H8" s="14">
        <f>IF(D8&lt;=$Y$7,AG7-G8,"")</f>
        <v>1776.6610000000001</v>
      </c>
      <c r="I8" s="2">
        <f>SUM($H$3:H8)</f>
        <v>4043.2710000000002</v>
      </c>
      <c r="J8" s="2">
        <f t="shared" si="3"/>
        <v>6876.6610000000001</v>
      </c>
      <c r="M8">
        <f t="shared" si="7"/>
        <v>3000</v>
      </c>
      <c r="O8">
        <f t="shared" si="8"/>
        <v>35</v>
      </c>
      <c r="Q8">
        <f t="shared" si="9"/>
        <v>6</v>
      </c>
      <c r="S8" s="1">
        <f t="shared" si="10"/>
        <v>1.5</v>
      </c>
      <c r="AB8" s="3">
        <f t="shared" si="11"/>
        <v>6</v>
      </c>
      <c r="AD8" s="14">
        <f t="shared" si="12"/>
        <v>1000</v>
      </c>
      <c r="AE8">
        <f>AG7</f>
        <v>6876.6610000000001</v>
      </c>
      <c r="AF8" s="2">
        <f t="shared" si="13"/>
        <v>787.66610000000003</v>
      </c>
      <c r="AG8" s="14">
        <f t="shared" si="4"/>
        <v>8664.3271000000004</v>
      </c>
    </row>
    <row r="9" spans="1:33" x14ac:dyDescent="0.5">
      <c r="A9" s="14">
        <f t="shared" si="5"/>
        <v>1000</v>
      </c>
      <c r="B9">
        <f t="shared" si="6"/>
        <v>6</v>
      </c>
      <c r="C9" s="1">
        <f t="shared" si="2"/>
        <v>6100</v>
      </c>
      <c r="D9">
        <f t="shared" si="0"/>
        <v>6</v>
      </c>
      <c r="E9">
        <f>IF(D9&lt;=$Y$7,Calculator!$D$16,"")</f>
        <v>100</v>
      </c>
      <c r="F9" s="2">
        <f>IF(D9&lt;=$Y$7,SUM($A$3:A9),"")</f>
        <v>6000</v>
      </c>
      <c r="G9" s="2">
        <f t="shared" si="1"/>
        <v>6100</v>
      </c>
      <c r="H9" s="14">
        <f t="shared" ref="H9:H33" si="14">IF(D9&lt;=$Y$7,AG8-G9,"")</f>
        <v>2564.3271000000004</v>
      </c>
      <c r="I9" s="2">
        <f>SUM($H$3:H9)</f>
        <v>6607.5981000000011</v>
      </c>
      <c r="J9" s="2">
        <f t="shared" si="3"/>
        <v>8664.3271000000004</v>
      </c>
      <c r="M9">
        <f t="shared" si="7"/>
        <v>3500</v>
      </c>
      <c r="O9">
        <f t="shared" si="8"/>
        <v>40</v>
      </c>
      <c r="Q9">
        <f t="shared" si="9"/>
        <v>7</v>
      </c>
      <c r="S9" s="1">
        <f t="shared" si="10"/>
        <v>1.75</v>
      </c>
      <c r="X9" t="s">
        <v>22</v>
      </c>
      <c r="Y9">
        <f>Calculator!D16</f>
        <v>100</v>
      </c>
      <c r="AB9" s="3">
        <f t="shared" si="11"/>
        <v>7</v>
      </c>
      <c r="AD9" s="14">
        <f t="shared" si="12"/>
        <v>1000</v>
      </c>
      <c r="AE9">
        <f t="shared" ref="AE9:AE32" si="15">AG8</f>
        <v>8664.3271000000004</v>
      </c>
      <c r="AF9" s="2">
        <f t="shared" si="13"/>
        <v>966.43271000000004</v>
      </c>
      <c r="AG9" s="14">
        <f t="shared" si="4"/>
        <v>10630.75981</v>
      </c>
    </row>
    <row r="10" spans="1:33" x14ac:dyDescent="0.5">
      <c r="A10" s="14">
        <f t="shared" si="5"/>
        <v>1000</v>
      </c>
      <c r="B10">
        <f t="shared" si="6"/>
        <v>7</v>
      </c>
      <c r="C10" s="1">
        <f t="shared" si="2"/>
        <v>7100</v>
      </c>
      <c r="D10">
        <f t="shared" si="0"/>
        <v>7</v>
      </c>
      <c r="E10">
        <f>IF(D10&lt;=$Y$7,Calculator!$D$16,"")</f>
        <v>100</v>
      </c>
      <c r="F10" s="2">
        <f>IF(D10&lt;=$Y$7,SUM($A$3:A10),"")</f>
        <v>7000</v>
      </c>
      <c r="G10" s="2">
        <f t="shared" ref="G10:G33" si="16">IFERROR(E10+F10,0)</f>
        <v>7100</v>
      </c>
      <c r="H10" s="14">
        <f t="shared" si="14"/>
        <v>3530.7598099999996</v>
      </c>
      <c r="I10" s="2">
        <f>SUM($H$3:H10)</f>
        <v>10138.357910000001</v>
      </c>
      <c r="J10" s="2">
        <f t="shared" si="3"/>
        <v>10630.75981</v>
      </c>
      <c r="M10">
        <f t="shared" si="7"/>
        <v>4000</v>
      </c>
      <c r="O10">
        <f t="shared" si="8"/>
        <v>45</v>
      </c>
      <c r="Q10">
        <f t="shared" si="9"/>
        <v>8</v>
      </c>
      <c r="S10" s="1">
        <f t="shared" si="10"/>
        <v>2</v>
      </c>
      <c r="AB10" s="3">
        <f t="shared" si="11"/>
        <v>8</v>
      </c>
      <c r="AD10" s="14">
        <f t="shared" si="12"/>
        <v>1000</v>
      </c>
      <c r="AE10">
        <f t="shared" si="15"/>
        <v>10630.75981</v>
      </c>
      <c r="AF10" s="2">
        <f t="shared" si="13"/>
        <v>1163.075981</v>
      </c>
      <c r="AG10" s="14">
        <f t="shared" si="4"/>
        <v>12793.835791</v>
      </c>
    </row>
    <row r="11" spans="1:33" x14ac:dyDescent="0.5">
      <c r="A11" s="14">
        <f t="shared" si="5"/>
        <v>1000</v>
      </c>
      <c r="B11">
        <f t="shared" si="6"/>
        <v>8</v>
      </c>
      <c r="C11" s="1">
        <f t="shared" si="2"/>
        <v>8100</v>
      </c>
      <c r="D11">
        <f t="shared" si="0"/>
        <v>8</v>
      </c>
      <c r="E11">
        <f>IF(D11&lt;=$Y$7,Calculator!$D$16,"")</f>
        <v>100</v>
      </c>
      <c r="F11" s="2">
        <f>IF(D11&lt;=$Y$7,SUM($A$3:A11),"")</f>
        <v>8000</v>
      </c>
      <c r="G11" s="2">
        <f t="shared" si="16"/>
        <v>8100</v>
      </c>
      <c r="H11" s="14">
        <f t="shared" si="14"/>
        <v>4693.8357909999995</v>
      </c>
      <c r="I11" s="2">
        <f>SUM($H$3:H11)</f>
        <v>14832.193701</v>
      </c>
      <c r="J11" s="2">
        <f t="shared" si="3"/>
        <v>12793.835791</v>
      </c>
      <c r="M11">
        <f t="shared" si="7"/>
        <v>4500</v>
      </c>
      <c r="O11">
        <f t="shared" si="8"/>
        <v>50</v>
      </c>
      <c r="Q11">
        <f t="shared" si="9"/>
        <v>9</v>
      </c>
      <c r="S11" s="1">
        <f t="shared" si="10"/>
        <v>2.25</v>
      </c>
      <c r="AB11" s="3">
        <f t="shared" si="11"/>
        <v>9</v>
      </c>
      <c r="AD11" s="14">
        <f t="shared" si="12"/>
        <v>1000</v>
      </c>
      <c r="AE11">
        <f t="shared" si="15"/>
        <v>12793.835791</v>
      </c>
      <c r="AF11" s="2">
        <f t="shared" si="13"/>
        <v>1379.3835791000001</v>
      </c>
      <c r="AG11" s="14">
        <f t="shared" si="4"/>
        <v>15173.2193701</v>
      </c>
    </row>
    <row r="12" spans="1:33" x14ac:dyDescent="0.5">
      <c r="A12" s="14">
        <f t="shared" si="5"/>
        <v>1000</v>
      </c>
      <c r="B12">
        <f t="shared" si="6"/>
        <v>9</v>
      </c>
      <c r="C12" s="1">
        <f t="shared" si="2"/>
        <v>9100</v>
      </c>
      <c r="D12">
        <f t="shared" si="0"/>
        <v>9</v>
      </c>
      <c r="E12">
        <f>IF(D12&lt;=$Y$7,Calculator!$D$16,"")</f>
        <v>100</v>
      </c>
      <c r="F12" s="2">
        <f>IF(D12&lt;=$Y$7,SUM($A$3:A12),"")</f>
        <v>9000</v>
      </c>
      <c r="G12" s="2">
        <f t="shared" si="16"/>
        <v>9100</v>
      </c>
      <c r="H12" s="14">
        <f t="shared" si="14"/>
        <v>6073.2193700999997</v>
      </c>
      <c r="I12" s="2">
        <f>SUM($H$3:H12)</f>
        <v>20905.4130711</v>
      </c>
      <c r="J12" s="2">
        <f t="shared" si="3"/>
        <v>15173.2193701</v>
      </c>
      <c r="M12">
        <f t="shared" si="7"/>
        <v>5000</v>
      </c>
      <c r="O12">
        <f t="shared" si="8"/>
        <v>55</v>
      </c>
      <c r="Q12">
        <f t="shared" si="9"/>
        <v>10</v>
      </c>
      <c r="S12" s="1">
        <f t="shared" si="10"/>
        <v>2.5</v>
      </c>
      <c r="AB12" s="3">
        <f t="shared" si="11"/>
        <v>10</v>
      </c>
      <c r="AD12" s="14">
        <f t="shared" si="12"/>
        <v>1000</v>
      </c>
      <c r="AE12">
        <f t="shared" si="15"/>
        <v>15173.2193701</v>
      </c>
      <c r="AF12" s="2">
        <f t="shared" si="13"/>
        <v>1617.3219370100001</v>
      </c>
      <c r="AG12" s="14">
        <f t="shared" si="4"/>
        <v>17790.541307110001</v>
      </c>
    </row>
    <row r="13" spans="1:33" x14ac:dyDescent="0.5">
      <c r="A13" s="14">
        <f t="shared" si="5"/>
        <v>1000</v>
      </c>
      <c r="B13">
        <f t="shared" si="6"/>
        <v>10</v>
      </c>
      <c r="C13" s="1">
        <f t="shared" si="2"/>
        <v>10100</v>
      </c>
      <c r="D13">
        <f t="shared" si="0"/>
        <v>10</v>
      </c>
      <c r="E13">
        <f>IF(D13&lt;=$Y$7,Calculator!$D$16,"")</f>
        <v>100</v>
      </c>
      <c r="F13" s="2">
        <f>IF(D13&lt;=$Y$7,SUM($A$3:A13),"")</f>
        <v>10000</v>
      </c>
      <c r="G13" s="2">
        <f t="shared" si="16"/>
        <v>10100</v>
      </c>
      <c r="H13" s="14">
        <f t="shared" si="14"/>
        <v>7690.5413071100011</v>
      </c>
      <c r="I13" s="2">
        <f>SUM($H$3:H13)</f>
        <v>28595.954378210001</v>
      </c>
      <c r="J13" s="2">
        <f t="shared" si="3"/>
        <v>17790.541307110001</v>
      </c>
      <c r="M13">
        <f t="shared" si="7"/>
        <v>5500</v>
      </c>
      <c r="O13">
        <f t="shared" si="8"/>
        <v>60</v>
      </c>
      <c r="Q13">
        <f t="shared" si="9"/>
        <v>11</v>
      </c>
      <c r="S13" s="1">
        <f t="shared" si="10"/>
        <v>2.75</v>
      </c>
      <c r="AB13" s="3">
        <f t="shared" si="11"/>
        <v>11</v>
      </c>
      <c r="AD13" s="14">
        <f t="shared" si="12"/>
        <v>1000</v>
      </c>
      <c r="AE13">
        <f t="shared" si="15"/>
        <v>17790.541307110001</v>
      </c>
      <c r="AF13" s="2">
        <f t="shared" si="13"/>
        <v>1879.0541307110002</v>
      </c>
      <c r="AG13" s="14">
        <f t="shared" si="4"/>
        <v>20669.595437821001</v>
      </c>
    </row>
    <row r="14" spans="1:33" x14ac:dyDescent="0.5">
      <c r="A14" s="14">
        <f t="shared" si="5"/>
        <v>1000</v>
      </c>
      <c r="B14">
        <f t="shared" si="6"/>
        <v>11</v>
      </c>
      <c r="C14" s="1">
        <f t="shared" si="2"/>
        <v>11100</v>
      </c>
      <c r="D14">
        <f t="shared" si="0"/>
        <v>11</v>
      </c>
      <c r="E14">
        <f>IF(D14&lt;=$Y$7,Calculator!$D$16,"")</f>
        <v>100</v>
      </c>
      <c r="F14" s="2">
        <f>IF(D14&lt;=$Y$7,SUM($A$3:A14),"")</f>
        <v>11000</v>
      </c>
      <c r="G14" s="2">
        <f t="shared" si="16"/>
        <v>11100</v>
      </c>
      <c r="H14" s="14">
        <f t="shared" si="14"/>
        <v>9569.5954378210008</v>
      </c>
      <c r="I14" s="2">
        <f>SUM($H$3:H14)</f>
        <v>38165.549816031002</v>
      </c>
      <c r="J14" s="2">
        <f t="shared" si="3"/>
        <v>20669.595437821001</v>
      </c>
      <c r="M14">
        <f t="shared" si="7"/>
        <v>6000</v>
      </c>
      <c r="O14">
        <f t="shared" si="8"/>
        <v>65</v>
      </c>
      <c r="Q14">
        <f t="shared" si="9"/>
        <v>12</v>
      </c>
      <c r="S14" s="1">
        <f t="shared" si="10"/>
        <v>3</v>
      </c>
      <c r="AB14" s="3">
        <f t="shared" si="11"/>
        <v>12</v>
      </c>
      <c r="AD14" s="14">
        <f t="shared" si="12"/>
        <v>1000</v>
      </c>
      <c r="AE14">
        <f t="shared" si="15"/>
        <v>20669.595437821001</v>
      </c>
      <c r="AF14" s="2">
        <f t="shared" si="13"/>
        <v>2166.9595437821004</v>
      </c>
      <c r="AG14" s="14">
        <f t="shared" si="4"/>
        <v>23836.554981603102</v>
      </c>
    </row>
    <row r="15" spans="1:33" x14ac:dyDescent="0.5">
      <c r="A15" s="14">
        <f t="shared" si="5"/>
        <v>1000</v>
      </c>
      <c r="B15">
        <f t="shared" si="6"/>
        <v>12</v>
      </c>
      <c r="C15" s="1">
        <f t="shared" si="2"/>
        <v>12100</v>
      </c>
      <c r="D15">
        <f t="shared" si="0"/>
        <v>12</v>
      </c>
      <c r="E15">
        <f>IF(D15&lt;=$Y$7,Calculator!$D$16,"")</f>
        <v>100</v>
      </c>
      <c r="F15" s="2">
        <f>IF(D15&lt;=$Y$7,SUM($A$3:A15),"")</f>
        <v>12000</v>
      </c>
      <c r="G15" s="2">
        <f t="shared" si="16"/>
        <v>12100</v>
      </c>
      <c r="H15" s="14">
        <f t="shared" si="14"/>
        <v>11736.554981603102</v>
      </c>
      <c r="I15" s="2">
        <f>SUM($H$3:H15)</f>
        <v>49902.104797634107</v>
      </c>
      <c r="J15" s="2">
        <f t="shared" si="3"/>
        <v>23836.554981603102</v>
      </c>
      <c r="M15">
        <f t="shared" si="7"/>
        <v>6500</v>
      </c>
      <c r="O15">
        <f t="shared" si="8"/>
        <v>70</v>
      </c>
      <c r="Q15">
        <f t="shared" si="9"/>
        <v>13</v>
      </c>
      <c r="S15" s="1">
        <f t="shared" si="10"/>
        <v>3.25</v>
      </c>
      <c r="AB15" s="3">
        <f t="shared" si="11"/>
        <v>13</v>
      </c>
      <c r="AD15" s="14">
        <f t="shared" si="12"/>
        <v>1000</v>
      </c>
      <c r="AE15">
        <f t="shared" si="15"/>
        <v>23836.554981603102</v>
      </c>
      <c r="AF15" s="2">
        <f t="shared" si="13"/>
        <v>2483.6554981603103</v>
      </c>
      <c r="AG15" s="14">
        <f t="shared" si="4"/>
        <v>27320.210479763413</v>
      </c>
    </row>
    <row r="16" spans="1:33" x14ac:dyDescent="0.5">
      <c r="A16" s="14">
        <f t="shared" si="5"/>
        <v>1000</v>
      </c>
      <c r="B16">
        <f t="shared" si="6"/>
        <v>13</v>
      </c>
      <c r="C16" s="1">
        <f t="shared" si="2"/>
        <v>13100</v>
      </c>
      <c r="D16">
        <f t="shared" si="0"/>
        <v>13</v>
      </c>
      <c r="E16">
        <f>IF(D16&lt;=$Y$7,Calculator!$D$16,"")</f>
        <v>100</v>
      </c>
      <c r="F16" s="2">
        <f>IF(D16&lt;=$Y$7,SUM($A$3:A16),"")</f>
        <v>13000</v>
      </c>
      <c r="G16" s="2">
        <f t="shared" si="16"/>
        <v>13100</v>
      </c>
      <c r="H16" s="14">
        <f t="shared" si="14"/>
        <v>14220.210479763413</v>
      </c>
      <c r="I16" s="2">
        <f>SUM($H$3:H16)</f>
        <v>64122.315277397516</v>
      </c>
      <c r="J16" s="2">
        <f t="shared" si="3"/>
        <v>27320.210479763413</v>
      </c>
      <c r="M16">
        <f t="shared" si="7"/>
        <v>7000</v>
      </c>
      <c r="O16">
        <f t="shared" si="8"/>
        <v>75</v>
      </c>
      <c r="Q16">
        <f t="shared" si="9"/>
        <v>14</v>
      </c>
      <c r="S16" s="1">
        <f t="shared" si="10"/>
        <v>3.5</v>
      </c>
      <c r="AB16" s="3">
        <f t="shared" si="11"/>
        <v>14</v>
      </c>
      <c r="AD16" s="14">
        <f t="shared" si="12"/>
        <v>1000</v>
      </c>
      <c r="AE16">
        <f t="shared" si="15"/>
        <v>27320.210479763413</v>
      </c>
      <c r="AF16" s="2">
        <f t="shared" si="13"/>
        <v>2832.0210479763414</v>
      </c>
      <c r="AG16" s="14">
        <f t="shared" si="4"/>
        <v>31152.231527739754</v>
      </c>
    </row>
    <row r="17" spans="1:33" x14ac:dyDescent="0.5">
      <c r="A17" s="14">
        <f t="shared" si="5"/>
        <v>1000</v>
      </c>
      <c r="B17">
        <f t="shared" si="6"/>
        <v>14</v>
      </c>
      <c r="C17" s="1">
        <f t="shared" si="2"/>
        <v>14100</v>
      </c>
      <c r="D17">
        <f t="shared" si="0"/>
        <v>14</v>
      </c>
      <c r="E17">
        <f>IF(D17&lt;=$Y$7,Calculator!$D$16,"")</f>
        <v>100</v>
      </c>
      <c r="F17" s="2">
        <f>IF(D17&lt;=$Y$7,SUM($A$3:A17),"")</f>
        <v>14000</v>
      </c>
      <c r="G17" s="2">
        <f t="shared" si="16"/>
        <v>14100</v>
      </c>
      <c r="H17" s="14">
        <f t="shared" si="14"/>
        <v>17052.231527739754</v>
      </c>
      <c r="I17" s="2">
        <f>SUM($H$3:H17)</f>
        <v>81174.546805137274</v>
      </c>
      <c r="J17" s="2">
        <f t="shared" si="3"/>
        <v>31152.231527739754</v>
      </c>
      <c r="M17">
        <f t="shared" si="7"/>
        <v>7500</v>
      </c>
      <c r="O17">
        <f t="shared" si="8"/>
        <v>80</v>
      </c>
      <c r="Q17">
        <f t="shared" si="9"/>
        <v>15</v>
      </c>
      <c r="S17" s="1">
        <f t="shared" si="10"/>
        <v>3.75</v>
      </c>
      <c r="AB17" s="3">
        <f t="shared" si="11"/>
        <v>15</v>
      </c>
      <c r="AD17" s="14">
        <f t="shared" si="12"/>
        <v>1000</v>
      </c>
      <c r="AE17">
        <f t="shared" si="15"/>
        <v>31152.231527739754</v>
      </c>
      <c r="AF17" s="2">
        <f t="shared" si="13"/>
        <v>3215.2231527739755</v>
      </c>
      <c r="AG17" s="14">
        <f t="shared" si="4"/>
        <v>35367.454680513729</v>
      </c>
    </row>
    <row r="18" spans="1:33" x14ac:dyDescent="0.5">
      <c r="A18" s="14">
        <f t="shared" si="5"/>
        <v>1000</v>
      </c>
      <c r="B18">
        <f t="shared" si="6"/>
        <v>15</v>
      </c>
      <c r="C18" s="1">
        <f t="shared" si="2"/>
        <v>15100</v>
      </c>
      <c r="D18">
        <f t="shared" si="0"/>
        <v>15</v>
      </c>
      <c r="E18">
        <f>IF(D18&lt;=$Y$7,Calculator!$D$16,"")</f>
        <v>100</v>
      </c>
      <c r="F18" s="2">
        <f>IF(D18&lt;=$Y$7,SUM($A$3:A18),"")</f>
        <v>15000</v>
      </c>
      <c r="G18" s="2">
        <f t="shared" si="16"/>
        <v>15100</v>
      </c>
      <c r="H18" s="14">
        <f t="shared" si="14"/>
        <v>20267.454680513729</v>
      </c>
      <c r="I18" s="2">
        <f>SUM($H$3:H18)</f>
        <v>101442.00148565101</v>
      </c>
      <c r="J18" s="2">
        <f t="shared" si="3"/>
        <v>35367.454680513729</v>
      </c>
      <c r="M18">
        <f t="shared" si="7"/>
        <v>8000</v>
      </c>
      <c r="O18">
        <f t="shared" si="8"/>
        <v>85</v>
      </c>
      <c r="Q18">
        <f t="shared" si="9"/>
        <v>16</v>
      </c>
      <c r="S18" s="1">
        <f t="shared" si="10"/>
        <v>4</v>
      </c>
      <c r="AB18" s="3">
        <f t="shared" si="11"/>
        <v>16</v>
      </c>
      <c r="AD18" s="14">
        <f t="shared" si="12"/>
        <v>1000</v>
      </c>
      <c r="AE18">
        <f t="shared" si="15"/>
        <v>35367.454680513729</v>
      </c>
      <c r="AF18" s="2">
        <f t="shared" si="13"/>
        <v>3636.7454680513729</v>
      </c>
      <c r="AG18" s="14">
        <f t="shared" si="4"/>
        <v>40004.200148565098</v>
      </c>
    </row>
    <row r="19" spans="1:33" x14ac:dyDescent="0.5">
      <c r="A19" s="14">
        <f t="shared" si="5"/>
        <v>1000</v>
      </c>
      <c r="B19">
        <f t="shared" si="6"/>
        <v>16</v>
      </c>
      <c r="C19" s="1">
        <f t="shared" si="2"/>
        <v>16100</v>
      </c>
      <c r="D19">
        <f t="shared" si="0"/>
        <v>16</v>
      </c>
      <c r="E19">
        <f>IF(D19&lt;=$Y$7,Calculator!$D$16,"")</f>
        <v>100</v>
      </c>
      <c r="F19" s="2">
        <f>IF(D19&lt;=$Y$7,SUM($A$3:A19),"")</f>
        <v>16000</v>
      </c>
      <c r="G19" s="2">
        <f t="shared" si="16"/>
        <v>16100</v>
      </c>
      <c r="H19" s="14">
        <f t="shared" si="14"/>
        <v>23904.200148565098</v>
      </c>
      <c r="I19" s="2">
        <f>SUM($H$3:H19)</f>
        <v>125346.20163421611</v>
      </c>
      <c r="J19" s="2">
        <f t="shared" si="3"/>
        <v>40004.200148565098</v>
      </c>
      <c r="M19">
        <f t="shared" si="7"/>
        <v>8500</v>
      </c>
      <c r="O19">
        <f t="shared" si="8"/>
        <v>90</v>
      </c>
      <c r="Q19">
        <f t="shared" si="9"/>
        <v>17</v>
      </c>
      <c r="S19" s="1">
        <f t="shared" si="10"/>
        <v>4.25</v>
      </c>
      <c r="AB19" s="3">
        <f t="shared" si="11"/>
        <v>17</v>
      </c>
      <c r="AD19" s="14">
        <f t="shared" si="12"/>
        <v>1000</v>
      </c>
      <c r="AE19">
        <f t="shared" si="15"/>
        <v>40004.200148565098</v>
      </c>
      <c r="AF19" s="2">
        <f t="shared" si="13"/>
        <v>4100.4200148565096</v>
      </c>
      <c r="AG19" s="14">
        <f t="shared" si="4"/>
        <v>45104.620163421605</v>
      </c>
    </row>
    <row r="20" spans="1:33" x14ac:dyDescent="0.5">
      <c r="A20" s="14">
        <f t="shared" si="5"/>
        <v>1000</v>
      </c>
      <c r="B20">
        <f t="shared" si="6"/>
        <v>17</v>
      </c>
      <c r="C20" s="1">
        <f t="shared" si="2"/>
        <v>17100</v>
      </c>
      <c r="D20">
        <f t="shared" si="0"/>
        <v>17</v>
      </c>
      <c r="E20">
        <f>IF(D20&lt;=$Y$7,Calculator!$D$16,"")</f>
        <v>100</v>
      </c>
      <c r="F20" s="2">
        <f>IF(D20&lt;=$Y$7,SUM($A$3:A20),"")</f>
        <v>17000</v>
      </c>
      <c r="G20" s="2">
        <f t="shared" si="16"/>
        <v>17100</v>
      </c>
      <c r="H20" s="14">
        <f t="shared" si="14"/>
        <v>28004.620163421605</v>
      </c>
      <c r="I20" s="2">
        <f>SUM($H$3:H20)</f>
        <v>153350.82179763771</v>
      </c>
      <c r="J20" s="2">
        <f t="shared" si="3"/>
        <v>45104.620163421605</v>
      </c>
      <c r="M20">
        <f t="shared" si="7"/>
        <v>9000</v>
      </c>
      <c r="O20">
        <f t="shared" si="8"/>
        <v>95</v>
      </c>
      <c r="Q20">
        <f t="shared" si="9"/>
        <v>18</v>
      </c>
      <c r="S20" s="1">
        <f t="shared" si="10"/>
        <v>4.5</v>
      </c>
      <c r="X20" s="3">
        <v>2023001367</v>
      </c>
      <c r="AB20" s="3">
        <f t="shared" si="11"/>
        <v>18</v>
      </c>
      <c r="AD20" s="14">
        <f t="shared" si="12"/>
        <v>1000</v>
      </c>
      <c r="AE20">
        <f t="shared" si="15"/>
        <v>45104.620163421605</v>
      </c>
      <c r="AF20" s="2">
        <f t="shared" si="13"/>
        <v>4610.4620163421605</v>
      </c>
      <c r="AG20" s="14">
        <f t="shared" si="4"/>
        <v>50715.082179763762</v>
      </c>
    </row>
    <row r="21" spans="1:33" x14ac:dyDescent="0.5">
      <c r="A21" s="14">
        <f t="shared" si="5"/>
        <v>1000</v>
      </c>
      <c r="B21">
        <f t="shared" si="6"/>
        <v>18</v>
      </c>
      <c r="C21" s="1">
        <f t="shared" si="2"/>
        <v>18100</v>
      </c>
      <c r="D21">
        <f t="shared" si="0"/>
        <v>18</v>
      </c>
      <c r="E21">
        <f>IF(D21&lt;=$Y$7,Calculator!$D$16,"")</f>
        <v>100</v>
      </c>
      <c r="F21" s="2">
        <f>IF(D21&lt;=$Y$7,SUM($A$3:A21),"")</f>
        <v>18000</v>
      </c>
      <c r="G21" s="2">
        <f t="shared" si="16"/>
        <v>18100</v>
      </c>
      <c r="H21" s="14">
        <f t="shared" si="14"/>
        <v>32615.082179763762</v>
      </c>
      <c r="I21" s="2">
        <f>SUM($H$3:H21)</f>
        <v>185965.90397740147</v>
      </c>
      <c r="J21" s="2">
        <f t="shared" si="3"/>
        <v>50715.082179763762</v>
      </c>
      <c r="M21">
        <f t="shared" si="7"/>
        <v>9500</v>
      </c>
      <c r="O21">
        <f t="shared" si="8"/>
        <v>100</v>
      </c>
      <c r="Q21">
        <f t="shared" si="9"/>
        <v>19</v>
      </c>
      <c r="S21" s="1">
        <f t="shared" si="10"/>
        <v>4.75</v>
      </c>
      <c r="AB21" s="3">
        <f t="shared" si="11"/>
        <v>19</v>
      </c>
      <c r="AD21" s="14">
        <f t="shared" si="12"/>
        <v>1000</v>
      </c>
      <c r="AE21">
        <f t="shared" si="15"/>
        <v>50715.082179763762</v>
      </c>
      <c r="AF21" s="2">
        <f t="shared" si="13"/>
        <v>5171.5082179763767</v>
      </c>
      <c r="AG21">
        <f t="shared" ref="AG21:AG32" si="17">AC21+AD21+AE21+AF21</f>
        <v>56886.590397740139</v>
      </c>
    </row>
    <row r="22" spans="1:33" x14ac:dyDescent="0.5">
      <c r="A22" s="14">
        <f t="shared" si="5"/>
        <v>1000</v>
      </c>
      <c r="B22">
        <f t="shared" si="6"/>
        <v>19</v>
      </c>
      <c r="C22" s="1">
        <f t="shared" si="2"/>
        <v>19100</v>
      </c>
      <c r="D22">
        <f t="shared" si="0"/>
        <v>19</v>
      </c>
      <c r="E22">
        <f>IF(D22&lt;=$Y$7,Calculator!$D$16,"")</f>
        <v>100</v>
      </c>
      <c r="F22" s="2">
        <f>IF(D22&lt;=$Y$7,SUM($A$3:A22),"")</f>
        <v>19000</v>
      </c>
      <c r="G22" s="2">
        <f t="shared" si="16"/>
        <v>19100</v>
      </c>
      <c r="H22" s="14">
        <f t="shared" si="14"/>
        <v>37786.590397740139</v>
      </c>
      <c r="I22" s="2">
        <f>SUM($H$3:H22)</f>
        <v>223752.4943751416</v>
      </c>
      <c r="J22" s="2">
        <f t="shared" si="3"/>
        <v>56886.590397740139</v>
      </c>
      <c r="M22">
        <f t="shared" si="7"/>
        <v>10000</v>
      </c>
      <c r="O22">
        <f>+O21+50</f>
        <v>150</v>
      </c>
      <c r="Q22">
        <f t="shared" si="9"/>
        <v>20</v>
      </c>
      <c r="S22" s="1">
        <f t="shared" si="10"/>
        <v>5</v>
      </c>
      <c r="AB22" s="3">
        <f t="shared" si="11"/>
        <v>20</v>
      </c>
      <c r="AD22" s="14">
        <f t="shared" si="12"/>
        <v>1000</v>
      </c>
      <c r="AE22">
        <f t="shared" si="15"/>
        <v>56886.590397740139</v>
      </c>
      <c r="AF22" s="2">
        <f t="shared" si="13"/>
        <v>5788.6590397740147</v>
      </c>
      <c r="AG22">
        <f t="shared" si="17"/>
        <v>63675.249437514154</v>
      </c>
    </row>
    <row r="23" spans="1:33" x14ac:dyDescent="0.5">
      <c r="A23" s="14">
        <f t="shared" si="5"/>
        <v>1000</v>
      </c>
      <c r="B23">
        <f t="shared" si="6"/>
        <v>20</v>
      </c>
      <c r="C23" s="1">
        <f t="shared" si="2"/>
        <v>20100</v>
      </c>
      <c r="D23">
        <f t="shared" si="0"/>
        <v>20</v>
      </c>
      <c r="E23">
        <f>IF(D23&lt;=$Y$7,Calculator!$D$16,"")</f>
        <v>100</v>
      </c>
      <c r="F23" s="2">
        <f>IF(D23&lt;=$Y$7,SUM($A$3:A23),"")</f>
        <v>20000</v>
      </c>
      <c r="G23" s="2">
        <f t="shared" si="16"/>
        <v>20100</v>
      </c>
      <c r="H23" s="14">
        <f t="shared" si="14"/>
        <v>43575.249437514154</v>
      </c>
      <c r="I23" s="2">
        <f>SUM($H$3:H23)</f>
        <v>267327.74381265574</v>
      </c>
      <c r="J23" s="2">
        <f t="shared" si="3"/>
        <v>63675.249437514154</v>
      </c>
      <c r="O23">
        <f t="shared" ref="O23:O39" si="18">+O22+50</f>
        <v>200</v>
      </c>
      <c r="Q23">
        <f t="shared" si="9"/>
        <v>21</v>
      </c>
      <c r="S23" s="1">
        <f t="shared" si="10"/>
        <v>5.25</v>
      </c>
      <c r="AB23" s="3">
        <f t="shared" si="11"/>
        <v>21</v>
      </c>
      <c r="AD23" s="14">
        <f t="shared" si="12"/>
        <v>1000</v>
      </c>
      <c r="AE23">
        <f t="shared" si="15"/>
        <v>63675.249437514154</v>
      </c>
      <c r="AF23" s="2">
        <f t="shared" si="13"/>
        <v>6467.5249437514158</v>
      </c>
      <c r="AG23">
        <f t="shared" si="17"/>
        <v>71142.774381265568</v>
      </c>
    </row>
    <row r="24" spans="1:33" x14ac:dyDescent="0.5">
      <c r="A24" s="14">
        <f t="shared" si="5"/>
        <v>1000</v>
      </c>
      <c r="B24">
        <f t="shared" si="6"/>
        <v>21</v>
      </c>
      <c r="C24" s="1">
        <f t="shared" si="2"/>
        <v>21100</v>
      </c>
      <c r="D24">
        <f t="shared" si="0"/>
        <v>21</v>
      </c>
      <c r="E24">
        <f>IF(D24&lt;=$Y$7,Calculator!$D$16,"")</f>
        <v>100</v>
      </c>
      <c r="F24" s="2">
        <f>IF(D24&lt;=$Y$7,SUM($A$3:A24),"")</f>
        <v>21000</v>
      </c>
      <c r="G24" s="2">
        <f t="shared" si="16"/>
        <v>21100</v>
      </c>
      <c r="H24" s="14">
        <f t="shared" si="14"/>
        <v>50042.774381265568</v>
      </c>
      <c r="I24" s="2">
        <f>SUM($H$3:H24)</f>
        <v>317370.51819392131</v>
      </c>
      <c r="J24" s="2">
        <f t="shared" si="3"/>
        <v>71142.774381265568</v>
      </c>
      <c r="O24">
        <f t="shared" si="18"/>
        <v>250</v>
      </c>
      <c r="Q24">
        <f t="shared" si="9"/>
        <v>22</v>
      </c>
      <c r="S24" s="1">
        <f t="shared" si="10"/>
        <v>5.5</v>
      </c>
      <c r="AB24" s="3">
        <f t="shared" si="11"/>
        <v>22</v>
      </c>
      <c r="AD24" s="14">
        <f t="shared" si="12"/>
        <v>1000</v>
      </c>
      <c r="AE24">
        <f t="shared" si="15"/>
        <v>71142.774381265568</v>
      </c>
      <c r="AF24" s="2">
        <f t="shared" si="13"/>
        <v>7214.2774381265572</v>
      </c>
      <c r="AG24">
        <f t="shared" si="17"/>
        <v>79357.051819392131</v>
      </c>
    </row>
    <row r="25" spans="1:33" x14ac:dyDescent="0.5">
      <c r="A25" s="14">
        <f t="shared" si="5"/>
        <v>1000</v>
      </c>
      <c r="B25">
        <f t="shared" si="6"/>
        <v>22</v>
      </c>
      <c r="C25" s="1">
        <f t="shared" si="2"/>
        <v>22100</v>
      </c>
      <c r="D25">
        <f t="shared" si="0"/>
        <v>22</v>
      </c>
      <c r="E25">
        <f>IF(D25&lt;=$Y$7,Calculator!$D$16,"")</f>
        <v>100</v>
      </c>
      <c r="F25" s="2">
        <f>IF(D25&lt;=$Y$7,SUM($A$3:A25),"")</f>
        <v>22000</v>
      </c>
      <c r="G25" s="2">
        <f t="shared" si="16"/>
        <v>22100</v>
      </c>
      <c r="H25" s="14">
        <f t="shared" si="14"/>
        <v>57257.051819392131</v>
      </c>
      <c r="I25" s="2">
        <f>SUM($H$3:H25)</f>
        <v>374627.57001331344</v>
      </c>
      <c r="J25" s="2">
        <f t="shared" si="3"/>
        <v>79357.051819392131</v>
      </c>
      <c r="O25">
        <f t="shared" si="18"/>
        <v>300</v>
      </c>
      <c r="Q25">
        <f t="shared" si="9"/>
        <v>23</v>
      </c>
      <c r="S25" s="1">
        <f t="shared" si="10"/>
        <v>5.75</v>
      </c>
      <c r="AB25" s="3">
        <f t="shared" si="11"/>
        <v>23</v>
      </c>
      <c r="AD25" s="14">
        <f t="shared" si="12"/>
        <v>1000</v>
      </c>
      <c r="AE25">
        <f t="shared" si="15"/>
        <v>79357.051819392131</v>
      </c>
      <c r="AF25" s="2">
        <f t="shared" si="13"/>
        <v>8035.7051819392136</v>
      </c>
      <c r="AG25">
        <f t="shared" si="17"/>
        <v>88392.757001331338</v>
      </c>
    </row>
    <row r="26" spans="1:33" x14ac:dyDescent="0.5">
      <c r="A26" s="14">
        <f t="shared" si="5"/>
        <v>1000</v>
      </c>
      <c r="B26">
        <f t="shared" si="6"/>
        <v>23</v>
      </c>
      <c r="C26" s="1">
        <f t="shared" si="2"/>
        <v>23100</v>
      </c>
      <c r="D26">
        <f t="shared" si="0"/>
        <v>23</v>
      </c>
      <c r="E26">
        <f>IF(D26&lt;=$Y$7,Calculator!$D$16,"")</f>
        <v>100</v>
      </c>
      <c r="F26" s="2">
        <f>IF(D26&lt;=$Y$7,SUM($A$3:A26),"")</f>
        <v>23000</v>
      </c>
      <c r="G26" s="2">
        <f t="shared" si="16"/>
        <v>23100</v>
      </c>
      <c r="H26" s="14">
        <f t="shared" si="14"/>
        <v>65292.757001331338</v>
      </c>
      <c r="I26" s="2">
        <f>SUM($H$3:H26)</f>
        <v>439920.32701464475</v>
      </c>
      <c r="J26" s="2">
        <f t="shared" si="3"/>
        <v>88392.757001331338</v>
      </c>
      <c r="O26">
        <f t="shared" si="18"/>
        <v>350</v>
      </c>
      <c r="Q26">
        <f t="shared" si="9"/>
        <v>24</v>
      </c>
      <c r="S26" s="1">
        <f t="shared" si="10"/>
        <v>6</v>
      </c>
      <c r="AB26" s="3">
        <f t="shared" si="11"/>
        <v>24</v>
      </c>
      <c r="AD26" s="14">
        <f t="shared" si="12"/>
        <v>1000</v>
      </c>
      <c r="AE26">
        <f t="shared" si="15"/>
        <v>88392.757001331338</v>
      </c>
      <c r="AF26" s="2">
        <f t="shared" si="13"/>
        <v>8939.2757001331338</v>
      </c>
      <c r="AG26">
        <f t="shared" si="17"/>
        <v>98332.032701464472</v>
      </c>
    </row>
    <row r="27" spans="1:33" x14ac:dyDescent="0.5">
      <c r="A27" s="14">
        <f t="shared" si="5"/>
        <v>1000</v>
      </c>
      <c r="B27">
        <f t="shared" si="6"/>
        <v>24</v>
      </c>
      <c r="C27" s="1">
        <f t="shared" si="2"/>
        <v>24100</v>
      </c>
      <c r="D27">
        <f t="shared" si="0"/>
        <v>24</v>
      </c>
      <c r="E27">
        <f>IF(D27&lt;=$Y$7,Calculator!$D$16,"")</f>
        <v>100</v>
      </c>
      <c r="F27" s="2">
        <f>IF(D27&lt;=$Y$7,SUM($A$3:A27),"")</f>
        <v>24000</v>
      </c>
      <c r="G27" s="2">
        <f t="shared" si="16"/>
        <v>24100</v>
      </c>
      <c r="H27" s="14">
        <f t="shared" si="14"/>
        <v>74232.032701464472</v>
      </c>
      <c r="I27" s="2">
        <f>SUM($H$3:H27)</f>
        <v>514152.35971610923</v>
      </c>
      <c r="J27" s="2">
        <f t="shared" si="3"/>
        <v>98332.032701464472</v>
      </c>
      <c r="O27">
        <f t="shared" si="18"/>
        <v>400</v>
      </c>
      <c r="Q27">
        <f t="shared" si="9"/>
        <v>25</v>
      </c>
      <c r="S27" s="1">
        <f t="shared" si="10"/>
        <v>6.25</v>
      </c>
      <c r="AB27" s="3">
        <f t="shared" si="11"/>
        <v>25</v>
      </c>
      <c r="AD27" s="14">
        <f t="shared" si="12"/>
        <v>1000</v>
      </c>
      <c r="AE27">
        <f t="shared" si="15"/>
        <v>98332.032701464472</v>
      </c>
      <c r="AF27" s="2">
        <f t="shared" si="13"/>
        <v>9933.2032701464486</v>
      </c>
      <c r="AG27">
        <f t="shared" si="17"/>
        <v>109265.23597161092</v>
      </c>
    </row>
    <row r="28" spans="1:33" x14ac:dyDescent="0.5">
      <c r="A28" s="14">
        <f t="shared" si="5"/>
        <v>1000</v>
      </c>
      <c r="B28">
        <f t="shared" si="6"/>
        <v>25</v>
      </c>
      <c r="C28" s="1">
        <f t="shared" si="2"/>
        <v>25100</v>
      </c>
      <c r="D28">
        <f t="shared" si="0"/>
        <v>25</v>
      </c>
      <c r="E28">
        <f>IF(D28&lt;=$Y$7,Calculator!$D$16,"")</f>
        <v>100</v>
      </c>
      <c r="F28" s="2">
        <f>IF(D28&lt;=$Y$7,SUM($A$3:A28),"")</f>
        <v>25000</v>
      </c>
      <c r="G28" s="2">
        <f t="shared" si="16"/>
        <v>25100</v>
      </c>
      <c r="H28" s="14">
        <f t="shared" si="14"/>
        <v>84165.23597161092</v>
      </c>
      <c r="I28" s="2">
        <f>SUM($H$3:H28)</f>
        <v>598317.59568772011</v>
      </c>
      <c r="J28" s="2">
        <f t="shared" si="3"/>
        <v>109265.23597161092</v>
      </c>
      <c r="O28">
        <f t="shared" si="18"/>
        <v>450</v>
      </c>
      <c r="Q28">
        <f t="shared" si="9"/>
        <v>26</v>
      </c>
      <c r="S28" s="1">
        <f t="shared" si="10"/>
        <v>6.5</v>
      </c>
      <c r="AB28" s="3">
        <f t="shared" si="11"/>
        <v>26</v>
      </c>
      <c r="AD28" s="14">
        <f t="shared" si="12"/>
        <v>1000</v>
      </c>
      <c r="AE28">
        <f t="shared" si="15"/>
        <v>109265.23597161092</v>
      </c>
      <c r="AF28" s="2">
        <f t="shared" si="13"/>
        <v>11026.523597161093</v>
      </c>
      <c r="AG28">
        <f t="shared" si="17"/>
        <v>121291.75956877202</v>
      </c>
    </row>
    <row r="29" spans="1:33" x14ac:dyDescent="0.5">
      <c r="A29" s="14">
        <f t="shared" si="5"/>
        <v>1000</v>
      </c>
      <c r="B29">
        <f t="shared" si="6"/>
        <v>26</v>
      </c>
      <c r="C29" s="1">
        <f t="shared" si="2"/>
        <v>26100</v>
      </c>
      <c r="D29">
        <f t="shared" si="0"/>
        <v>26</v>
      </c>
      <c r="E29">
        <f>IF(D29&lt;=$Y$7,Calculator!$D$16,"")</f>
        <v>100</v>
      </c>
      <c r="F29" s="2">
        <f>IF(D29&lt;=$Y$7,SUM($A$3:A29),"")</f>
        <v>26000</v>
      </c>
      <c r="G29" s="2">
        <f t="shared" si="16"/>
        <v>26100</v>
      </c>
      <c r="H29" s="14">
        <f t="shared" si="14"/>
        <v>95191.759568772017</v>
      </c>
      <c r="I29" s="2">
        <f>SUM($H$3:H29)</f>
        <v>693509.35525649216</v>
      </c>
      <c r="J29" s="2">
        <f t="shared" si="3"/>
        <v>121291.75956877202</v>
      </c>
      <c r="O29">
        <f t="shared" si="18"/>
        <v>500</v>
      </c>
      <c r="Q29">
        <f t="shared" si="9"/>
        <v>27</v>
      </c>
      <c r="S29" s="1">
        <f t="shared" si="10"/>
        <v>6.75</v>
      </c>
      <c r="AB29" s="3">
        <f t="shared" si="11"/>
        <v>27</v>
      </c>
      <c r="AD29" s="14">
        <f t="shared" si="12"/>
        <v>1000</v>
      </c>
      <c r="AE29">
        <f t="shared" si="15"/>
        <v>121291.75956877202</v>
      </c>
      <c r="AF29" s="2">
        <f t="shared" si="13"/>
        <v>12229.175956877203</v>
      </c>
      <c r="AG29">
        <f t="shared" si="17"/>
        <v>134520.93552564923</v>
      </c>
    </row>
    <row r="30" spans="1:33" x14ac:dyDescent="0.5">
      <c r="A30" s="14">
        <f t="shared" si="5"/>
        <v>1000</v>
      </c>
      <c r="B30">
        <f t="shared" si="6"/>
        <v>27</v>
      </c>
      <c r="C30" s="1">
        <f t="shared" si="2"/>
        <v>27100</v>
      </c>
      <c r="D30">
        <f t="shared" si="0"/>
        <v>27</v>
      </c>
      <c r="E30">
        <f>IF(D30&lt;=$Y$7,Calculator!$D$16,"")</f>
        <v>100</v>
      </c>
      <c r="F30" s="2">
        <f>IF(D30&lt;=$Y$7,SUM($A$3:A30),"")</f>
        <v>27000</v>
      </c>
      <c r="G30" s="2">
        <f t="shared" si="16"/>
        <v>27100</v>
      </c>
      <c r="H30" s="14">
        <f t="shared" si="14"/>
        <v>107420.93552564923</v>
      </c>
      <c r="I30" s="2">
        <f>SUM($H$3:H30)</f>
        <v>800930.29078214138</v>
      </c>
      <c r="J30" s="2">
        <f t="shared" si="3"/>
        <v>134520.93552564923</v>
      </c>
      <c r="O30">
        <f t="shared" si="18"/>
        <v>550</v>
      </c>
      <c r="Q30">
        <f t="shared" si="9"/>
        <v>28</v>
      </c>
      <c r="S30" s="1">
        <f t="shared" si="10"/>
        <v>7</v>
      </c>
      <c r="AB30" s="3">
        <f t="shared" si="11"/>
        <v>28</v>
      </c>
      <c r="AD30" s="14">
        <f t="shared" si="12"/>
        <v>1000</v>
      </c>
      <c r="AE30">
        <f t="shared" si="15"/>
        <v>134520.93552564923</v>
      </c>
      <c r="AF30" s="2">
        <f t="shared" si="13"/>
        <v>13552.093552564924</v>
      </c>
      <c r="AG30">
        <f t="shared" si="17"/>
        <v>149073.02907821414</v>
      </c>
    </row>
    <row r="31" spans="1:33" x14ac:dyDescent="0.5">
      <c r="A31" s="14">
        <f t="shared" si="5"/>
        <v>1000</v>
      </c>
      <c r="B31">
        <f t="shared" si="6"/>
        <v>28</v>
      </c>
      <c r="C31" s="1">
        <f t="shared" si="2"/>
        <v>28100</v>
      </c>
      <c r="D31">
        <f t="shared" si="0"/>
        <v>28</v>
      </c>
      <c r="E31">
        <f>IF(D31&lt;=$Y$7,Calculator!$D$16,"")</f>
        <v>100</v>
      </c>
      <c r="F31" s="2">
        <f>IF(D31&lt;=$Y$7,SUM($A$3:A31),"")</f>
        <v>28000</v>
      </c>
      <c r="G31" s="2">
        <f t="shared" si="16"/>
        <v>28100</v>
      </c>
      <c r="H31" s="14">
        <f t="shared" si="14"/>
        <v>120973.02907821414</v>
      </c>
      <c r="I31" s="2">
        <f>SUM($H$3:H31)</f>
        <v>921903.31986035546</v>
      </c>
      <c r="J31" s="2">
        <f t="shared" si="3"/>
        <v>149073.02907821414</v>
      </c>
      <c r="O31">
        <f t="shared" si="18"/>
        <v>600</v>
      </c>
      <c r="Q31">
        <f t="shared" si="9"/>
        <v>29</v>
      </c>
      <c r="S31" s="1">
        <f t="shared" si="10"/>
        <v>7.25</v>
      </c>
      <c r="AB31" s="3">
        <f t="shared" si="11"/>
        <v>29</v>
      </c>
      <c r="AD31" s="14">
        <f t="shared" si="12"/>
        <v>1000</v>
      </c>
      <c r="AE31">
        <f t="shared" si="15"/>
        <v>149073.02907821414</v>
      </c>
      <c r="AF31" s="2">
        <f t="shared" si="13"/>
        <v>15007.302907821415</v>
      </c>
      <c r="AG31">
        <f t="shared" si="17"/>
        <v>165080.33198603554</v>
      </c>
    </row>
    <row r="32" spans="1:33" x14ac:dyDescent="0.5">
      <c r="A32" s="14">
        <f t="shared" si="5"/>
        <v>1000</v>
      </c>
      <c r="B32">
        <f t="shared" si="6"/>
        <v>29</v>
      </c>
      <c r="C32" s="1">
        <f t="shared" si="2"/>
        <v>29100</v>
      </c>
      <c r="D32">
        <f t="shared" si="0"/>
        <v>29</v>
      </c>
      <c r="E32">
        <f>IF(D32&lt;=$Y$7,Calculator!$D$16,"")</f>
        <v>100</v>
      </c>
      <c r="F32" s="2">
        <f>IF(D32&lt;=$Y$7,SUM($A$3:A32),"")</f>
        <v>29000</v>
      </c>
      <c r="G32" s="2">
        <f t="shared" si="16"/>
        <v>29100</v>
      </c>
      <c r="H32" s="14">
        <f t="shared" si="14"/>
        <v>135980.33198603554</v>
      </c>
      <c r="I32" s="2">
        <f>SUM($H$3:H32)</f>
        <v>1057883.6518463909</v>
      </c>
      <c r="J32" s="2">
        <f t="shared" si="3"/>
        <v>165080.33198603554</v>
      </c>
      <c r="O32">
        <f t="shared" si="18"/>
        <v>650</v>
      </c>
      <c r="Q32">
        <f t="shared" si="9"/>
        <v>30</v>
      </c>
      <c r="S32" s="1">
        <f t="shared" si="10"/>
        <v>7.5</v>
      </c>
      <c r="AB32" s="3">
        <f t="shared" si="11"/>
        <v>30</v>
      </c>
      <c r="AD32" s="14">
        <f t="shared" si="12"/>
        <v>1000</v>
      </c>
      <c r="AE32">
        <f t="shared" si="15"/>
        <v>165080.33198603554</v>
      </c>
      <c r="AF32" s="2">
        <f t="shared" si="13"/>
        <v>16608.033198603556</v>
      </c>
      <c r="AG32">
        <f t="shared" si="17"/>
        <v>182688.36518463909</v>
      </c>
    </row>
    <row r="33" spans="1:33" x14ac:dyDescent="0.5">
      <c r="A33" s="14">
        <f t="shared" si="5"/>
        <v>1000</v>
      </c>
      <c r="B33">
        <f t="shared" si="6"/>
        <v>30</v>
      </c>
      <c r="C33" s="1">
        <f t="shared" si="2"/>
        <v>30100</v>
      </c>
      <c r="D33">
        <f t="shared" si="0"/>
        <v>30</v>
      </c>
      <c r="E33">
        <f>IF(D33&lt;=$Y$7,Calculator!$D$16,"")</f>
        <v>100</v>
      </c>
      <c r="F33" s="2">
        <f>IF(D33&lt;=$Y$7,SUM($A$3:A33),"")</f>
        <v>30000</v>
      </c>
      <c r="G33" s="2">
        <f t="shared" si="16"/>
        <v>30100</v>
      </c>
      <c r="H33" s="14">
        <f t="shared" si="14"/>
        <v>152588.36518463909</v>
      </c>
      <c r="I33" s="2">
        <f>SUM($H$3:H33)</f>
        <v>1210472.01703103</v>
      </c>
      <c r="J33" s="2">
        <f t="shared" si="3"/>
        <v>182688.36518463909</v>
      </c>
      <c r="O33">
        <f t="shared" si="18"/>
        <v>700</v>
      </c>
      <c r="S33" s="1">
        <f t="shared" si="10"/>
        <v>7.75</v>
      </c>
      <c r="AD33" s="14">
        <f>SUM(AD3:AD32)</f>
        <v>30000</v>
      </c>
      <c r="AG33" s="14"/>
    </row>
    <row r="34" spans="1:33" x14ac:dyDescent="0.5">
      <c r="G34" s="15">
        <f>MAX(G3:G33)</f>
        <v>30100</v>
      </c>
      <c r="H34" s="2"/>
      <c r="J34" s="15">
        <f>MAX(J3:J33)</f>
        <v>182688.36518463909</v>
      </c>
      <c r="O34">
        <f t="shared" si="18"/>
        <v>750</v>
      </c>
      <c r="S34" s="1">
        <f t="shared" si="10"/>
        <v>8</v>
      </c>
    </row>
    <row r="35" spans="1:33" x14ac:dyDescent="0.5">
      <c r="O35">
        <f t="shared" si="18"/>
        <v>800</v>
      </c>
      <c r="S35" s="1">
        <f t="shared" si="10"/>
        <v>8.25</v>
      </c>
    </row>
    <row r="36" spans="1:33" x14ac:dyDescent="0.5">
      <c r="O36">
        <f t="shared" si="18"/>
        <v>850</v>
      </c>
      <c r="S36" s="1">
        <f t="shared" si="10"/>
        <v>8.5</v>
      </c>
    </row>
    <row r="37" spans="1:33" x14ac:dyDescent="0.5">
      <c r="O37">
        <f t="shared" si="18"/>
        <v>900</v>
      </c>
      <c r="S37" s="1">
        <f t="shared" si="10"/>
        <v>8.75</v>
      </c>
    </row>
    <row r="38" spans="1:33" x14ac:dyDescent="0.5">
      <c r="O38">
        <f t="shared" si="18"/>
        <v>950</v>
      </c>
      <c r="S38" s="1">
        <f t="shared" si="10"/>
        <v>9</v>
      </c>
    </row>
    <row r="39" spans="1:33" x14ac:dyDescent="0.5">
      <c r="O39">
        <f t="shared" si="18"/>
        <v>1000</v>
      </c>
      <c r="S39" s="1">
        <f t="shared" si="10"/>
        <v>9.25</v>
      </c>
    </row>
    <row r="40" spans="1:33" x14ac:dyDescent="0.5">
      <c r="O40">
        <f>+O39+250</f>
        <v>1250</v>
      </c>
      <c r="S40" s="1">
        <f t="shared" si="10"/>
        <v>9.5</v>
      </c>
    </row>
    <row r="41" spans="1:33" x14ac:dyDescent="0.5">
      <c r="O41">
        <f t="shared" ref="O41:O55" si="19">+O40+250</f>
        <v>1500</v>
      </c>
      <c r="S41" s="1">
        <f t="shared" si="10"/>
        <v>9.75</v>
      </c>
    </row>
    <row r="42" spans="1:33" x14ac:dyDescent="0.5">
      <c r="O42">
        <f t="shared" si="19"/>
        <v>1750</v>
      </c>
      <c r="S42" s="1">
        <f t="shared" si="10"/>
        <v>10</v>
      </c>
    </row>
    <row r="43" spans="1:33" x14ac:dyDescent="0.5">
      <c r="O43">
        <f t="shared" si="19"/>
        <v>2000</v>
      </c>
      <c r="S43" s="1">
        <f t="shared" si="10"/>
        <v>10.25</v>
      </c>
    </row>
    <row r="44" spans="1:33" x14ac:dyDescent="0.5">
      <c r="O44">
        <f t="shared" si="19"/>
        <v>2250</v>
      </c>
      <c r="S44" s="1">
        <f t="shared" si="10"/>
        <v>10.5</v>
      </c>
    </row>
    <row r="45" spans="1:33" x14ac:dyDescent="0.5">
      <c r="O45">
        <f t="shared" si="19"/>
        <v>2500</v>
      </c>
      <c r="S45" s="1">
        <f t="shared" si="10"/>
        <v>10.75</v>
      </c>
    </row>
    <row r="46" spans="1:33" x14ac:dyDescent="0.5">
      <c r="O46">
        <f t="shared" si="19"/>
        <v>2750</v>
      </c>
      <c r="S46" s="1">
        <f t="shared" si="10"/>
        <v>11</v>
      </c>
    </row>
    <row r="47" spans="1:33" x14ac:dyDescent="0.5">
      <c r="O47">
        <f t="shared" si="19"/>
        <v>3000</v>
      </c>
      <c r="S47" s="1">
        <f t="shared" si="10"/>
        <v>11.25</v>
      </c>
    </row>
    <row r="48" spans="1:33" x14ac:dyDescent="0.5">
      <c r="O48">
        <f t="shared" si="19"/>
        <v>3250</v>
      </c>
      <c r="S48" s="1">
        <f t="shared" si="10"/>
        <v>11.5</v>
      </c>
    </row>
    <row r="49" spans="15:19" x14ac:dyDescent="0.5">
      <c r="O49">
        <f t="shared" si="19"/>
        <v>3500</v>
      </c>
      <c r="S49" s="1">
        <f t="shared" si="10"/>
        <v>11.75</v>
      </c>
    </row>
    <row r="50" spans="15:19" x14ac:dyDescent="0.5">
      <c r="O50">
        <f t="shared" si="19"/>
        <v>3750</v>
      </c>
      <c r="S50" s="1">
        <f t="shared" si="10"/>
        <v>12</v>
      </c>
    </row>
    <row r="51" spans="15:19" x14ac:dyDescent="0.5">
      <c r="O51">
        <f t="shared" si="19"/>
        <v>4000</v>
      </c>
      <c r="S51" s="1">
        <f t="shared" si="10"/>
        <v>12.25</v>
      </c>
    </row>
    <row r="52" spans="15:19" x14ac:dyDescent="0.5">
      <c r="O52">
        <f t="shared" si="19"/>
        <v>4250</v>
      </c>
      <c r="S52" s="1">
        <f t="shared" si="10"/>
        <v>12.5</v>
      </c>
    </row>
    <row r="53" spans="15:19" x14ac:dyDescent="0.5">
      <c r="O53">
        <f t="shared" si="19"/>
        <v>4500</v>
      </c>
      <c r="S53" s="1">
        <f t="shared" si="10"/>
        <v>12.75</v>
      </c>
    </row>
    <row r="54" spans="15:19" x14ac:dyDescent="0.5">
      <c r="O54">
        <f t="shared" si="19"/>
        <v>4750</v>
      </c>
      <c r="S54" s="1">
        <f t="shared" si="10"/>
        <v>13</v>
      </c>
    </row>
    <row r="55" spans="15:19" x14ac:dyDescent="0.5">
      <c r="O55">
        <f t="shared" si="19"/>
        <v>5000</v>
      </c>
      <c r="S55" s="1">
        <f t="shared" si="10"/>
        <v>13.25</v>
      </c>
    </row>
    <row r="56" spans="15:19" x14ac:dyDescent="0.5">
      <c r="S56" s="1">
        <f t="shared" si="10"/>
        <v>13.5</v>
      </c>
    </row>
    <row r="57" spans="15:19" x14ac:dyDescent="0.5">
      <c r="S57" s="1">
        <f t="shared" si="10"/>
        <v>13.75</v>
      </c>
    </row>
    <row r="58" spans="15:19" x14ac:dyDescent="0.5">
      <c r="S58" s="1">
        <f t="shared" si="10"/>
        <v>14</v>
      </c>
    </row>
    <row r="59" spans="15:19" x14ac:dyDescent="0.5">
      <c r="S59" s="1">
        <f t="shared" si="10"/>
        <v>14.25</v>
      </c>
    </row>
    <row r="60" spans="15:19" x14ac:dyDescent="0.5">
      <c r="S60" s="1">
        <f t="shared" si="10"/>
        <v>14.5</v>
      </c>
    </row>
    <row r="61" spans="15:19" x14ac:dyDescent="0.5">
      <c r="S61" s="1">
        <f t="shared" si="10"/>
        <v>14.75</v>
      </c>
    </row>
    <row r="62" spans="15:19" x14ac:dyDescent="0.5">
      <c r="S62" s="1">
        <f t="shared" si="10"/>
        <v>15</v>
      </c>
    </row>
    <row r="63" spans="15:19" x14ac:dyDescent="0.5">
      <c r="S63" s="1">
        <f t="shared" si="10"/>
        <v>15.25</v>
      </c>
    </row>
    <row r="64" spans="15:19" x14ac:dyDescent="0.5">
      <c r="S64" s="1">
        <f t="shared" si="10"/>
        <v>15.5</v>
      </c>
    </row>
    <row r="65" spans="19:19" x14ac:dyDescent="0.5">
      <c r="S65" s="1">
        <f t="shared" si="10"/>
        <v>15.75</v>
      </c>
    </row>
    <row r="66" spans="19:19" x14ac:dyDescent="0.5">
      <c r="S66" s="1">
        <f t="shared" si="10"/>
        <v>16</v>
      </c>
    </row>
    <row r="67" spans="19:19" x14ac:dyDescent="0.5">
      <c r="S67" s="1">
        <f t="shared" si="10"/>
        <v>16.25</v>
      </c>
    </row>
    <row r="68" spans="19:19" x14ac:dyDescent="0.5">
      <c r="S68" s="1">
        <f t="shared" si="10"/>
        <v>16.5</v>
      </c>
    </row>
    <row r="69" spans="19:19" x14ac:dyDescent="0.5">
      <c r="S69" s="1">
        <f t="shared" ref="S69:S82" si="20">+S68+0.25</f>
        <v>16.75</v>
      </c>
    </row>
    <row r="70" spans="19:19" x14ac:dyDescent="0.5">
      <c r="S70" s="1">
        <f t="shared" si="20"/>
        <v>17</v>
      </c>
    </row>
    <row r="71" spans="19:19" x14ac:dyDescent="0.5">
      <c r="S71" s="1">
        <f t="shared" si="20"/>
        <v>17.25</v>
      </c>
    </row>
    <row r="72" spans="19:19" x14ac:dyDescent="0.5">
      <c r="S72" s="1">
        <f t="shared" si="20"/>
        <v>17.5</v>
      </c>
    </row>
    <row r="73" spans="19:19" x14ac:dyDescent="0.5">
      <c r="S73" s="1">
        <f t="shared" si="20"/>
        <v>17.75</v>
      </c>
    </row>
    <row r="74" spans="19:19" x14ac:dyDescent="0.5">
      <c r="S74" s="1">
        <f t="shared" si="20"/>
        <v>18</v>
      </c>
    </row>
    <row r="75" spans="19:19" x14ac:dyDescent="0.5">
      <c r="S75" s="1">
        <f t="shared" si="20"/>
        <v>18.25</v>
      </c>
    </row>
    <row r="76" spans="19:19" x14ac:dyDescent="0.5">
      <c r="S76" s="1">
        <f t="shared" si="20"/>
        <v>18.5</v>
      </c>
    </row>
    <row r="77" spans="19:19" x14ac:dyDescent="0.5">
      <c r="S77" s="1">
        <f t="shared" si="20"/>
        <v>18.75</v>
      </c>
    </row>
    <row r="78" spans="19:19" x14ac:dyDescent="0.5">
      <c r="S78" s="1">
        <f t="shared" si="20"/>
        <v>19</v>
      </c>
    </row>
    <row r="79" spans="19:19" x14ac:dyDescent="0.5">
      <c r="S79" s="1">
        <f t="shared" si="20"/>
        <v>19.25</v>
      </c>
    </row>
    <row r="80" spans="19:19" x14ac:dyDescent="0.5">
      <c r="S80" s="1">
        <f t="shared" si="20"/>
        <v>19.5</v>
      </c>
    </row>
    <row r="81" spans="19:19" x14ac:dyDescent="0.5">
      <c r="S81" s="1">
        <f t="shared" si="20"/>
        <v>19.75</v>
      </c>
    </row>
    <row r="82" spans="19:19" x14ac:dyDescent="0.5">
      <c r="S82" s="1">
        <f t="shared" si="20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Link tools </vt:lpstr>
      <vt:lpstr>Calculator!Print_Area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Usman Saleem</dc:creator>
  <cp:lastModifiedBy>Jon Shaw</cp:lastModifiedBy>
  <cp:lastPrinted>2022-09-16T05:08:32Z</cp:lastPrinted>
  <dcterms:created xsi:type="dcterms:W3CDTF">2015-06-05T18:17:20Z</dcterms:created>
  <dcterms:modified xsi:type="dcterms:W3CDTF">2022-09-18T20:52:02Z</dcterms:modified>
</cp:coreProperties>
</file>