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C:\Users\m.wagner\Desktop\Vorbereitung v6 Smart GRASP v2\Schulung\Unterlagen 13.12.2023\Checklisten\"/>
    </mc:Choice>
  </mc:AlternateContent>
  <xr:revisionPtr revIDLastSave="0" documentId="8_{F92D87A2-B4DF-4ACB-BE13-AADC3EB627AD}" xr6:coauthVersionLast="47" xr6:coauthVersionMax="47" xr10:uidLastSave="{00000000-0000-0000-0000-000000000000}"/>
  <bookViews>
    <workbookView xWindow="-57720" yWindow="1095" windowWidth="29040" windowHeight="15840" firstSheet="5" activeTab="8" xr2:uid="{00000000-000D-0000-FFFF-FFFF00000000}"/>
  </bookViews>
  <sheets>
    <sheet name="Steps" sheetId="1" state="hidden" r:id="rId1"/>
    <sheet name="PI" sheetId="2" state="hidden" r:id="rId2"/>
    <sheet name="S" sheetId="3" state="hidden" r:id="rId3"/>
    <sheet name="PQ" sheetId="8" state="hidden" r:id="rId4"/>
    <sheet name="Static ID Table" sheetId="5" state="hidden" r:id="rId5"/>
    <sheet name="Cover" sheetId="15" r:id="rId6"/>
    <sheet name="Anleitung" sheetId="10" r:id="rId7"/>
    <sheet name="Audit-Anmerkungen" sheetId="18" r:id="rId8"/>
    <sheet name="G&amp;K" sheetId="13" r:id="rId9"/>
  </sheets>
  <definedNames>
    <definedName name="_xlnm.Print_Titles" localSheetId="8">'G&amp;K'!$1:$1</definedName>
    <definedName name="Text4" localSheetId="7">#REF!</definedName>
    <definedName name="Text5" localSheetId="7">#REF!</definedName>
    <definedName name="Text6" localSheetId="7">#REF!</definedName>
    <definedName name="Text7" localSheetId="7">#REF!</definedName>
    <definedName name="Text8" localSheetId="7">#REF!</definedName>
    <definedName name="Text9" localSheetId="7">#REF!</definedName>
  </definedNames>
  <calcPr calcId="191028" concurrentCalc="0"/>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9" i="2" l="1"/>
  <c r="T159" i="2"/>
  <c r="S159" i="2"/>
  <c r="Q159" i="2"/>
  <c r="P159" i="2"/>
  <c r="O159" i="2"/>
  <c r="I159" i="2"/>
  <c r="U158" i="2"/>
  <c r="T158" i="2"/>
  <c r="S158" i="2"/>
  <c r="Q158" i="2"/>
  <c r="P158" i="2"/>
  <c r="O158" i="2"/>
  <c r="I158" i="2"/>
  <c r="U157" i="2"/>
  <c r="T157" i="2"/>
  <c r="S157" i="2"/>
  <c r="Q157" i="2"/>
  <c r="P157" i="2"/>
  <c r="O157" i="2"/>
  <c r="I157" i="2"/>
  <c r="U156" i="2"/>
  <c r="T156" i="2"/>
  <c r="S156" i="2"/>
  <c r="Q156" i="2"/>
  <c r="P156" i="2"/>
  <c r="O156" i="2"/>
  <c r="I156" i="2"/>
  <c r="U155" i="2"/>
  <c r="T155" i="2"/>
  <c r="S155" i="2"/>
  <c r="Q155" i="2"/>
  <c r="P155" i="2"/>
  <c r="O155" i="2"/>
  <c r="I155" i="2"/>
  <c r="U154" i="2"/>
  <c r="T154" i="2"/>
  <c r="S154" i="2"/>
  <c r="Q154" i="2"/>
  <c r="P154" i="2"/>
  <c r="O154" i="2"/>
  <c r="I154" i="2"/>
  <c r="U153" i="2"/>
  <c r="T153" i="2"/>
  <c r="S153" i="2"/>
  <c r="Q153" i="2"/>
  <c r="P153" i="2"/>
  <c r="O153" i="2"/>
  <c r="I153" i="2"/>
  <c r="U152" i="2"/>
  <c r="T152" i="2"/>
  <c r="S152" i="2"/>
  <c r="Q152" i="2"/>
  <c r="P152" i="2"/>
  <c r="O152" i="2"/>
  <c r="I152" i="2"/>
  <c r="U151" i="2"/>
  <c r="T151" i="2"/>
  <c r="S151" i="2"/>
  <c r="Q151" i="2"/>
  <c r="P151" i="2"/>
  <c r="O151" i="2"/>
  <c r="I151" i="2"/>
  <c r="U150" i="2"/>
  <c r="T150" i="2"/>
  <c r="S150" i="2"/>
  <c r="Q150" i="2"/>
  <c r="P150" i="2"/>
  <c r="O150" i="2"/>
  <c r="I150" i="2"/>
  <c r="U149" i="2"/>
  <c r="T149" i="2"/>
  <c r="S149" i="2"/>
  <c r="Q149" i="2"/>
  <c r="P149" i="2"/>
  <c r="O149" i="2"/>
  <c r="I149" i="2"/>
  <c r="U148" i="2"/>
  <c r="T148" i="2"/>
  <c r="S148" i="2"/>
  <c r="Q148" i="2"/>
  <c r="P148" i="2"/>
  <c r="O148" i="2"/>
  <c r="I148" i="2"/>
  <c r="U147" i="2"/>
  <c r="T147" i="2"/>
  <c r="S147" i="2"/>
  <c r="Q147" i="2"/>
  <c r="P147" i="2"/>
  <c r="O147" i="2"/>
  <c r="I147" i="2"/>
  <c r="U146" i="2"/>
  <c r="T146" i="2"/>
  <c r="S146" i="2"/>
  <c r="Q146" i="2"/>
  <c r="P146" i="2"/>
  <c r="O146" i="2"/>
  <c r="I146" i="2"/>
  <c r="U145" i="2"/>
  <c r="T145" i="2"/>
  <c r="S145" i="2"/>
  <c r="Q145" i="2"/>
  <c r="P145" i="2"/>
  <c r="O145" i="2"/>
  <c r="I145" i="2"/>
  <c r="U144" i="2"/>
  <c r="T144" i="2"/>
  <c r="S144" i="2"/>
  <c r="Q144" i="2"/>
  <c r="P144" i="2"/>
  <c r="O144" i="2"/>
  <c r="I144" i="2"/>
  <c r="U143" i="2"/>
  <c r="T143" i="2"/>
  <c r="S143" i="2"/>
  <c r="Q143" i="2"/>
  <c r="P143" i="2"/>
  <c r="O143" i="2"/>
  <c r="I143" i="2"/>
  <c r="U142" i="2"/>
  <c r="T142" i="2"/>
  <c r="S142" i="2"/>
  <c r="Q142" i="2"/>
  <c r="P142" i="2"/>
  <c r="O142" i="2"/>
  <c r="I142" i="2"/>
  <c r="U141" i="2"/>
  <c r="T141" i="2"/>
  <c r="S141" i="2"/>
  <c r="Q141" i="2"/>
  <c r="P141" i="2"/>
  <c r="O141" i="2"/>
  <c r="I141" i="2"/>
  <c r="U140" i="2"/>
  <c r="T140" i="2"/>
  <c r="S140" i="2"/>
  <c r="Q140" i="2"/>
  <c r="P140" i="2"/>
  <c r="O140" i="2"/>
  <c r="I140" i="2"/>
  <c r="U139" i="2"/>
  <c r="T139" i="2"/>
  <c r="S139" i="2"/>
  <c r="Q139" i="2"/>
  <c r="P139" i="2"/>
  <c r="O139" i="2"/>
  <c r="I139" i="2"/>
  <c r="U138" i="2"/>
  <c r="T138" i="2"/>
  <c r="S138" i="2"/>
  <c r="Q138" i="2"/>
  <c r="P138" i="2"/>
  <c r="O138" i="2"/>
  <c r="I138" i="2"/>
  <c r="U137" i="2"/>
  <c r="T137" i="2"/>
  <c r="S137" i="2"/>
  <c r="Q137" i="2"/>
  <c r="P137" i="2"/>
  <c r="O137" i="2"/>
  <c r="I137" i="2"/>
  <c r="U136" i="2"/>
  <c r="T136" i="2"/>
  <c r="S136" i="2"/>
  <c r="Q136" i="2"/>
  <c r="P136" i="2"/>
  <c r="O136" i="2"/>
  <c r="I136" i="2"/>
  <c r="U135" i="2"/>
  <c r="T135" i="2"/>
  <c r="S135" i="2"/>
  <c r="Q135" i="2"/>
  <c r="P135" i="2"/>
  <c r="O135" i="2"/>
  <c r="I135" i="2"/>
  <c r="U134" i="2"/>
  <c r="T134" i="2"/>
  <c r="S134" i="2"/>
  <c r="Q134" i="2"/>
  <c r="P134" i="2"/>
  <c r="O134" i="2"/>
  <c r="I134" i="2"/>
  <c r="U133" i="2"/>
  <c r="T133" i="2"/>
  <c r="S133" i="2"/>
  <c r="Q133" i="2"/>
  <c r="P133" i="2"/>
  <c r="O133" i="2"/>
  <c r="I133" i="2"/>
  <c r="U132" i="2"/>
  <c r="T132" i="2"/>
  <c r="S132" i="2"/>
  <c r="Q132" i="2"/>
  <c r="P132" i="2"/>
  <c r="O132" i="2"/>
  <c r="I132" i="2"/>
  <c r="U131" i="2"/>
  <c r="T131" i="2"/>
  <c r="S131" i="2"/>
  <c r="Q131" i="2"/>
  <c r="P131" i="2"/>
  <c r="O131" i="2"/>
  <c r="I131" i="2"/>
  <c r="U130" i="2"/>
  <c r="T130" i="2"/>
  <c r="S130" i="2"/>
  <c r="Q130" i="2"/>
  <c r="P130" i="2"/>
  <c r="O130" i="2"/>
  <c r="I130" i="2"/>
  <c r="U129" i="2"/>
  <c r="T129" i="2"/>
  <c r="S129" i="2"/>
  <c r="Q129" i="2"/>
  <c r="P129" i="2"/>
  <c r="O129" i="2"/>
  <c r="I129" i="2"/>
  <c r="U128" i="2"/>
  <c r="T128" i="2"/>
  <c r="S128" i="2"/>
  <c r="Q128" i="2"/>
  <c r="P128" i="2"/>
  <c r="O128" i="2"/>
  <c r="I128" i="2"/>
  <c r="U127" i="2"/>
  <c r="T127" i="2"/>
  <c r="S127" i="2"/>
  <c r="Q127" i="2"/>
  <c r="P127" i="2"/>
  <c r="O127" i="2"/>
  <c r="I127" i="2"/>
  <c r="U126" i="2"/>
  <c r="T126" i="2"/>
  <c r="S126" i="2"/>
  <c r="Q126" i="2"/>
  <c r="P126" i="2"/>
  <c r="O126" i="2"/>
  <c r="I126" i="2"/>
  <c r="U125" i="2"/>
  <c r="T125" i="2"/>
  <c r="S125" i="2"/>
  <c r="Q125" i="2"/>
  <c r="P125" i="2"/>
  <c r="O125" i="2"/>
  <c r="I125" i="2"/>
  <c r="U124" i="2"/>
  <c r="T124" i="2"/>
  <c r="S124" i="2"/>
  <c r="Q124" i="2"/>
  <c r="P124" i="2"/>
  <c r="O124" i="2"/>
  <c r="I124" i="2"/>
  <c r="U123" i="2"/>
  <c r="T123" i="2"/>
  <c r="S123" i="2"/>
  <c r="Q123" i="2"/>
  <c r="P123" i="2"/>
  <c r="O123" i="2"/>
  <c r="I123" i="2"/>
  <c r="U122" i="2"/>
  <c r="T122" i="2"/>
  <c r="S122" i="2"/>
  <c r="Q122" i="2"/>
  <c r="P122" i="2"/>
  <c r="O122" i="2"/>
  <c r="I122" i="2"/>
  <c r="U121" i="2"/>
  <c r="T121" i="2"/>
  <c r="S121" i="2"/>
  <c r="Q121" i="2"/>
  <c r="P121" i="2"/>
  <c r="O121" i="2"/>
  <c r="I121" i="2"/>
  <c r="U120" i="2"/>
  <c r="T120" i="2"/>
  <c r="S120" i="2"/>
  <c r="Q120" i="2"/>
  <c r="P120" i="2"/>
  <c r="O120" i="2"/>
  <c r="I120" i="2"/>
  <c r="U119" i="2"/>
  <c r="T119" i="2"/>
  <c r="S119" i="2"/>
  <c r="Q119" i="2"/>
  <c r="P119" i="2"/>
  <c r="O119" i="2"/>
  <c r="I119" i="2"/>
  <c r="U118" i="2"/>
  <c r="T118" i="2"/>
  <c r="S118" i="2"/>
  <c r="Q118" i="2"/>
  <c r="P118" i="2"/>
  <c r="O118" i="2"/>
  <c r="I118" i="2"/>
  <c r="U117" i="2"/>
  <c r="T117" i="2"/>
  <c r="S117" i="2"/>
  <c r="Q117" i="2"/>
  <c r="P117" i="2"/>
  <c r="O117" i="2"/>
  <c r="I117" i="2"/>
  <c r="U116" i="2"/>
  <c r="T116" i="2"/>
  <c r="S116" i="2"/>
  <c r="Q116" i="2"/>
  <c r="P116" i="2"/>
  <c r="O116" i="2"/>
  <c r="I116" i="2"/>
  <c r="U115" i="2"/>
  <c r="T115" i="2"/>
  <c r="S115" i="2"/>
  <c r="Q115" i="2"/>
  <c r="P115" i="2"/>
  <c r="O115" i="2"/>
  <c r="I115" i="2"/>
  <c r="U114" i="2"/>
  <c r="T114" i="2"/>
  <c r="S114" i="2"/>
  <c r="Q114" i="2"/>
  <c r="P114" i="2"/>
  <c r="O114" i="2"/>
  <c r="I114" i="2"/>
  <c r="U113" i="2"/>
  <c r="T113" i="2"/>
  <c r="S113" i="2"/>
  <c r="Q113" i="2"/>
  <c r="P113" i="2"/>
  <c r="O113" i="2"/>
  <c r="I113" i="2"/>
  <c r="U112" i="2"/>
  <c r="T112" i="2"/>
  <c r="S112" i="2"/>
  <c r="Q112" i="2"/>
  <c r="P112" i="2"/>
  <c r="O112" i="2"/>
  <c r="I112" i="2"/>
  <c r="U111" i="2"/>
  <c r="T111" i="2"/>
  <c r="S111" i="2"/>
  <c r="Q111" i="2"/>
  <c r="P111" i="2"/>
  <c r="O111" i="2"/>
  <c r="I111" i="2"/>
  <c r="U110" i="2"/>
  <c r="T110" i="2"/>
  <c r="S110" i="2"/>
  <c r="Q110" i="2"/>
  <c r="P110" i="2"/>
  <c r="O110" i="2"/>
  <c r="I110" i="2"/>
  <c r="U109" i="2"/>
  <c r="T109" i="2"/>
  <c r="S109" i="2"/>
  <c r="Q109" i="2"/>
  <c r="P109" i="2"/>
  <c r="O109" i="2"/>
  <c r="I109" i="2"/>
  <c r="U108" i="2"/>
  <c r="T108" i="2"/>
  <c r="S108" i="2"/>
  <c r="Q108" i="2"/>
  <c r="P108" i="2"/>
  <c r="O108" i="2"/>
  <c r="I108" i="2"/>
  <c r="U107" i="2"/>
  <c r="T107" i="2"/>
  <c r="S107" i="2"/>
  <c r="Q107" i="2"/>
  <c r="P107" i="2"/>
  <c r="O107" i="2"/>
  <c r="I107" i="2"/>
  <c r="U106" i="2"/>
  <c r="T106" i="2"/>
  <c r="S106" i="2"/>
  <c r="Q106" i="2"/>
  <c r="P106" i="2"/>
  <c r="O106" i="2"/>
  <c r="I106" i="2"/>
  <c r="U105" i="2"/>
  <c r="T105" i="2"/>
  <c r="S105" i="2"/>
  <c r="Q105" i="2"/>
  <c r="P105" i="2"/>
  <c r="O105" i="2"/>
  <c r="I105" i="2"/>
  <c r="U104" i="2"/>
  <c r="T104" i="2"/>
  <c r="S104" i="2"/>
  <c r="Q104" i="2"/>
  <c r="P104" i="2"/>
  <c r="O104" i="2"/>
  <c r="I104" i="2"/>
  <c r="U103" i="2"/>
  <c r="T103" i="2"/>
  <c r="S103" i="2"/>
  <c r="Q103" i="2"/>
  <c r="P103" i="2"/>
  <c r="O103" i="2"/>
  <c r="I103" i="2"/>
  <c r="U102" i="2"/>
  <c r="T102" i="2"/>
  <c r="S102" i="2"/>
  <c r="Q102" i="2"/>
  <c r="P102" i="2"/>
  <c r="O102" i="2"/>
  <c r="I102" i="2"/>
  <c r="U101" i="2"/>
  <c r="T101" i="2"/>
  <c r="S101" i="2"/>
  <c r="Q101" i="2"/>
  <c r="P101" i="2"/>
  <c r="O101" i="2"/>
  <c r="I101" i="2"/>
  <c r="U100" i="2"/>
  <c r="T100" i="2"/>
  <c r="S100" i="2"/>
  <c r="Q100" i="2"/>
  <c r="P100" i="2"/>
  <c r="O100" i="2"/>
  <c r="I100" i="2"/>
  <c r="U99" i="2"/>
  <c r="T99" i="2"/>
  <c r="S99" i="2"/>
  <c r="Q99" i="2"/>
  <c r="P99" i="2"/>
  <c r="O99" i="2"/>
  <c r="I99" i="2"/>
  <c r="U98" i="2"/>
  <c r="T98" i="2"/>
  <c r="S98" i="2"/>
  <c r="Q98" i="2"/>
  <c r="P98" i="2"/>
  <c r="O98" i="2"/>
  <c r="I98" i="2"/>
  <c r="U97" i="2"/>
  <c r="T97" i="2"/>
  <c r="S97" i="2"/>
  <c r="Q97" i="2"/>
  <c r="P97" i="2"/>
  <c r="O97" i="2"/>
  <c r="I97" i="2"/>
  <c r="U96" i="2"/>
  <c r="T96" i="2"/>
  <c r="S96" i="2"/>
  <c r="Q96" i="2"/>
  <c r="P96" i="2"/>
  <c r="O96" i="2"/>
  <c r="I96" i="2"/>
  <c r="U95" i="2"/>
  <c r="T95" i="2"/>
  <c r="S95" i="2"/>
  <c r="Q95" i="2"/>
  <c r="P95" i="2"/>
  <c r="O95" i="2"/>
  <c r="I95" i="2"/>
  <c r="U94" i="2"/>
  <c r="T94" i="2"/>
  <c r="S94" i="2"/>
  <c r="Q94" i="2"/>
  <c r="P94" i="2"/>
  <c r="O94" i="2"/>
  <c r="I94" i="2"/>
  <c r="U93" i="2"/>
  <c r="T93" i="2"/>
  <c r="S93" i="2"/>
  <c r="Q93" i="2"/>
  <c r="P93" i="2"/>
  <c r="O93" i="2"/>
  <c r="I93" i="2"/>
  <c r="U92" i="2"/>
  <c r="T92" i="2"/>
  <c r="S92" i="2"/>
  <c r="Q92" i="2"/>
  <c r="P92" i="2"/>
  <c r="O92" i="2"/>
  <c r="I92" i="2"/>
  <c r="U91" i="2"/>
  <c r="T91" i="2"/>
  <c r="S91" i="2"/>
  <c r="Q91" i="2"/>
  <c r="P91" i="2"/>
  <c r="O91" i="2"/>
  <c r="I91" i="2"/>
  <c r="U90" i="2"/>
  <c r="T90" i="2"/>
  <c r="S90" i="2"/>
  <c r="Q90" i="2"/>
  <c r="P90" i="2"/>
  <c r="O90" i="2"/>
  <c r="I90" i="2"/>
  <c r="U89" i="2"/>
  <c r="T89" i="2"/>
  <c r="S89" i="2"/>
  <c r="Q89" i="2"/>
  <c r="P89" i="2"/>
  <c r="O89" i="2"/>
  <c r="I89" i="2"/>
  <c r="U88" i="2"/>
  <c r="T88" i="2"/>
  <c r="S88" i="2"/>
  <c r="Q88" i="2"/>
  <c r="P88" i="2"/>
  <c r="O88" i="2"/>
  <c r="I88" i="2"/>
  <c r="U87" i="2"/>
  <c r="T87" i="2"/>
  <c r="S87" i="2"/>
  <c r="Q87" i="2"/>
  <c r="P87" i="2"/>
  <c r="O87" i="2"/>
  <c r="I87" i="2"/>
  <c r="U86" i="2"/>
  <c r="T86" i="2"/>
  <c r="S86" i="2"/>
  <c r="Q86" i="2"/>
  <c r="P86" i="2"/>
  <c r="O86" i="2"/>
  <c r="I86" i="2"/>
  <c r="U85" i="2"/>
  <c r="T85" i="2"/>
  <c r="S85" i="2"/>
  <c r="Q85" i="2"/>
  <c r="P85" i="2"/>
  <c r="O85" i="2"/>
  <c r="I85" i="2"/>
  <c r="U84" i="2"/>
  <c r="T84" i="2"/>
  <c r="S84" i="2"/>
  <c r="Q84" i="2"/>
  <c r="P84" i="2"/>
  <c r="O84" i="2"/>
  <c r="I84" i="2"/>
  <c r="U83" i="2"/>
  <c r="T83" i="2"/>
  <c r="S83" i="2"/>
  <c r="Q83" i="2"/>
  <c r="P83" i="2"/>
  <c r="O83" i="2"/>
  <c r="I83" i="2"/>
  <c r="U82" i="2"/>
  <c r="T82" i="2"/>
  <c r="S82" i="2"/>
  <c r="Q82" i="2"/>
  <c r="P82" i="2"/>
  <c r="O82" i="2"/>
  <c r="I82" i="2"/>
  <c r="U81" i="2"/>
  <c r="T81" i="2"/>
  <c r="S81" i="2"/>
  <c r="Q81" i="2"/>
  <c r="P81" i="2"/>
  <c r="O81" i="2"/>
  <c r="I81" i="2"/>
  <c r="U80" i="2"/>
  <c r="T80" i="2"/>
  <c r="S80" i="2"/>
  <c r="Q80" i="2"/>
  <c r="P80" i="2"/>
  <c r="O80" i="2"/>
  <c r="I80" i="2"/>
  <c r="U79" i="2"/>
  <c r="T79" i="2"/>
  <c r="S79" i="2"/>
  <c r="Q79" i="2"/>
  <c r="P79" i="2"/>
  <c r="O79" i="2"/>
  <c r="I79" i="2"/>
  <c r="U78" i="2"/>
  <c r="T78" i="2"/>
  <c r="S78" i="2"/>
  <c r="Q78" i="2"/>
  <c r="P78" i="2"/>
  <c r="O78" i="2"/>
  <c r="I78" i="2"/>
  <c r="U77" i="2"/>
  <c r="T77" i="2"/>
  <c r="S77" i="2"/>
  <c r="Q77" i="2"/>
  <c r="P77" i="2"/>
  <c r="O77" i="2"/>
  <c r="I77" i="2"/>
  <c r="U76" i="2"/>
  <c r="T76" i="2"/>
  <c r="S76" i="2"/>
  <c r="Q76" i="2"/>
  <c r="P76" i="2"/>
  <c r="O76" i="2"/>
  <c r="I76" i="2"/>
  <c r="U75" i="2"/>
  <c r="T75" i="2"/>
  <c r="S75" i="2"/>
  <c r="Q75" i="2"/>
  <c r="P75" i="2"/>
  <c r="O75" i="2"/>
  <c r="I75" i="2"/>
  <c r="U74" i="2"/>
  <c r="T74" i="2"/>
  <c r="S74" i="2"/>
  <c r="Q74" i="2"/>
  <c r="P74" i="2"/>
  <c r="O74" i="2"/>
  <c r="I74" i="2"/>
  <c r="U73" i="2"/>
  <c r="T73" i="2"/>
  <c r="S73" i="2"/>
  <c r="Q73" i="2"/>
  <c r="P73" i="2"/>
  <c r="O73" i="2"/>
  <c r="I73" i="2"/>
  <c r="U72" i="2"/>
  <c r="T72" i="2"/>
  <c r="S72" i="2"/>
  <c r="Q72" i="2"/>
  <c r="P72" i="2"/>
  <c r="O72" i="2"/>
  <c r="I72" i="2"/>
  <c r="U71" i="2"/>
  <c r="T71" i="2"/>
  <c r="S71" i="2"/>
  <c r="Q71" i="2"/>
  <c r="P71" i="2"/>
  <c r="O71" i="2"/>
  <c r="I71" i="2"/>
  <c r="U70" i="2"/>
  <c r="T70" i="2"/>
  <c r="S70" i="2"/>
  <c r="Q70" i="2"/>
  <c r="P70" i="2"/>
  <c r="O70" i="2"/>
  <c r="I70" i="2"/>
  <c r="U69" i="2"/>
  <c r="T69" i="2"/>
  <c r="S69" i="2"/>
  <c r="Q69" i="2"/>
  <c r="P69" i="2"/>
  <c r="O69" i="2"/>
  <c r="I69" i="2"/>
  <c r="U68" i="2"/>
  <c r="T68" i="2"/>
  <c r="S68" i="2"/>
  <c r="Q68" i="2"/>
  <c r="P68" i="2"/>
  <c r="O68" i="2"/>
  <c r="I68" i="2"/>
  <c r="U67" i="2"/>
  <c r="T67" i="2"/>
  <c r="S67" i="2"/>
  <c r="Q67" i="2"/>
  <c r="P67" i="2"/>
  <c r="O67" i="2"/>
  <c r="I67" i="2"/>
  <c r="U66" i="2"/>
  <c r="T66" i="2"/>
  <c r="S66" i="2"/>
  <c r="Q66" i="2"/>
  <c r="P66" i="2"/>
  <c r="O66" i="2"/>
  <c r="I66" i="2"/>
  <c r="U65" i="2"/>
  <c r="T65" i="2"/>
  <c r="S65" i="2"/>
  <c r="Q65" i="2"/>
  <c r="P65" i="2"/>
  <c r="O65" i="2"/>
  <c r="I65" i="2"/>
  <c r="U64" i="2"/>
  <c r="T64" i="2"/>
  <c r="S64" i="2"/>
  <c r="Q64" i="2"/>
  <c r="P64" i="2"/>
  <c r="O64" i="2"/>
  <c r="I64" i="2"/>
  <c r="U63" i="2"/>
  <c r="T63" i="2"/>
  <c r="S63" i="2"/>
  <c r="Q63" i="2"/>
  <c r="P63" i="2"/>
  <c r="O63" i="2"/>
  <c r="I63" i="2"/>
  <c r="U62" i="2"/>
  <c r="T62" i="2"/>
  <c r="S62" i="2"/>
  <c r="Q62" i="2"/>
  <c r="P62" i="2"/>
  <c r="O62" i="2"/>
  <c r="I62" i="2"/>
  <c r="U61" i="2"/>
  <c r="T61" i="2"/>
  <c r="S61" i="2"/>
  <c r="Q61" i="2"/>
  <c r="P61" i="2"/>
  <c r="O61" i="2"/>
  <c r="I61" i="2"/>
  <c r="U60" i="2"/>
  <c r="T60" i="2"/>
  <c r="S60" i="2"/>
  <c r="Q60" i="2"/>
  <c r="P60" i="2"/>
  <c r="O60" i="2"/>
  <c r="I60" i="2"/>
  <c r="U59" i="2"/>
  <c r="T59" i="2"/>
  <c r="S59" i="2"/>
  <c r="Q59" i="2"/>
  <c r="P59" i="2"/>
  <c r="O59" i="2"/>
  <c r="I59" i="2"/>
  <c r="U58" i="2"/>
  <c r="T58" i="2"/>
  <c r="S58" i="2"/>
  <c r="Q58" i="2"/>
  <c r="P58" i="2"/>
  <c r="O58" i="2"/>
  <c r="I58" i="2"/>
  <c r="U57" i="2"/>
  <c r="T57" i="2"/>
  <c r="S57" i="2"/>
  <c r="Q57" i="2"/>
  <c r="P57" i="2"/>
  <c r="O57" i="2"/>
  <c r="I57" i="2"/>
  <c r="U56" i="2"/>
  <c r="T56" i="2"/>
  <c r="S56" i="2"/>
  <c r="Q56" i="2"/>
  <c r="P56" i="2"/>
  <c r="O56" i="2"/>
  <c r="I56" i="2"/>
  <c r="U55" i="2"/>
  <c r="T55" i="2"/>
  <c r="S55" i="2"/>
  <c r="Q55" i="2"/>
  <c r="P55" i="2"/>
  <c r="O55" i="2"/>
  <c r="I55" i="2"/>
  <c r="U54" i="2"/>
  <c r="T54" i="2"/>
  <c r="S54" i="2"/>
  <c r="Q54" i="2"/>
  <c r="P54" i="2"/>
  <c r="O54" i="2"/>
  <c r="I54" i="2"/>
  <c r="U53" i="2"/>
  <c r="T53" i="2"/>
  <c r="S53" i="2"/>
  <c r="Q53" i="2"/>
  <c r="P53" i="2"/>
  <c r="O53" i="2"/>
  <c r="I53" i="2"/>
  <c r="U52" i="2"/>
  <c r="T52" i="2"/>
  <c r="S52" i="2"/>
  <c r="Q52" i="2"/>
  <c r="P52" i="2"/>
  <c r="O52" i="2"/>
  <c r="I52" i="2"/>
  <c r="U51" i="2"/>
  <c r="T51" i="2"/>
  <c r="S51" i="2"/>
  <c r="Q51" i="2"/>
  <c r="P51" i="2"/>
  <c r="O51" i="2"/>
  <c r="I51" i="2"/>
  <c r="U50" i="2"/>
  <c r="T50" i="2"/>
  <c r="S50" i="2"/>
  <c r="Q50" i="2"/>
  <c r="P50" i="2"/>
  <c r="O50" i="2"/>
  <c r="I50" i="2"/>
  <c r="U49" i="2"/>
  <c r="T49" i="2"/>
  <c r="S49" i="2"/>
  <c r="Q49" i="2"/>
  <c r="P49" i="2"/>
  <c r="O49" i="2"/>
  <c r="I49" i="2"/>
  <c r="U48" i="2"/>
  <c r="T48" i="2"/>
  <c r="S48" i="2"/>
  <c r="Q48" i="2"/>
  <c r="P48" i="2"/>
  <c r="O48" i="2"/>
  <c r="I48" i="2"/>
  <c r="U47" i="2"/>
  <c r="T47" i="2"/>
  <c r="S47" i="2"/>
  <c r="Q47" i="2"/>
  <c r="P47" i="2"/>
  <c r="O47" i="2"/>
  <c r="I47" i="2"/>
  <c r="U46" i="2"/>
  <c r="T46" i="2"/>
  <c r="S46" i="2"/>
  <c r="Q46" i="2"/>
  <c r="P46" i="2"/>
  <c r="O46" i="2"/>
  <c r="I46" i="2"/>
  <c r="U45" i="2"/>
  <c r="T45" i="2"/>
  <c r="S45" i="2"/>
  <c r="Q45" i="2"/>
  <c r="P45" i="2"/>
  <c r="O45" i="2"/>
  <c r="I45" i="2"/>
  <c r="U44" i="2"/>
  <c r="T44" i="2"/>
  <c r="S44" i="2"/>
  <c r="Q44" i="2"/>
  <c r="P44" i="2"/>
  <c r="O44" i="2"/>
  <c r="I44" i="2"/>
  <c r="U43" i="2"/>
  <c r="T43" i="2"/>
  <c r="S43" i="2"/>
  <c r="Q43" i="2"/>
  <c r="P43" i="2"/>
  <c r="O43" i="2"/>
  <c r="I43" i="2"/>
  <c r="U42" i="2"/>
  <c r="T42" i="2"/>
  <c r="S42" i="2"/>
  <c r="Q42" i="2"/>
  <c r="P42" i="2"/>
  <c r="O42" i="2"/>
  <c r="I42" i="2"/>
  <c r="U41" i="2"/>
  <c r="T41" i="2"/>
  <c r="S41" i="2"/>
  <c r="Q41" i="2"/>
  <c r="P41" i="2"/>
  <c r="O41" i="2"/>
  <c r="I41" i="2"/>
  <c r="U40" i="2"/>
  <c r="T40" i="2"/>
  <c r="S40" i="2"/>
  <c r="Q40" i="2"/>
  <c r="P40" i="2"/>
  <c r="O40" i="2"/>
  <c r="I40" i="2"/>
  <c r="U39" i="2"/>
  <c r="T39" i="2"/>
  <c r="S39" i="2"/>
  <c r="Q39" i="2"/>
  <c r="P39" i="2"/>
  <c r="O39" i="2"/>
  <c r="I39" i="2"/>
  <c r="U38" i="2"/>
  <c r="T38" i="2"/>
  <c r="S38" i="2"/>
  <c r="Q38" i="2"/>
  <c r="P38" i="2"/>
  <c r="O38" i="2"/>
  <c r="I38" i="2"/>
  <c r="U37" i="2"/>
  <c r="T37" i="2"/>
  <c r="S37" i="2"/>
  <c r="Q37" i="2"/>
  <c r="P37" i="2"/>
  <c r="O37" i="2"/>
  <c r="I37" i="2"/>
  <c r="U36" i="2"/>
  <c r="T36" i="2"/>
  <c r="S36" i="2"/>
  <c r="Q36" i="2"/>
  <c r="P36" i="2"/>
  <c r="O36" i="2"/>
  <c r="I36" i="2"/>
  <c r="U35" i="2"/>
  <c r="T35" i="2"/>
  <c r="S35" i="2"/>
  <c r="Q35" i="2"/>
  <c r="P35" i="2"/>
  <c r="O35" i="2"/>
  <c r="I35" i="2"/>
  <c r="U34" i="2"/>
  <c r="T34" i="2"/>
  <c r="S34" i="2"/>
  <c r="Q34" i="2"/>
  <c r="P34" i="2"/>
  <c r="O34" i="2"/>
  <c r="I34" i="2"/>
  <c r="U33" i="2"/>
  <c r="T33" i="2"/>
  <c r="S33" i="2"/>
  <c r="Q33" i="2"/>
  <c r="P33" i="2"/>
  <c r="O33" i="2"/>
  <c r="I33" i="2"/>
  <c r="U32" i="2"/>
  <c r="T32" i="2"/>
  <c r="S32" i="2"/>
  <c r="Q32" i="2"/>
  <c r="P32" i="2"/>
  <c r="O32" i="2"/>
  <c r="I32" i="2"/>
  <c r="U31" i="2"/>
  <c r="T31" i="2"/>
  <c r="S31" i="2"/>
  <c r="Q31" i="2"/>
  <c r="P31" i="2"/>
  <c r="O31" i="2"/>
  <c r="I31" i="2"/>
  <c r="U30" i="2"/>
  <c r="T30" i="2"/>
  <c r="S30" i="2"/>
  <c r="Q30" i="2"/>
  <c r="P30" i="2"/>
  <c r="O30" i="2"/>
  <c r="I30" i="2"/>
  <c r="U29" i="2"/>
  <c r="T29" i="2"/>
  <c r="S29" i="2"/>
  <c r="Q29" i="2"/>
  <c r="P29" i="2"/>
  <c r="O29" i="2"/>
  <c r="I29" i="2"/>
  <c r="U28" i="2"/>
  <c r="T28" i="2"/>
  <c r="S28" i="2"/>
  <c r="Q28" i="2"/>
  <c r="P28" i="2"/>
  <c r="O28" i="2"/>
  <c r="I28" i="2"/>
  <c r="U27" i="2"/>
  <c r="T27" i="2"/>
  <c r="S27" i="2"/>
  <c r="Q27" i="2"/>
  <c r="P27" i="2"/>
  <c r="O27" i="2"/>
  <c r="I27" i="2"/>
  <c r="U26" i="2"/>
  <c r="T26" i="2"/>
  <c r="S26" i="2"/>
  <c r="Q26" i="2"/>
  <c r="P26" i="2"/>
  <c r="O26" i="2"/>
  <c r="I26" i="2"/>
  <c r="U25" i="2"/>
  <c r="T25" i="2"/>
  <c r="S25" i="2"/>
  <c r="Q25" i="2"/>
  <c r="P25" i="2"/>
  <c r="O25" i="2"/>
  <c r="I25" i="2"/>
  <c r="U24" i="2"/>
  <c r="T24" i="2"/>
  <c r="S24" i="2"/>
  <c r="Q24" i="2"/>
  <c r="P24" i="2"/>
  <c r="O24" i="2"/>
  <c r="I24" i="2"/>
  <c r="U23" i="2"/>
  <c r="T23" i="2"/>
  <c r="S23" i="2"/>
  <c r="Q23" i="2"/>
  <c r="P23" i="2"/>
  <c r="O23" i="2"/>
  <c r="I23" i="2"/>
  <c r="U22" i="2"/>
  <c r="T22" i="2"/>
  <c r="S22" i="2"/>
  <c r="Q22" i="2"/>
  <c r="P22" i="2"/>
  <c r="O22" i="2"/>
  <c r="I22" i="2"/>
  <c r="U21" i="2"/>
  <c r="T21" i="2"/>
  <c r="S21" i="2"/>
  <c r="Q21" i="2"/>
  <c r="P21" i="2"/>
  <c r="O21" i="2"/>
  <c r="I21" i="2"/>
  <c r="U20" i="2"/>
  <c r="T20" i="2"/>
  <c r="S20" i="2"/>
  <c r="Q20" i="2"/>
  <c r="P20" i="2"/>
  <c r="O20" i="2"/>
  <c r="I20" i="2"/>
  <c r="U19" i="2"/>
  <c r="T19" i="2"/>
  <c r="S19" i="2"/>
  <c r="Q19" i="2"/>
  <c r="P19" i="2"/>
  <c r="O19" i="2"/>
  <c r="I19" i="2"/>
  <c r="U18" i="2"/>
  <c r="T18" i="2"/>
  <c r="S18" i="2"/>
  <c r="Q18" i="2"/>
  <c r="P18" i="2"/>
  <c r="O18" i="2"/>
  <c r="I18" i="2"/>
  <c r="U17" i="2"/>
  <c r="T17" i="2"/>
  <c r="S17" i="2"/>
  <c r="Q17" i="2"/>
  <c r="P17" i="2"/>
  <c r="O17" i="2"/>
  <c r="I17" i="2"/>
  <c r="U16" i="2"/>
  <c r="T16" i="2"/>
  <c r="S16" i="2"/>
  <c r="Q16" i="2"/>
  <c r="P16" i="2"/>
  <c r="O16" i="2"/>
  <c r="I16" i="2"/>
  <c r="U15" i="2"/>
  <c r="T15" i="2"/>
  <c r="S15" i="2"/>
  <c r="Q15" i="2"/>
  <c r="P15" i="2"/>
  <c r="O15" i="2"/>
  <c r="I15" i="2"/>
  <c r="U14" i="2"/>
  <c r="T14" i="2"/>
  <c r="S14" i="2"/>
  <c r="Q14" i="2"/>
  <c r="P14" i="2"/>
  <c r="O14" i="2"/>
  <c r="I14" i="2"/>
  <c r="U13" i="2"/>
  <c r="T13" i="2"/>
  <c r="S13" i="2"/>
  <c r="Q13" i="2"/>
  <c r="P13" i="2"/>
  <c r="O13" i="2"/>
  <c r="I13" i="2"/>
  <c r="U12" i="2"/>
  <c r="T12" i="2"/>
  <c r="S12" i="2"/>
  <c r="Q12" i="2"/>
  <c r="P12" i="2"/>
  <c r="O12" i="2"/>
  <c r="I12" i="2"/>
  <c r="U11" i="2"/>
  <c r="T11" i="2"/>
  <c r="S11" i="2"/>
  <c r="Q11" i="2"/>
  <c r="P11" i="2"/>
  <c r="O11" i="2"/>
  <c r="I11" i="2"/>
  <c r="U10" i="2"/>
  <c r="T10" i="2"/>
  <c r="S10" i="2"/>
  <c r="Q10" i="2"/>
  <c r="P10" i="2"/>
  <c r="O10" i="2"/>
  <c r="I10" i="2"/>
  <c r="U9" i="2"/>
  <c r="T9" i="2"/>
  <c r="S9" i="2"/>
  <c r="Q9" i="2"/>
  <c r="P9" i="2"/>
  <c r="O9" i="2"/>
  <c r="I9" i="2"/>
  <c r="U8" i="2"/>
  <c r="T8" i="2"/>
  <c r="S8" i="2"/>
  <c r="Q8" i="2"/>
  <c r="P8" i="2"/>
  <c r="O8" i="2"/>
  <c r="I8" i="2"/>
  <c r="U7" i="2"/>
  <c r="T7" i="2"/>
  <c r="S7" i="2"/>
  <c r="Q7" i="2"/>
  <c r="P7" i="2"/>
  <c r="O7" i="2"/>
  <c r="I7" i="2"/>
  <c r="U6" i="2"/>
  <c r="T6" i="2"/>
  <c r="S6" i="2"/>
  <c r="Q6" i="2"/>
  <c r="P6" i="2"/>
  <c r="O6" i="2"/>
  <c r="I6" i="2"/>
  <c r="U5" i="2"/>
  <c r="T5" i="2"/>
  <c r="S5" i="2"/>
  <c r="Q5" i="2"/>
  <c r="P5" i="2"/>
  <c r="O5" i="2"/>
  <c r="I5" i="2"/>
  <c r="U4" i="2"/>
  <c r="T4" i="2"/>
  <c r="S4" i="2"/>
  <c r="Q4" i="2"/>
  <c r="P4" i="2"/>
  <c r="O4" i="2"/>
  <c r="I4" i="2"/>
  <c r="U3" i="2"/>
  <c r="T3" i="2"/>
  <c r="S3" i="2"/>
  <c r="Q3" i="2"/>
  <c r="P3" i="2"/>
  <c r="O3" i="2"/>
  <c r="I3" i="2"/>
  <c r="I2" i="2"/>
  <c r="O2" i="2"/>
  <c r="P2" i="2"/>
  <c r="Q2" i="2"/>
  <c r="S2" i="2"/>
  <c r="T2" i="2"/>
  <c r="U2" i="2"/>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C169" i="8"/>
  <c r="C170" i="8"/>
  <c r="C168" i="8"/>
  <c r="C167" i="8"/>
  <c r="C166" i="8"/>
  <c r="C163" i="8"/>
  <c r="C164" i="8"/>
  <c r="C165" i="8"/>
  <c r="C157" i="8"/>
  <c r="C158" i="8"/>
  <c r="C159" i="8"/>
  <c r="C160" i="8"/>
  <c r="C161" i="8"/>
  <c r="C162" i="8"/>
  <c r="C153" i="8"/>
  <c r="C154" i="8"/>
  <c r="C155" i="8"/>
  <c r="C156" i="8"/>
  <c r="C150" i="8"/>
  <c r="C151" i="8"/>
  <c r="C152" i="8"/>
  <c r="C149" i="8"/>
  <c r="C146" i="8"/>
  <c r="C147" i="8"/>
  <c r="C148" i="8"/>
  <c r="C143" i="8"/>
  <c r="C144" i="8"/>
  <c r="C145" i="8"/>
  <c r="C140" i="8"/>
  <c r="C141" i="8"/>
  <c r="C142" i="8"/>
  <c r="C137" i="8"/>
  <c r="C138" i="8"/>
  <c r="C139" i="8"/>
  <c r="C134" i="8"/>
  <c r="C135" i="8"/>
  <c r="C136" i="8"/>
  <c r="C130" i="8"/>
  <c r="C131" i="8"/>
  <c r="C132" i="8"/>
  <c r="C133" i="8"/>
  <c r="C122" i="8"/>
  <c r="C123" i="8"/>
  <c r="C124" i="8"/>
  <c r="C125" i="8"/>
  <c r="C126" i="8"/>
  <c r="C127" i="8"/>
  <c r="C128" i="8"/>
  <c r="C129" i="8"/>
  <c r="C119" i="8"/>
  <c r="C120" i="8"/>
  <c r="C121" i="8"/>
  <c r="C117" i="8"/>
  <c r="C118" i="8"/>
  <c r="C113" i="8"/>
  <c r="C114" i="8"/>
  <c r="C115" i="8"/>
  <c r="C116" i="8"/>
  <c r="C106" i="8"/>
  <c r="C107" i="8"/>
  <c r="C108" i="8"/>
  <c r="C109" i="8"/>
  <c r="C110" i="8"/>
  <c r="C111" i="8"/>
  <c r="C112" i="8"/>
  <c r="C105" i="8"/>
  <c r="C101" i="8"/>
  <c r="C102" i="8"/>
  <c r="C103" i="8"/>
  <c r="C104" i="8"/>
  <c r="C99" i="8"/>
  <c r="C100" i="8"/>
  <c r="C97" i="8"/>
  <c r="C98" i="8"/>
  <c r="C87" i="8"/>
  <c r="C88" i="8"/>
  <c r="C89" i="8"/>
  <c r="C90" i="8"/>
  <c r="C91" i="8"/>
  <c r="C92" i="8"/>
  <c r="C93" i="8"/>
  <c r="C94" i="8"/>
  <c r="C95" i="8"/>
  <c r="C96" i="8"/>
  <c r="C86" i="8"/>
  <c r="C85" i="8"/>
  <c r="C84" i="8"/>
  <c r="C83" i="8"/>
  <c r="C82" i="8"/>
  <c r="C81" i="8"/>
  <c r="H21" i="10"/>
  <c r="C80" i="8"/>
  <c r="H11" i="10"/>
  <c r="C79" i="8"/>
  <c r="C78" i="8"/>
  <c r="C77" i="8"/>
  <c r="C76" i="8"/>
  <c r="H19" i="10"/>
  <c r="C75" i="8"/>
  <c r="C74" i="8"/>
  <c r="C73" i="8"/>
  <c r="C72" i="8"/>
  <c r="C71" i="8"/>
  <c r="H14" i="10"/>
  <c r="C70" i="8"/>
  <c r="H20" i="10"/>
  <c r="C69" i="8"/>
  <c r="C68" i="8"/>
  <c r="C67" i="8"/>
  <c r="C66" i="8"/>
  <c r="H17" i="10"/>
  <c r="C65" i="8"/>
  <c r="C64" i="8"/>
  <c r="C63" i="8"/>
  <c r="C62" i="8"/>
  <c r="H12" i="10"/>
  <c r="C61" i="8"/>
  <c r="C60" i="8"/>
  <c r="C59" i="8"/>
  <c r="C58" i="8"/>
  <c r="C57" i="8"/>
  <c r="C56" i="8"/>
  <c r="H15" i="10"/>
  <c r="C55" i="8"/>
  <c r="C54" i="8"/>
  <c r="H13" i="10"/>
  <c r="C53" i="8"/>
  <c r="C52" i="8"/>
  <c r="C51" i="8"/>
  <c r="H16" i="10"/>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H22" i="10"/>
  <c r="C17" i="8"/>
  <c r="C16" i="8"/>
  <c r="C15" i="8"/>
  <c r="C14" i="8"/>
  <c r="C13" i="8"/>
  <c r="C12" i="8"/>
  <c r="H18" i="10"/>
  <c r="C11" i="8"/>
  <c r="C10" i="8"/>
  <c r="C9" i="8"/>
  <c r="H24" i="10"/>
  <c r="C8" i="8"/>
  <c r="C7" i="8"/>
  <c r="C6" i="8"/>
  <c r="C5" i="8"/>
  <c r="C4" i="8"/>
  <c r="C3" i="8"/>
  <c r="C2" i="8"/>
  <c r="H23" i="10"/>
  <c r="G2" i="13"/>
  <c r="F2" i="13"/>
  <c r="G3" i="13"/>
  <c r="F3" i="13"/>
  <c r="P3" i="13"/>
  <c r="Q3" i="13"/>
  <c r="G7" i="13"/>
  <c r="F7" i="13"/>
  <c r="P7" i="13"/>
  <c r="Q7" i="13"/>
  <c r="G9" i="13"/>
  <c r="F9" i="13"/>
  <c r="P9" i="13"/>
  <c r="Q9" i="13"/>
  <c r="G14" i="13"/>
  <c r="F14" i="13"/>
  <c r="P14" i="13"/>
  <c r="Q14" i="13"/>
  <c r="G17" i="13"/>
  <c r="F17" i="13"/>
  <c r="P17" i="13"/>
  <c r="Q17" i="13"/>
  <c r="G19" i="13"/>
  <c r="F19" i="13"/>
  <c r="P19" i="13"/>
  <c r="Q19" i="13"/>
  <c r="G22" i="13"/>
  <c r="F22" i="13"/>
  <c r="P22" i="13"/>
  <c r="Q22" i="13"/>
  <c r="G24" i="13"/>
  <c r="F24" i="13"/>
  <c r="P24" i="13"/>
  <c r="Q24" i="13"/>
  <c r="G26" i="13"/>
  <c r="F26" i="13"/>
  <c r="P26" i="13"/>
  <c r="Q26" i="13"/>
  <c r="G27" i="13"/>
  <c r="F27" i="13"/>
  <c r="P27" i="13"/>
  <c r="Q27" i="13"/>
  <c r="G29" i="13"/>
  <c r="F29" i="13"/>
  <c r="P29" i="13"/>
  <c r="Q29" i="13"/>
  <c r="G34" i="13"/>
  <c r="F34" i="13"/>
  <c r="P34" i="13"/>
  <c r="Q34" i="13"/>
  <c r="G38" i="13"/>
  <c r="F38" i="13"/>
  <c r="P38" i="13"/>
  <c r="Q38" i="13"/>
  <c r="G40" i="13"/>
  <c r="F40" i="13"/>
  <c r="P40" i="13"/>
  <c r="Q40" i="13"/>
  <c r="G42" i="13"/>
  <c r="F42" i="13"/>
  <c r="P42" i="13"/>
  <c r="Q42" i="13"/>
  <c r="G43" i="13"/>
  <c r="F43" i="13"/>
  <c r="P43" i="13"/>
  <c r="Q43" i="13"/>
  <c r="G47" i="13"/>
  <c r="F47" i="13"/>
  <c r="P47" i="13"/>
  <c r="Q47" i="13"/>
  <c r="G50" i="13"/>
  <c r="F50" i="13"/>
  <c r="P50" i="13"/>
  <c r="Q50" i="13"/>
  <c r="G56" i="13"/>
  <c r="F56" i="13"/>
  <c r="P56" i="13"/>
  <c r="Q56" i="13"/>
  <c r="G58" i="13"/>
  <c r="F58" i="13"/>
  <c r="P58" i="13"/>
  <c r="Q58" i="13"/>
  <c r="G59" i="13"/>
  <c r="F59" i="13"/>
  <c r="P59" i="13"/>
  <c r="Q59" i="13"/>
  <c r="G64" i="13"/>
  <c r="F64" i="13"/>
  <c r="P64" i="13"/>
  <c r="Q64" i="13"/>
  <c r="G68" i="13"/>
  <c r="F68" i="13"/>
  <c r="P68" i="13"/>
  <c r="Q68" i="13"/>
  <c r="G73" i="13"/>
  <c r="F73" i="13"/>
  <c r="P73" i="13"/>
  <c r="Q73" i="13"/>
  <c r="G75" i="13"/>
  <c r="F75" i="13"/>
  <c r="P75" i="13"/>
  <c r="Q75" i="13"/>
  <c r="G80" i="13"/>
  <c r="F80" i="13"/>
  <c r="P80" i="13"/>
  <c r="Q80" i="13"/>
  <c r="G83" i="13"/>
  <c r="F83" i="13"/>
  <c r="P83" i="13"/>
  <c r="Q83" i="13"/>
  <c r="G89" i="13"/>
  <c r="F89" i="13"/>
  <c r="P89" i="13"/>
  <c r="Q89" i="13"/>
  <c r="G90" i="13"/>
  <c r="F90" i="13"/>
  <c r="P90" i="13"/>
  <c r="Q90" i="13"/>
  <c r="G93" i="13"/>
  <c r="F93" i="13"/>
  <c r="P93" i="13"/>
  <c r="Q93" i="13"/>
  <c r="G99" i="13"/>
  <c r="F99" i="13"/>
  <c r="P99" i="13"/>
  <c r="Q99" i="13"/>
  <c r="G103" i="13"/>
  <c r="F103" i="13"/>
  <c r="P103" i="13"/>
  <c r="Q103" i="13"/>
  <c r="G107" i="13"/>
  <c r="F107" i="13"/>
  <c r="P107" i="13"/>
  <c r="Q107" i="13"/>
  <c r="G108" i="13"/>
  <c r="F108" i="13"/>
  <c r="P108" i="13"/>
  <c r="Q108" i="13"/>
  <c r="G118" i="13"/>
  <c r="F118" i="13"/>
  <c r="P118" i="13"/>
  <c r="Q118" i="13"/>
  <c r="G119" i="13"/>
  <c r="F119" i="13"/>
  <c r="P119" i="13"/>
  <c r="Q119" i="13"/>
  <c r="G123" i="13"/>
  <c r="F123" i="13"/>
  <c r="P123" i="13"/>
  <c r="Q123" i="13"/>
  <c r="G129" i="13"/>
  <c r="F129" i="13"/>
  <c r="P129" i="13"/>
  <c r="Q129" i="13"/>
  <c r="G131" i="13"/>
  <c r="F131" i="13"/>
  <c r="P131" i="13"/>
  <c r="Q131" i="13"/>
  <c r="G139" i="13"/>
  <c r="F139" i="13"/>
  <c r="P139" i="13"/>
  <c r="Q139" i="13"/>
  <c r="G144" i="13"/>
  <c r="F144" i="13"/>
  <c r="P144" i="13"/>
  <c r="Q144" i="13"/>
  <c r="G151" i="13"/>
  <c r="F151" i="13"/>
  <c r="P151" i="13"/>
  <c r="Q151" i="13"/>
  <c r="G153" i="13"/>
  <c r="F153" i="13"/>
  <c r="P153" i="13"/>
  <c r="Q153" i="13"/>
  <c r="G155" i="13"/>
  <c r="F155" i="13"/>
  <c r="P155" i="13"/>
  <c r="Q155" i="13"/>
  <c r="G158" i="13"/>
  <c r="F158" i="13"/>
  <c r="P158" i="13"/>
  <c r="Q158" i="13"/>
  <c r="G159" i="13"/>
  <c r="F159" i="13"/>
  <c r="P159" i="13"/>
  <c r="Q159" i="13"/>
  <c r="G163" i="13"/>
  <c r="F163" i="13"/>
  <c r="P163" i="13"/>
  <c r="Q163" i="13"/>
  <c r="G172" i="13"/>
  <c r="F172" i="13"/>
  <c r="P172" i="13"/>
  <c r="Q172" i="13"/>
  <c r="G173" i="13"/>
  <c r="F173" i="13"/>
  <c r="P173" i="13"/>
  <c r="Q173" i="13"/>
  <c r="G180" i="13"/>
  <c r="F180" i="13"/>
  <c r="P180" i="13"/>
  <c r="Q180" i="13"/>
  <c r="G181" i="13"/>
  <c r="F181" i="13"/>
  <c r="P181" i="13"/>
  <c r="Q181" i="13"/>
  <c r="G190" i="13"/>
  <c r="F190" i="13"/>
  <c r="P190" i="13"/>
  <c r="Q190" i="13"/>
  <c r="G191" i="13"/>
  <c r="F191" i="13"/>
  <c r="P191" i="13"/>
  <c r="Q191" i="13"/>
  <c r="G196" i="13"/>
  <c r="F196" i="13"/>
  <c r="P196" i="13"/>
  <c r="Q196" i="13"/>
  <c r="G197" i="13"/>
  <c r="F197" i="13"/>
  <c r="P197" i="13"/>
  <c r="Q197" i="13"/>
  <c r="G204" i="13"/>
  <c r="F204" i="13"/>
  <c r="P204" i="13"/>
  <c r="Q204" i="13"/>
  <c r="G208" i="13"/>
  <c r="F208" i="13"/>
  <c r="P208" i="13"/>
  <c r="Q208" i="13"/>
  <c r="G212" i="13"/>
  <c r="F212" i="13"/>
  <c r="P212" i="13"/>
  <c r="Q212" i="13"/>
  <c r="G213" i="13"/>
  <c r="F213" i="13"/>
  <c r="P213" i="13"/>
  <c r="Q213" i="13"/>
  <c r="H2" i="13"/>
  <c r="H3" i="13"/>
  <c r="H4" i="13"/>
  <c r="G4" i="13"/>
  <c r="F4" i="13"/>
  <c r="P4" i="13"/>
  <c r="Q4" i="13"/>
  <c r="H5" i="13"/>
  <c r="G5" i="13"/>
  <c r="F5" i="13"/>
  <c r="P5" i="13"/>
  <c r="Q5" i="13"/>
  <c r="H6" i="13"/>
  <c r="G6" i="13"/>
  <c r="F6" i="13"/>
  <c r="P6" i="13"/>
  <c r="Q6" i="13"/>
  <c r="H7" i="13"/>
  <c r="H8" i="13"/>
  <c r="G8" i="13"/>
  <c r="F8" i="13"/>
  <c r="P8" i="13"/>
  <c r="Q8" i="13"/>
  <c r="H9" i="13"/>
  <c r="H10" i="13"/>
  <c r="G10" i="13"/>
  <c r="F10" i="13"/>
  <c r="P10" i="13"/>
  <c r="Q10" i="13"/>
  <c r="H11" i="13"/>
  <c r="G11" i="13"/>
  <c r="F11" i="13"/>
  <c r="P11" i="13"/>
  <c r="Q11" i="13"/>
  <c r="H12" i="13"/>
  <c r="G12" i="13"/>
  <c r="F12" i="13"/>
  <c r="P12" i="13"/>
  <c r="Q12" i="13"/>
  <c r="H13" i="13"/>
  <c r="G13" i="13"/>
  <c r="F13" i="13"/>
  <c r="P13" i="13"/>
  <c r="Q13" i="13"/>
  <c r="H14" i="13"/>
  <c r="H15" i="13"/>
  <c r="G15" i="13"/>
  <c r="F15" i="13"/>
  <c r="P15" i="13"/>
  <c r="Q15" i="13"/>
  <c r="H16" i="13"/>
  <c r="G16" i="13"/>
  <c r="F16" i="13"/>
  <c r="P16" i="13"/>
  <c r="Q16" i="13"/>
  <c r="H17" i="13"/>
  <c r="H18" i="13"/>
  <c r="G18" i="13"/>
  <c r="F18" i="13"/>
  <c r="P18" i="13"/>
  <c r="Q18" i="13"/>
  <c r="H19" i="13"/>
  <c r="H20" i="13"/>
  <c r="G20" i="13"/>
  <c r="F20" i="13"/>
  <c r="P20" i="13"/>
  <c r="Q20" i="13"/>
  <c r="H21" i="13"/>
  <c r="G21" i="13"/>
  <c r="F21" i="13"/>
  <c r="P21" i="13"/>
  <c r="Q21" i="13"/>
  <c r="H22" i="13"/>
  <c r="H23" i="13"/>
  <c r="G23" i="13"/>
  <c r="F23" i="13"/>
  <c r="P23" i="13"/>
  <c r="Q23" i="13"/>
  <c r="H24" i="13"/>
  <c r="H25" i="13"/>
  <c r="G25" i="13"/>
  <c r="F25" i="13"/>
  <c r="P25" i="13"/>
  <c r="Q25" i="13"/>
  <c r="H26" i="13"/>
  <c r="H27" i="13"/>
  <c r="H28" i="13"/>
  <c r="G28" i="13"/>
  <c r="F28" i="13"/>
  <c r="P28" i="13"/>
  <c r="Q28" i="13"/>
  <c r="H29" i="13"/>
  <c r="H30" i="13"/>
  <c r="G30" i="13"/>
  <c r="F30" i="13"/>
  <c r="P30" i="13"/>
  <c r="Q30" i="13"/>
  <c r="H31" i="13"/>
  <c r="G31" i="13"/>
  <c r="F31" i="13"/>
  <c r="P31" i="13"/>
  <c r="Q31" i="13"/>
  <c r="H32" i="13"/>
  <c r="G32" i="13"/>
  <c r="F32" i="13"/>
  <c r="P32" i="13"/>
  <c r="Q32" i="13"/>
  <c r="H33" i="13"/>
  <c r="G33" i="13"/>
  <c r="F33" i="13"/>
  <c r="P33" i="13"/>
  <c r="Q33" i="13"/>
  <c r="H34" i="13"/>
  <c r="H35" i="13"/>
  <c r="G35" i="13"/>
  <c r="F35" i="13"/>
  <c r="P35" i="13"/>
  <c r="Q35" i="13"/>
  <c r="H36" i="13"/>
  <c r="G36" i="13"/>
  <c r="F36" i="13"/>
  <c r="P36" i="13"/>
  <c r="Q36" i="13"/>
  <c r="H37" i="13"/>
  <c r="G37" i="13"/>
  <c r="F37" i="13"/>
  <c r="P37" i="13"/>
  <c r="Q37" i="13"/>
  <c r="H38" i="13"/>
  <c r="H39" i="13"/>
  <c r="G39" i="13"/>
  <c r="F39" i="13"/>
  <c r="P39" i="13"/>
  <c r="Q39" i="13"/>
  <c r="H40" i="13"/>
  <c r="H41" i="13"/>
  <c r="G41" i="13"/>
  <c r="F41" i="13"/>
  <c r="P41" i="13"/>
  <c r="Q41" i="13"/>
  <c r="H42" i="13"/>
  <c r="H43" i="13"/>
  <c r="H44" i="13"/>
  <c r="G44" i="13"/>
  <c r="F44" i="13"/>
  <c r="P44" i="13"/>
  <c r="Q44" i="13"/>
  <c r="H45" i="13"/>
  <c r="G45" i="13"/>
  <c r="F45" i="13"/>
  <c r="P45" i="13"/>
  <c r="Q45" i="13"/>
  <c r="H46" i="13"/>
  <c r="G46" i="13"/>
  <c r="F46" i="13"/>
  <c r="P46" i="13"/>
  <c r="Q46" i="13"/>
  <c r="H47" i="13"/>
  <c r="H48" i="13"/>
  <c r="G48" i="13"/>
  <c r="F48" i="13"/>
  <c r="P48" i="13"/>
  <c r="Q48" i="13"/>
  <c r="H49" i="13"/>
  <c r="G49" i="13"/>
  <c r="F49" i="13"/>
  <c r="P49" i="13"/>
  <c r="Q49" i="13"/>
  <c r="H50" i="13"/>
  <c r="H51" i="13"/>
  <c r="G51" i="13"/>
  <c r="F51" i="13"/>
  <c r="P51" i="13"/>
  <c r="Q51" i="13"/>
  <c r="H52" i="13"/>
  <c r="G52" i="13"/>
  <c r="F52" i="13"/>
  <c r="P52" i="13"/>
  <c r="Q52" i="13"/>
  <c r="H53" i="13"/>
  <c r="G53" i="13"/>
  <c r="F53" i="13"/>
  <c r="P53" i="13"/>
  <c r="Q53" i="13"/>
  <c r="H54" i="13"/>
  <c r="G54" i="13"/>
  <c r="F54" i="13"/>
  <c r="P54" i="13"/>
  <c r="Q54" i="13"/>
  <c r="H55" i="13"/>
  <c r="G55" i="13"/>
  <c r="F55" i="13"/>
  <c r="P55" i="13"/>
  <c r="Q55" i="13"/>
  <c r="H56" i="13"/>
  <c r="H57" i="13"/>
  <c r="G57" i="13"/>
  <c r="F57" i="13"/>
  <c r="P57" i="13"/>
  <c r="Q57" i="13"/>
  <c r="H58" i="13"/>
  <c r="H59" i="13"/>
  <c r="H60" i="13"/>
  <c r="G60" i="13"/>
  <c r="F60" i="13"/>
  <c r="P60" i="13"/>
  <c r="Q60" i="13"/>
  <c r="H61" i="13"/>
  <c r="G61" i="13"/>
  <c r="F61" i="13"/>
  <c r="P61" i="13"/>
  <c r="Q61" i="13"/>
  <c r="H62" i="13"/>
  <c r="G62" i="13"/>
  <c r="F62" i="13"/>
  <c r="P62" i="13"/>
  <c r="Q62" i="13"/>
  <c r="H63" i="13"/>
  <c r="G63" i="13"/>
  <c r="F63" i="13"/>
  <c r="P63" i="13"/>
  <c r="Q63" i="13"/>
  <c r="H64" i="13"/>
  <c r="H65" i="13"/>
  <c r="G65" i="13"/>
  <c r="F65" i="13"/>
  <c r="P65" i="13"/>
  <c r="Q65" i="13"/>
  <c r="H66" i="13"/>
  <c r="G66" i="13"/>
  <c r="F66" i="13"/>
  <c r="P66" i="13"/>
  <c r="Q66" i="13"/>
  <c r="H67" i="13"/>
  <c r="G67" i="13"/>
  <c r="F67" i="13"/>
  <c r="P67" i="13"/>
  <c r="Q67" i="13"/>
  <c r="H68" i="13"/>
  <c r="H69" i="13"/>
  <c r="G69" i="13"/>
  <c r="F69" i="13"/>
  <c r="P69" i="13"/>
  <c r="Q69" i="13"/>
  <c r="H70" i="13"/>
  <c r="G70" i="13"/>
  <c r="F70" i="13"/>
  <c r="P70" i="13"/>
  <c r="Q70" i="13"/>
  <c r="H71" i="13"/>
  <c r="G71" i="13"/>
  <c r="F71" i="13"/>
  <c r="P71" i="13"/>
  <c r="Q71" i="13"/>
  <c r="H72" i="13"/>
  <c r="G72" i="13"/>
  <c r="F72" i="13"/>
  <c r="P72" i="13"/>
  <c r="Q72" i="13"/>
  <c r="H73" i="13"/>
  <c r="H74" i="13"/>
  <c r="G74" i="13"/>
  <c r="F74" i="13"/>
  <c r="P74" i="13"/>
  <c r="Q74" i="13"/>
  <c r="H75" i="13"/>
  <c r="H76" i="13"/>
  <c r="G76" i="13"/>
  <c r="F76" i="13"/>
  <c r="P76" i="13"/>
  <c r="Q76" i="13"/>
  <c r="H77" i="13"/>
  <c r="G77" i="13"/>
  <c r="F77" i="13"/>
  <c r="P77" i="13"/>
  <c r="Q77" i="13"/>
  <c r="H78" i="13"/>
  <c r="G78" i="13"/>
  <c r="F78" i="13"/>
  <c r="P78" i="13"/>
  <c r="Q78" i="13"/>
  <c r="H79" i="13"/>
  <c r="G79" i="13"/>
  <c r="F79" i="13"/>
  <c r="P79" i="13"/>
  <c r="Q79" i="13"/>
  <c r="H80" i="13"/>
  <c r="H81" i="13"/>
  <c r="G81" i="13"/>
  <c r="F81" i="13"/>
  <c r="P81" i="13"/>
  <c r="Q81" i="13"/>
  <c r="H82" i="13"/>
  <c r="G82" i="13"/>
  <c r="F82" i="13"/>
  <c r="P82" i="13"/>
  <c r="Q82" i="13"/>
  <c r="H83" i="13"/>
  <c r="H84" i="13"/>
  <c r="G84" i="13"/>
  <c r="F84" i="13"/>
  <c r="P84" i="13"/>
  <c r="Q84" i="13"/>
  <c r="H85" i="13"/>
  <c r="G85" i="13"/>
  <c r="F85" i="13"/>
  <c r="P85" i="13"/>
  <c r="Q85" i="13"/>
  <c r="H86" i="13"/>
  <c r="G86" i="13"/>
  <c r="F86" i="13"/>
  <c r="P86" i="13"/>
  <c r="Q86" i="13"/>
  <c r="H87" i="13"/>
  <c r="G87" i="13"/>
  <c r="F87" i="13"/>
  <c r="P87" i="13"/>
  <c r="Q87" i="13"/>
  <c r="H88" i="13"/>
  <c r="G88" i="13"/>
  <c r="F88" i="13"/>
  <c r="P88" i="13"/>
  <c r="Q88" i="13"/>
  <c r="H89" i="13"/>
  <c r="H90" i="13"/>
  <c r="H91" i="13"/>
  <c r="G91" i="13"/>
  <c r="F91" i="13"/>
  <c r="P91" i="13"/>
  <c r="Q91" i="13"/>
  <c r="H92" i="13"/>
  <c r="G92" i="13"/>
  <c r="F92" i="13"/>
  <c r="P92" i="13"/>
  <c r="Q92" i="13"/>
  <c r="H93" i="13"/>
  <c r="H94" i="13"/>
  <c r="G94" i="13"/>
  <c r="F94" i="13"/>
  <c r="P94" i="13"/>
  <c r="Q94" i="13"/>
  <c r="H95" i="13"/>
  <c r="G95" i="13"/>
  <c r="F95" i="13"/>
  <c r="P95" i="13"/>
  <c r="Q95" i="13"/>
  <c r="H96" i="13"/>
  <c r="G96" i="13"/>
  <c r="F96" i="13"/>
  <c r="P96" i="13"/>
  <c r="Q96" i="13"/>
  <c r="H97" i="13"/>
  <c r="G97" i="13"/>
  <c r="F97" i="13"/>
  <c r="P97" i="13"/>
  <c r="Q97" i="13"/>
  <c r="H98" i="13"/>
  <c r="G98" i="13"/>
  <c r="F98" i="13"/>
  <c r="P98" i="13"/>
  <c r="Q98" i="13"/>
  <c r="H99" i="13"/>
  <c r="H100" i="13"/>
  <c r="G100" i="13"/>
  <c r="F100" i="13"/>
  <c r="P100" i="13"/>
  <c r="Q100" i="13"/>
  <c r="H101" i="13"/>
  <c r="G101" i="13"/>
  <c r="F101" i="13"/>
  <c r="P101" i="13"/>
  <c r="Q101" i="13"/>
  <c r="H102" i="13"/>
  <c r="G102" i="13"/>
  <c r="F102" i="13"/>
  <c r="P102" i="13"/>
  <c r="Q102" i="13"/>
  <c r="H103" i="13"/>
  <c r="H104" i="13"/>
  <c r="G104" i="13"/>
  <c r="F104" i="13"/>
  <c r="P104" i="13"/>
  <c r="Q104" i="13"/>
  <c r="H105" i="13"/>
  <c r="G105" i="13"/>
  <c r="F105" i="13"/>
  <c r="P105" i="13"/>
  <c r="Q105" i="13"/>
  <c r="H106" i="13"/>
  <c r="G106" i="13"/>
  <c r="F106" i="13"/>
  <c r="P106" i="13"/>
  <c r="Q106" i="13"/>
  <c r="H107" i="13"/>
  <c r="H108" i="13"/>
  <c r="H109" i="13"/>
  <c r="G109" i="13"/>
  <c r="F109" i="13"/>
  <c r="P109" i="13"/>
  <c r="Q109" i="13"/>
  <c r="H110" i="13"/>
  <c r="G110" i="13"/>
  <c r="F110" i="13"/>
  <c r="P110" i="13"/>
  <c r="Q110" i="13"/>
  <c r="H111" i="13"/>
  <c r="G111" i="13"/>
  <c r="F111" i="13"/>
  <c r="P111" i="13"/>
  <c r="Q111" i="13"/>
  <c r="H112" i="13"/>
  <c r="G112" i="13"/>
  <c r="F112" i="13"/>
  <c r="P112" i="13"/>
  <c r="Q112" i="13"/>
  <c r="H113" i="13"/>
  <c r="G113" i="13"/>
  <c r="F113" i="13"/>
  <c r="P113" i="13"/>
  <c r="Q113" i="13"/>
  <c r="H114" i="13"/>
  <c r="G114" i="13"/>
  <c r="F114" i="13"/>
  <c r="P114" i="13"/>
  <c r="Q114" i="13"/>
  <c r="H115" i="13"/>
  <c r="G115" i="13"/>
  <c r="F115" i="13"/>
  <c r="P115" i="13"/>
  <c r="Q115" i="13"/>
  <c r="H116" i="13"/>
  <c r="G116" i="13"/>
  <c r="F116" i="13"/>
  <c r="P116" i="13"/>
  <c r="Q116" i="13"/>
  <c r="H117" i="13"/>
  <c r="G117" i="13"/>
  <c r="F117" i="13"/>
  <c r="P117" i="13"/>
  <c r="Q117" i="13"/>
  <c r="H118" i="13"/>
  <c r="H119" i="13"/>
  <c r="H120" i="13"/>
  <c r="G120" i="13"/>
  <c r="F120" i="13"/>
  <c r="P120" i="13"/>
  <c r="Q120" i="13"/>
  <c r="H121" i="13"/>
  <c r="G121" i="13"/>
  <c r="F121" i="13"/>
  <c r="P121" i="13"/>
  <c r="Q121" i="13"/>
  <c r="H122" i="13"/>
  <c r="G122" i="13"/>
  <c r="F122" i="13"/>
  <c r="P122" i="13"/>
  <c r="Q122" i="13"/>
  <c r="H123" i="13"/>
  <c r="H124" i="13"/>
  <c r="G124" i="13"/>
  <c r="F124" i="13"/>
  <c r="P124" i="13"/>
  <c r="Q124" i="13"/>
  <c r="H125" i="13"/>
  <c r="G125" i="13"/>
  <c r="F125" i="13"/>
  <c r="P125" i="13"/>
  <c r="Q125" i="13"/>
  <c r="H126" i="13"/>
  <c r="G126" i="13"/>
  <c r="F126" i="13"/>
  <c r="P126" i="13"/>
  <c r="Q126" i="13"/>
  <c r="H127" i="13"/>
  <c r="G127" i="13"/>
  <c r="F127" i="13"/>
  <c r="P127" i="13"/>
  <c r="Q127" i="13"/>
  <c r="H128" i="13"/>
  <c r="G128" i="13"/>
  <c r="F128" i="13"/>
  <c r="P128" i="13"/>
  <c r="Q128" i="13"/>
  <c r="H129" i="13"/>
  <c r="H130" i="13"/>
  <c r="G130" i="13"/>
  <c r="F130" i="13"/>
  <c r="P130" i="13"/>
  <c r="Q130" i="13"/>
  <c r="H131" i="13"/>
  <c r="H132" i="13"/>
  <c r="G132" i="13"/>
  <c r="F132" i="13"/>
  <c r="P132" i="13"/>
  <c r="Q132" i="13"/>
  <c r="H133" i="13"/>
  <c r="G133" i="13"/>
  <c r="F133" i="13"/>
  <c r="P133" i="13"/>
  <c r="Q133" i="13"/>
  <c r="H134" i="13"/>
  <c r="G134" i="13"/>
  <c r="F134" i="13"/>
  <c r="P134" i="13"/>
  <c r="Q134" i="13"/>
  <c r="H135" i="13"/>
  <c r="G135" i="13"/>
  <c r="F135" i="13"/>
  <c r="P135" i="13"/>
  <c r="Q135" i="13"/>
  <c r="H136" i="13"/>
  <c r="G136" i="13"/>
  <c r="F136" i="13"/>
  <c r="P136" i="13"/>
  <c r="Q136" i="13"/>
  <c r="H137" i="13"/>
  <c r="G137" i="13"/>
  <c r="F137" i="13"/>
  <c r="P137" i="13"/>
  <c r="Q137" i="13"/>
  <c r="H138" i="13"/>
  <c r="G138" i="13"/>
  <c r="F138" i="13"/>
  <c r="P138" i="13"/>
  <c r="Q138" i="13"/>
  <c r="H139" i="13"/>
  <c r="H140" i="13"/>
  <c r="G140" i="13"/>
  <c r="F140" i="13"/>
  <c r="P140" i="13"/>
  <c r="Q140" i="13"/>
  <c r="H141" i="13"/>
  <c r="G141" i="13"/>
  <c r="F141" i="13"/>
  <c r="P141" i="13"/>
  <c r="Q141" i="13"/>
  <c r="H142" i="13"/>
  <c r="G142" i="13"/>
  <c r="F142" i="13"/>
  <c r="P142" i="13"/>
  <c r="Q142" i="13"/>
  <c r="H143" i="13"/>
  <c r="G143" i="13"/>
  <c r="F143" i="13"/>
  <c r="P143" i="13"/>
  <c r="Q143" i="13"/>
  <c r="H144" i="13"/>
  <c r="H145" i="13"/>
  <c r="G145" i="13"/>
  <c r="F145" i="13"/>
  <c r="P145" i="13"/>
  <c r="Q145" i="13"/>
  <c r="H146" i="13"/>
  <c r="G146" i="13"/>
  <c r="F146" i="13"/>
  <c r="P146" i="13"/>
  <c r="Q146" i="13"/>
  <c r="H147" i="13"/>
  <c r="G147" i="13"/>
  <c r="F147" i="13"/>
  <c r="P147" i="13"/>
  <c r="Q147" i="13"/>
  <c r="H148" i="13"/>
  <c r="G148" i="13"/>
  <c r="F148" i="13"/>
  <c r="P148" i="13"/>
  <c r="Q148" i="13"/>
  <c r="H149" i="13"/>
  <c r="G149" i="13"/>
  <c r="F149" i="13"/>
  <c r="P149" i="13"/>
  <c r="Q149" i="13"/>
  <c r="H150" i="13"/>
  <c r="G150" i="13"/>
  <c r="F150" i="13"/>
  <c r="P150" i="13"/>
  <c r="Q150" i="13"/>
  <c r="H151" i="13"/>
  <c r="H152" i="13"/>
  <c r="G152" i="13"/>
  <c r="F152" i="13"/>
  <c r="P152" i="13"/>
  <c r="Q152" i="13"/>
  <c r="H153" i="13"/>
  <c r="H154" i="13"/>
  <c r="G154" i="13"/>
  <c r="F154" i="13"/>
  <c r="P154" i="13"/>
  <c r="Q154" i="13"/>
  <c r="H155" i="13"/>
  <c r="H156" i="13"/>
  <c r="G156" i="13"/>
  <c r="F156" i="13"/>
  <c r="P156" i="13"/>
  <c r="Q156" i="13"/>
  <c r="H157" i="13"/>
  <c r="G157" i="13"/>
  <c r="F157" i="13"/>
  <c r="P157" i="13"/>
  <c r="Q157" i="13"/>
  <c r="H158" i="13"/>
  <c r="H159" i="13"/>
  <c r="H160" i="13"/>
  <c r="G160" i="13"/>
  <c r="F160" i="13"/>
  <c r="P160" i="13"/>
  <c r="Q160" i="13"/>
  <c r="H161" i="13"/>
  <c r="G161" i="13"/>
  <c r="F161" i="13"/>
  <c r="P161" i="13"/>
  <c r="Q161" i="13"/>
  <c r="H162" i="13"/>
  <c r="G162" i="13"/>
  <c r="F162" i="13"/>
  <c r="P162" i="13"/>
  <c r="Q162" i="13"/>
  <c r="H163" i="13"/>
  <c r="H164" i="13"/>
  <c r="G164" i="13"/>
  <c r="F164" i="13"/>
  <c r="P164" i="13"/>
  <c r="Q164" i="13"/>
  <c r="H165" i="13"/>
  <c r="G165" i="13"/>
  <c r="F165" i="13"/>
  <c r="P165" i="13"/>
  <c r="Q165" i="13"/>
  <c r="H166" i="13"/>
  <c r="G166" i="13"/>
  <c r="F166" i="13"/>
  <c r="P166" i="13"/>
  <c r="Q166" i="13"/>
  <c r="H167" i="13"/>
  <c r="G167" i="13"/>
  <c r="F167" i="13"/>
  <c r="P167" i="13"/>
  <c r="Q167" i="13"/>
  <c r="H168" i="13"/>
  <c r="G168" i="13"/>
  <c r="F168" i="13"/>
  <c r="P168" i="13"/>
  <c r="Q168" i="13"/>
  <c r="H169" i="13"/>
  <c r="G169" i="13"/>
  <c r="F169" i="13"/>
  <c r="P169" i="13"/>
  <c r="Q169" i="13"/>
  <c r="H170" i="13"/>
  <c r="G170" i="13"/>
  <c r="F170" i="13"/>
  <c r="P170" i="13"/>
  <c r="Q170" i="13"/>
  <c r="H171" i="13"/>
  <c r="G171" i="13"/>
  <c r="F171" i="13"/>
  <c r="P171" i="13"/>
  <c r="Q171" i="13"/>
  <c r="H172" i="13"/>
  <c r="H173" i="13"/>
  <c r="H174" i="13"/>
  <c r="G174" i="13"/>
  <c r="F174" i="13"/>
  <c r="P174" i="13"/>
  <c r="Q174" i="13"/>
  <c r="H175" i="13"/>
  <c r="G175" i="13"/>
  <c r="F175" i="13"/>
  <c r="P175" i="13"/>
  <c r="Q175" i="13"/>
  <c r="H176" i="13"/>
  <c r="G176" i="13"/>
  <c r="F176" i="13"/>
  <c r="P176" i="13"/>
  <c r="Q176" i="13"/>
  <c r="H177" i="13"/>
  <c r="G177" i="13"/>
  <c r="F177" i="13"/>
  <c r="P177" i="13"/>
  <c r="Q177" i="13"/>
  <c r="H178" i="13"/>
  <c r="G178" i="13"/>
  <c r="F178" i="13"/>
  <c r="P178" i="13"/>
  <c r="Q178" i="13"/>
  <c r="H179" i="13"/>
  <c r="G179" i="13"/>
  <c r="F179" i="13"/>
  <c r="P179" i="13"/>
  <c r="Q179" i="13"/>
  <c r="H180" i="13"/>
  <c r="H181" i="13"/>
  <c r="H182" i="13"/>
  <c r="G182" i="13"/>
  <c r="F182" i="13"/>
  <c r="P182" i="13"/>
  <c r="Q182" i="13"/>
  <c r="H183" i="13"/>
  <c r="G183" i="13"/>
  <c r="F183" i="13"/>
  <c r="P183" i="13"/>
  <c r="Q183" i="13"/>
  <c r="H184" i="13"/>
  <c r="G184" i="13"/>
  <c r="F184" i="13"/>
  <c r="P184" i="13"/>
  <c r="Q184" i="13"/>
  <c r="H185" i="13"/>
  <c r="G185" i="13"/>
  <c r="F185" i="13"/>
  <c r="P185" i="13"/>
  <c r="Q185" i="13"/>
  <c r="H186" i="13"/>
  <c r="G186" i="13"/>
  <c r="F186" i="13"/>
  <c r="P186" i="13"/>
  <c r="Q186" i="13"/>
  <c r="H187" i="13"/>
  <c r="G187" i="13"/>
  <c r="F187" i="13"/>
  <c r="P187" i="13"/>
  <c r="Q187" i="13"/>
  <c r="H188" i="13"/>
  <c r="G188" i="13"/>
  <c r="F188" i="13"/>
  <c r="P188" i="13"/>
  <c r="Q188" i="13"/>
  <c r="H189" i="13"/>
  <c r="G189" i="13"/>
  <c r="F189" i="13"/>
  <c r="P189" i="13"/>
  <c r="Q189" i="13"/>
  <c r="H190" i="13"/>
  <c r="H191" i="13"/>
  <c r="H192" i="13"/>
  <c r="G192" i="13"/>
  <c r="F192" i="13"/>
  <c r="P192" i="13"/>
  <c r="Q192" i="13"/>
  <c r="H193" i="13"/>
  <c r="G193" i="13"/>
  <c r="F193" i="13"/>
  <c r="P193" i="13"/>
  <c r="Q193" i="13"/>
  <c r="H194" i="13"/>
  <c r="G194" i="13"/>
  <c r="F194" i="13"/>
  <c r="P194" i="13"/>
  <c r="Q194" i="13"/>
  <c r="H195" i="13"/>
  <c r="G195" i="13"/>
  <c r="F195" i="13"/>
  <c r="P195" i="13"/>
  <c r="Q195" i="13"/>
  <c r="H196" i="13"/>
  <c r="H197" i="13"/>
  <c r="H198" i="13"/>
  <c r="G198" i="13"/>
  <c r="F198" i="13"/>
  <c r="P198" i="13"/>
  <c r="Q198" i="13"/>
  <c r="H199" i="13"/>
  <c r="G199" i="13"/>
  <c r="F199" i="13"/>
  <c r="P199" i="13"/>
  <c r="Q199" i="13"/>
  <c r="H200" i="13"/>
  <c r="G200" i="13"/>
  <c r="F200" i="13"/>
  <c r="P200" i="13"/>
  <c r="Q200" i="13"/>
  <c r="H201" i="13"/>
  <c r="G201" i="13"/>
  <c r="F201" i="13"/>
  <c r="P201" i="13"/>
  <c r="Q201" i="13"/>
  <c r="H202" i="13"/>
  <c r="G202" i="13"/>
  <c r="F202" i="13"/>
  <c r="P202" i="13"/>
  <c r="Q202" i="13"/>
  <c r="H203" i="13"/>
  <c r="G203" i="13"/>
  <c r="F203" i="13"/>
  <c r="P203" i="13"/>
  <c r="Q203" i="13"/>
  <c r="H204" i="13"/>
  <c r="H205" i="13"/>
  <c r="G205" i="13"/>
  <c r="F205" i="13"/>
  <c r="P205" i="13"/>
  <c r="Q205" i="13"/>
  <c r="H206" i="13"/>
  <c r="G206" i="13"/>
  <c r="F206" i="13"/>
  <c r="P206" i="13"/>
  <c r="Q206" i="13"/>
  <c r="H207" i="13"/>
  <c r="G207" i="13"/>
  <c r="F207" i="13"/>
  <c r="P207" i="13"/>
  <c r="Q207" i="13"/>
  <c r="H208" i="13"/>
  <c r="H209" i="13"/>
  <c r="G209" i="13"/>
  <c r="F209" i="13"/>
  <c r="P209" i="13"/>
  <c r="Q209" i="13"/>
  <c r="H210" i="13"/>
  <c r="G210" i="13"/>
  <c r="F210" i="13"/>
  <c r="P210" i="13"/>
  <c r="Q210" i="13"/>
  <c r="H211" i="13"/>
  <c r="G211" i="13"/>
  <c r="F211" i="13"/>
  <c r="P211" i="13"/>
  <c r="Q211" i="13"/>
  <c r="H212" i="13"/>
  <c r="H213" i="13"/>
  <c r="H214" i="13"/>
  <c r="G214" i="13"/>
  <c r="F214" i="13"/>
  <c r="P214" i="13"/>
  <c r="Q214" i="13"/>
  <c r="H215" i="13"/>
  <c r="G215" i="13"/>
  <c r="F215" i="13"/>
  <c r="P215" i="13"/>
  <c r="Q215" i="13"/>
  <c r="H216" i="13"/>
  <c r="G216" i="13"/>
  <c r="F216" i="13"/>
  <c r="P216" i="13"/>
  <c r="Q216" i="13"/>
  <c r="H217" i="13"/>
  <c r="G217" i="13"/>
  <c r="F217" i="13"/>
  <c r="P217" i="13"/>
  <c r="Q217" i="13"/>
  <c r="H218" i="13"/>
  <c r="G218" i="13"/>
  <c r="F218" i="13"/>
  <c r="P218" i="13"/>
  <c r="Q218" i="13"/>
  <c r="H219" i="13"/>
  <c r="G219" i="13"/>
  <c r="F219" i="13"/>
  <c r="P219" i="13"/>
  <c r="Q219" i="13"/>
  <c r="I2" i="13"/>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202" i="13"/>
  <c r="J203" i="13"/>
  <c r="J204" i="13"/>
  <c r="J205" i="13"/>
  <c r="J206" i="13"/>
  <c r="J207" i="13"/>
  <c r="J208" i="13"/>
  <c r="J209" i="13"/>
  <c r="J210" i="13"/>
  <c r="J211" i="13"/>
  <c r="J212" i="13"/>
  <c r="J213" i="13"/>
  <c r="J214" i="13"/>
  <c r="J215" i="13"/>
  <c r="J216" i="13"/>
  <c r="J217" i="13"/>
  <c r="J218" i="13"/>
  <c r="J219" i="13"/>
  <c r="K2" i="13"/>
  <c r="K3" i="13"/>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K207" i="13"/>
  <c r="K208" i="13"/>
  <c r="K209" i="13"/>
  <c r="K210" i="13"/>
  <c r="K211" i="13"/>
  <c r="K212" i="13"/>
  <c r="K213" i="13"/>
  <c r="K214" i="13"/>
  <c r="K215" i="13"/>
  <c r="K216" i="13"/>
  <c r="K217" i="13"/>
  <c r="K218" i="13"/>
  <c r="K219"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L163" i="13"/>
  <c r="L164" i="13"/>
  <c r="L165" i="13"/>
  <c r="L166" i="13"/>
  <c r="L167" i="13"/>
  <c r="L168" i="13"/>
  <c r="L169" i="13"/>
  <c r="L170" i="13"/>
  <c r="L171" i="13"/>
  <c r="L172" i="13"/>
  <c r="L173" i="13"/>
  <c r="L174" i="13"/>
  <c r="L175" i="13"/>
  <c r="L176" i="13"/>
  <c r="L177" i="13"/>
  <c r="L178" i="13"/>
  <c r="L179" i="13"/>
  <c r="L180" i="13"/>
  <c r="L181" i="13"/>
  <c r="L182" i="13"/>
  <c r="L183" i="13"/>
  <c r="L184" i="13"/>
  <c r="L185" i="13"/>
  <c r="L186" i="13"/>
  <c r="L187" i="13"/>
  <c r="L188" i="13"/>
  <c r="L189" i="13"/>
  <c r="L190" i="13"/>
  <c r="L191" i="13"/>
  <c r="L192" i="13"/>
  <c r="L193" i="13"/>
  <c r="L194" i="13"/>
  <c r="L195" i="13"/>
  <c r="L196" i="13"/>
  <c r="L197" i="13"/>
  <c r="L198" i="13"/>
  <c r="L199" i="13"/>
  <c r="L200" i="13"/>
  <c r="L201" i="13"/>
  <c r="L202" i="13"/>
  <c r="L203" i="13"/>
  <c r="L204" i="13"/>
  <c r="L205" i="13"/>
  <c r="L206" i="13"/>
  <c r="L207" i="13"/>
  <c r="L208" i="13"/>
  <c r="L209" i="13"/>
  <c r="L210" i="13"/>
  <c r="L211" i="13"/>
  <c r="L212" i="13"/>
  <c r="L213" i="13"/>
  <c r="L214" i="13"/>
  <c r="L215" i="13"/>
  <c r="L216" i="13"/>
  <c r="L217" i="13"/>
  <c r="L218" i="13"/>
  <c r="L219" i="13"/>
  <c r="M2" i="13"/>
  <c r="M3" i="13"/>
  <c r="M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6" i="13"/>
  <c r="D135" i="13"/>
  <c r="D134" i="13"/>
  <c r="D133" i="13"/>
  <c r="D132" i="13"/>
  <c r="D131" i="13"/>
  <c r="D130" i="13"/>
  <c r="D129" i="13"/>
  <c r="D128" i="13"/>
  <c r="D127" i="13"/>
  <c r="D126" i="13"/>
  <c r="D125" i="13"/>
  <c r="D124" i="13"/>
  <c r="D123" i="13"/>
  <c r="D12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4" i="13"/>
  <c r="D3" i="13"/>
  <c r="D2" i="13"/>
  <c r="A8" i="10"/>
  <c r="A7" i="10"/>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R3" i="3"/>
  <c r="V3" i="3"/>
  <c r="R4" i="3"/>
  <c r="V4" i="3"/>
  <c r="R5" i="3"/>
  <c r="V5" i="3"/>
  <c r="R6" i="3"/>
  <c r="V6" i="3"/>
  <c r="R7" i="3"/>
  <c r="V7" i="3"/>
  <c r="R8" i="3"/>
  <c r="V8" i="3"/>
  <c r="R9" i="3"/>
  <c r="V9" i="3"/>
  <c r="R10" i="3"/>
  <c r="V10" i="3"/>
  <c r="R11" i="3"/>
  <c r="V11" i="3"/>
  <c r="R12" i="3"/>
  <c r="V12" i="3"/>
  <c r="R13" i="3"/>
  <c r="V13" i="3"/>
  <c r="R14" i="3"/>
  <c r="V14" i="3"/>
  <c r="R15" i="3"/>
  <c r="V15" i="3"/>
  <c r="R16" i="3"/>
  <c r="V16" i="3"/>
  <c r="R17" i="3"/>
  <c r="V17" i="3"/>
  <c r="R18" i="3"/>
  <c r="V18" i="3"/>
  <c r="R19" i="3"/>
  <c r="V19" i="3"/>
  <c r="R20" i="3"/>
  <c r="V20" i="3"/>
  <c r="R21" i="3"/>
  <c r="V21" i="3"/>
  <c r="R22" i="3"/>
  <c r="V22" i="3"/>
  <c r="R23" i="3"/>
  <c r="V23" i="3"/>
  <c r="R24" i="3"/>
  <c r="V24" i="3"/>
  <c r="R25" i="3"/>
  <c r="V25" i="3"/>
  <c r="R26" i="3"/>
  <c r="V26" i="3"/>
  <c r="R27" i="3"/>
  <c r="V27" i="3"/>
  <c r="R28" i="3"/>
  <c r="V28" i="3"/>
  <c r="R29" i="3"/>
  <c r="V29" i="3"/>
  <c r="R30" i="3"/>
  <c r="V30" i="3"/>
  <c r="R31" i="3"/>
  <c r="V31" i="3"/>
  <c r="R32" i="3"/>
  <c r="V32" i="3"/>
  <c r="R33" i="3"/>
  <c r="V33" i="3"/>
  <c r="R34" i="3"/>
  <c r="V34" i="3"/>
  <c r="R35" i="3"/>
  <c r="V35" i="3"/>
  <c r="R36" i="3"/>
  <c r="V36" i="3"/>
  <c r="R37" i="3"/>
  <c r="V37" i="3"/>
  <c r="R38" i="3"/>
  <c r="V38" i="3"/>
  <c r="R39" i="3"/>
  <c r="V39" i="3"/>
  <c r="R40" i="3"/>
  <c r="V40" i="3"/>
  <c r="R41" i="3"/>
  <c r="V41" i="3"/>
  <c r="R42" i="3"/>
  <c r="V42" i="3"/>
  <c r="R43" i="3"/>
  <c r="V43" i="3"/>
  <c r="R44" i="3"/>
  <c r="V44" i="3"/>
  <c r="R45" i="3"/>
  <c r="V45" i="3"/>
  <c r="R46" i="3"/>
  <c r="V46" i="3"/>
  <c r="R47" i="3"/>
  <c r="V47" i="3"/>
  <c r="R48" i="3"/>
  <c r="V48" i="3"/>
  <c r="R49" i="3"/>
  <c r="V49" i="3"/>
  <c r="R50" i="3"/>
  <c r="V50" i="3"/>
  <c r="R51" i="3"/>
  <c r="V51" i="3"/>
  <c r="R52" i="3"/>
  <c r="V52" i="3"/>
  <c r="R53" i="3"/>
  <c r="V53" i="3"/>
  <c r="R54" i="3"/>
  <c r="V54" i="3"/>
  <c r="R55" i="3"/>
  <c r="V55" i="3"/>
  <c r="R56" i="3"/>
  <c r="V56" i="3"/>
  <c r="R57" i="3"/>
  <c r="V57" i="3"/>
  <c r="R58" i="3"/>
  <c r="V58" i="3"/>
  <c r="R59" i="3"/>
  <c r="V59" i="3"/>
  <c r="R60" i="3"/>
  <c r="V60" i="3"/>
  <c r="R61" i="3"/>
  <c r="V61" i="3"/>
  <c r="R62" i="3"/>
  <c r="V62" i="3"/>
  <c r="R63" i="3"/>
  <c r="V63" i="3"/>
  <c r="R64" i="3"/>
  <c r="V64" i="3"/>
  <c r="R65" i="3"/>
  <c r="V65" i="3"/>
  <c r="R66" i="3"/>
  <c r="V66" i="3"/>
  <c r="S3" i="3"/>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G19" i="3"/>
  <c r="G5" i="3"/>
  <c r="G25" i="3"/>
  <c r="G4" i="3"/>
  <c r="G20" i="3"/>
  <c r="G34" i="3"/>
  <c r="G31" i="3"/>
  <c r="G27" i="3"/>
  <c r="G23" i="3"/>
  <c r="G28" i="3"/>
  <c r="G15" i="3"/>
  <c r="G6" i="3"/>
  <c r="G22" i="3"/>
  <c r="G26" i="3"/>
  <c r="G30" i="3"/>
  <c r="G24" i="3"/>
  <c r="G8" i="3"/>
  <c r="G9" i="3"/>
  <c r="G33" i="3"/>
  <c r="G29" i="3"/>
  <c r="G10" i="3"/>
  <c r="G11" i="3"/>
  <c r="G18" i="3"/>
  <c r="G17" i="3"/>
  <c r="G7" i="3"/>
  <c r="G16" i="3"/>
  <c r="G14" i="3"/>
  <c r="G3" i="3"/>
  <c r="G13" i="3"/>
  <c r="G12" i="3"/>
  <c r="G21" i="3"/>
  <c r="G32" i="3"/>
  <c r="G35" i="3"/>
  <c r="H19" i="3"/>
  <c r="H5" i="3"/>
  <c r="H25" i="3"/>
  <c r="H4" i="3"/>
  <c r="H20" i="3"/>
  <c r="H34" i="3"/>
  <c r="H31" i="3"/>
  <c r="H27" i="3"/>
  <c r="H23" i="3"/>
  <c r="H28" i="3"/>
  <c r="H15" i="3"/>
  <c r="H6" i="3"/>
  <c r="H22" i="3"/>
  <c r="H26" i="3"/>
  <c r="H30" i="3"/>
  <c r="H24" i="3"/>
  <c r="H8" i="3"/>
  <c r="H9" i="3"/>
  <c r="H33" i="3"/>
  <c r="H29" i="3"/>
  <c r="H10" i="3"/>
  <c r="H11" i="3"/>
  <c r="H18" i="3"/>
  <c r="H17" i="3"/>
  <c r="H7" i="3"/>
  <c r="H16" i="3"/>
  <c r="H14" i="3"/>
  <c r="H3" i="3"/>
  <c r="H13" i="3"/>
  <c r="H12" i="3"/>
  <c r="H21" i="3"/>
  <c r="H32" i="3"/>
  <c r="H35" i="3"/>
  <c r="I19" i="3"/>
  <c r="I5" i="3"/>
  <c r="I25" i="3"/>
  <c r="I4" i="3"/>
  <c r="I20" i="3"/>
  <c r="I34" i="3"/>
  <c r="I31" i="3"/>
  <c r="I27" i="3"/>
  <c r="I23" i="3"/>
  <c r="I28" i="3"/>
  <c r="I15" i="3"/>
  <c r="I6" i="3"/>
  <c r="I22" i="3"/>
  <c r="I26" i="3"/>
  <c r="I30" i="3"/>
  <c r="I24" i="3"/>
  <c r="I8" i="3"/>
  <c r="I9" i="3"/>
  <c r="I33" i="3"/>
  <c r="I29" i="3"/>
  <c r="I10" i="3"/>
  <c r="I11" i="3"/>
  <c r="I18" i="3"/>
  <c r="I17" i="3"/>
  <c r="I7" i="3"/>
  <c r="I16" i="3"/>
  <c r="I14" i="3"/>
  <c r="I3" i="3"/>
  <c r="I13" i="3"/>
  <c r="I12" i="3"/>
  <c r="I21" i="3"/>
  <c r="I32" i="3"/>
  <c r="I35" i="3"/>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 r="P2" i="13"/>
  <c r="Q2" i="13"/>
</calcChain>
</file>

<file path=xl/sharedStrings.xml><?xml version="1.0" encoding="utf-8"?>
<sst xmlns="http://schemas.openxmlformats.org/spreadsheetml/2006/main" count="3911" uniqueCount="2397">
  <si>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</si>
  <si>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</si>
  <si>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</si>
  <si>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</si>
  <si>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</si>
  <si>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</si>
  <si>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</si>
  <si>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</si>
  <si>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</si>
  <si>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</si>
  <si>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</si>
  <si>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"v6 Interim - Get Principle Iterations" flow with correct HTTPS filter</t>
  </si>
  <si>
    <t>Copy section guids from PI table to unique sections table AND section:subsection table, remove duplicates from unique sections table, and organize by order</t>
  </si>
  <si>
    <t>Copy subsection guids from PI table to unique subsections table AND section:subsection table, remove duplicates from unique sections table</t>
  </si>
  <si>
    <t>in Section:Subsection table, remove duplicates based on Title column</t>
  </si>
  <si>
    <t>IF new sections need to be created, then add the rows to be uploaded to the last subsection:section table (subsection:section10) and 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</si>
  <si>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</si>
  <si>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</si>
  <si>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</si>
  <si>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</si>
  <si>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</si>
  <si>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</si>
  <si>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</si>
  <si>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</si>
  <si>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</si>
  <si>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</si>
  <si>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</si>
  <si>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</si>
  <si>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</si>
  <si>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</si>
  <si>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</si>
  <si>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</si>
  <si>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</si>
  <si>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</si>
  <si>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</si>
  <si>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</si>
  <si>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</si>
  <si>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</si>
  <si>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</si>
  <si>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</si>
  <si>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</si>
  <si>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</si>
  <si>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6Z0Zehhoet77UdLkNpAK48</t>
  </si>
  <si>
    <t>FO 04.02.03</t>
  </si>
  <si>
    <t>nCcGBlxrIOPoXyBzlyu11</t>
  </si>
  <si>
    <t>Der Produzent prüft Alternativen zur chemischen Begasung, bevor er auf chemische Begasungsmittel zurückgreift.</t>
  </si>
  <si>
    <t>6Jz7LD0l6wlMCzanisCODi</t>
  </si>
  <si>
    <t>Der Produzent sollte durch Fachwissen, dokumentierte Nachweise oder anerkannte lokale Praktiken nachweisen können, dass eine Bewertung von Alternativen zur chemischen Bodenbegasung erfolgt ist. Er sollte solche Alternativen, soweit möglich, umgesetzt haben.</t>
  </si>
  <si>
    <t>3h3x9CFhwi5CfLaTiL0cuk</t>
  </si>
  <si>
    <t>IKtB5yVMmBF7k4LaDgUZw</t>
  </si>
  <si>
    <t>6twC7WvSzvTac9PtqXVar6</t>
  </si>
  <si>
    <t>5RaDqaMrVYsz5XQYKz8nR8</t>
  </si>
  <si>
    <t>FO 09.03</t>
  </si>
  <si>
    <t>3wH0YB0VFcy9b6e1T8GiUt</t>
  </si>
  <si>
    <t>Der Standort wird sauber und in einem ordentlichen Zustand gehalten.</t>
  </si>
  <si>
    <t>4OLrNTXpuyHWlAEzNfW0sx</t>
  </si>
  <si>
    <t>Die visuelle Bewertung muss belegen, dass kein Abfall oder Müll in der unmittelbaren Nähe der Produktionsstandorte oder Lagergebäude vorhanden ist. Beiläufig und in geringfügiger Menge anfallender Müll und Abfall in den gekennzeichneten Bereichen ist ebenso akzeptabel wie der Abfall, der bei der täglichen Arbeit anfällt. Der gesamte sonstige Abfall muss beseitigt werden.</t>
  </si>
  <si>
    <t>oOfpsr1EZQ6CxCOIvBlFe</t>
  </si>
  <si>
    <t>6MLbOSTUhL6svPsQwb6NH6</t>
  </si>
  <si>
    <t>5TvyR0UgB0EOmnMkFaZftX</t>
  </si>
  <si>
    <t>70ituY5kK8xZxfD3tPVp7o</t>
  </si>
  <si>
    <t>FO 01.01.02</t>
  </si>
  <si>
    <t>1lj8YCFuZOsIXUhRDxHhDs</t>
  </si>
  <si>
    <t>Es gibt ein Aufzeichnungssystem für jede Produktionseinheit, um die durchgeführten Produktionstätigkeiten aufzuzeichnen.</t>
  </si>
  <si>
    <t>21lyLIp3ZsS0EdyM3fKhQw</t>
  </si>
  <si>
    <t>Aktuelle Aufzeichnungen müssen eine Historie der von GLOBALG.A.P. zertifizierten Produktionsprozessen in allen Produktionseinheiten darlegen. Das muss entweder digital oder auf Papier erfolgen.</t>
  </si>
  <si>
    <t>5nISxpmIvwZJyExTIGOvlS</t>
  </si>
  <si>
    <t>3YIgWsy9P8ND3BJPQGnD0j</t>
  </si>
  <si>
    <t>3Fg5RTdQ7a6O2THEvpVWrG</t>
  </si>
  <si>
    <t>4Rqz2SsWsAEexq0xe2ogOW</t>
  </si>
  <si>
    <t>FO 09.01</t>
  </si>
  <si>
    <t>3kDaxX0MiR53pKqsg1Php4</t>
  </si>
  <si>
    <t>Abfallprodukte und Verschmutzungsquellen wurden in allen Bereichen des Betriebs identifiziert.</t>
  </si>
  <si>
    <t>133QVNFGIAOCOVh8aLHYt6</t>
  </si>
  <si>
    <t>Es müssen mögliche Abfallprodukte (z. B. Papier, Pappe, Kunststoff, Öl) und Verschmutzungsquellen (z. B. überschüssige Düngemittel, Abgase/Rauch, Öl, Kraftstoffe, Lärm, Abwässer, Chemikalien) identifiziert werden, die im Zusammenhang mit den Betriebsprozessen entstehen können.
Verwendete Kunststoffe müssen identifiziert werden und, sofern relevant, muss die Entsorgungsmethode dokumentiert werden.
Für Produzentengruppen (Option 2) ist ein Nachweis auf Ebene des Qualitätsmanagementsystems (QMS) zulässig.</t>
  </si>
  <si>
    <t>5upjI0ZtTQomHG812FtHPb</t>
  </si>
  <si>
    <t>FO 03.01.02</t>
  </si>
  <si>
    <t>7eeTsAvbjZiwKsadKbm4h9</t>
  </si>
  <si>
    <t>Vermehrungsmaterial wird unter Einhaltung der Gesetze zum Schutz des geistigen Eigentums bezogen.</t>
  </si>
  <si>
    <t>7x2vmH9vjrZUXmgBj8UR3k</t>
  </si>
  <si>
    <t>Wenn der Produzent registrierte Sorten bzw. Wurzelstöcke verwendet, müssen auf Anfrage Dokumente vorgelegt werden, die nachweisen, dass das Vermehrungsmaterial unter Beachtung der geltenden Vorschriften zum Schutz des geistigen Eigentums gekauft oder anderweitig bezogen wurde. Bei den Dokumenten darf es sich um folgende handeln: Lizenzvertrag (für Ausgangsmaterial, das nicht aus Saatgut stammt, sondern vegetativen Ursprungs ist), ein Dokument oder eine leere Saatgutverpackung, worauf der Sortenname, die Chargennummer sowie der Verkäufer des Vermehrungsmaterials angegeben sind, und eine Packliste/ein Lieferschein oder eine Rechnung, um die Arten und Bezugsmengen aller Vermehrungsmaterialien der letzten 24 Monate nachzuweisen.
Hinweis: Die PLUTO Datenbank der UPOV (https://www.upov.int/pluto/de) und der Variety Finder zur Sortensuche auf der Website des Gemeinschaftlichen Sortenamts (CPVO) (https://cpvoextranet.cpvo.europa.eu/) listen alle Sorten weltweit auf, einschließlich deren Registrierungsangaben und den Angaben zum Schutz geistigen Eigentums je Sorte und Land.</t>
  </si>
  <si>
    <t>5g1godsQJRqbjZxI603Etm</t>
  </si>
  <si>
    <t>2ea1rhckQVrSaK28J1Se0f</t>
  </si>
  <si>
    <t>4ehRyfZGJ8yRKC06TlByyA</t>
  </si>
  <si>
    <t>FO 01.01.01</t>
  </si>
  <si>
    <t>3SLVc6uhoH8cxv2hXUrIXn</t>
  </si>
  <si>
    <t>Der Produzent verfügt über ein System zur Identifizierung der für die Produktion genutzten Standorte und Anlagen.</t>
  </si>
  <si>
    <t>7z6MdDF000k9po1VsbT3au</t>
  </si>
  <si>
    <t>Der Produzent muss über ein System verfügen zur Identifizierung von:
\- Allen Feldern, Gewächshäusern und allen sonstigen Produktionsflächen
\- Allen Wasserquellen, Lager- und Handhabungsanlagen, Lagern von Agrochemikalien, Höfen und alles, von dem ein Risiko für die Gesundheit und Sicherheit von Arbeitern oder die Umwelt ausgehen könnte
Die Identifikation darf auf einer Karte oder durch die Verwendung von Schildern an den einzelnen Standorten erfolgen.</t>
  </si>
  <si>
    <t>4S15CjGWCE6DFL1Z55lwrB</t>
  </si>
  <si>
    <t>FO 02.05.01</t>
  </si>
  <si>
    <t>4tpjuwuFFKp70mzeaXNL3g</t>
  </si>
  <si>
    <t>Das Wort GLOBALG.A.P., die GLOBALG.A.P. Handelsmarke und der GLOBALG.A.P. QR-Code oder das GLOBALG.A.P. Logo sowie die GLOBALG.A.P. Nummer (GGN) werden gemäß dem Dokument „Verwendung der GLOBALG.A.P. Handelsmarken: Bestimmungen und Richtlinien“ verwendet.</t>
  </si>
  <si>
    <t>6W8GaZNAX9bQ6tqNCUIgCf</t>
  </si>
  <si>
    <t>Der Produzent muss das Wort GLOBALG.A.P., die GLOBALG.A.P. Handelsmarke und den GLOBALG.A.P. QR-Code oder das GLOBALG.A.P. Logo sowie die GGN, die Global Location Number (GLN) oder die Unter-GLN gemäß dem Dokument „Verwendung der GLOBALG.A.P. Handelsmarken: Bestimmungen und Richtlinien“ verwenden.  Das Wort GLOBALG.A.P., die GLOBALG.A.P. Handelsmarke oder das GLOBALG.A.P. Logo dürfen niemals auf dem Endprodukt, auf der Verbraucherpackung oder am Ort des Verkaufs erscheinen. Sie können jedoch vom Zertifikatsinhaber in der gesamten B2B-Kommunikation verwendet werden.
Das Wort GLOBALG.A.P., die GLOBALG.A.P. Handelsmarke und das GLOBALG.A.P. Logo können während des Erstaudits (erstes Audit überhaupt) durch die Zertifizierungsstelle (CB) nicht verwendet werden, da der Produzent noch über keine Zertifizierung verfügt und er vor der ersten positiven Zertifizierungsentscheidung nicht auf den GLOBALG.A.P. Zertifizierungsstatus verweisen kann.
„N/A“ ist nur zulässig, wenn es eine schriftliche Vereinbarung zwischen Produzenten und Kunden darüber gibt, dass der GLOBALG.A.P. Status des Produkts bzw. die GGN auf den Transaktionsdokumenten nicht angegeben wird.
„N/A“ wird verwendet für Vermehrungsmaterial (PPM), Setzlinge, die aus gemäß dem IFA-Standard zertifizierten Produktionsprozessen stammen, und für Produkte, die aus zertifizierten Produktionsprozessen stammen und bei denen es sich um Vorprodukte handelt, die nicht für den Verkauf an Endverbraucher bestimmt sind und keinesfalls am Ort des Verkaufs an den Endverbraucher auftauchen werden.</t>
  </si>
  <si>
    <t>3labXsBTDnp2nMlbS2V5AI</t>
  </si>
  <si>
    <t>3IMlwAGWtNQ8ZjIBrbKwsL</t>
  </si>
  <si>
    <t>1AKLtGWPk4MxsQKNPVPnHd</t>
  </si>
  <si>
    <t>FO 09.05</t>
  </si>
  <si>
    <t>ALXlQhjTkaKjluQ4DiAGg</t>
  </si>
  <si>
    <t>Organische Abfälle werden in geeigneter Weise entsorgt, um so das Risiko einer Umweltkontamination zu verringern.</t>
  </si>
  <si>
    <t>2JJ7vkoqqGyESChWDMH4yf</t>
  </si>
  <si>
    <t>Organische Abfallstoffe müssen entweder kompostiert und für die Bodenverbesserung genutzt werden, wobei die Kompostierungsmethode das Risiko einer Übertragung von Schädlingen, Krankheiten oder Unkraut mindern muss. Oder sie müssen an einem anderen Ort recycelt (oder entsorgt) werden, an dem geeignete Risikominderungsverfahren angewendet werden, um einer Umweltverschmutzung vorzubeugen.</t>
  </si>
  <si>
    <t>46qsMfFP8U3f3SeCtMqwbs</t>
  </si>
  <si>
    <t>FO 09.02</t>
  </si>
  <si>
    <t>ily1MiOK7DV4fkP2TtcVo</t>
  </si>
  <si>
    <t>Es wird ein Abfallmanagementsystem umgesetzt.</t>
  </si>
  <si>
    <t>7xdU1zbjkS2FNkh0Nj4XPw</t>
  </si>
  <si>
    <t>Es ist ein System für den Umgang mit Abfall (Reduzierung und Recycling) und potenziellen Verschmutzungsquellen vorhanden.
Das System muss auf einer Bewertung der Aktivitäten des Unternehmens und auf deren potenziellen Auswirkungen auf die Umwelt basieren.
Es müssen Nachweise über Abfalltrennung (einschließlich Kunststoffabfällen) und angemessene Entsorgungsmethoden (einschließlich Recycling) vorhanden sein.
Das Personal muss in Bezug auf die Abfallentsorgung geschult werden. Das schließt auch mit ein, sicherzustellen, dass nur ein Minimum an Kunststoff in die Umwelt freigesetzt wird.
Die Luft-, Boden-, Lärm-, Licht- und Wasserverschmutzung muss ebenso berücksichtigt werden wie potenzielle Verschmutzungsquellen.
Die Methoden, die angewendet werden, um Kontaminationsrisiken zu minimieren, müssen dokumentiert werden.
Es müssen Nachweise darüber vorhanden sein, dass Methoden angewendet werden, die ein Auslaufen von Kraftstoff und Öl verhindern, und dass Richtlinien und Werkzeuge zum Beseitigen von ausgeschüttetem Material vorhanden sind.</t>
  </si>
  <si>
    <t>1WNmWLNaDCwYc8SL3uiN9E</t>
  </si>
  <si>
    <t>FO 03.01.01</t>
  </si>
  <si>
    <t>5yg7CLRLmojtiH6r81Tcsj</t>
  </si>
  <si>
    <t>Vermehrungsmaterial wird unter Einhaltung der geltenden Gesetze zur Sortenregistrierung, sofern vorhanden, bezogen.</t>
  </si>
  <si>
    <t>1ed2nYvARhUQANL8yckTmH</t>
  </si>
  <si>
    <t>Es muss eine Dokumentation vorhanden sein (z. B. leere Saatgutverpackung, Pflanzenpass, Packliste oder Rechnung), die mindestens den Sortennamen, die Chargennummer, den Verkäufer des Vermehrungsmaterials und gegebenenfalls zusätzliche Informationen zur Saatgutqualität (Keimfähigkeit, Sortenreinheit, technische Reinheit, Saatgutgesundheit usw.) enthält.
Material aus Anzuchtbetrieben mit GLOBALG.A.P. Zertifizierung für Vermehrungsmaterial wird als konform eingestuft.</t>
  </si>
  <si>
    <t>7xTQzRaVHaOEDU6vQRTZOM</t>
  </si>
  <si>
    <t>FO 09.04</t>
  </si>
  <si>
    <t>7InTBgaYjVicQ9fsUsPn9</t>
  </si>
  <si>
    <t>Die Auffangvorrichtungen für Diesel- und andere Kraftstoff-/Öltanks sind sicher für die Umwelt.</t>
  </si>
  <si>
    <t>29JM7K9y4Gggb36X9SzfeK</t>
  </si>
  <si>
    <t>Auffangvorrichtungen müssen so gewartet werden, dass die Risiken für die Umwelt gemindert werden. Bei der Auswahl ihres Standorts muss das Risiko der Verschmutzung von Wasserquellen berücksichtigt werden. Die Mindestanforderung ist ein eingefasster, undurchlässiger Bereich, der mindestens 110 % des Fassungsvermögens des größten Tanks aufnehmen kann, der darin gelagert wird. In ökologisch sensiblen Bereichen muss die Auffangkapazität 165 % des Fassungsvermögens des größten Tanks betragen.</t>
  </si>
  <si>
    <t>3iN0dj8MxhwAmPvSDUtPip</t>
  </si>
  <si>
    <t>FO 03.01.03</t>
  </si>
  <si>
    <t>1vfR7mPzpgsEuOzxYQSVpX</t>
  </si>
  <si>
    <t>Für das betriebsinterne Vermehrungsmaterial werden Qualitätssicherungssysteme für die Pflanzengesundheit umgesetzt und Aufzeichnungen darüber geführt.</t>
  </si>
  <si>
    <t>1ZM8ezuRzhI0wZlFFX22LM</t>
  </si>
  <si>
    <t>Es muss ein Qualitätssicherungssystem vorhanden sein, das ein Überwachungssystem für sichtbare Anzeichen von Schädlingen und Krankheiten beinhaltet. Zudem müssen aktuelle Aufzeichnungen des Überwachungssystems vorhanden sein. Die Bezeichnung „Anzuchtbetrieb“ muss sich auf alle Orte beziehen, an denen Vermehrungsmaterial produziert wird, einschließlich der betriebsinternen Auswahl von Veredelungsmaterialien.
Das Überwachungssystem muss auch die Erfassung und Bestimmung der Mutterpflanze bzw. des Feldes der Ursprungskultur einschließen, sofern dies relevant ist. Die Aufzeichnungen müssen in regelmäßigen, festgelegten Intervallen angefertigt werden. Wenn Kulturbäume oder -pflanzen nur für den internen Gebrauch vorgesehen sind (also nicht für den Verkauf), reichen betriebsinterne Aufzeichnungen zu Überwachungs- und Vermehrungsaktivitäten aus. Wenn Wurzelstöcke verwendet werden, muss deren Herkunft besonders beachtet und zu diesem Zweck dokumentiert werden.</t>
  </si>
  <si>
    <t>7B88XM07CTRiUy0OoP9p3S</t>
  </si>
  <si>
    <t>FO 07.06.04</t>
  </si>
  <si>
    <t>3aVyz322Y7flQVshYm72hn</t>
  </si>
  <si>
    <t>Leere Behälter von Pflanzenschutzmitteln (PSM) werden so entsorgt, dass das Risiko für Mensch und Umwelt gemindert wird.</t>
  </si>
  <si>
    <t>50zFAyXuxmpe9Cup8pqmMS</t>
  </si>
  <si>
    <t>Zum Entsorgen von entleerten PSM-Behältern muss der Produzent vor dem Entsorgen sichere Vorkehrungen für die Handhabung treffen. Er muss eine Entsorgungsmethode verwenden, die vermeidet, dass Menschen in Berührung mit den Behälterinhalten kommen und dass die Umwelt (Wasserläufe, Flora und Fauna) kontaminiert wird.</t>
  </si>
  <si>
    <t>2BGuoLOuGR86Am1Hf7hCiG</t>
  </si>
  <si>
    <t>5VavlH2MeUS17rVAik4joc</t>
  </si>
  <si>
    <t>6EMafRe3t5Y3mnMxnrbv8F</t>
  </si>
  <si>
    <t>FO 07.06.05</t>
  </si>
  <si>
    <t>55I6tOkcT1Y4mxJKto8VQR</t>
  </si>
  <si>
    <t>Soweit verfügbar, werden offizielle Sammel- und Entsorgungssysteme genutzt und die leeren Behälter werden hierfür gemäß den Regeln des jeweiligen Sammel- und Entsorgungssystems gelagert, gekennzeichnet und gehandhabt.</t>
  </si>
  <si>
    <t>K2Xt0dGxhn2EH1PIf1kLn</t>
  </si>
  <si>
    <t>Es müssen Aufzeichnungen über die Beteiligung des Produzenten an einem offiziellen Sammel- und Entsorgungssystem vorhanden sein, wenn ein solches System existiert. Alle leeren Behälter von Pflanzenschutzmitteln (PSM) müssen nach ihrer Entleerung gemäß den Anforderungen des offiziellen Sammel- und Entsorgungssystems (sofern vorhanden) gelagert, gekennzeichnet und gehandhabt werden.</t>
  </si>
  <si>
    <t>1pZB76SwBalQpUvgXPZztD</t>
  </si>
  <si>
    <t>FO 08.02.05</t>
  </si>
  <si>
    <t>7GoZUgg0eg8p1SJerSnZ2e</t>
  </si>
  <si>
    <t>Der Produzent und/oder der Verpacker hat sich bei seinen Kunden erkundigt, ob Einschränkungen für bestimmte Nacherntebehandlungen oder weitere Handelsbeschränkungen bestehen.</t>
  </si>
  <si>
    <t>6hFMEdTjDE21sghao4Q0Us</t>
  </si>
  <si>
    <t>Es müssen Aufzeichnungen vorhanden sein, die die Erkundigungen des Produzenten oder Verpackers über weitere Beschränkungen bestätigen.</t>
  </si>
  <si>
    <t>5JIgB3UDpDaQaRmTmuUpoo</t>
  </si>
  <si>
    <t>64wGe3MdQzgQigsw2nGTdA</t>
  </si>
  <si>
    <t>5SBH4UVkiiyFpOPmsDBTJW</t>
  </si>
  <si>
    <t>FO 07.03.01</t>
  </si>
  <si>
    <t>72RYOVVMi8cr4hQRCzJ9w</t>
  </si>
  <si>
    <t>Restmengen der Spritzbrühe oder der Tankspülungen werden auf verantwortungsvolle Weise entsorgt.</t>
  </si>
  <si>
    <t>6oxl3Y2jJst6uvb84GLZYJ</t>
  </si>
  <si>
    <t>Das Ausbringen von Restmengen der Spritzbrühe oder der Tankspülungen auf den Kulturen muss die Methode erster Wahl sein, vorausgesetzt, dass die auf dem Etikett angegebene Höchstmenge nicht überschritten wird. Die Entsorgung darf weder die Sicherheit der Arbeiter noch die Umwelt gefährden. Es darf kein agrochemisch belastetes Abwasser in die Umwelt abgelassen werden.</t>
  </si>
  <si>
    <t>r4Wl5viNqALmYQehnJigP</t>
  </si>
  <si>
    <t>2yjAJyULi3j37ZPavtL4qj</t>
  </si>
  <si>
    <t>FO 07.09.01</t>
  </si>
  <si>
    <t>7cV2OU4CTleRSpdlVRd15P</t>
  </si>
  <si>
    <t>Ausrüstung, Werkzeuge und Geräte sind zweckmäßig und werden instand gehalten.</t>
  </si>
  <si>
    <t>5XHQSfRkpyXmYdb8NPbdrt</t>
  </si>
  <si>
    <t>Ausrüstung, Werkzeuge und Geräte (z. B. Waagen, Ausbringungsgeräte für Pflanzenschutzmittel (PSM) oder Düngemittel, Thermometer, pH-Wert-Messgeräte) müssen instand gehalten und, sofern relevant, mindestens einmal jährlich geeicht werden.
Die Wartung, Eichung (sofern relevant) und Reparaturen der Ausrüstung müssen dokumentiert werden. Wartungsarbeiten dürfen keine Risiken für die Umwelt oder die Arbeiter darstellen.
PSM-Spritzen: Die Eichung von Geräten für die PSM-Anwendung (automatische und nicht automatische) muss innerhalb der letzten 12 Monate für eine ordnungsgemäße Funktion verifiziert worden sein. Zur Verifizierung der Eichung muss diese entweder im Rahmen eines zertifizierten Programms (falls vorhanden) oder von einer Person durchgeführt worden sein, die ihre Kompetenz nachweisen kann.
Bewässerungs-/Fertigationssysteme: Es müssen für jegliche Methoden der Bewässerung/Fertigation sowie die verwendeten Gerätschaften und Techniken mindestens jährliche Aufzeichnungen aufbewahrt werden.</t>
  </si>
  <si>
    <t>1zDGYHavQ1Y1HUI9R90OOZ</t>
  </si>
  <si>
    <t>78zLnHv198GlquhgE5Xnsy</t>
  </si>
  <si>
    <t>FO 12.01.01</t>
  </si>
  <si>
    <t>15OCmlUeCg0DEG1iJX3h5T</t>
  </si>
  <si>
    <t>Es liegt eine dokumentierte Risikobeurteilung für die Gesundheit und Sicherheit von Arbeitern vor.</t>
  </si>
  <si>
    <t>6ZkFbMfvjyEjtDSLAD31d4</t>
  </si>
  <si>
    <t>Die dokumentierte Risikobeurteilung muss die Gegebenheiten auf dem Betrieb widerspiegeln, einschließlich Arbeiterräumlichkeiten und jegliche Arbeiterunterkünfte auf dem Betrieb. Die Risikobeurteilung muss jährlich bzw. bei jeglichen Änderungen, die sich auf die Gesundheit und Sicherheit von Arbeitern auswirken, überprüft und aktualisiert werden. Dies gilt z. B. in folgenden Fällen: Änderungen in den örtlich geltenden behördlichen Hygienevorschriften für Infektionskrankheiten, neue Maschinen, neue Gebäude, neue Pflanzenschutzmittel (PSM), veränderte Anbaupraktiken, neue Gesundheitsrisiken. Vorfälle und Unfälle müssen aufgezeichnet werden.
Beispiele für Gefährdungen sind unter anderem: bewegliche Maschinenteile, Elektrizität, Fahrzeugverkehr, entzündliche Stoffe, Düngemittel, Exposition gegenüber chemischen Stoffen, starke Lärmbelastung, Staub, Vibrationen, extreme Temperaturen, Leitern, Kraftstofflager, Güllebehälter, Arbeiten in großer Höhe usw.</t>
  </si>
  <si>
    <t>4a4Qd6ndeeA7u3kN8ZP1We</t>
  </si>
  <si>
    <t>7e2OTmZvHrA9xmbHveLBmp</t>
  </si>
  <si>
    <t>46SFKyIYeUQ3Fa48McaHks</t>
  </si>
  <si>
    <t>FO 08.02.04</t>
  </si>
  <si>
    <t>5UfC91ojx59R3i7Cj04r2n</t>
  </si>
  <si>
    <t>Der Produzent führt eine aktuelle Liste über alle Pflanzenschutzmittel (PSM) für den Einsatz nach der Ernte, die bei den angebauten Kulturen angewendet werden und dafür zugelassen sind.</t>
  </si>
  <si>
    <t>1xqjVh92cDMZp806ExzRff</t>
  </si>
  <si>
    <t>Es muss eine aktuelle dokumentierte Liste vorhanden sein, die jegliche Änderungen der lokalen und nationalen Gesetze im Hinblick auf PSM berücksichtigt. Die Liste muss die Handelsbezeichnungen (einschließlich ihrer Wirkstoffzusammensetzung bzw. gegebenenfalls eingesetzter Nützlinge) der PSM umfassen, die innerhalb der letzten 12 Monate auf dem Betrieb an registrierten Kulturen angewendet wurden oder werden.</t>
  </si>
  <si>
    <t>1r6kK9pNHq0v9ShCqpGho2</t>
  </si>
  <si>
    <t>FO 07.09.02</t>
  </si>
  <si>
    <t>c8OPl8ooOiF4dZxF7mnR7</t>
  </si>
  <si>
    <t>Die Ausrüstung für Pflanzenschutzmittel (PSM) und Düngemittel wird so gelagert, dass keine Risiken für die menschliche Gesundheit oder für die Umwelt entstehen.</t>
  </si>
  <si>
    <t>3YtAzNNz2ht9B0PRX7evre</t>
  </si>
  <si>
    <t>Die Ausrüstung zur Anwendung von PSM (z. B. Spritztanks oder Rückenspritzen) muss sicher gelagert werden, sodass keine Risiken für die menschliche Gesundheit, eine Verschmutzung der Umwelt und/oder eine Kontamination der geernteten Produkte bestehen.</t>
  </si>
  <si>
    <t>3begiMvTuWTZThyFdaYvaf</t>
  </si>
  <si>
    <t>FO 12.02.03</t>
  </si>
  <si>
    <t>6ycGeAfKp88jZEz3mZijm2</t>
  </si>
  <si>
    <t>Es ist stets mindestens eine in Erster Hilfe geschulte Person anwesend, wenn auf dem Betrieb landwirtschaftliche Tätigkeiten ausgeführt werden.</t>
  </si>
  <si>
    <t>3HHaw84KXerHx1uGT19zbl</t>
  </si>
  <si>
    <t>Es muss stets mindestens eine (innerhalb der letzten fünf Jahre) in Erster Hilfe geschulte Person anwesend sein, wenn Tätigkeiten im Zusammenhang mit Produktion und Produkthandhabung ausgeführt werden, einschließlich solcher, die in den relevanten Grundsätzen und Kriterien des Standards aufgeführt sind. Als Richtwert: eine geschulte Person je 50 Arbeiter.</t>
  </si>
  <si>
    <t>1j8KzCREQQlaHRiz9wuo0z</t>
  </si>
  <si>
    <t>5gpVd4rImtHIyfVoyqcNVO</t>
  </si>
  <si>
    <t>FO 07.05.03</t>
  </si>
  <si>
    <t>5jwcp7mjNZR8wqejTriBlx</t>
  </si>
  <si>
    <t>Pflanzenschutzmittel (PSM) werden auf sichere Weise zwischen Produktionsstandorten transportiert.</t>
  </si>
  <si>
    <t>39wqXinS8nlo0RVSalTYys</t>
  </si>
  <si>
    <t>Der Produzent muss sicherstellen, dass die PSM auf eine Weise transportiert werden, die das Risiko für die Umwelt oder die Gesundheit der Arbeiter mindert. Zudem muss er bewährte Branchenpraktiken befolgen.</t>
  </si>
  <si>
    <t>6OVfMLlOhjDUtTGVH4d1tI</t>
  </si>
  <si>
    <t>1qvNuwlZRTcvgxA0tzCxT9</t>
  </si>
  <si>
    <t>FO 13.01</t>
  </si>
  <si>
    <t>3PmralWOVav6erI289bRSJ</t>
  </si>
  <si>
    <t>Ein Mitglied der Betriebsleitung ist eindeutig als Verantwortlicher für Gesundheit, Sicherheit und Wohlbefinden von Arbeitern identifizierbar.</t>
  </si>
  <si>
    <t>1Amc7GnrbAXOVTLzVg6pBR</t>
  </si>
  <si>
    <t>Es müssen Aufzeichnungen vorhanden sein, die eindeutig ein Mitglied der Geschäftsführung identifizieren und benennen, das für die Einhaltung und Umsetzung bestehender, aktueller und relevanter nationaler und lokaler Bestimmungen zu Gesundheit, Sicherheit und Wohlbefinden von Arbeitern verantwortlich ist.</t>
  </si>
  <si>
    <t>48aQAsWhk4FCpRyiTfbQDc</t>
  </si>
  <si>
    <t>13DK8cGOKR657oSzxiJAq8</t>
  </si>
  <si>
    <t>FO 10.01</t>
  </si>
  <si>
    <t>4fnqIMWfGwkynwIHdmWyjG</t>
  </si>
  <si>
    <t>Der Produzent betrachtet den Betrieb als landwirtschaftliches Ökosystem, das mit seiner landschaftlichen Umgebung in Beziehung steht (ungeachtet dessen, dass sein rechtlicher Handlungsbereich auf den Betrieb beschränkt ist).</t>
  </si>
  <si>
    <t>66fXk9LEp0e5jHU8fsaPzA</t>
  </si>
  <si>
    <t>Es sollten Nachweise über z. B. Folgendes vorhanden sein:
\- Bezogen auf das Wassermanagement weiß der Produzent, woher das Wasser für seinen Betrieb kommt und wohin das Wasser, das den Betrieb verlässt, fließt.
\- Bezogen auf das Biodiversitätsmanagement weiß der Produzent, wie sein Betrieb zum Schutz und zur Förderung der Biodiversität beitragen kann, indem er Biotopkorridore schafft (z. B. durch Baumpflanzungen), die die Lebensräume auf dem Betrieb mit der Landschaft außerhalb des Betriebs verbinden.
\- Dem Produzenten sind Projekte, gemeinschaftliche Bemühungen oder die Zusammenarbeit mit anderen Produzenten oder Stakeholdern in branchen- oder kulturspezifischen Initiativen usw. bekannt oder er beteiligt sich daran</t>
  </si>
  <si>
    <t>5ZjwAiDPYbGvURtwoHF4gM</t>
  </si>
  <si>
    <t>6m2CM7xng3ccCVsRIIf2Wf</t>
  </si>
  <si>
    <t>FO 13.03</t>
  </si>
  <si>
    <t>1fvrjXW7NkM9fCbou9zUi1</t>
  </si>
  <si>
    <t>Arbeiter haben Zugang zu sauberem Trinkwasser, Plätzen zum Aufbewahren von Lebensmitteln sowie Ess- und Ruhebereichen.</t>
  </si>
  <si>
    <t>3Lhz133NhlCRzTkseCpEB1</t>
  </si>
  <si>
    <t>Falls die Arbeiter auf dem Betrieb essen, muss ihnen ein sauberer Platz zum Aufbewahren von Lebensmitteln und ein sauberer Essbereich zur Verfügung gestellt werden. Trinkwasser muss den Arbeitern stets kostenlos zur Verfügung stehen. Der Zugang der Arbeiter zu Trinkwasser darf nicht eingeschränkt sein. Es müssen ausgewiesene Ruhe- und Pausenbereiche vorhanden sein.</t>
  </si>
  <si>
    <t>7hKDqZkTX1Q5kvgZ0W5O7M</t>
  </si>
  <si>
    <t>FO 11.04</t>
  </si>
  <si>
    <t>56MlIoiVhpqDAX4I6SzR3S</t>
  </si>
  <si>
    <t>Der Betrieb trägt dazu bei, Treibhausgasemissionen zu verringern und Treibhausgase* aus der Atmosphäre zu entfernen.
\* Mit Treibhausgasen sind Kohlenstoffdioxid (CO₂), Methan (CH₄), Distickstoffmonoxid (N₂O) und fluorierte Gase gemeint. Aufgrund ihres unterschiedlichen Potenzials, zur globalen Erwärmung beizutragen, werden sie manchmal in CO₂-Äquivalente (CO₂e) umgerechnet.</t>
  </si>
  <si>
    <t>4pSbVhVwAMWiQWAwG4IutM</t>
  </si>
  <si>
    <t>Vorhandene Nachweise sollten belegen, dass der Produzent:
\- Kenntnisse darüber hat, wie die Praktiken auf dem Betrieb dazu beitragen können, Treibhausgasemissionen zu verringern und Treibhausgase aus der Atmosphäre zu entfernen, z. B. im Zusammenhang mit Energie, Bodengesundheit, Düngemitteln und organischen Abfällen.
- Bereits eine Agrarpraxis umsetzt oder dies vorbereitet, die eine Anreicherung von organischem Kohlenstoff in Böden und in Biomasse ermöglicht, z. B. durch:
\- Nutzbarmachen von Pflanzenresten (Unterpflügen von Resten, Aussaat auf Resten)
\- Verwenden von Deckfrüchten in Fruchtfolgen, Diversifizierung der Fruchtfolge, minimale oder pfluglose Bodenbearbeitung
\- Verringern der Nährstofffreisetzung beim Düngemittelmanagement
\- Wiederherstellen von Ökosystemen
Für Produzentengruppen (Option 2) ist ein Nachweis auf Ebene des Qualitätsmanagementsystems (QMS) zulässig.</t>
  </si>
  <si>
    <t>4d9ucNGdAsunr2tbELZ2oO</t>
  </si>
  <si>
    <t>7i5C0hXneQ9Ts42qUlx9bT</t>
  </si>
  <si>
    <t>FO 04.01.01</t>
  </si>
  <si>
    <t>8q0QyJe8VQ0q31RTbRIoF</t>
  </si>
  <si>
    <t>Soweit möglich, wird für einjährige Kulturpflanzen der Anbau in Fruchtfolgen praktiziert.</t>
  </si>
  <si>
    <t>0YSzElRiDaTUIYsJUtNFw</t>
  </si>
  <si>
    <t>Werden einjährige Kulturpflanzen zur Verbesserung der Bodenstruktur und zur Minimierung von bodenbürtigen Schädlingen und Krankheiten in Fruchtfolgen kultiviert, muss dies anhand der Pflanzdaten oder der Kultur- bzw. Feldaufzeichnungen nachweisbar sein. Es müssen Aufzeichnungen für die Fruchtfolgen der letzten zwei Jahre vorhanden sein.</t>
  </si>
  <si>
    <t>6GGR163KNx1sTit3j0ivMP</t>
  </si>
  <si>
    <t>1NFjOpRSK9GSK6XEPeZpKu</t>
  </si>
  <si>
    <t>FO 07.04.05</t>
  </si>
  <si>
    <t>SzQhXhqkQR4W5vaIC4hJb</t>
  </si>
  <si>
    <t>Der Kauf und Einsatz von Pflanzenschutzmitteln (PSM) wird in angemessenen Intervallen nachverfolgt.</t>
  </si>
  <si>
    <t>2UrfPnwdfZn55S5UlEdeKC</t>
  </si>
  <si>
    <t>Die Bestandsliste muss in angemessenen Intervallen, z. B. einmal pro Saison oder alle zwei Monate, nach Lagerbewegungen (Ein- und Ausgänge) aktualisiert werden. Dabei ist die Art und Menge gelagerter PSM anzugeben (zulässige Angabe: Anzahl von Einheiten, z. B. Flaschen). Das Aktualisieren des Lagerbestands kann durch Registrieren der Lieferungen (Rechnungen oder andere Aufzeichnungen eingehender PSM) und des Verbrauchs (Behandlung/Anwendung) rechnerisch ermittelt werden. Es müssen jedoch regelmäßige Überprüfungen des tatsächlichen Inhalts erfolgen, um Abweichungen bei der Berechnung zu vermeiden.</t>
  </si>
  <si>
    <t>3W7dGcEqSrkGPLpK2FPpjb</t>
  </si>
  <si>
    <t>4g9WUt3YDw3iakobiLOURW</t>
  </si>
  <si>
    <t>FO 10.03</t>
  </si>
  <si>
    <t>neNILlGoONw6f2nAsNTVi</t>
  </si>
  <si>
    <t>Die Biodiversität wird geschützt.</t>
  </si>
  <si>
    <t>2McGy4VUV69iDWN6BprehL</t>
  </si>
  <si>
    <t>Vorhandene Nachweise müssen belegen, dass Maßnahmen zum Schutz und zur Förderung der Biodiversität umgesetzt werden, z. B. durch eine oder mehrere der folgenden Praktiken:
\- Integrierter Pflanzenschutz (IPS)
\- Umsetzen von Maßnahmen, mit denen potenzielle negative Auswirkungen künstlicher Beleuchtung auf die Biodiversität, insbesondere nachts, verringert werden (z. B. Abschirmungen oder gefärbtes/farbig gestaltetes Glas, damit Zugvögel oder andere nachtaktive Arten nicht beeinträchtigt werden)
\- Umsetzen von Maßnahmen, die dazu beitragen, die visuellen Auswirkungen von Glas-/Kunststoffgewächshäusern als nicht natürliche landschaftliche Elemente zu verringern (z. B. durch Lebendzäune/Hecken)
\- Ermöglichen von saisonalem Brachliegen
\- Schaffen von Unterschlupfmöglichkeiten für nützliche Raubtiere
\- Unbenutztlassen von Bereichen für Lebensräume nahe Feldern und Gewächshäusern
\- Einrichten von Pufferzonen entlang aquatischer Ökosysteme und zwischen Produktionsflächen oder Umsetzen anderer Wassermanagementpraktiken
\- Fördern der Bodengesundheit und der Biodiversität des Bodens durch Fruchtfolgen, reduzierte oder pfluglose Bodenbearbeitung, Erosionsschutz und/oder andere Bodenbewirtschaftungspraktiken
\- Optimieren und, sofern möglich, Reduzieren der Verwendung von Agrochemikalien und Düngemitteln
\- Umsetzen von Artenschutzmaßnahmen
Im Hinblick auf den Schutz der Biodiversität stellt die Leitlinie ein Referenzwerk dar.
Für Produzentengruppen (Option 2) ist ein Nachweis auf Ebene des Qualitätsmanagementsystems (QMS) zulässig.</t>
  </si>
  <si>
    <t>2X4aS6wVTDvmHUwlOoJ0k2</t>
  </si>
  <si>
    <t>FO 10.04</t>
  </si>
  <si>
    <t>3iN52WePP8dReUjITioiMF</t>
  </si>
  <si>
    <t>Die Biodiversität wird gefördert.</t>
  </si>
  <si>
    <t>2giJO6MD9XpHJm6rC4MyXW</t>
  </si>
  <si>
    <t>Vorhandene Nachweise wie beispielsweise Karten, Luftaufnahmen, visuelle Nachweise auf dem Betrieb und durch von lokalen oder nationalen Behörden oder autorisierten Dienstleistern ausgestellte Dokumente sollten belegen, dass die Biodiversität gefördert wird, und zwar z. B. durch eine oder mehrere der folgenden Praktiken:
1) Wiederherstellen, Verbessern oder Vergrößern von Teilstücken jeder Größe von:
a) Wäldern, Feuchtgebieten, Mangroven, Grasland, Torfgebieten usw.
b)  Bereichen mit gesetzlichem Schutz oder Bereichen, die auf andere Weise wirksam geschützt werden (z. B. Schutzgebiete mit einschlägigen Kategorien der International Union for Conservation of Nature (IUCN))
c) Gebieten mit hohem Schutzwert (High Conservation Value, HCV)
2) Andere durch den Produzenten und seine Partner durchgeführten Maßnahmen
Im Hinblick auf den Schutz der Biodiversität stellt die Leitlinie ein Referenzwerk dar.
Für Produzentengruppen (Option 2) ist ein Nachweis auf Ebene des Qualitätsmanagementsystems (QMS) zulässig.</t>
  </si>
  <si>
    <t>6PgJUOQP7XxD6372lBM8lX</t>
  </si>
  <si>
    <t>FO 04.05.01</t>
  </si>
  <si>
    <t>5hk2Xwp40fHNApJclVmm6S</t>
  </si>
  <si>
    <t>Der Gehalt der wichtigsten Nährstoffe (Stickstoff, Phosphor und Kalium) in den angewendeten Düngemitteln ist bekannt.</t>
  </si>
  <si>
    <t>PnXKCWiJP3JSwxaq5sIw5</t>
  </si>
  <si>
    <t>Für alle (organischen und anorganischen) Düngemittel, die in den letzten 24 Monaten bei registrierten Kulturen angewendet wurden, müssen dokumentierte Nachweise/Etiketten mit Angaben zu den wichtigsten Nährstoffgehalten (oder anerkannten Standardwerten) vorhanden sein. Bei Erstaudits sollten Aufzeichnungen für die letzten 3 Monate vorhanden sein.</t>
  </si>
  <si>
    <t>7o4R1VJX1KXn6Y2mK3KBnX</t>
  </si>
  <si>
    <t>4YFCgG7VKoe1C4rTqyvkvo</t>
  </si>
  <si>
    <t>FO 02.02.02</t>
  </si>
  <si>
    <t>4LzYsLBQazKkqf77OFmfJJ</t>
  </si>
  <si>
    <t>Alle Endprodukte, die aus zertifizierten Produktionsprozessen stammen, werden mit der GLOBALG.A.P. Nummer (GGN) versehen, wenn sie für das Paralleleigentum registriert sind.</t>
  </si>
  <si>
    <t>1oRrR9Z2l2EcPUw8YfW9yA</t>
  </si>
  <si>
    <t>Wenn der Produzent für das Paralleleigentum registriert ist (d. h., wenn nebeneinander Produkte, die aus zertifizierten und nicht zertifizierten Produktionsprozessen stammen, Eigentum einer juristischen Person sind), dann müssen alle Produkte, die aus zertifizierten Produktionsprozessen stammen und in Verbraucherverpackungen verpackt sind (entweder auf dem Betrieb oder nach der Produkthandhabung) mit einer GGN gekennzeichnet werden. Dabei kann es sich um die GGN der Produzentengruppe (Option 2), die GGN des Mitglieds der Produzentengruppe, beide GGNs oder die GGN des Einzelproduzenten (Option 1) handeln. Die GGN darf nicht zur Kennzeichnung von Produkten verwendet werden, die aus nicht zertifizierten Produktionsprozessen stammen.</t>
  </si>
  <si>
    <t>1WLl5crwUtAKu9uhWYEzsL</t>
  </si>
  <si>
    <t>576nzgttvJJQqI6hrSGTLe</t>
  </si>
  <si>
    <t>FO 03.03.02</t>
  </si>
  <si>
    <t>2XZ41sHwJVjWveMbgXBpqp</t>
  </si>
  <si>
    <t>Falls der Produzent gentechnisch veränderte Organismen (GVO) anbaut, ist hierüber eine Dokumentation vorhanden.</t>
  </si>
  <si>
    <t>1uWirpKmkh7E94mJRvNTiR</t>
  </si>
  <si>
    <t>Falls gentechnisch veränderte Kulturen und/oder Produkte aus Sorten, die gentechnisch verändert wurden, verwendet oder angebaut werden, müssen Aufzeichnungen über deren Aussaat/Pflanzung, Verwendung oder Produktion geführt werden.</t>
  </si>
  <si>
    <t>1MAAg94AQdklTBAzABM4wS</t>
  </si>
  <si>
    <t>3JEp9Z2OdjxYyKhQS8bBHM</t>
  </si>
  <si>
    <t>FO 04.03.02</t>
  </si>
  <si>
    <t>3D6t6aTnyx9Bkz2oGGC3oN</t>
  </si>
  <si>
    <t>Es werden Aufzeichnungen über alle Chemikalien aufbewahrt, die zum Sterilisieren von Substraten für die Wiederverwendung eingesetzt werden.</t>
  </si>
  <si>
    <t>4DzRIh7XQ9giI3SgiGTD3i</t>
  </si>
  <si>
    <t>Falls die Substrate außerhalb des Betriebs sterilisiert werden, müssen der Name und der Standort der Firma, die das Sterilisieren vornimmt, und zudem die Bezeichnung und der Wirkstoff der verwendeten Chemikalien aufgezeichnet werden.
Falls die Substrate auf dem Betrieb sterilisiert werden, muss der Name oder die Bezeichnung des Feldes oder Gewächshauses aufgezeichnet werden.
Alle folgenden Angaben sind korrekt aufgezeichnet:
\- Datum der Sterilisierung (Tag/Monat/Jahr)
\- Bezeichnung und verwendeter Wirkstoff
\- Verwendete Vorrichtungen (z. B. 1.000-Liter-Tank)
\- Verwendetes Verfahren (z. B. Einweichen, Vernebeln)
\- Name des Anwenders (Person, die die Chemikalien tatsächlich angewendet und die Sterilisierung durchgeführt hat)
\- Sicherheitswartezeiten bis zur Aussaat oder Pflanzung
Sofern relevant und möglich, muss das Sterilisieren von Substraten, die wiederverwendet werden, mittels Dämpfen oder nicht chemischen Alternativen erfolgen.</t>
  </si>
  <si>
    <t>Jfokfy0DypbRD7D7zEF8h</t>
  </si>
  <si>
    <t>tsaBykhjXMn6AA22DNUAy</t>
  </si>
  <si>
    <t>FO 06.05</t>
  </si>
  <si>
    <t>2PrXiN7fZ5I7opWv0zss7f</t>
  </si>
  <si>
    <t>Der Produzent ergreift vorbeugende Maßnahmen.</t>
  </si>
  <si>
    <t>2vErMPlSoosPEpTY2QJ2Ky</t>
  </si>
  <si>
    <t>Der Produzent muss Nachweise darüber vorlegen, dass er für die registrierten Kulturen (einzeln oder als Kulturengruppe) mindestens zwei Maßnahmen ergreift. Diese müssen das Einführen von Produktionspraktiken beinhalten, die die Vitalität der Kulturen erhalten und dabei das Auftreten und die Intensität von Schädlingsbefall verringern können, wodurch die Notwendigkeit von Eingriffen reduziert wird.</t>
  </si>
  <si>
    <t>6sAnZuzrLy7KwfabltbVL2</t>
  </si>
  <si>
    <t>2tv4TW2qPQqZzCJtVpMtXf</t>
  </si>
  <si>
    <t>FO 04.03.01</t>
  </si>
  <si>
    <t>3CcxEIPwrtT98nsT1h5uDy</t>
  </si>
  <si>
    <t>Der Produzent beteiligt sich am Substratrecycling.</t>
  </si>
  <si>
    <t>5LlUMAi5V9StT2thR9jLQI</t>
  </si>
  <si>
    <t>Der Produzent muss Aufzeichnungen über das jeweilige Datum und die jeweilige Menge an recyceltem Substrat aufbewahren. Hierfür genügen Rechnungen bzw. Lieferscheine. Bei Nichtbeteiligung an einem vorhandenen Recycling-System muss dies begründet werden.
Eine Beteiligung an einem außerbetrieblichen Recycling-System ist zulässig.
Nicht anwendbar bei Topfpflanzen, die zusammen mit dem Substrat verkauft werden.
„N/A“, wenn es keinen Substrat-Abfall gibt.</t>
  </si>
  <si>
    <t>xCeE9TmgxqthWUyITEaOA</t>
  </si>
  <si>
    <t>FO 01.01.03</t>
  </si>
  <si>
    <t>4yzthwpPcwRcENQbbfkkNR</t>
  </si>
  <si>
    <t>Die Aufzeichnungen für Auditzwecke sind auf dem neuesten Stand. Die Aufzeichnungen werden für die Dauer von mindestens zwei Jahren aufbewahrt, es sei denn, ein längerer Zeitraum ist erforderlich.</t>
  </si>
  <si>
    <t>5PYJufd8AAVSpL81Ihemh7</t>
  </si>
  <si>
    <t>Elektronische Aufzeichnungen müssen gültig sein. Wenn elektronische Aufzeichnungen verwendet werden, ist der Produzent für die Aufbewahrung von Sicherungskopien der Informationen verantwortlich.
Für das Erstaudit durch die Zertifizierungsstelle (CB) muss der Produzent Aufzeichnungen aufbewahren, die entweder mindestens die drei Monate vor dem CB-Audit abdecken, oder den Zeitraum vom Tag der Registrierung bis zum CB-Audit (es gilt der längere Zeitraum). Neue Antragsteller müssen für alle Bereiche und Flächen, die von der Registrierung abgedeckt sind, über vollständige Aufzeichnungen verfügen. Diese müssen sämtliche Tätigkeiten umfassen, die mit der für diese Bereiche und Flächen relevanten GLOBALG.A.P. Dokumentation im Zusammenhang stehen. Falls eine einzelne Aufzeichnung fehlt, muss bei dem Grundsatz, der diese Aufzeichnungen thematisiert, eine Nichterfüllung bzw. ein Regelverstoß verzeichnet werden.</t>
  </si>
  <si>
    <t>FIGrZIeOOrEZFvEQP0XMO</t>
  </si>
  <si>
    <t>FO 06.09</t>
  </si>
  <si>
    <t>6jDygy36pSblRpr7oJbCAS</t>
  </si>
  <si>
    <t>Der Produzent lernt aus den Ergebnissen des integrierten Pflanzenschutzes (IPS) und verbessert den IPS-Plan entsprechend.</t>
  </si>
  <si>
    <t>5VavZcnGq2nukyvRoE9gUs</t>
  </si>
  <si>
    <t>Es müssen Nachweise darüber vorhanden sein, dass der Produzent den IPS-Plan jährlich beurteilt Verbesserungen vornimmt, wenn es sich als notwendig erweist.
Für Produzentengruppen (Option 2) ist ein Nachweis auf Ebene des Qualitätsmanagementsystems (QMS) zulässig.</t>
  </si>
  <si>
    <t>348sOu65XPBKalocIo2KJD</t>
  </si>
  <si>
    <t>FO 01.05.01</t>
  </si>
  <si>
    <t>1vpKP6MmVwBOMT8C0rR2pL</t>
  </si>
  <si>
    <t>Der Produzent kennt gegebenenfalls vorhandene Qualitätsspezifikationen seines Kunden und hält diese ein.</t>
  </si>
  <si>
    <t>4R9axhnAGTTETBJH5y0xwo</t>
  </si>
  <si>
    <t>Es muss eine dokumentierte Korrespondenz zwischen dem Kunden und dem Produzenten vorliegen, die belegt, dass sich beide Seiten zu jedem Zeitpunkt über die Qualitätsspezifikationen einig sind.
Der Produzent muss nachweisen, dass die vereinbarten Qualitätsspezifikationen eingehalten werden.</t>
  </si>
  <si>
    <t>79pV2c30dTskerAeol8ohZ</t>
  </si>
  <si>
    <t>6rZ8ty0b2nqZHjraxnlYCn</t>
  </si>
  <si>
    <t>FO 08.01.02</t>
  </si>
  <si>
    <t>4P7E9C0IVKftcVdaw4gPdn</t>
  </si>
  <si>
    <t>Labortests werden gemäß den Branchenanforderungen durchgeführt.</t>
  </si>
  <si>
    <t>6zoIUiKwXs8pwSXMzJmhxx</t>
  </si>
  <si>
    <t>Die Wasseranalyse sollte von einem Labor durchgeführt werden, das über Qualitätssicherungsverfahren verfügt.</t>
  </si>
  <si>
    <t>5l2rJiYbFtvFuXNhk6Xt0S</t>
  </si>
  <si>
    <t>47LLsY1Etev0B76kN1bdxj</t>
  </si>
  <si>
    <t>FO 01.03.01</t>
  </si>
  <si>
    <t>7uLCD1w7xxo7pAa1DrKAro</t>
  </si>
  <si>
    <t>Der Produzent führt jährlich mindestens eine Eigenbewertung bzw. ein internes Audit gemäß dem Standard durch.</t>
  </si>
  <si>
    <t>4KDg9JPCULytE3veGgNkzP</t>
  </si>
  <si>
    <t xml:space="preserve">Bei der Eigenbewertung/dem internen Audit müssen die Erfüllung beurteilt, die Umsetzung überprüft und die Identifizierung von Verbesserungsmöglichkeiten unterstützt werden. 
Eine dokumentierte Eigenbewertung für Einzelproduzenten bzw. ein internes Betriebs- und Qualitätsmanagementsystem-(QMS)-Audit für Produzenten mit mehreren Standorten und QMS sowie Produzentengruppen muss:
\- Mindestens jährlich und vor dem Audit durch die Zertifizierungsstelle (CB) durchgeführt werden
\- Vom Produzenten, einem beauftragten Arbeiter oder einem Berater und/oder im Rahmen eines QMS durchgeführt werden
\- Alle relevanten Themen enthalten, die durch den Standard/die Produktrichtung abgedeckt werden; das gilt auch für solche, die von Subunternehmern ausgeführt werden (einschließlich Handhabung nach der Ernte während und nach der Ernte)
\- Alle relevanten Standorte und Produkte bewerten
Die Eigenbewertungen müssen für alle nicht anwendbaren und alle nicht erfüllten kritischen und nicht kritische Musskriterien Anmerkungen enthalten, die sich auf die dabei festgestellten Sachverhalte beziehen. Im Fall von internen Betriebsaudits muss für Anmerkungen das Dokument „GLOBALG.A.P. allgemeines Regelwerk – Regeln für Produzentengruppen und Produzenten mit mehreren Standorten und QMS“ angewendet werden.
</t>
  </si>
  <si>
    <t>6OqbxahSFlVeKhLRgYFytR</t>
  </si>
  <si>
    <t>5diEk8rTKZJDmgUOAr0Yrb</t>
  </si>
  <si>
    <t>FO 05.01.01</t>
  </si>
  <si>
    <t>31ox0uYhiouy4oXsgUj3EI</t>
  </si>
  <si>
    <t>Es wurde eine Risikobeurteilung durchgeführt, um die Umweltaspekte des Wassermanagements auf dem Betrieb (vor und nach der Ernte) zu beurteilen.</t>
  </si>
  <si>
    <t>0XFq7Piw6jWdrlXDexfO0</t>
  </si>
  <si>
    <t>Es muss eine dokumentierte Risikobeurteilung für Wasser vorliegen, das für den Gewächshaus- und den Freilandanbau sowie für Nachernteaktivitäten genutzt wird. Die Beurteilung muss mindestens die Umweltauswirkungen identifizieren von und auf:
\- Eigenen betrieblichen Tätigkeiten auf die Wasserquellen sowie auf die Umwelt außerhalb des Betriebs, einschließlich des Risikos, dass Wasserquellen aufgebraucht werden oder die Wasserqualität beeinträchtigt wird
\- Wasserverteilungs- und Bewässerungssysteme
Der Produzent muss wissen, welche Wasserquellen von öffentlicher Seite (Medien, Bürgerorganisationen, Behörden, Wissenschaftlern usw.) als kritisch eingestuft werden, sofern diese Informationen bekannt und zugänglich sind.
Die Risikobeurteilung muss jährlich bzw. bei jeglichen Änderungen der Risiken überprüft werden.</t>
  </si>
  <si>
    <t>1TyGiQcuRVxqRPsWm6pYn7</t>
  </si>
  <si>
    <t>5GJnBn0XaHPkzo9hXhVvqW</t>
  </si>
  <si>
    <t>1H3e5KHzGFy38mmKqXhq4W</t>
  </si>
  <si>
    <t>FO 13.06</t>
  </si>
  <si>
    <t>4f3FDQqVOAM0glCDUIgBcS</t>
  </si>
  <si>
    <t>Der Produzent gewährt den Arbeitern nahe ihrer Arbeit Zugang zu sauberen Toiletten und Handwascheinrichtungen.</t>
  </si>
  <si>
    <t>6mdtufuB87Wj7yE488ZPH6</t>
  </si>
  <si>
    <t>Sanitäre Anlagen auf dem Feld müssen so entworfen, konstruiert und positioniert werden, dass sie für Servicearbeiten direkt zugänglich sind. Stationäre oder mobile Toiletten (einschließlich Plumpsklos) müssen aus Materialien gebaut sein, die einfach zu reinigen und hygienisch sauber zu halten sind. Die Toiletten müssen sich in angemessener Nähe zum Arbeitsplatz befinden (nicht weiter als 500 m bzw. 7 Minuten entfernt). Wenn sich keine oder unzureichende Toiletten in angemessener Nähe zum Arbeitsplatz befinden, hat der Produzent diesen Grundsatz und die betreffenden Kriterien nicht erfüllt. Die Toiletten müssen in angemessener Weise instand gehalten und ausgestattet sein.</t>
  </si>
  <si>
    <t>34hBNL3yGqP5fRTLvkBvac</t>
  </si>
  <si>
    <t>FO 05.02.03</t>
  </si>
  <si>
    <t>1uRKJDxlLQmjDmhNoVTLob</t>
  </si>
  <si>
    <t>Die in den Wassergenehmigungen/-lizenzen angegebenen Beschränkungen werden eingehalten.</t>
  </si>
  <si>
    <t>5ZtEwvCz2CqqKhZu43BToz</t>
  </si>
  <si>
    <t>Es ist nicht ungewöhnlich, dass in Genehmigungen/Lizenzen spezifische Vorgaben festgelegt werden, wie beispielsweise stündliche, tägliche, wöchentliche, monatliche oder jährliche Entnahmemengen oder Nutzungsraten.
Die zur Überwachung der Entnahmemengen eingesetzte Ausrüstung muss richtig platziert sein, um genaue Messwerte zu liefern.
Es müssen Aufzeichnungen geführt werden und vorhanden sein, um die Erfüllung dieser Vorgaben nachzuweisen.</t>
  </si>
  <si>
    <t>3yEQbyyk01GoZYBCkYA4FP</t>
  </si>
  <si>
    <t>5LpGBQwrIADkt1pUe7CZXA</t>
  </si>
  <si>
    <t>FO 08.01.03</t>
  </si>
  <si>
    <t>2xbG9vXddC7fL0RPXTKuhp</t>
  </si>
  <si>
    <t>Gemäß den Ergebnissen der Risikobeurteilung und der Wasseranalyse werden Korrekturmaßnahmen ergriffen.</t>
  </si>
  <si>
    <t>773mUHmfq6rf6PudnqKgPT</t>
  </si>
  <si>
    <t>Es müssen Aufzeichnungen über die Maßnahmen vorhanden sein, die ergriffen wurden, um die Risiken im Hinblick auf die Qualität des bei Nachernteaktivitäten verwendeten Wassers zu begegnen. Zudem müssen Aufzeichnungen über die Ergebnisse dieser Maßnahmen vorhanden sein.</t>
  </si>
  <si>
    <t>5Gl4WdaybTCxi9n0j3lLC6</t>
  </si>
  <si>
    <t>FO 08.01.01</t>
  </si>
  <si>
    <t>1OVYEMAI8Nl4hYCluUAl3f</t>
  </si>
  <si>
    <t>Es wurde eine Risikobeurteilung durchgeführt, um Probleme bezüglich der Qualität des Wassers zu beurteilen, das bei Nachernteaktivitäten genutzt wird.</t>
  </si>
  <si>
    <t>7JUEcoi82Oq2aQq23BdnCj</t>
  </si>
  <si>
    <t>Bei der Risikobeurteilung müssen die Häufigkeit der Analysen, die Herkunft des Wassers sowie chemische und mineralische Schadstoffe berücksichtigt werden.
Die Risikobeurteilung muss jährlich überprüft werden, wenn sich die Risiken aufgrund von betrieblichen Veränderungen ändern oder wenn eine Situation einritt, die eine Möglichkeit für eine Kontamination des Systems bieten könnte.</t>
  </si>
  <si>
    <t>46Ve9Xpj1FZcu0xYbSxXjh</t>
  </si>
  <si>
    <t>FO 08.02.08</t>
  </si>
  <si>
    <t>3pybA1iURqaOlUG4hnqnCX</t>
  </si>
  <si>
    <t>Wiederverwendbare Anzuchtmaterialien werden gereinigt, um sicherzustellen, dass sie frei von Fremdstoffen sind.</t>
  </si>
  <si>
    <t>4dpocSwZtDcNvghP8ReTpX</t>
  </si>
  <si>
    <t>Anzuchtmaterialien wie beispielsweise Töpfe, Kisten, Eimer und andere Behälter müssen gereinigt werden. Gemäß dem Kontaminationsrisiko ist ein Reinigungsplan vorhanden, der mindestens sicherstellt, dass die Materialien vor der Wiederverwendung frei von Fremdstoffen sind.
Obiges gilt nicht für Töpfe, die nicht wiederverwendet werden.</t>
  </si>
  <si>
    <t>1TP3w7BRfsPkt2XC54xK4A</t>
  </si>
  <si>
    <t>FO 05.02.05</t>
  </si>
  <si>
    <t>2raD0wMGmr2mrvAoJwm9ao</t>
  </si>
  <si>
    <t>Wasserspeicheranlagen sind vorhanden und in einem guten Instandhaltungszustand, um Perioden mit maximaler Wasserverfügbarkeit bestmöglich auszunutzen.</t>
  </si>
  <si>
    <t>29ryVg4THcBEiOEnOmuA0X</t>
  </si>
  <si>
    <t>Sofern sich der Betrieb in einem Gebiet mit saisonabhängiger Wasserverfügbarkeit befindet, müssen Wasserspeicheranlagen vorhanden sein, damit auch in Zeiten mit niedriger Wasserverfügbarkeit Wasser genutzt werden kann.
Diese müssen in einem guten Zustand sein und angemessen umzäunt/gesichert sein, um Unfälle zu verhindern.
„N/A“, wenn es nicht möglich ist, Regenwasser aufzufangen bzw. Wasser aufzubereiten.</t>
  </si>
  <si>
    <t>5e8FSkOS0QVOKpIjSM8pq4</t>
  </si>
  <si>
    <t>FO 05.03.01</t>
  </si>
  <si>
    <t>ZLsyJm6XrNKlpI3GXxElH</t>
  </si>
  <si>
    <t>Es werden Aufzeichnungen über die aus Wasserquellen bezogenen Wassermengen aufbewahrt.</t>
  </si>
  <si>
    <t>2XTbfzLE8dPLjjFcg0zXRt</t>
  </si>
  <si>
    <t>Die Aufzeichnungen müssen Datum, tatsächliche bzw. geschätzte Durchflussraten sowie die Menge (mittels Wasserzähler oder geschätzt) enthalten und monatlich aktualisiert werden. Dafür können auch die Betriebsstunden von Systemen mit einer Durchflussregelung per Zeitschaltuhr herangezogen werden.
Als Kennzahl wird die Wassermenge, die monatlich aus Wasserquellen entnommen wird, empfohlen.
Die Menge des entnommenen Wassers kann mit der genutzten Menge (für die Bewässerung oder die auf dem Betrieb genutzte Gesamtmenge) abgeglichen werden, um die Nutzung der Wasserquellen effizienter zu gestalten. Ein solcher Abgleich ermöglicht die Feststellung, ob ein unnötiger Wasserüberschuss entnommen wird oder ob ein Teil des für die Bewässerung genutzten Wassers beispielsweise aufbereitet oder als Regenwasser aufgefangen wird.</t>
  </si>
  <si>
    <t>3bxp0a7dcsX1zRhf8lSDgg</t>
  </si>
  <si>
    <t>4ZnBflFxdjBu3f0DKTkDCZ</t>
  </si>
  <si>
    <t>FO 08.02.07</t>
  </si>
  <si>
    <t>4g8ESeo8fHJxtFnP285UU1</t>
  </si>
  <si>
    <t>Verpackungsmaterial wird auf dem Betrieb so gelagert, dass eine Kontamination durch Nagetiere, Schädlinge und Vögel sowie physikalische und chemische Gefährdungen vermieden wurden.</t>
  </si>
  <si>
    <t>tWRxejsOPBmK36MDOUfUo</t>
  </si>
  <si>
    <t>Alle Verbraucherverpackungen müssen unter Anwendung von Maßnahmen gelagert werden, die sie vor Nagetieren, Schädlingen und Vögeln sowie vor physikalischen und chemischen Gefährdungen schützen.
Hinweis: Töpfe, in denen Pflanzen gezogen werden, gelten nicht als Verpackungsmaterial.</t>
  </si>
  <si>
    <t>4agXkAzY9YwTUW33bP1hNJ</t>
  </si>
  <si>
    <t>FO 05.02.04</t>
  </si>
  <si>
    <t>2wacWFwRd5rmnFsKwSBRNZ</t>
  </si>
  <si>
    <t>Nach Möglichkeit wurden Maßnahmen zum Sammeln und gegebenenfalls zum Wiederverwenden von Wasser umgesetzt.</t>
  </si>
  <si>
    <t>1HtpBhKnq06aHZopmCXgt0</t>
  </si>
  <si>
    <t>Lösungen zum Sammeln und/oder Wiederverwenden von Wasser müssen umgesetzt werden, sofern dies wirtschaftlich sinnvoll und praktisch möglich ist, z. B. durch das Errichten von Dächern oder Gewächshäusern.
Das Sammeln bzw. Wiederverwenden von Wasser bezieht sich nicht nur auf Regenwasser.
Es müssen Nachweise darüber vorhanden sein, dass der Produzent Schätzungen der zu erwartenden Regenwassermengen, die aufgefangen werden können, sowie der dafür erforderlichen Investitionen angestellt hat.</t>
  </si>
  <si>
    <t>5PjRiXstLC4CjnWsDhmPse</t>
  </si>
  <si>
    <t>FO 05.03.02</t>
  </si>
  <si>
    <t>2Ptvg1pRtwuOxnJOpwiBSw</t>
  </si>
  <si>
    <t>Es werden Aufzeichnungen über die Wassermengen aufbewahrt, die für die Bewässerung/Fertigation genutzt werden, einschließlich der insgesamt angewendeten Mengen des vorangegangenen Zyklus bzw. vorangegangener Zyklen.</t>
  </si>
  <si>
    <t>1Gt8GMLEI9CNOgaaBogMTe</t>
  </si>
  <si>
    <t>Die Aufzeichnungen müssen Datum, Zykluslänge, tatsächliche bzw. geschätzte Durchflussraten sowie die Menge (mittels Wasserzähler oder je Bewässerungseinheit) enthalten und monatlich aktualisiert werden. Dafür können auch die Betriebsstunden von Systemen mit einer Durchflussregelung per Zeitschaltuhr herangezogen werden.
Als Kennzahl wird die Wassermenge, die auf dem Betrieb monatlich für die Bewässerung genutzt wird, empfohlen.</t>
  </si>
  <si>
    <t>7F8v4Ys2sZGKS8GjyqaEDi</t>
  </si>
  <si>
    <t>FO 05.02.02</t>
  </si>
  <si>
    <t>otjpwee7gFLMM5JcF5PML</t>
  </si>
  <si>
    <t>Für die Wassernutzung auf Betriebsebene liegen gültige Genehmigungen/Lizenzen vor, sofern dies gesetzlich vorgeschrieben ist.</t>
  </si>
  <si>
    <t>5AfU69qbJeMdy95FTV7E3f</t>
  </si>
  <si>
    <t>Für Folgendes müssen gültige, von der zuständigen Behörde ausgestellte Genehmigungen/Lizenzen vorliegen:
\- Wasserentnahme für den Betrieb
\- Infrastruktur für die Wasserspeicherung
\- Wassernutzung auf dem Betrieb einschließlich der Bewässerung, aber nicht darauf beschränkt
\- Wassereinleitung in Flussläufe oder andere ökologisch sensible Gebiete, sofern gesetzlich vorgeschrieben
Für das Sammeln von Wasser aus Wasserläufen innerhalb des Betriebs können behördliche Genehmigungen erforderlich sein.
Diese Genehmigungen/Lizenzen müssen beim Audit durch die Zertifizierungsstelle (CB) vorhanden und gültig sein.
Sind diese nicht vorhanden, müssen Nachweise darüber vorhanden sein, dass der Produzent die Genehmigung(en) aktiv beantragt hat, das Genehmigungsverfahren läuft und es keine eindeutigen Hinweise auf ein behördliches Verbot der Nutzung der betreffenden Wasserquelle(n) gibt.</t>
  </si>
  <si>
    <t>5JXZdBMfmVkAfoCajirt54</t>
  </si>
  <si>
    <t>FO 05.04.01</t>
  </si>
  <si>
    <t>5WvxoIYsE15AcbJZyj8KaP</t>
  </si>
  <si>
    <t>Wenn bei Vorernteaktivitäten aufbereitetes Abwasser genutzt wird, wird dies gemäß einer Risikobeurteilung begründet.</t>
  </si>
  <si>
    <t>6YXoJ8THmPm1gme54UWIGB</t>
  </si>
  <si>
    <t>Aufbereitetes Abwasser darf nur genutzt werden, wenn die Risiken identifiziert und erfolgreich gemindert wurden.
Falls aufbereitetes Abwasser bzw. zurückgewonnenes Wasser genutzt wird, muss die Wasserqualität die geltenden Vorschriften erfüllen. Falls es keine solchen Vorschriften gibt, muss das Wasser die von der Weltgesundheitsorganisation (WHO) veröffentlichten „Guidelines for the safe use of wastewater, excreta and greywater“ (2006, Richtlinien für die sichere Nutzung von Abwasser, Fäkalien und Grauwasser) erfüllen.
Wenn die Möglichkeit besteht, dass das Wasser verunreinigt sein kann (z. B. durch eine stromaufwärts gelegene Kontaminationsquelle), muss der Produzent mittels Analyse nachweisen, dass das Wasser die geltenden Vorschriften und Anforderungen bzw. die Anforderungen der WHO-Richtlinie erfüllt, sofern diesbezüglich keine anderen Vorschriften gelten.
Unbehandeltes Abwasser darf niemals für Kulturpflanzen verwendet werden.</t>
  </si>
  <si>
    <t>25itD9t3AKPNN1d0JIB5bx</t>
  </si>
  <si>
    <t>6VOo64jUoweuU3XSURPZgn</t>
  </si>
  <si>
    <t>FO 05.04.02</t>
  </si>
  <si>
    <t>7yDsW67zGYcm7jT9TYy3Mc</t>
  </si>
  <si>
    <t>Es wurde eine Risikobeurteilung in Bezug auf die physikalische und chemische Qualität des Wassers durchgeführt, das bei Vorernteaktivitäten genutzt wird.</t>
  </si>
  <si>
    <t>26XyLegisMvr8T0dnUP6V4</t>
  </si>
  <si>
    <t>Vorernteaktivitäten umfassen unter anderem Bewässerung/Fertigation, Waschen und Spritzen.
Es muss eine dokumentierte Risikobeurteilung vorliegen, die mindestens Folgendes berücksichtigt:
\- Identifizierung der Wasserquellen und die Ergebnisse entsprechender früherer Untersuchungen (sofern vorhanden)
\- Nutzungsmethode(n)
\- Reinheit des Wassers, das für die Anwendung von Pflanzenschutzmitteln (PSM) verwendet wird
Zur Orientierung muss der Produzent die erforderlichen Wasserstandards auf dem PSM-Etikett oder in der durch die Chemikalienhersteller bereitgestellten Literatur einsehen oder sich von einem qualifizierten Agronom beraten lassen.
Die Risikobeurteilung muss immer aktualisiert werden, wenn eine Änderung am System vorgenommen wird oder eine Situation einritt, die eine Möglichkeit für eine Kontamination des Systems bieten könnte.</t>
  </si>
  <si>
    <t>2McEDjMY5O8UuMcNOk9zQM</t>
  </si>
  <si>
    <t>FO 05.03.03</t>
  </si>
  <si>
    <t>4y4EPqYprRxoduV1Q2hrIX</t>
  </si>
  <si>
    <t>Es werden Aufzeichnungen über die Wassermengen aufbewahrt, die für sämtliche Aktivitäten auf dem Betrieb genutzt werden (Gesamtverbrauch).</t>
  </si>
  <si>
    <t>3e9QmxJA4KXYhjGwFttLS0</t>
  </si>
  <si>
    <t>Es sollte die Gesamtmenge genutzten Wassers aufgezeichnet werden. Dazu gehört unter anderem das für die Bewässerung, den nichtgewerblichen Einsatz, Nachernteaktivitäten und andere Zwecke genutzte Wasser. Die Menge kann geschätzt und muss nicht notwendigerweise gemessen werden.</t>
  </si>
  <si>
    <t>5d1ifTrmvdzEhbLzwCDCrc</t>
  </si>
  <si>
    <t>FO 05.02.01</t>
  </si>
  <si>
    <t>379j8FnSaVTshzJmjUJXZl</t>
  </si>
  <si>
    <t>Es werden routinemäßig Hilfsmittel genutzt, um die Bewässerung von Kulturen zu berechnen und zu optimieren.</t>
  </si>
  <si>
    <t>kEfRTrUItuzVdC8l0fNIR</t>
  </si>
  <si>
    <t>Der Produzent muss in der Lage sein, nachzuweisen, dass der Bewässerungsbedarf der Kulturen auf Grundlage von Daten berechnet wurde (z. B. Daten örtlicher Agrarinstitute, Regenmesser des Betriebs, Entwässerungsschalen für den Anbau in Substraten, Verdunstungsmesser, Tensiometer zur Messung der Bodenfeuchte in Prozent).
Sofern Hilfsmittel auf dem Betrieb genutzt werden, müssen diese gewartet bzw. instand gehalten werden, um ihre Wirksamkeit und ihren guten Erhaltungszustand sicherzustellen.
„N/A“ nur für den Regenfeldbau.</t>
  </si>
  <si>
    <t>2S4QgEIMvlaGVW97plBT6D</t>
  </si>
  <si>
    <t>FO 01.03.04</t>
  </si>
  <si>
    <t>3OZLsO9DAYxKGcvrOxyVOP</t>
  </si>
  <si>
    <t>Es sind Nachweise über die Umsetzung eines Plans zur kontinuierlichen Verbesserung vorhanden.</t>
  </si>
  <si>
    <t>3sW7JKgwjNIzBs35KbvLiP</t>
  </si>
  <si>
    <t>Die Umsetzung der im Plan zur kontinuierlichen Verbesserung identifizierten Punkte muss durch Nachweise belegt werden.
Solche Nachweise können unter anderem neue Verfahren oder Richtlinien, die Übermittlung von Daten (um Änderungen zu quantifizieren), Schulungen usw. sein.
Der Plan zur kontinuierlichen Verbesserung muss durch dokumentierte Nachweise gestützt werden. Die aufbewahrten Nachweise können Folgendes enthalten:
\- Tatsächlich erreichtes Ergebnis der Bemühungen mit Datum der Beurteilung
\- Anmerkungen zu den Gründen für den Erfolg oder Misserfolg der Bemühungen
\- Wenn eines oder mehrere Ziele nicht erreicht werden, eine Begründung und Beschreibung des weiteren Vorgehens
\- Übermitteln relevanter Daten an das GLOBALG.A.P. Sekretariat</t>
  </si>
  <si>
    <t>7u1GYXAF1eveuvMCIJeAUr</t>
  </si>
  <si>
    <t>FO 01.03.03</t>
  </si>
  <si>
    <t>1FM5VpOQt13eRbCUpAUyuD</t>
  </si>
  <si>
    <t>Ein Plan zur kontinuierlichen Verbesserung ist dokumentiert.</t>
  </si>
  <si>
    <t>3DOe60VwvHCofivpsEOcd3</t>
  </si>
  <si>
    <t>Der Produzent muss den landwirtschaftlichen Betrieb beurteilen und gemäß der Bewertung durch den Standard zu ergreifende Verbesserungen identifizieren. Diese Verbesserungen müssen in einen langfristigeren Plan aufgenommen werden, der sich über bis zu drei Jahre erstreckt.
Der Plan zur kontinuierlichen Verbesserung muss relevante, selbst festgelegte Ziele enthalten und beschreiben, wie der Fortschritt zur Erreichung jedes Ziels überwacht werden wird. Der Plan kann Folgendes enthalten:
\- Beschreibung des Verbesserungsziels
\- Aktueller Stand, einschließlich Datum der ursprünglichen Zielfestsetzung
\- Geplante Aktivität
- Zielvorgabe mit voraussichtlichem Zeitpunkt der Erreichung</t>
  </si>
  <si>
    <t>3l3MCwCl6O40VUIw5hu2C5</t>
  </si>
  <si>
    <t>FO 05.04.03</t>
  </si>
  <si>
    <t>7CHwril4eOHxxkIu6glI3n</t>
  </si>
  <si>
    <t>Gemäß den Ergebnissen der Risikobeurteilung werden Korrekturmaßnahmen ergriffen.</t>
  </si>
  <si>
    <t>5VqulFuK8NqDS4Gqj7JL3M</t>
  </si>
  <si>
    <t>Sofern erforderlich, sollten Korrekturmaßnahmen und deren Dokumentation im Rahmen des Managementplans gemäß der Risikobeurteilung für das Wasser und den geltenden branchenspezifischen Standards vorhanden sein.</t>
  </si>
  <si>
    <t>4umDfDJkEjqGqjJDMoV29Q</t>
  </si>
  <si>
    <t>FO 01.03.02</t>
  </si>
  <si>
    <t>20kofxmNsdnDzAoAJXjvuw</t>
  </si>
  <si>
    <t>Wirksame Korrekturmaßnahmen werden ergriffen, um während der Eigenbewertungen bzw. internen Audits erkannte Regelverstöße zu beheben.</t>
  </si>
  <si>
    <t>wflw0fDpXIDUNyPyjSkfM</t>
  </si>
  <si>
    <t>Korrekturmaßnahmen müssen dokumentiert werden. Alle erforderlichen Änderungen müssen umgesetzt werden.
Es müssen alle anwendbaren kritischen Musskriterien sowie mindestens 95 % der anwendbaren nicht kritischen Musskriterien erfüllt werden.
„N/A“ ist nur zulässig, wenn während der Eigenbewertungen bzw. internen Audits keine Regelverstöße erkannt wurden.</t>
  </si>
  <si>
    <t>5qAxE0dT8pqM9iBWKFZnM8</t>
  </si>
  <si>
    <t>FO 01.06.01</t>
  </si>
  <si>
    <t>6rKq4mmlkyQjV4tsQtOu07</t>
  </si>
  <si>
    <t>Es ist ein Beschwerdeverfahren, das sich sowohl auf interne als auch auf externe Angelegenheiten bezieht, die vom Standard abgedeckt werden, vorhanden und wird umgesetzt.</t>
  </si>
  <si>
    <t>1cBPyygBZsvSLhAyPLoIIx</t>
  </si>
  <si>
    <t>Es muss ein dokumentiertes Beschwerdeverfahren vorhanden sein, das die Aufzeichnung und die Nachverfolgung aller eingegangenen Beschwerden ermöglicht, die sich auf Angelegenheiten beziehen, die vom Standard abgedeckt werden, und das in Bezug auf solche Beschwerden getroffenen Maßnahmen aufzeichnet.
Das Beschwerdeverfahren muss vorsehen, dass der Produzent das GLOBALG.A.P. Sekretariat durch die Zertifizierungsstelle (CB) darüber informieren muss, wenn er von einer zuständigen und/oder kommunalen Behörde darüber in Kenntnis gesetzt wurde, dass innerhalb des Zertifizierungsumfangs gegen ihn ermittelt wird und/oder eine Sanktion gegen ihn verhängt wurde.
Bei Beschwerden, die den Standard betreffen (z. B. Wohlergehen von Arbeitern oder Umweltschutz) und den Ruf oder die Glaubwürdigkeit der Marke GLOBALG.A.P. gefährden können, muss der Zertifikatsinhaber die CB umgehend darüber in Kenntnis setzen.
Für Produzentengruppen gilt, dass deren Mitglieder nicht über ein vollständiges Beschwerdeverfahren verfügen müssen. Ihr Beschwerdeverfahren muss lediglich die Teile abdecken, die für sie relevant sind.
Arbeitern muss es erlaubt sein, bei ihrem Arbeitgeber Beschwerden zu Themen einzureichen, die von diesem Standard abgedeckt werden. Der Zertifikatsinhaber muss diese Beschwerden dokumentieren und darauf reagieren.</t>
  </si>
  <si>
    <t>11FBMuieNmnZtyeFBlepcF</t>
  </si>
  <si>
    <t>6uPpFr9RXID01MDwZye96i</t>
  </si>
  <si>
    <t>FO 01.08.01</t>
  </si>
  <si>
    <t>3LpzXxRkGuuYkSehqsUgGS</t>
  </si>
  <si>
    <t>Es sind dokumentierte Verfahren für den Rückruf oder die Rücknahme von Produkten vom Markt vorhanden.</t>
  </si>
  <si>
    <t>7AUecnIN030Ci9K9HQaqqw</t>
  </si>
  <si>
    <t>Der Produzent muss über ein dokumentiertes Verfahren verfügen, aus dem Folgendes hervorgeht:
\- Arten von Ereignissen, die zu einer Rücknahme oder einem Rückruf führen können
\- Verantwortliche Personen für Entscheidungen über einen möglichen Rückruf oder eine mögliche Rücknahme
\- Mechanismus zur Benachrichtigung des nächsten Schritts in der Lieferkette
\- Methoden zum Bestandsabgleich
Es muss eine aktuelle Liste mit den Telefonnummern und E-Mail-Adressen von Kontaktpersonen des nächsten Schritts vorhanden sein.</t>
  </si>
  <si>
    <t>743VeTmtrKzh2yBlulWP21</t>
  </si>
  <si>
    <t>5QDg6vHd5OmlvaYlMMO3t2</t>
  </si>
  <si>
    <t>FO 01.07.01</t>
  </si>
  <si>
    <t>3cgQG49eXFAirl8sZLCd8z</t>
  </si>
  <si>
    <t>Es sind Verfahren für den Umgang und die Handhabung von nicht konformen Produkten vorhanden.</t>
  </si>
  <si>
    <t>5SBbPstmDcuCT6l5yx7ZSh</t>
  </si>
  <si>
    <t>Ein „nicht konformes Produkt“ ist ein Produkt, das die Anforderungen des Kunden, einer (z. B. pflanzenschutzrechtlichen) Vorschrift oder des Produzenten selbst nicht erfüllt. Im Kontext des Standards bezieht sich diese Bezeichnung auf ein Produkt, das als nicht konform identifiziert wurde und für das der Produzent noch verantwortlich ist.
Nicht konforme Produkte müssen:
\- Eindeutig als solche identifiziert und angemessen isoliert werden
\- Gemäß der Art des Problems und/oder den spezifischen Kundenanforderungen gehandhabt bzw. entsorgt werden</t>
  </si>
  <si>
    <t>CSohyDpAegE66esWvDgT5</t>
  </si>
  <si>
    <t>7MMjRlEcJiQ7j2bvm8liSY</t>
  </si>
  <si>
    <t>FO 01.06.02</t>
  </si>
  <si>
    <t>4FNjciZm5VAopAfvMemNHD</t>
  </si>
  <si>
    <t>Die Arbeiter werden über ihre Rechte im Zusammenhang mit dem Standard informiert und es ist ein Beschwerdemechanismus vorhanden und umgesetzt, durch den die Arbeiter ihre Beschwerden auf vertrauliche Weise und ohne Angst vor negativen Konsequenzen melden können.</t>
  </si>
  <si>
    <t>6OCdsE01Yckjb14eStag7f</t>
  </si>
  <si>
    <t>Die Arbeiter müssen über die allgemeinen vom Standard abgedeckten Themen, die Rechtsansprüche aus den geltenden Vorschriften und ihre Berechtigung, ihrem Arbeitgeber gegenüber Beschwerden zu äußern, informiert werden (in der unter den Arbeitern am stärksten verbreiteten Sprache).
Der Produzent muss über einen Mechanismus zur Klärung von Streitfragen und Beschwerden verfügen, der der Betriebsgröße, der Art von Arbeitern und den Arbeitsbedingungen angemessen ist.
Der Mechanismus muss vertraulich und einfach zu nutzen sein. Eine Beschreibung (wo und wie Beschwerden gemeldet werden und wie lange eine Klärung der Angelegenheit erwartungsgemäß dauert) muss den Arbeitern während ihrer gesamten Anwesenheit auf dem Betrieb zur Verfügung stehen. (Die Beschreibung kann in Form von Piktogrammen oder Schildern erfolgen, die den Mechanismus in der unter den Arbeitern am stärksten verbreiteten Sprache beschreiben.)
Die Aufzeichnungen über die eingereichten Beschwerden müssen aufbewahrt und geprüft werden.</t>
  </si>
  <si>
    <t>4uibv1wBBkNZaoSvJmqumT</t>
  </si>
  <si>
    <t>FO 05.01.02</t>
  </si>
  <si>
    <t>Vt25LyaIDxdpyZm3SbYTC</t>
  </si>
  <si>
    <t>In einem Wassermanagementplan sind die Wasserquellen bestimmt und Maßnahmen beschrieben, wie Umweltaspekte gehandhabt und die Effizienz der Wassernutzung verbessert werden sollen.</t>
  </si>
  <si>
    <t>2Kp57L96eof6n2id9gaDqy</t>
  </si>
  <si>
    <t>Es muss ein dokumentierter und umgesetzter Maßnahmenplan vorhanden sein, der von der Geschäftsführung innerhalb der vorangegangenen 12 Monate genehmigt wurde und einen oder mehrere der folgenden Punkte abdeckt:
\- Karten, Fotos, Zeichnungen (händische Zeichnungen sind akzeptabel) oder andere Mittel zur Identifizierung der Lage von Wasserquellen, festen Vorrichtungen und des Verlaufs von Wassersystemen (einschließlich Auffangbecken, Wasserspeichern und jeglichen Wassers, das zur Wiederverwendung gesammelt wird)
\- Dokumentation aller festen Vorrichtungen, einschließlich Brunnen, Schleusentoren, Schiebern, Rückläufen und anderen oberirdischen Elementen, aus denen ein Bewässerungssystem insgesamt besteht, sodass deren Lage auf dem Feld bestimmt werden kann
\- Maßnahmen zur Verhinderung des Aufbrauchens und der Kontamination von Wasserquellen
\- Maßnahmen zur Sicherstellung der effizienten Nutzung und Anwendung
\- Wartung der Bewässerungsausrüstung
Folgendes muss Bestandteil des Maßnahmenplans sein:
\- Durchführung von Schulungen und/oder Auffrischungskursen für die Arbeiter, die für die Aufsicht oder die Durchführung der Arbeiten verantwortlich sind
\- Kurz- und langfristige Verbesserungspläne einschließlich Zeitplänen, falls Mängel festgestellt wurden</t>
  </si>
  <si>
    <t>6KbD6879hABZJ3an6pDIYW</t>
  </si>
  <si>
    <t>FO 02.03.03</t>
  </si>
  <si>
    <t>2mQa7I6sS89QbOiTxo5tLZ</t>
  </si>
  <si>
    <t>Produktverluste oder aussortierte Produkte während der Handhabung werden aufgezeichnet.</t>
  </si>
  <si>
    <t>7H4QvFE2qATQ7fpKCM82B0</t>
  </si>
  <si>
    <t>Umwandlungsfaktoren (Produktionsverluste) müssen für jeden relevanten Handhabungsprozess (z. B. Setzlinge pflanzen, Ernte) berechnet werden und verfügbar sein. Es muss die Menge aller angefallenen Produktabfälle geschätzt und/oder aufgezeichnet werden.</t>
  </si>
  <si>
    <t>3bNRfY2TpP6vkYKG0u4wwr</t>
  </si>
  <si>
    <t>2GelZVKlxkI6G5X2UlQeWp</t>
  </si>
  <si>
    <t>FO 02.03.02</t>
  </si>
  <si>
    <t>wyeCJ54KTzkeOgl0DgFbJ</t>
  </si>
  <si>
    <t>Es werden für alle Produkte die (produzierten, gelagerten und/oder gekauften) Mengen aufgezeichnet und zusammengefasst.</t>
  </si>
  <si>
    <t>2j8dxhUpgq21fH268f4K6T</t>
  </si>
  <si>
    <t>Es müssen die Mengen (einschließlich der Volumen- oder Gewichtsangaben) der eingehenden (einschließlich gekauften), ausgehenden (einschließlich Ausschuss, Abfälle usw.) und gelagerten Produkte aus zertifizierten als auch, sofern vorhanden, für Produkte aus nicht zertifizierten Produktionsprozessen aufgezeichnet und eine Zusammenfassung für alle registrierten Produkte geführt werden, um eine Verifizierung der Mengenbilanz zu ermöglichen.
Es muss festgelegt werden, wie oft die Mengenbilanzverifizierung durchzuführen ist. Die Häufigkeit muss der Größe des Betriebs angemessen sein. Sie muss jedoch mindestens einmal im Jahr für jedes Produkt durchgeführt werden. Die Dokumente, die als Nachweise der Mengenbilanz dienen, müssen eindeutig gekennzeichnet sein. Dieser Grundsatz sowie die entsprechenden Kriterien gelten für alle Produzenten, die eine GLOBALG.A.P. Zertifizierung beantragen oder ihre Zertifizierung behalten wollen.</t>
  </si>
  <si>
    <t>74avinUKxcmdHz9GlSUIxe</t>
  </si>
  <si>
    <t>FO 06.08</t>
  </si>
  <si>
    <t>5FOpXHkABjb11jkm8LA8kN</t>
  </si>
  <si>
    <t>Es wurden Empfehlungen gegen Resistenzbildung befolgt, um die Wirksamkeit der verfügbaren Pflanzenschutzmittel (PSM) aufrechtzuerhalten.</t>
  </si>
  <si>
    <t>142ax0ZDlyUXJGePne6Qcr</t>
  </si>
  <si>
    <t>Falls das Ausmaß des Auftretens von Schädlingen, Krankheiten oder Unkräutern wiederholte Behandlungen der Kulturen erfordert, müssen Nachweise darüber vorhanden sein, denen zufolge die auf dem Etikett oder anderswo genannten Empfehlungen gegen Resistenzbildung (sofern verfügbar) befolgt werden. Wenn im Herstellungsland oder Bestimmungsland nur eine einzige chemische Wirkstoffart oder PSM-Klasse existiert oder zugelassen ist, ist ein Wechsel der Produkttypen mangels geeigneter Alternativen möglicherweise nicht möglich.
Ein wiederholtes Anwenden derselben PSM oder von verschiedenen PSM mit derselben Wirkungsweise kann zur natürlichen Selektion von Schädlingen führen, die gegen diese PSM resistent sind.
Die angewendete Resistenzmanagementstrategie muss dokumentiert werden. Sie muss die folgenden Punkte berücksichtigen:
\- Ständiges Befolgen der Empfehlungen auf dem Produktetikett
\- Vermeiden niedrigerer Dosierungen, um eine optimale Anwendungsqualität zu sicherzustellen
\- Verwenden von Rotationsprogrammen und Mischungen aus PSM mit verschiedenen Wirkmechanismen, die gegen das Ziel wirksam sind, sofern verfügbar
\- Anzahl der Anwendungen desselben Wirkstoffs in einer Wachstumsperiode im Verhältnis zur Gesamtanzahl der Anwendungen so niedrig wie möglich halten
Für Produzentengruppen (Option 2) ist ein Nachweis auf Ebene des Qualitätsmanagementsystems (QMS) zulässig.</t>
  </si>
  <si>
    <t>3pPXj3qNiLiJapNWrZ1iXM</t>
  </si>
  <si>
    <t>FO 06.06</t>
  </si>
  <si>
    <t>2vnCdi2zcv4QNvNXyj7mCW</t>
  </si>
  <si>
    <t>Der Produzent überwacht seine registrierten Kulturen, um das Bekämpfen von Schädlingen und Krankheiten zu planen.</t>
  </si>
  <si>
    <t>11MyqnQKeX5obW05CtGUoE</t>
  </si>
  <si>
    <t>Der Produzent muss Nachweise darüber vorlegen, dass er für die registrierten Kulturen (einzeln oder als Kulturengruppe) mindestens zwei Maßnahmen ergreift, um festzustellen, wann und in welchem Umfang Schädlinge und ihre natürlichen Feinde vorhanden sind, und dass er anhand dieser Informationen plant, welche Schädlingsbekämpfungsmethoden erforderlich sind.</t>
  </si>
  <si>
    <t>63xuzVUvh3fq7hsPyML6ds</t>
  </si>
  <si>
    <t>FO 02.02.04</t>
  </si>
  <si>
    <t>36t4dNPfjkIXJY8DSMYmUo</t>
  </si>
  <si>
    <t>Von anderen Quellen gekaufte Produkte sind als solche identifiziert.</t>
  </si>
  <si>
    <t>4Ph7l1XldnHtIFj8jiugfX</t>
  </si>
  <si>
    <t>Es müssen Verfahren eingerichtet, dokumentiert und aufrechterhalten werden, die es ermöglichen, für alle registrierten Produkte die Mengen an Produkten zu ermitteln, die aus zertifizierten und, sofern vorhanden, nicht zertifizierten Produktionsprozessen stammen und von anderen Quellen (d. h. anderen Produzenten oder Händlern) gekauft wurden. Diese Verfahren müssen der Größe des Betriebs angemessen sein.
Die Aufzeichnungen müssen Folgendes enthalten:
\- Produktbeschreibung
\- GLOBALG.A.P. Zertifizierungsstatus
\- Mengen gekaufter Produkte
\- Angaben zu Lieferanten
\- Kopie der GLOBALG.A.P. Zertifikate, sofern vorhanden
\- Daten/Codes zur Rückverfolgbarkeit der gekauften Produkte
\- Erhaltene Bestellungen und/oder Rechnungen
\- Liste zugelassener Lieferanten</t>
  </si>
  <si>
    <t>5dQa9J4w5GSDY03rp98Igs</t>
  </si>
  <si>
    <t>FO 06.07</t>
  </si>
  <si>
    <t>44u8SvW6a3oynh8PYg1iN1</t>
  </si>
  <si>
    <t>Der Produzent ergreift Maßnahmen zur Schädlingsbekämpfung.</t>
  </si>
  <si>
    <t>6kf2SdiObS6TJjr9w172vt</t>
  </si>
  <si>
    <t>Der Produzent muss Nachweise vorlegen, dass er besondere Maßnahmen zur Bekämpfung von Schädlingen getroffen hat, die den wirtschaftlichen Wert einer Kultur beeinträchtigen. Wenn der Produzent Pflanzenschutzmittel (PSM) als Maßnahme eingesetzt hat, muss er nachweisen, dass er bei der Auswahl der PSM einen risikobasierten Ansatz verfolgt und Gefährdungen (z. B. Toxizität) berücksichtigt hat. Der Produzent darf sich dafür entscheiden, keine Maßnahmen gegen einen Schädling zu ergreifen und den wirtschaftlichen Verlust in Kauf zu nehmen. Wann immer möglich, müssen nicht chemische Verfahren in Betracht gezogen werden.
„N/A“, falls der Produzent keine Gegenmaßnahmen ergriffen hat.</t>
  </si>
  <si>
    <t>65PtYG0YOafAcoZuv67qRK</t>
  </si>
  <si>
    <t>FO 02.03.01</t>
  </si>
  <si>
    <t>4T3D3LTJ5Jbv9tNQLyJfV6</t>
  </si>
  <si>
    <t>Es sind für alle registrierten Produkte Verkaufsaufzeichnungen über alle verkauften Mengen vorhanden.</t>
  </si>
  <si>
    <t>4uQsnRAf41quVfKScqgUZt</t>
  </si>
  <si>
    <t>Für alle registrierten Produkte müssen Verkaufsdaten zu den Mengen an Produkten aufgezeichnet werden, die aus zertifizierten und, sofern vorhanden, nicht zertifizierten Produktionsprozessen stammen. Dabei müssen vor allem die Verkaufsmengen und die zur Verfügung gestellten Beschreibungen angegeben werden. Die Dokumente müssen belegen, dass die eingehenden und ausgehenden Mengen an Produkten, die aus zertifizierten und nicht zertifizierten Produktionsprozessen stammen, stets ausgeglichen sind.</t>
  </si>
  <si>
    <t>5dUBmxzMj7AFpoxu4yDyB7</t>
  </si>
  <si>
    <t>FO 06.03</t>
  </si>
  <si>
    <t>6eO74zWQ2FYPyrQ303cy00</t>
  </si>
  <si>
    <t>Es liegt ein Plan für den integrierten Pflanzenschutz (IPS) vor, in dem die Maßnahmen beschrieben werden, die auf Betriebsebene zur Bekämpfung der relevanten Schädlinge, Krankheiten und Unkräuter ergriffen werden, die die registrierte(n) Kultur(en) befallen bzw. beeinträchtigen.</t>
  </si>
  <si>
    <t>N3mbg5si1Dwq9ore4eoiK</t>
  </si>
  <si>
    <t>Im IPS-Plan müssen die Maßnahmen beschrieben sein, die der Produzent zur Bekämpfung von Schädlingen, Krankheiten und Unkräutern in Bezug auf die registrierte(n) Kultur(en) (einzeln oder als Kulturengruppe) ergreift bzw. zu ergreifen beabsichtigt.
Er muss Folgendes enthalten:
\- Ein schrittweises Verfahren auf Grundlage präventiver, nicht chemischer und chemischer Verfahren, die je nach Kultur und spezifischer Situation nach Beurteilung des Produzenten oder eines Fachberaters angewendet werden müssen
\- Überwachung von Schädlingen, Krankheiten und Unkräutern, um festzustellen, ob Eingriffe – gemäß der vom Produzenten festgelegten Schwellenwerte für den Handlungsbedarf – erforderlich sind
Für Produzentengruppen (Option 2) ist ein Nachweis auf Ebene des Qualitätsmanagementsystems (QMS) zulässig.</t>
  </si>
  <si>
    <t>1gZll4bOCxosKoKhEl2rq8</t>
  </si>
  <si>
    <t>FO 02.02.03</t>
  </si>
  <si>
    <t>7o9ZGXrI3LsaCRnWQLVWDw</t>
  </si>
  <si>
    <t>Es ist ein finaler Verifizierungsschritt vorhanden, der den ordnungsgemäßen Versand der Produkte sicherstellt, die aus zertifizierten und nicht zertifizierten Produktionsprozessen stammen.</t>
  </si>
  <si>
    <t>7uraIPLkbvCUkNefsiD4Ic</t>
  </si>
  <si>
    <t>Es muss ein Verfahren vorhanden sein, um nachzuweisen, dass die Produkte gemäß dem Zertifizierungsstatus ordnungsgemäß identifiziert und versandt werden.</t>
  </si>
  <si>
    <t>1D40lvB2CjQn6V2RvOZw0B</t>
  </si>
  <si>
    <t>FO 06.04</t>
  </si>
  <si>
    <t>4MoFBCqGYkdqO5T246L4FV</t>
  </si>
  <si>
    <t>Der Produzent kennt den Grad der Anfälligkeit der Sorten der entsprechenden Kultur für Schädlinge und Krankheiten.</t>
  </si>
  <si>
    <t>5Ryvl3UVMLbPTNcBrFBIXc</t>
  </si>
  <si>
    <t>Es sollte ein Nachweis darüber vorliegen, dass der Produzent den Grad der Anfälligkeit der registrierten Sorte(n) für Schädlinge und Krankheiten kennt.
Die Nachweise müssen nicht in schriftlicher Form vorhanden sein und können auch die Erfahrungswerte des Produzenten einschließen.</t>
  </si>
  <si>
    <t>4zyNsvao9Kg4V8qYucGkhk</t>
  </si>
  <si>
    <t>FO 06.02</t>
  </si>
  <si>
    <t>3h0V2xqmL2Gd1AkpAVnTrz</t>
  </si>
  <si>
    <t>Der Produzent kennt die relevanten Schädlinge, Krankheiten und Unkräuter, die seine registrierten Kulturen befallen bzw. beeinträchtigen können.</t>
  </si>
  <si>
    <t>4dj2Grt8HdQrQO4Dwtr2XG</t>
  </si>
  <si>
    <t>Es müssen Nachweise darüber vorhanden sein, dass der Produzent über Informationen und Kenntnisse über die Schädlinge, Krankheiten und Unkräuter verfügt, die seine registrierten Kulturen (einzeln oder als Kulturengruppe) befallen bzw. beeinträchtigen können. Der Nachweis kann durch eine mündliche Darlegung des Produzenten oder durch Beobachten der ergriffenen Maßnahmen erbracht werden. Bei Schädlingsbefall muss der Produzent in der Lage sein, den Schädling nachzuweisen oder zu erklären, welcher Schädling die Kultur befallen hat. Er muss im Zusammenhang mit dem Plan für den integrierten Pflanzenschutz (IPS) darlegen, welche Maßnahmen verbessert werden können, um ein erneutes Auftreten ähnlicher Vorfälle zu vermeiden.
Für Produzentengruppen (Option 2) ist ein Nachweis auf Ebene des Qualitätsmanagementsystems (QMS) zulässig.</t>
  </si>
  <si>
    <t>5jfAdy9W6eRU3WKtYivBGk</t>
  </si>
  <si>
    <t>FO 06.01</t>
  </si>
  <si>
    <t>3HJPS5zhCKy3JND4Rwupk</t>
  </si>
  <si>
    <t>Die Umsetzung des integrierten Pflanzenschutzes (IPS) wird durch Schulungen oder Beratung unterstützt.</t>
  </si>
  <si>
    <t>2BsRYoLuuy2ubdLwaB0zfe</t>
  </si>
  <si>
    <t>Falls es sich bei der fachlich verantwortlichen Person um den Produzenten handelt, muss dessen Erfahrung durch Fachwissen (z. B. Zugang zu Literatur über integrierten Pflanzenschutz, Teilnahme an spezifischen Schulungen usw.) und/oder Verwendung von entsprechenden Hilfsmitteln (Software, betriebliche Beobachtungsmethoden usw.) ergänzt werden.
Falls ein externer Berater unterstützend tätig war, müssen dessen Ausbildung und fachliche Kompetenz durch offizielle Qualifikationen, spezifische Schulungen usw. nachgewiesen werden, sofern diese Person nicht zu diesem Zweck bei einer entsprechend befähigten Organisation beschäftigt ist.
Für Produzentengruppen (Option 2) ist ein Nachweis auf Ebene des Qualitätsmanagementsystems (QMS) zulässig.</t>
  </si>
  <si>
    <t>3Q35u11oCNGGok4GkvdDq8</t>
  </si>
  <si>
    <t>FO 03.03.05</t>
  </si>
  <si>
    <t>7eKuzn718FIsCH831X5WcJ</t>
  </si>
  <si>
    <t>Ein zufälliges Vermischen von gentechnisch veränderten Kulturen mit konventionellen Kulturen wird vermieden.</t>
  </si>
  <si>
    <t>2fQuFHHuLs7deDSaA1yzbx</t>
  </si>
  <si>
    <t>Die Identifizierbarkeit von gentechnisch veränderten Kulturen sowie die ordnungsgemäße Lagerung müssen visuell bewertet werden.</t>
  </si>
  <si>
    <t>lOpb0fLvZm9IJJqciS5cp</t>
  </si>
  <si>
    <t>FO 03.03.04</t>
  </si>
  <si>
    <t>10cXZcg7pFtEoKBuOII1x2</t>
  </si>
  <si>
    <t>Es ist ein Verfahren für die Verwendung und die Handhabung von gentechnisch veränderten Materialien vorhanden.</t>
  </si>
  <si>
    <t>3aeeHQgOZzsv0aCKmfgI7v</t>
  </si>
  <si>
    <t>Es muss ein dokumentiertes Verfahren vorhanden sein, in dem erläutert wird, wie gentechnisch veränderte Materialien (Kulturen und Versuche) gehandhabt und gelagert werden, um das Risiko einer Kontamination mit konventionellen Materialien (z. B. versehentliches Vermischen mit benachbarten nicht gentechnisch veränderten Kulturen) zu minimieren und die Produktintegrität zu wahren.</t>
  </si>
  <si>
    <t>6p8eHn0JMjasmwCN7u2anS</t>
  </si>
  <si>
    <t>FO 04.03.04</t>
  </si>
  <si>
    <t>prftENQvUX5pWHZzIcqO2</t>
  </si>
  <si>
    <t>Mindestens 10 % der Menge der in der Produktion verwendeten Substrate sind Torfalternativen. Es gibt einen Plan, wie die verwendete Torfmenge kontinuierlich verringert wird. Es wird angestrebt, nur Torf aus verantwortungsvollen Quellen zu verwenden.</t>
  </si>
  <si>
    <t>XMP3o8tuzfOZRBP03DB5P</t>
  </si>
  <si>
    <t>Es müssen Nachweise darüber vorhanden sein, dass mindestens 10 % der Gesamtmenge der Rohstoffe in den Substraten, die in der Produktion verwendet werden, nicht aus Torf bestehen, sondern aus einer erneuerbaren Torfalternative (erneuerbar bedeutet weniger als 50 Jahre). In Fällen, in denen eine Ersetzung nicht möglich ist, muss eine dokumentierte Begründung vorliegen. Unter „Torf“ wird gestochener Torf (Sphagnum sp.) verstanden, nicht Kokostorf oder andere Torfsorten. Als verantwortungsvolle Torfquellen gelten zertifizierte Gewinnungsflächen, z. B. mit RPP-Zertifizierung (*Responsibly Produced Peat*).</t>
  </si>
  <si>
    <t>7ifKEcvN3QUCLa7b59iPF5</t>
  </si>
  <si>
    <t>FO 03.03.03</t>
  </si>
  <si>
    <t>5sPsBLZ6my7JXwOJpxdIXQ</t>
  </si>
  <si>
    <t>Die direkten Kunden des Produzenten wurden über den Status des Produkts als gentechnisch veränderter Organismus (GVO) informiert.</t>
  </si>
  <si>
    <t>3dtG1JaPk0eOFqThXqFva4</t>
  </si>
  <si>
    <t>Es müssen dokumentierte Nachweise über diese Kommunikation aufbewahrt werden und eine Verifizierung darüber ermöglichen, dass alle an direkte Kunden gelieferten Produkte den vereinbarten Anforderungen entsprechen.</t>
  </si>
  <si>
    <t>5oCkXTJdFGwstXYPbMisck</t>
  </si>
  <si>
    <t>FO 03.03.01</t>
  </si>
  <si>
    <t>Uu8eoF6jDDN2s7k3idkoh</t>
  </si>
  <si>
    <t>Der (Versuchs-)Anbau von gentechnisch veränderten Kulturen unterliegt den im Herstellungsland geltenden Vorschriften.</t>
  </si>
  <si>
    <t>5UYetgLLjl3Oed8coq76Nf</t>
  </si>
  <si>
    <t>Der Produzent muss über ein Exemplar der im Herstellungsland geltenden Gesetze verfügen und diese einhalten. Es müssen Aufzeichnungen zu den spezifischen Veränderungen und/oder der spezifische Erkennungsmarker aufbewahrt werden. Es muss eine spezifische Kulturführungs- und Handhabungsberatung eingeholt werden.</t>
  </si>
  <si>
    <t>7GJHldkb3WbO9dD9xzdm4Z</t>
  </si>
  <si>
    <t>FO 04.03.03</t>
  </si>
  <si>
    <t>5aJFxPO4wNkGJz6CfsP3iK</t>
  </si>
  <si>
    <t>Substrate natürlichen Ursprungs stammen nicht aus ausgewiesenen Schutzgebieten.</t>
  </si>
  <si>
    <t>6BrFgghMU9Ua4qs4bzFbGk</t>
  </si>
  <si>
    <t>Es müssen Aufzeichnungen vorhanden sein, die die Herkunft der eingesetzten Substrate natürlichen Ursprungs belegen. Diese Aufzeichnungen müssen belegen, dass die Substrate nicht aus ausgewiesenen Schutzgebieten stammen.</t>
  </si>
  <si>
    <t>6PXBd5F7khUis9LNtJ7uMx</t>
  </si>
  <si>
    <t>FO 04.02.02</t>
  </si>
  <si>
    <t>9zddHxyV5qLkUOtGH4ZtI</t>
  </si>
  <si>
    <t>Die Sicherheitswartezeiten bis zur Aussaat oder Pflanzung werden eingehalten.</t>
  </si>
  <si>
    <t>325qiE0KA8UWT0uoKwyZn3</t>
  </si>
  <si>
    <t>Die Sicherheitswartezeiten bis zur Aussaat oder Pflanzung müssen aufgezeichnet werden.</t>
  </si>
  <si>
    <t>3XAgnXz2B2MkrodMxTOllI</t>
  </si>
  <si>
    <t>FO 04.02.01</t>
  </si>
  <si>
    <t>5sBJEU9Yh11QkBMjDGO69O</t>
  </si>
  <si>
    <t>Es liegt eine dokumentierte Begründung für den Einsatz von Bodenbegasungsmitteln vor.</t>
  </si>
  <si>
    <t>31fxhqt7XJMPSvSpJAiLeI</t>
  </si>
  <si>
    <t>Es müssen dokumentierte Nachweise und Begründungen für den Einsatz von Bodenbegasungsmitteln vorhanden sein. Dies schließt den Standort, das Datum, den Wirkstoff, die Menge, die Dosierungen, die Ausbringungsmethode sowie den Namen des Anwenders ein. Unter keinen Umständen darf Methylbromid verwendet werden.</t>
  </si>
  <si>
    <t>5mSlaOszUEHd0BAbqSmBbW</t>
  </si>
  <si>
    <t>FO 04.05.02</t>
  </si>
  <si>
    <t>6hUpiuLftZxqDRQjTjAzAt</t>
  </si>
  <si>
    <t>Für gekaufte anorganische Düngemittel sind dokumentierte Nachweise über ihre chemische Zusammensetzung, einschließlich Schwermetallgehalt, vorhanden.</t>
  </si>
  <si>
    <t>5BFZKwGUM0k3S2e1ypiEiP</t>
  </si>
  <si>
    <t>Für alle anorganischen Düngemittel, die in den letzten 12 Monaten bei registrierten Kulturen angewendet wurden, müssen dokumentierte Nachweise über deren chemische Zusammensetzung, einschließlich Schwermetallgehalt, vorhanden sein. Bei Erstaudits sollten Aufzeichnungen für die letzten 3 Monate vorhanden sein.</t>
  </si>
  <si>
    <t>2JLTaxEQZoExPs4ZEIRNKI</t>
  </si>
  <si>
    <t>FO 04.01.04</t>
  </si>
  <si>
    <t>bI9udGoNwlwIPbZWjDvxS</t>
  </si>
  <si>
    <t>Der Produzent bewahrt Aufzeichnungen über die Aussaat-/Pflanztermine auf.</t>
  </si>
  <si>
    <t>7iesLoQDjJBpwFYYSgEKEi</t>
  </si>
  <si>
    <t>Es werden Aufzeichnungen über die Aussaat-/Pflanztermine aufbewahrt.</t>
  </si>
  <si>
    <t>3JRs9sAPxoXUahQZyIHx5j</t>
  </si>
  <si>
    <t>FO 11.02</t>
  </si>
  <si>
    <t>724J7qC3cZvLDK75pEhuKu</t>
  </si>
  <si>
    <t>Es ist ein Plan zur Verbesserung der Energieeffizienz auf dem Betrieb vorhanden, der auf den Überwachungsergebnissen basiert.</t>
  </si>
  <si>
    <t>z9B9w7A2V6PtOI0rxms5a</t>
  </si>
  <si>
    <t>Es müssen Nachweise darüber vorhanden sein, dass Aufzeichnungen über die Energieverbräuche mindestens einmal jährlich analysiert werden, um:
\- Möglichkeiten zur Verbesserung der Energieeffizienz zu identifizieren
\- Selbst-definierte Ziele zu setzen
Zulässige Kennzahlen können unter anderem folgende sein: Gesamtenergieverbrauch auf dem Betrieb je Monat.
Die gesamte auf dem Betrieb verwendete Ausrüstung muss so ausgewählt und instand gehalten werden, dass sie einen optimalen Energieverbrauch aufweist.</t>
  </si>
  <si>
    <t>3k15VkplHGX2PgLKNCmrCz</t>
  </si>
  <si>
    <t>FO 11.03</t>
  </si>
  <si>
    <t>7totwDd9gWGmkequsaXWYR</t>
  </si>
  <si>
    <t>Der Plan zur Verbesserung der Energieeffizienz sieht vor, die Nutzung nicht erneuerbarer Energien so weit wie möglich zu minimieren.</t>
  </si>
  <si>
    <t>5AtxuNFwxpH35RV2aMmGgK</t>
  </si>
  <si>
    <t>Der Produzent muss vorsehen, die Nutzung nicht erneuerbarer Energien so weit wie möglich zu verringern und stattdessen erneuerbare Energien zu verwenden.
Zur Nachverfolgung der Nutzung nicht erneuerbarer Energie kann folgende Kennzahl verwendet werden: Anteil der erneuerbaren/nicht erneuerbaren Quellen der Gesamtmenge in Prozent (%).</t>
  </si>
  <si>
    <t>6A3ffduopCYBDPs2ia3uU2</t>
  </si>
  <si>
    <t>FO 04.01.02</t>
  </si>
  <si>
    <t>39xZjmLqFSsQLcx4jxucfr</t>
  </si>
  <si>
    <t>Es wurden Methoden angewendet, um die Bodenstruktur zu verbessern oder zu erhalten und eine Bodenverdichtung zu vermeiden.</t>
  </si>
  <si>
    <t>4AQrfhuw1XUq5syMhe9slM</t>
  </si>
  <si>
    <t>Es müssen Nachweise darüber vorhanden sein, dass Bodenbearbeitungsmethoden angewendet werden, die sich für das Land eignen und bestmöglich der Minimierung, Begrenzung oder Behebung von Bodenverdichtung dienen (z. B. Einsatz von Tiefwurzlern, Drainage, Untergrundlockerung, Verwendung von Niederdruckreifen, wechselnde Fahrgassen, dauerhaftes Markieren von Reihen usw.).</t>
  </si>
  <si>
    <t>7hMevDUzptlKptbCXwxgER</t>
  </si>
  <si>
    <t>FO 04.04.01</t>
  </si>
  <si>
    <t>4CJA1bTPWTaL67RQvEF1ua</t>
  </si>
  <si>
    <t>Bei der Anwendung von Düngemitteln werden der Bedarf der Kulturen und der Nährstoffgehalt der Düngemittel abgeglichen, um Nährstoffverluste zu minimieren.</t>
  </si>
  <si>
    <t>2I0rxthUS40IF40FF6Ech5</t>
  </si>
  <si>
    <t>Der Produzent muss die Anwendung von Düngemitteln systematisch planen (Zeitpunkt, Häufigkeit und Menge), um Nährstoffverluste zu minimieren. Die systematische Planung muss Folgendes berücksichtigen:
\- Nährstoffbedarf der Kulturen
\- Nährstoffgehalt der Düngemittelanwendungen, einschließlich organischer Bodenhilfsstoffe, und des für die Bewässerung verwendeten Wassers
\- Erhalt der Bodenfruchtbarkeit
Es müssen Aufzeichnungen über Analysen und/oder kulturspezifische Informationsmaterialien als Nachweis vorhanden sein.
Der Produzent muss für Kulturen mit einmaliger Ernte mindestens einmal und für Kulturen mit kontinuierlicher Ernte auf begründeter regelmäßiger Basis (z. B. alle zwei Wochen im geschlossenen System) Berechnungen durchführen. (Für die Analysen können auf den Betrieben verfügbare Ausrüstung oder mobile Vorrichtungen verwendet werden).</t>
  </si>
  <si>
    <t>3R84nmeK4iATbuwZ2gsDsb</t>
  </si>
  <si>
    <t>2VjbjKk5ZqRQIy6Ryw04qk</t>
  </si>
  <si>
    <t>FO 02.02.01</t>
  </si>
  <si>
    <t>3Yat03GoAbPwA2OY4OQIae</t>
  </si>
  <si>
    <t>Es ist ein wirksames System vorhanden, das alle Produkte, die aus GLOBALG.A.P. zertifizierten Produktionsprozessen stammen, identifiziert und von den Produkten trennt, die aus nicht zertifizierten Prozessen stammen.</t>
  </si>
  <si>
    <t>7HpRGU2C5UYrKq7iYxFAgT</t>
  </si>
  <si>
    <t>Es muss möglich sein, alle Produkte, die aus GLOBALG.A.P. zertifizierten Produktionsprozessen stammen, zu identifizieren und von den Produkten zu trennen, die aus nicht zertifizierten Produktionsprozessen stammen.</t>
  </si>
  <si>
    <t>27FMOAVaX4IEkKoIk7PSnI</t>
  </si>
  <si>
    <t>FO 11.01</t>
  </si>
  <si>
    <t>ZpMtnUrfTULrcW8ukgaKU</t>
  </si>
  <si>
    <t>Der Energieverbrauch auf dem Betrieb wird überwacht.</t>
  </si>
  <si>
    <t>6SKD08l7RitlmvQU66c0zQ</t>
  </si>
  <si>
    <t>Es müssen Aufzeichnungen über den betrieblichen Energieverbrauch vorhanden sein (z. B. Rechnungen, aus denen der Energieverbrauch hervorgeht). Der Produzent (oder, sofern vorhanden, der Manager für das Qualitätsmanagementsystem (QMS)) muss Folgendes wissen:
\- Wo und wie Energie verbraucht wird (Prozesse, Maschinen usw.)
\- Verbrauchte Energiemenge nach Energiequelle (Strom, Kraftstoff usw.)
\- Anteil verbrauchter erneuerbarer und nicht erneuerbaren Energien, sofern solche Informationen verfügbar sind
Falls keine Energiezähler vorhanden sind (z. B. bei Kleinproduzenten), sind Schätzungen zulässig.
Für Produzentengruppen (Option 2) ist ein Nachweis auf QMS-Ebene zulässig.</t>
  </si>
  <si>
    <t>51s66F4cAuh8nQZEHezyxl</t>
  </si>
  <si>
    <t>FO 10.08</t>
  </si>
  <si>
    <t>7aamMu8P6Yc8FsFHl0QR6f</t>
  </si>
  <si>
    <t>Der Produzent ergreift Maßnahmen, um ein Einschleppen bzw. Freisetzen invasiver gebietsfremder Pflanzenarten in das Produktionssystem und das angrenzende Ökosystem zu vermeiden.</t>
  </si>
  <si>
    <t>2qOynEWWQqGM6buo9SqYYP</t>
  </si>
  <si>
    <t>Falls es eine Liste gibt, in der die invasiven gebietsfremden Arten aufgeführt sind, die als für das Herstellungsland relevant gelten, sollte der Produzent diese kennen.
Der Produzent sollte zeigen, dass Maßnahmen ergriffen wurden, um ein Produzieren, Vermarkten, Einschleppen oder Freisetzen dieser Arten auf dem Betrieb und/oder im angrenzenden Ökosystem zu vermeiden.</t>
  </si>
  <si>
    <t>51dEJevgLccjgMv2X3yorp</t>
  </si>
  <si>
    <t>FO 02.01.01</t>
  </si>
  <si>
    <t>2RGt3WXChRG9iwAqcBYvLg</t>
  </si>
  <si>
    <t>Alle registrierten Produkte sind rückverfolgbar zum und vom registrierten Betrieb, auf dem sie produziert und, sofern relevant, gehandhabt wurden.</t>
  </si>
  <si>
    <t>5INJbIfIWDA06PlCdtRcBg</t>
  </si>
  <si>
    <t>Ein dokumentiertes Identifikations- und Rückverfolgbarkeitssystem muss die Rückverfolgung registrierter Produkte zum registrierten Betrieb bzw. Lieferanten oder zu den registrierten Betrieben bzw. Lieferanten der Produzentengruppe (Option 2) sowie eine Verfolgung zum nächsten Kunden ermöglichen (ein Schritt vorwärts und einer zurück).
Die Ernteinformationen müssen die jeweilige Charge oder das jeweilige Flurstück mit den Produktionsaufzeichnungen oder den Betrieben bestimmter Produzenten verknüpfen. Auch die Produkthandhabung muss abgedeckt werden, sofern diese relevant ist.</t>
  </si>
  <si>
    <t>2PabgCVl2axbE6gvoMhnNb</t>
  </si>
  <si>
    <t>2AkWRCSbZwSgg3JGSyni9q</t>
  </si>
  <si>
    <t>FO 04.01.03</t>
  </si>
  <si>
    <t>52qPpkstBpYpRFeBckj96R</t>
  </si>
  <si>
    <t>Der Produzent wendet Methoden an, die die Möglichkeit einer Bodenerosion verringern.</t>
  </si>
  <si>
    <t>5IJBYr8bZODD3BxhUSqqyO</t>
  </si>
  <si>
    <t>Es müssen Nachweise darüber vorhanden sein, dass Überwachungspraktiken und Gegenmaßnahmen ergriffen werden (z. B. Mulchen, Querbearbeitung an Hängen, Entwässerung, Grasaussaat oder Gründüngung, Bäume und Büsche an Feldgrenzen), um Bodenerosion (z. B. durch Wind oder Wasser) zu minimieren.</t>
  </si>
  <si>
    <t>2DznCTtvpRiz2P1ZGSQpKJ</t>
  </si>
  <si>
    <t>FO 10.07</t>
  </si>
  <si>
    <t>1ICrH0w21rXPvo7FoetNwo</t>
  </si>
  <si>
    <t>Der Produzent kennt die gegebenenfalls vorhandenen Vorschriften des Herstellungslands und des vorgesehenen Bestimmungsmarkts zu invasiven gebietsfremden Arten.</t>
  </si>
  <si>
    <t>3DNF6X193tXoykMO0eysg9</t>
  </si>
  <si>
    <t>Der Produzent oder der Kunde des Produzenten sollte für alle Länder, in denen seine Produkte hergestellt oder gehandelt werden sollen (im Inland und/oder im Ausland), über Informationen zu den Vorschriften zu invasiven gebietsfremden Arten verfügen. Für das Herstellungsland und für jedes vorgesehene Bestimmungsland sollte eine Liste invasiver gebietsfremder Arten vorliegen.
Falls es keine Liste gibt, in der die invasiven gebietsfremden Arten für das Herstellungsland bzw. Bestimmungsland aufgeführt sind, ist dieser Punkt nicht anwendbar.
Falls der Produzent das Bestimmungsland des Produkts nicht kennt, ist dieser Punkt nicht anwendbar.</t>
  </si>
  <si>
    <t>3egXBnPjG5Gj9vM0NuVcFb</t>
  </si>
  <si>
    <t>FO 10.06</t>
  </si>
  <si>
    <t>4GposK99TclzOvqOh2oArq</t>
  </si>
  <si>
    <t>Auf dem Betrieb (innerhalb der Betriebsgrenzen) ist für die zwischen 1. Januar 2008 und 1. Januar 2014 in landwirtschaftliche Nutzflächen oder andere Nutzungsweisen umgewandelten Gebiete mit gesetzlich anerkanntem Schutzwert (oder auf andere Weise wirksam geschützte Räume) die Wiederherstellung bereits abgeschlossen, wird durchgeführt oder ist verbindlich geplant.</t>
  </si>
  <si>
    <t>1UXhkrmigkMT0g7jWbEBXb</t>
  </si>
  <si>
    <t>Vorhandene Nachweise wie beispielsweise Karten, Luftaufnahmen oder durch von lokalen oder nationalen Behörden oder autorisierten Dienstleistern ausgestellte Dokumente müssen belegen, dass die Wiederherstellung aller entsprechenden Teile des Betriebs (innerhalb der Betriebsgrenzen), die das unten aufgeführte Merkmal aufweisen, abgeschlossen ist, durchgeführt wird oder verbindlich geplant ist, sofern die entsprechende Teile des Betriebs zwischen 1. Januar 2008 und 1. Januar 2014 in landwirtschaftliche Nutzflächen oder in andere Nutzungsweisen umgewandelt wurden: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t>
  </si>
  <si>
    <t>4bwMg6Z6zSH5FhEBjItEWf</t>
  </si>
  <si>
    <t>FO 10.05</t>
  </si>
  <si>
    <t>2ryA6AstSbqoGNATvL8Peo</t>
  </si>
  <si>
    <t>Auf dem Betrieb (innerhalb der Betriebsgrenzen) wurden seit 1. Januar 2014 keine Gebiete mit gesetzlich anerkanntem Schutzwert (oder auf andere Weise wirksam geschützte Räume) in landwirtschaftliche Nutzflächen oder andere Nutzungsweisen umgewandelt.</t>
  </si>
  <si>
    <t>2EFug76TYcSalp7kov5geN</t>
  </si>
  <si>
    <t>Vorhandene Nachweise wie beispielsweise Karten, Luftaufnahmen oder durch von lokalen oder nationalen Behörden oder autorisierten Dienstleistern ausgestellte Dokumente müssen belegen, dass seit dem 1\. Januar 2014 keine Umwandlung in landwirtschaftliche Nutzflächen oder in andere Nutzungsweisen in den Teilen des Betriebs (innerhalb der Betriebsgrenzen) stattgefunden hat, die folgendes Merkmal erfüllen: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t>
  </si>
  <si>
    <t>2yjQxyZbyorYnlPl4Lo6Zk</t>
  </si>
  <si>
    <t>FO 10.02</t>
  </si>
  <si>
    <t>1d6Vr8TQDjfly4xH7qvw8Z</t>
  </si>
  <si>
    <t>Unproduktive Flächen werden als ökologische Vorrangflächen (ÖVF) genutzt, um die Biodiversität zu schützen und zu fördern.</t>
  </si>
  <si>
    <t>TI9tFfXtdhpVkFIeTb8sn</t>
  </si>
  <si>
    <t>Vorhandene Nachweise müssen belegen, dass konkrete Maßnahmen erfolgen, um unproduktive Flächen und ausgewiesene Bereiche mit ökologischem Vorrang in Schutzgebiete umzuwandeln, soweit dies möglich ist.
Als „unproduktive Flächen“ werden Bereiche bezeichnet, in denen keine Produktion möglich ist oder die nicht produktionsbezogen genutzt werden, wie z. B. tief liegende Feuchtgebiete, Waldgebiete, Vorgewende oder Bereiche mit verarmten Böden.
Bereiche zwischen Gewächshäusern gelten nicht unbedingt als unproduktive Flächen, da es sein kann, dass die Vegetation hier aus Schädlingsbekämpfungs- und Wartungszwecken gering gehalten werden muss.
„N/A“ bei Betrieben ohne unproduktive Flächen.</t>
  </si>
  <si>
    <t>3v8QZW9aUI3t8xNkFrrjFT</t>
  </si>
  <si>
    <t>FO 13.02</t>
  </si>
  <si>
    <t>5waTewdpfcqJTLdLGOY1bD</t>
  </si>
  <si>
    <t>Es findet ein Austausch zwischen der Betriebsleitung und den Arbeitern über Themen zu Gesundheit, Sicherheit und Wohlbefinden von Arbeitern statt.</t>
  </si>
  <si>
    <t>3iSis9qRkHTSwtmaeHNFA7</t>
  </si>
  <si>
    <t>Aufzeichnungen müssen belegen, dass ein Austausch zwischen der Betriebsleitung und den Arbeitern über Themen zu Gesundheit, Sicherheit und Wohlbefinden offen stattfinden kann (d. h. ohne Angst vor Einschüchterung oder negativen Konsequenzen) und dieser mindestens einmal jährlich stattfindet. Eine Beurteilung des Inhalts, der Richtigkeit oder des Ergebnisses eines solchen Austauschs durch den Auditor der Zertifizierungsstelle (CB) ist nicht notwendig. Es müssen Nachweise darüber vorhanden sein, dass auf Anliegen der Arbeiter hinsichtlich Gesundheit, Sicherheit und Wohlbefinden eingegangen wird.
\- Die Arbeiter müssen ausdrücklich darüber aufgeklärt werden, dass sie bei triftigem Grund unsichere Arbeiten abbrechen müssen. Bei Inanspruchnahme dieses Rechts in gutem Glauben darf es zu keinerlei negativen Konsequenzen für die Arbeiter kommen.
\- Unfälle, Beinaheunfälle oder andere Vorfälle müssen gemeldet werden. Ihre Ursache muss ermittelt und mit den Arbeitern besprochen werden.
\- Die Betriebsleitung muss Korrekturmaßnahmen festlegen, mit denen einem erneuten Auftreten ähnlicher Vorfälle vorgebeugt wird. Sie muss den Arbeitern die Korrekturmaßnahmen verständlich erläutern.
\- Die Arbeiter müssen der Betriebsleitung Situationen schildern, in denen sie sich Risiken ausgesetzt sehen.
\- Die Betriebsleitung muss die Verfahren erläutern, mit denen von den Arbeitern aufgezeigte Risiken behoben oder verringert werden.</t>
  </si>
  <si>
    <t>6GD9zqi1cCUgRFhygYCirx</t>
  </si>
  <si>
    <t>FO 07.05.04</t>
  </si>
  <si>
    <t>68Kz3r20XN1IzMsUTlyc2Z</t>
  </si>
  <si>
    <t>Pflanzenschutzmittel (PSM) werden gemäß den Anweisungen auf dem Etikett gemischt und gehandhabt.</t>
  </si>
  <si>
    <t>5NikloFJ1TZId66Cn7ypPP</t>
  </si>
  <si>
    <t>Zum Mischen von PSM müssen geeignete Messgeräte vorhanden sein. Die korrekten Handhabungs- und Abfüllverfahren müssen befolgt werden.</t>
  </si>
  <si>
    <t>5VXPqUtRdc5EWtag7SynfN</t>
  </si>
  <si>
    <t>FO 13.05</t>
  </si>
  <si>
    <t>mfDswSe0HnMqqquTT6GNV</t>
  </si>
  <si>
    <t>Die Transportmöglichkeiten für Arbeiter sind sicher.</t>
  </si>
  <si>
    <t>qg446muQ2WkBNfz3EHvwi</t>
  </si>
  <si>
    <t>Die Transportmöglichkeiten müssen für die Arbeiter sicher sein und den geltenden Sicherheitsanforderungen und -vorschriften entsprechen.</t>
  </si>
  <si>
    <t>5PxgCdqFWPbg4qcza8rlb8</t>
  </si>
  <si>
    <t>FO 13.04</t>
  </si>
  <si>
    <t>5G82ymFkJiE369GF5aEALy</t>
  </si>
  <si>
    <t>Die Unterkünfte auf dem Betrieb entsprechen den lokalen Vorschriften, sind bewohnbar und verfügen über eine Grundausstattung.</t>
  </si>
  <si>
    <t>2RcfiFknczD4q5NiZyMWIj</t>
  </si>
  <si>
    <t>Die Arbeiterunterkünfte auf dem Betrieb müssen bewohnbar sein. Sie müssen über ein solides Dach, Fenster und Türen, hygienische und sichere Bereiche zur Lebensmittelzubereitung sowie über eine Grundausstattung mit Trinkwasseranschluss, Toiletten und Abwasseranlage verfügen. Die Unterkünfte müssen mindestens den örtlich geltenden Gesundheits- und Sicherheitsvorschriften für Arbeiter entsprechen.
Die Unterkünfte müssen von jeglichen in der Risikobeurteilung ermittelten chemischen Gefährdungen (inkl. entzündlicher Stoffe oder anderer Gefährdungen, die eine Brandgefahr bergen), biologischen Gefährdungen (z. B. Schimmel oder Abwasser) und physikalischen Gefährdungen (z. B. Lärm, Strahlung, schlechte Belüftung oder extreme Temperaturen) entfernt liegen.
Falls keine Abwasseranlage vorhanden ist, genügen auch Klärgruben, sofern sie den geltenden Vorschriften entsprechen.</t>
  </si>
  <si>
    <t>5mxAkMujWS06e0rBkNSLyE</t>
  </si>
  <si>
    <t>FO 02.04.01</t>
  </si>
  <si>
    <t>7oBdmWvOyn4XGWulMPeIw2</t>
  </si>
  <si>
    <t>Die Transaktionsdokumentation enthält einen Verweis auf den GLOBALG.A.P. Status und die GLOBALG.A.P. Nummer (GGN).</t>
  </si>
  <si>
    <t>6zQWEmzGwuWY0e8ywxB8H5</t>
  </si>
  <si>
    <t>Lieferscheine, Vertriebsrechnungen und gegebenenfalls weitere Belege für den Verkauf von Materialien und Produkten, die aus zertifizierten Produktionsprozessen stammen, müssen die GGN des Zertifikatsinhabers sowie einen Verweis auf den GLOBALG.A.P. Zertifizierungsstatus enthalten. Für die interne Dokumentation ist das nicht verpflichtend.
Wenn der Produzent eine Global Location Number (GLN) besitzt, muss diese die GGN ersetzen, die vom GLOBALG.A.P. Sekretariat bei der Registrierung vergeben wird.
Es reicht eine positive Kennzeichnung des Zertifizierungsstatus auf der Transaktionsdokumentation (z. B. „GLOBALG.A.P. zertifizierte(r/s) \[Produktname]“). Produkte, die aus nicht zertifizierten Produktionsprozessen stammen, müssen nicht als „nicht zertifiziert“ gekennzeichnet werden.
Unabhängig davon, ob das aus einem zertifizierten Produktionsprozess stammende Produkt als solches verkauft wurde oder nicht, ist die Angabe des Zertifizierungsstatus verpflichtend. Dies kann beim Erstaudit (ersten Audit überhaupt) durch die Zertifizierungsstelle (CB) nicht geprüft werden, da der Produzent noch nicht zertifiziert ist und er vor der ersten positiven Zertifizierungsentscheidung nicht auf den GLOBALG.A.P. Zertifizierungsstatus verweisen kann.
„N/A“ ist nur zulässig, wenn zwischen dem Zertifikatsinhaber und dem Direktkäufer eine aktuelle, dokumentierte, bilaterale Vereinbarung darüber besteht, dass alle Lieferungen nur Produkte enthalten, die aus zertifizierten Produktionsprozessen stammen.</t>
  </si>
  <si>
    <t>412fDoNkTQzvavcR1yffoS</t>
  </si>
  <si>
    <t>3F5wfmk1zAArbWYWlPKu9R</t>
  </si>
  <si>
    <t>FO 07.05.01</t>
  </si>
  <si>
    <t>4VsmQP4659lNGyD6CqhATp</t>
  </si>
  <si>
    <t>Arbeiter, die den Pflanzenschutzmitteln (PSM) ausgesetzt sind, haben Zugang zu Gesundheitschecks gemäß der Risikobeurteilung oder der Exposition und der Toxizität der Mittel.</t>
  </si>
  <si>
    <t>2y57Vlf9a1KjeA7SIjREBl</t>
  </si>
  <si>
    <t>Der Produzent muss den Arbeitern, die PSM ausgesetzt sind, ermöglichen, Gesundheitschecks jährlich oder gemäß der Risikobeurteilung für die Gesundheit und Sicherheit von Arbeitern wahrzunehmen. Bei den Gesundheitschecks muss der Schutz personenbezogener Daten gewahrt werden. In der Risikobeurteilung muss die spezifische chemische Exposition identifiziert werden, die einen Gesundheitscheck erforderlich macht. Sofern Gesundheitschecks durch staatliche Programme oder andere Systeme für Arbeiter auf Betrieben angeboten werden, dürfen diese in der Risikobeurteilung als Begründung dafür angeführt werden, dass für Arbeiter mit hoher Exposition jederzeit eine Gesundheitsfürsorge zugänglich ist. Die Arbeiter müssen darüber aufgeklärt werden, wie sie diese Gesundheitsleistungen in Anspruch nehmen können.</t>
  </si>
  <si>
    <t>3ebLYGBPEs54Qayv6G7dKB</t>
  </si>
  <si>
    <t>FO 07.05.02</t>
  </si>
  <si>
    <t>32eWjxBlvuUA6A7EX9RDxO</t>
  </si>
  <si>
    <t>Der Betrieb verfügt über dokumentierte Verfahren für die Fristen für das Wiederbetreten nach dem Anwenden von Pflanzenschutzmitteln (PSM).</t>
  </si>
  <si>
    <t>4lctvhv7trBkLyFR0uLAWH</t>
  </si>
  <si>
    <t>Es müssen eindeutige dokumentierte Verfahren vorhanden sein, die das Wiederbetreten nach dem Anwenden von PSM auf Kulturen regeln (Wiederbetretungsfrist). Die Verfahren müssen auf den Anweisungen auf dem PSM-Etikett beruhen (d. h. standardmäßige Anwenderverfahren zum Wartezeitbeginn und -ende, Wartezeitdauer oder Beschilderung, die das Betreten regelt, Ausnahmen, die ein Betreten während einer Wartezeit erlauben, sowie auf dem Feld erforderliche Gerätschaften und Zeitaufwand usw.). Auf Arbeiter mit erhöhtem Risiko muss besonderes Augenmerk gerichtet werden. Dies sind z. B. minderjährige Arbeiter sowie schwangere und stillende Arbeiterinnen.
Falls keine Wiederbetretungsfrist angegeben ist, ist ein Wiederbetreten erst zulässig, wenn die Chemikalien auf den Kulturen getrocknet sind.</t>
  </si>
  <si>
    <t>6B5jWeiOj96PjZqovnrt33</t>
  </si>
  <si>
    <t>FO 07.04.06</t>
  </si>
  <si>
    <t>60UjZeYLQXJxEyn2rOe3OD</t>
  </si>
  <si>
    <t>Ein Verfahren zum Vorgehen bei Unfällen ist in der Nähe des Lagers für Pflanzenschutzmittel (PSM) bzw. Chemikalien vorhanden.</t>
  </si>
  <si>
    <t>6Um5NBEDmwV61JRdlD8QYS</t>
  </si>
  <si>
    <t>Es muss ein Verfahren zum Vorgehen bei Unfällen vorhanden sein, das alle relevanten Informationen und Notfallkontakt-Telefonnummern umfasst und die grundlegenden Schritte der Erstversorgung bei Unfällen aufzeigt. Das Verfahren muss für alle Personen zugänglich sein, die in der Nähe des PSM-/Chemikalienlagers und der vorgesehenen Mischbereiche arbeiten.</t>
  </si>
  <si>
    <t>5g8L8Yv6zcuFjeWVlU8YiL</t>
  </si>
  <si>
    <t>FO 07.04.07</t>
  </si>
  <si>
    <t>68dZW8PH8n3jPs4tSQzJC4</t>
  </si>
  <si>
    <t>Es sind Einrichtungen für den Fall einer Kontamination des Anwenders vorhanden.</t>
  </si>
  <si>
    <t>4723TdTgSW0LxFKL6kXQLf</t>
  </si>
  <si>
    <t>Alle auf dem Betrieb befindlichen Lager für Pflanzenschutzmittel (PSM) bzw. Chemikalien und alle Abfüll-/Mischbereiche müssen über eine Möglichkeit zum Spülen der Augen, eine saubere Wasserquelle in der Nähe des Arbeitsbereichs und einen entsprechend ausgestatteten Erste-Hilfe-Kasten verfügen.</t>
  </si>
  <si>
    <t>5TiElFP5F2vlfwim2F8cCC</t>
  </si>
  <si>
    <t>FO 12.03.01</t>
  </si>
  <si>
    <t>35JUt6oudKCjNHf1AJWwL6</t>
  </si>
  <si>
    <t>Arbeiter, Besucher und Subunternehmer sind mit geeigneter persönlicher Schutzausrüstung (PSA) ausgestattet und benutzen diese.</t>
  </si>
  <si>
    <t>52kbUa2XSnqwCBZuFLOBpV</t>
  </si>
  <si>
    <t>Die PSA muss gesetzliche Vorschriften, Anweisungen auf dem Etikett und/oder Auflagen von zuständigen Behörden erfüllen. Die PSA muss vorhanden sein, ordnungsgemäß benutzt werden und in gutem Erhaltungszustand sein. Das Befolgen von Anweisungen auf dem Etikett und/oder das Erfüllen von Anforderungen der Risikobeurteilung für Tätigkeiten auf dem Betrieb darf das Benutzen folgender Ausrüstung erfordern: geeignetes Schuhwerk, wasserdichte Kleidung, Schutzanzüge, Gummihandschuhe, Schutzmasken, Atemschutzausrüstungen (einschließlich Austauschfilter), Gehör- und Augenschutz usw.
Falls erforderlich, muss Arbeitern, Subunternehmern (Bereitstellung durch den Subunternehmerbetrieb ist zulässig) und Besuchern eine PSA zur Verfügung gestellt werden.</t>
  </si>
  <si>
    <t>1ERzCDuPHpofETFZxfdFUx</t>
  </si>
  <si>
    <t>4UcfLyQFO80y5WRLtEEUlT</t>
  </si>
  <si>
    <t>FO 12.03.02</t>
  </si>
  <si>
    <t>2RBqtZ705kpQos923KoSYy</t>
  </si>
  <si>
    <t>Die persönliche Schutzausrüstung (PSA) wird im sauberen Zustand gehalten und so gelagert, dass kein Kontaminationsrisiko für persönliche Sachen besteht.</t>
  </si>
  <si>
    <t>13hMwTmI4mP8Cq5uxhq1le</t>
  </si>
  <si>
    <t>Die PSA muss entsprechend ihrem Verwendungszweck und ihrem Kontaminationsrisiko sauber gehalten und an einem belüfteten Ort aufbewahrt werden. Die Schutzkleidung muss getrennt von persönlicher Kleidung gewaschen werden. Wiederverwendbare Handschuhe müssen vor dem Ausziehen gewaschen werden. Verschmutzte und/oder beschädigte PSA muss ordnungsgemäß entsorgt werden. Die PSA muss so gelagert werden, dass eine Kreuzkontamination mit Chemikalien verhindert wird.</t>
  </si>
  <si>
    <t>5NmkQqW8gCpgS78wQv2l3Z</t>
  </si>
  <si>
    <t>FO 12.02.02</t>
  </si>
  <si>
    <t>6htXYEkCczgewsvtZRA7Fm</t>
  </si>
  <si>
    <t>An allen dauerhaften Standorten und Feldern sind Erste-Hilfe-Kästen in der Nähe der durchgeführten Arbeiten zugänglich.</t>
  </si>
  <si>
    <t>1gK3e4bqxWdl1o0pLJtu9b</t>
  </si>
  <si>
    <t>Vollständige und einsatzfähige Erste-Hilfe-Kästen (d. h. gemäß den geltenden Vorschriften und den durchgeführten Tätigkeiten angemessen) müssen an allen dauerhaften Standorten vorhanden und zugänglich sein und in ausgewählten Transportmitteln (Traktor, PKW usw.) vorhanden sein, wo dies gemäß Risikobeurteilung erforderlich ist.</t>
  </si>
  <si>
    <t>62tN6wZa5pX8aFAKP7fC5r</t>
  </si>
  <si>
    <t>FO 12.03.03</t>
  </si>
  <si>
    <t>2kjqXrL9q4kK0QoywvTUHI</t>
  </si>
  <si>
    <t>Angemessene Umkleideräume sind vorhanden, sofern erforderlich.</t>
  </si>
  <si>
    <t>1cZpp3dVzuW2usrRGIMpJd</t>
  </si>
  <si>
    <t>Die Umkleideräume müssen (im Einklang mit den Gegebenheiten vor Ort) bei Bedarf zum Wechseln von (schützender Ober-)Kleidung benutzt werden. Falls die persönliche Schutzausrüstung (PSA) über der persönlichen Kleidung getragen wird, sind gegebenenfalls keine Umkleideräume erforderlich.</t>
  </si>
  <si>
    <t>1zHtqaoTLae9BewoD4j16z</t>
  </si>
  <si>
    <t>FO 01.02.01</t>
  </si>
  <si>
    <t>2CXoqgzXxXEo4QUTkMgLk9</t>
  </si>
  <si>
    <t>Der Produzent stellt sicher, dass ausgelagerte Aktivitäten die Grundsätze und Kriterien des Standards erfüllen, die für die bereitgestellten Leistungen relevant sind.</t>
  </si>
  <si>
    <t>68G9rirxVzbQkzb3m0aFpk</t>
  </si>
  <si>
    <t>Ausgelagerte Prozesse und/oder der Einsatz von Subunternehmern werden identifiziert und kontrolliert.
Der Produzent muss die von Subunternehmern ausgeführten Aktivitäten überwachen, um sicherzustellen, dass die relevanten Grundsätze und Kriterien des Standards erfüllt werden. Das gilt für jede Aktivität und Saison, in der mindestens ein Subunternehmer eingesetzt wird.
Nachweise über die Erfüllung der relevanten Grundsätze und Kriterien müssen im Rahmen einer Bewertung erfasst und beim Audit durch die Zertifizierungsstelle (CB) vorhanden sein.
Wenn solch eine Bewertung durch einen Produzenten durchgeführt wird, müssen Nachweise über die Erfüllung der relevanten Grundsätze und Kriterien vorhanden sein. Der Subunternehmer muss einer solchen Bewertung durch einen Produzenten zustimmen, sofern dies für den Standard relevant ist.
Eine GLOBALG.A.P. anerkannte CB darf den Subunternehmer bewerten und ein Konformitätsschreiben mit den folgenden Informationen ausstellen:
\- Datum der Bewertung
\- Name der CB
\- Name des CB-Auditors
\- Angaben zum Subunternehmer
\- Auflistung der bewerteten Grundsätze und Kriterien
Zertifikate, die Subunternehmern für die Einhaltung von Standards ausgestellt wurden, die nicht offiziell vom GLOBALG.A.P. Sekretariat anerkannt sind, stellen keinen gültigen Nachweis über die Erfüllung des Standards dar.</t>
  </si>
  <si>
    <t>1qvPg1ym8f6SRe66rOl40x</t>
  </si>
  <si>
    <t>1WWaLLWpbdbRkrYQrpAheA</t>
  </si>
  <si>
    <t>FO 09.06</t>
  </si>
  <si>
    <t>amYZYwm3U4jjpFGmEUJsU</t>
  </si>
  <si>
    <t>Der Produzent trifft Vorkehrungen zur ordnungsgemäßen Abwasserentsorgung, um negative Auswirkungen auf die Umwelt und die menschliche Gesundheit zu vermeiden.</t>
  </si>
  <si>
    <t>antyW3noxMo09LrUwgUlt</t>
  </si>
  <si>
    <t>Aus betrieblichen Tätigkeiten stammendes Abwasser muss so entsorgt werden, dass Auswirkungen auf die Umwelt und die menschliche Gesundheit minimiert werden.
Auf Abwasser, das durch das Spülen von kontaminierten Gerätschaften anfällt (z. B. Spritzvorrichtungen, persönliche Schutzausrüstung (PSA) oder Wasserzirkulationssysteme wie Hydrocooler), muss besonderes Augenmerk gerichtet werden.
Abwasser aus Arbeiterunterkünften muss eine Abwasseraufbereitungsanlage passieren.</t>
  </si>
  <si>
    <t>23qolPWDH7AShA8FPpz4zu</t>
  </si>
  <si>
    <t>FO 12.02.01</t>
  </si>
  <si>
    <t>6DXTjvpu6L0M4N3rZYH7rp</t>
  </si>
  <si>
    <t>Sicherheitshinweise für Substanzen, die die Gesundheit und Sicherheit von Arbeitern gefährden können, sind vorhanden und unmittelbar zugänglich.</t>
  </si>
  <si>
    <t>3iQxnrmcrEXq5P1Oepxabm</t>
  </si>
  <si>
    <t>Für jede gefährliche Substanz müssen Informationen zur sicheren Handhabung zugänglich sein (z. B. Internetadressen, Telefonnummern, Sicherheitsdatenblätter).</t>
  </si>
  <si>
    <t>5XDFB6E14Zya6OHP12zx4G</t>
  </si>
  <si>
    <t>FO 01.04.02</t>
  </si>
  <si>
    <t>3eUC55MeR7j4tJb4uAMWfa</t>
  </si>
  <si>
    <t>Einzelpersonen, die für fachliche Entscheidungen zu Materialeinsatz verantwortlich sind, können ihre Kompetenz nachweisen.</t>
  </si>
  <si>
    <t>6fhVpSmHvNaSXIkmAJAKNk</t>
  </si>
  <si>
    <t>Einzelpersonen, die für fachliche Entscheidungen verantwortlich sind, wie beispielsweise für:
\- Die Festlegung der Menge und Art von Düngemitteln (organisch oder anorganisch)
\- Die Auswahl von Pflanzenschutzmitteln (PSM)
\- Das Treffen von Entscheidungen zu PSM-Anwendungen (während der Vermehrung, vor und/oder nach der Ernte)
müssen eine ausreichende Fachkompetenz nachweisen können.
Wenn die für fachliche Entscheidungen verantwortliche Einzelperson der Produzent, ein benannter Arbeiter oder ein Fachexperte ist, muss dessen Erfahrung durch aktuelle Fachkenntnisse ergänzt werden (z. B. durch Zugang zu Fachliteratur, Teilnahme an spezifischen Schulungen, einen gültigen Sachkundenachweis für Pflanzenschutz).
Wenn die für fachliche Entscheidungen verantwortliche Einzelperson ein qualifizierter externer Berater ist, muss die Fachkompetenz durch offizielle Qualifikationen oder Teilnahmezertifikate für spezifische Schulungen nachgewiesen werden.</t>
  </si>
  <si>
    <t>2pCca0Upzl3Nn66JUNHXeF</t>
  </si>
  <si>
    <t>2nFBpxsXtUwF9GEs1mVnA3</t>
  </si>
  <si>
    <t>FO 12.01.06</t>
  </si>
  <si>
    <t>51p8b0j1BbnkHS7Djrxtro</t>
  </si>
  <si>
    <t>Warnschilder zeigen alle potenziellen Gefährdungen an und weisen auf Notausgänge und Fluchtrouten hin.</t>
  </si>
  <si>
    <t>CAFtoQHDHHY8442lQFD7k</t>
  </si>
  <si>
    <t>Dauerhafte und gut lesbare Schilder müssen auf potenzielle Gefährdungen hinweisen. Notausgang- und Fluchtwegschilder müssen darauf hinweisen, dass diese offen, zugänglich und frei von Hindernissen gehalten werden müssen.
Dies umfasst, sofern relevant, Abfallgruben, entflammbare Anlagen (z. B. Kraftstofftanks, Propan-/Erdgastanks), Lager für Pflanzenschutzmittel (PSM), Gewässer und jegliche weitere identifizierte physische Gefährdungsquellen.
Warnschilder müssen in der bzw. den unter den Arbeitern am stärksten verbreiteten Sprache bzw. Sprachen und/oder als Piktogramme vorhanden sein.
Beispiele für weitere mögliche Informationen:
\- Standort der nächstgelegenen Kommunikationseinrichtung (Telefon, Funkgeräte)
\- Anleitung, wie und wo die nächstgelegenen Sanitätsdienste, Krankenhäuser und andere Notfalldienste kontaktiert werden können
\- Standort von Feuerlöschern und Zugang zur nächstgelegenen Wasserentnahmestelle
\- Standort von großen Chemikalien-, Kraftstoff- und Düngemittellagern
\- Standorte von Notausgängen und Benutzung von Fluchttreppen
\- Notausschalter für Strom-, Gas- und Wasserversorgung
\- Anleitung zum Verfassen von Berichten über Unfälle und gefährliche Vorfälle (Standort, Beschreibung des Vorfalls, Anzahl der Verletzten, Arten von Verletzungen)
\- Hygieneanweisungen
\- Anleitung zum Umgang mit Unfällen im Zusammenhang mit Chemikalien gemäß deren Sicherheitsdatenblättern</t>
  </si>
  <si>
    <t>1Bx9mR3IRQHnLgvz9dTa3R</t>
  </si>
  <si>
    <t>FO 12.01.05</t>
  </si>
  <si>
    <t>JSULzDRw35fo2HnkfN2m3</t>
  </si>
  <si>
    <t>Unfall- und Notfallverfahren sind ausgehängt und werden kommuniziert.</t>
  </si>
  <si>
    <t>75t3ovHTSpQAsXHyd1vA6S</t>
  </si>
  <si>
    <t>Anweisungen, die auf den Unfall- und Notfallverfahren beruhen, müssen gut sichtbar an für Arbeiter, Besucher und Subunternehmer zugänglichen und sichtbaren Orten ausgehängt sein. Die Anweisungen müssen in der bzw. den unter den Arbeitern am stärksten verbreiteten Sprache bzw. Sprachen und/oder als Piktogramme vorhanden sein. Die Verfahren müssen Folgendes umfassen bzw. angeben:
\- Adresse des Betriebs, Position auf einer Landkarte oder andere Standortinformationen (z. B. GPS-Koordinaten)
\- Ansprechperson(en)
\- Aktuelle Liste mit relevanten Telefonnummern (d. h. Polizei, Rettungsdienst, Krankenhaus, Feuerwehr, am Standort vorhandene oder mit Beförderungsmitteln erreichbare medizinische Notversorgung sowie Strom-, Wasser- und Gasversorger)
\- Notfallevakuierungsverfahren, sofern relevant</t>
  </si>
  <si>
    <t>3l0dwSvlQzWoa2ucOBwHyF</t>
  </si>
  <si>
    <t>FO 12.01.04</t>
  </si>
  <si>
    <t>6J45yjzESm5pfHDhgPHRn6</t>
  </si>
  <si>
    <t>Arbeiter, die Gefahrstoffe handhaben und gefährliche bzw. komplexe Geräte bedienen, verfügen über einen Nachweis ihrer Kompetenzen.</t>
  </si>
  <si>
    <t>L0KUtBt6svByvlm6SUKGh</t>
  </si>
  <si>
    <t>In den Aufzeichnungen müssen alle Arbeiter benannt werden, die
\- Chemikalien, Desinfektionsmittel, Pflanzenschutzmittel (PSM), Biozide und/oder andere Gefahrstoffe handhaben und/oder verabreichen
\- In der Risikobeurteilung definierte gefährliche bzw. komplexe Geräte bedienen
\- In großer Höhe arbeiten
Für jeden dieser Arbeiter müssen Nachweise über ihre Kompetenzen vorhanden sein (z. B. Schulungszertifikat und/oder Schulungsaufzeichnungen mit Teilnahmenachweis).
Minderjährige Arbeiter sowie schwangere und stillende Arbeiterinnen dürfen keine PSM handhaben.
Zur Erfüllung dieses Grundsatzes und der entsprechenden Kriterien müssen auch die geltenden Gesetze eingehalten werden.</t>
  </si>
  <si>
    <t>d2dn4gZTWN0Vd33TcLQqM</t>
  </si>
  <si>
    <t>FO 07.01.03</t>
  </si>
  <si>
    <t>7qzhmlNm19Esa9lDhWWWsw</t>
  </si>
  <si>
    <t>Es werden Rechnungen und/oder die Beschaffungsdokumentation für Pflanzenschutzmittel (PSM) und Nacherntebehandlungen aufbewahrt.</t>
  </si>
  <si>
    <t>5xBGoKWWDIW4UQEp7CnzhZ</t>
  </si>
  <si>
    <t>Es müssen Anstrengungen unternommen werden, um illegale und gefälschte PSM zu vermeiden.
Rechnungen, Beschaffungsdokumentation oder Packzettel aller eingesetzten und/oder gelagerten PSM müssen aufbewahrt werden.</t>
  </si>
  <si>
    <t>1WOpilQQJvvs3HIzyLlTD7</t>
  </si>
  <si>
    <t>7aUlOywhjzxAWEsbUXrmz2</t>
  </si>
  <si>
    <t>FO 04.07.04</t>
  </si>
  <si>
    <t>7eiLgdfjn8noxDdtSndXxB</t>
  </si>
  <si>
    <t>Der Kauf und Einsatz von Düngemitteln und/oder Biostimulatoren wird in angemessenen Intervallen nachverfolgt.</t>
  </si>
  <si>
    <t>2ovyYKAj81rirA5MhoKgBc</t>
  </si>
  <si>
    <t>Der Produzent muss den Kauf und Einsatz von Düngemitteln und/oder Biostimulatoren nachverfolgen. Die Nachverfolgung muss z. B. auf Rechnungen, Dokumentation von Saisonbeginn und -ende, Abgleichen von Wachstumszyklen oder anderen systematischen Methoden beruhen. Der Lagerbestand muss nicht monatlich inventarisiert werden. Jegliches eingesetzte Nachverfolgungs- und Abgleichverfahren muss den Abgang von Düngemitteln und/oder Biostimulatoren durch Diebstahl oder Überdüngung erfassen.</t>
  </si>
  <si>
    <t>3yiRDwLwt1Ow5dQeFJqM2k</t>
  </si>
  <si>
    <t>2VUUTTg4oJ8LFPhvu4fC44</t>
  </si>
  <si>
    <t>FO 12.01.03</t>
  </si>
  <si>
    <t>s8kTetx6ljCGPmRufBYbw</t>
  </si>
  <si>
    <t>Die gesamte Belegschaft wurde gemäß der Risikobeurteilung in den Themen Gesundheit und Sicherheit geschult.</t>
  </si>
  <si>
    <t>15FcMYvTOwqB6CogF9CAOc</t>
  </si>
  <si>
    <t>Für die Grundlagenschulung zur Gesundheit und Sicherheit von Arbeitern gilt Folgendes:
\- Die gesamte Belegschaft einschließlich der Eigentümer und Führungskräfte müssen jährlich daran teilnehmen.
\- Neu eingestelltes Personal und bestehendes Personal, das mit neuen Aufgaben betraut wird, die zusätzliche Kenntnisse erfordern, müssen daran teilnehmen.
\- Alle erforderlichen Anweisungen müssen abgedeckt werden.
\- Die Inhalte müssen so vermittelt werden – entweder schriftlich oder mündlich –, dass ein Verstehen sichergestellt ist (rein mündliche Vermittlung und Piktogramme ohne schriftliche Erläuterung nur dort zulässig, wo sinnvoll).
\- Schulungen müssen Sicherheitsverfahren für die Ausrüstung, Produkte oder neue Tätigkeiten umfassen.
\- Schulungen müssen folgende Themen enthalten: Verhalten bei Unfällen, Naturkatastrophen und Gesundheit von Arbeitern (einschließlich Krankheiten), Exposition gegenüber Chemikalien, Notfallverfahren, Brandschutz sowie Rechte und Pflichten im Zusammenhang mit dem Gesundheitsschutz.
\- Arbeiter müssen spezielle auf die ihnen zugewiesenen Aufgaben bezogene Schulungen erhalten (z. B. CA-Lager, Bereiche mit begrenzter Frischluftzufuhr, Handhabung von Düngemitteln und Chemikalien, Bedienung von Maschinen)</t>
  </si>
  <si>
    <t>7rqNxZDAwppf7YGipvTAOy</t>
  </si>
  <si>
    <t>FO 12.01.02</t>
  </si>
  <si>
    <t>27vur6cdy1u2hxPpsrVkb1</t>
  </si>
  <si>
    <t>Der Betrieb verfügt über Gesundheits- und Sicherheitsverfahren.</t>
  </si>
  <si>
    <t>2U59hoAGEWFr2fRSKmhHg6</t>
  </si>
  <si>
    <t>Die Gesundheits- und Sicherheitsverfahren müssen die in der Risikobeurteilung ermittelten Punkte aufgreifen und für die betrieblichen Tätigkeiten geeignet sein. Die Verfahren müssen Hygieneanweisungen enthalten. Die Gesundheits- und Sicherheitsverfahren, einschließlich Hygieneanweisungen, müssen jährlich überprüft und aktualisiert werden, wenn sich die Risikobeurteilung ändert.
Die betriebliche Infrastruktur, Betriebsgebäude, Arbeiterunterkünfte auf dem Betrieb und die Ausrüstung müssen so konstruiert sein und instand gehalten werden, dass Gesundheits- und Sicherheitsgefährdungen für die Arbeiter minimiert werden. Geltende Vorschriften müssen eingehalten werden.
Unfall- und Notfallverfahren müssen sich auf Arbeitsbereiche, Arbeiterräumlichkeiten und Arbeiterunterkünfte auf dem Betrieb beziehen. Sie müssen Katastrophenpläne umfassen, d. h. beschreiben, wie Arbeiter sich aus unsicheren Bedingungen herausbegeben können. Wo gemäß Risikobeurteilung erforderlich, muss Notfallausrüstung zugänglich sein und instand gehalten werden. Die Verfahren müssen für Arbeiter (einschließlich Subunternehmer) und Besucher sichtbar ausgehängt sein, durch eindeutige Schilder (Bilder) und/oder in der bzw. den unter den Arbeitern am stärksten verbreiteten Sprache bzw. Sprachen.
Die Hygieneanweisungen müssen mindestens Folgendes enthalten:
\- Erfordernis des Händewaschens
\- Beschränkung von Rauchen, Essen und Trinken auf ausgewiesene Bereiche
Auf Arbeiter mit erhöhtem Risiko muss besonderes Augenmerk gerichtet werden. Dies gilt unter anderem für minderjährige Arbeiter sowie schwangere und stillende Arbeiterinnen.
Bei Unfällen muss die Ursache untersucht werden. Geeignete Vorbeugemaßnahmen müssen in eine überarbeitete Fassung der Gesundheits- und Sicherheitsverfahren aufgenommen werden.</t>
  </si>
  <si>
    <t>4Z90n5MuwIly9eLPYBpn4i</t>
  </si>
  <si>
    <t>FO 08.02.02</t>
  </si>
  <si>
    <t>20MaVDaLckKttoSfeos3Pl</t>
  </si>
  <si>
    <t>Alle Anweisungen auf dem Etikett werden eingehalten.</t>
  </si>
  <si>
    <t>7jG7jvrxakwo1mvta4fOxx</t>
  </si>
  <si>
    <t>Es müssen eindeutige Verfahren und -dokumentationen vorhanden sein, d. h. Aufzeichnungen über Nacherntebehandlungen mit Pflanzenschutzmitteln (PSM) sowie Packdaten/Lieferdaten behandelter Produkte. Sie müssen belegen, dass die Anweisungen auf dem Etikett für auf geerntete Produkte angewendeten Chemikalien eingehalten worden sind.</t>
  </si>
  <si>
    <t>4elU6YivpDUP8Zg3hYzRUR</t>
  </si>
  <si>
    <t>FO 08.02.01</t>
  </si>
  <si>
    <t>4iqjXPSE8lvJDiV9GMQ6ec</t>
  </si>
  <si>
    <t>Der Produzent setzt Nacherntebehandlungen nur und ausschließlich dann ein, wenn es keine Alternative gibt, um die Wahrung guter Qualität sicherzustellen.</t>
  </si>
  <si>
    <t>7t05lm8Lw4XLnWo0hhxAUR</t>
  </si>
  <si>
    <t>Chemikalien dürfen nur dann eingesetzt werden, wenn zuvor alle möglichen Alternativen zu Nacherntebehandlungen mit Chemikalien in Betracht gezogen und beurteilt wurden und keine fachlich anerkannte Alternative besteht.
Zu den Nacherntebehandlungen können die Anwendung von Pflanzenschutzmitteln (PSM), das Färben von Blumen und andere Behandlungen gehören.</t>
  </si>
  <si>
    <t>GrWM6LSjdibnpeJcmYNl8</t>
  </si>
  <si>
    <t>FO 07.07.01</t>
  </si>
  <si>
    <t>4fWTkwYNixkmwSzb4mDCxq</t>
  </si>
  <si>
    <t>Nicht verwendete Pflanzenschutzmittel (PSM) werden sicher aufbewahrt, identifiziert und über zugelassene und anerkannte Stellen entsorgt.</t>
  </si>
  <si>
    <t>4SPuqtLOzLqv732TYjULaN</t>
  </si>
  <si>
    <t>Es müssen Aufzeichnungen darüber vorhanden sein, dass nicht verwendete PSM über amtlich zugelassene Stellen entsorgt worden sind. Falls dies nicht möglich ist, müssen nicht verwendete PSM entsprechend sicher aufbewahrt werden und identifizierbar sein.</t>
  </si>
  <si>
    <t>aJyo4GEfHW26SGyqyk8my</t>
  </si>
  <si>
    <t>6agNB6KtK3MjTVsJYdiMIR</t>
  </si>
  <si>
    <t>FO 07.06.06</t>
  </si>
  <si>
    <t>5WLEtX7QiNW6SDwBEimFVJ</t>
  </si>
  <si>
    <t>Alle lokalen Vorschriften zum Entsorgen oder Vernichten von Behältern von Pflanzenschutzmitteln (PSM) werden eingehalten.</t>
  </si>
  <si>
    <t>5kzyuOo9LdXNKPlN6rxghy</t>
  </si>
  <si>
    <t>Beim Entsorgen der leeren PSM-Behälter müssen alle relevanten nationalen, regionalen und lokalen Vorschriften und Gesetze, sofern vorhanden, eingehalten worden sein.</t>
  </si>
  <si>
    <t>2PJJrwtoO00cfWO9E07WHW</t>
  </si>
  <si>
    <t>FO 07.06.03</t>
  </si>
  <si>
    <t>5lRWgG7KkhszBVxkVUZJ2p</t>
  </si>
  <si>
    <t>Leere Behälter werden sicher gelagert, bis ihre Entsorgung möglich ist.</t>
  </si>
  <si>
    <t>17Pz8FThpvTT6hnihbotXx</t>
  </si>
  <si>
    <t>Es muss einen ausgewiesenen sicheren Lagerbereich geben, in dem alle leeren Behälter von Pflanzenschutzmitteln (PSM) vor der Entsorgung aufbewahrt werden. Dieser ist vom Erntegut und Verpackungsmaterial getrennt (z. B. dauerhaft durch Beschilderung gekennzeichnet) und für Menschen und Tiere nicht frei zugänglich.</t>
  </si>
  <si>
    <t>2E31HogXiNAaKumLlYx7hA</t>
  </si>
  <si>
    <t>FO 01.04.01</t>
  </si>
  <si>
    <t>6artiq6umsab9a5DNLfUrl</t>
  </si>
  <si>
    <t>Es werden zu allen Schulungsmaßnahmen Aufzeichnungen aufbewahrt.</t>
  </si>
  <si>
    <t>1jmTefPVICHv3u6t79jKHW</t>
  </si>
  <si>
    <t>Die Schulungsaufzeichnungen müssen Folgendes enthalten:
\- Behandelte Themen
\- Namen der Trainer bzw. Schulungsanbieter
\- Namen der Schulungsteilnehmer (z. B. Teilnehmerlisten)
\- Datum der Schulung
\- Nachweis über die Teilnahme (z. B. Unterschrift der Schulungsteilnehmer)</t>
  </si>
  <si>
    <t>3ToajmpVrhj5TXiCLEnKzd</t>
  </si>
  <si>
    <t>FO 07.06.02</t>
  </si>
  <si>
    <t>4vLz4NZcWSGs71wJQnqitL</t>
  </si>
  <si>
    <t>Das Wiederverwenden leerer Behälter von Pflanzenschutzmitteln (PSM) für andere Zwecke als das Aufbewahren und den Transport von identischen Produkten wird vermieden.</t>
  </si>
  <si>
    <t>4EmyWAplyJW8kpoK68i9Cx</t>
  </si>
  <si>
    <t>Es müssen Nachweise darüber vorhanden sein, dass leere PSM-Behälter nicht für andere Zwecke wiederverwendet werden/worden sind als für das Aufbewahren und Transportieren der auf dem Originaletikett angegebenen Produkte. In Regionen, in denen das Risiko besteht, dass Behälter zum Transportieren von Trinkwasser verwendet werden, müssen Behälter vor dem Entsorgen mit Löchern versehen werden.</t>
  </si>
  <si>
    <t>7KHGFzghP0Xmjm0ttH5hdv</t>
  </si>
  <si>
    <t>FO 07.04.04</t>
  </si>
  <si>
    <t>5iOjWWmKebvWXCNY1lb7Pn</t>
  </si>
  <si>
    <t>Das Lager für Pflanzenschutzmittel (PSM) ist so ausgestattet, dass verschüttete bzw. ausgelaufene Mittel aufgefangen werden.</t>
  </si>
  <si>
    <t>2pgZ240zfjI0uCK1ntEVh8</t>
  </si>
  <si>
    <t>Das PSM-Lager muss mit Rückhaltewannen ausgestattet oder so eingefasst sein, dass er 110 % des Fassungsvermögens des größten Flüssigkeitsbehälters auffangen kann, um ein Auslaufen, Durchsickern oder eine anderweitige Kontamination des Bereichs außerhalb des Lagers gänzlich zu verhindern. Es müssen Materialien und Utensilien wie Sand, Kehrbesen und Kehrblech sowie Plastiksäcke vorhanden sein. Sie müssen sich an einem festgelegten Ort befinden und dürfen ausschließlich im Falle des Verschüttens/Auslaufens von PSM eingesetzt werden.</t>
  </si>
  <si>
    <t>5KIEflmEkRab02DSZ7tcaP</t>
  </si>
  <si>
    <t>FO 07.04.01</t>
  </si>
  <si>
    <t>3aQOEnj8eAzLTpikWEqcUk</t>
  </si>
  <si>
    <t>Pflanzenschutzmittel (PSM), biologische Substanzen zur Schädlingsbekämpfung und/oder Nacherntebehandlungsmittel werden im Einklang mit grundlegenden Vorschriften gelagert, die eine sichere Lagerung und Verwendung sicherstellen.</t>
  </si>
  <si>
    <t>2uFRUr6M245qtEQLJx3MZc</t>
  </si>
  <si>
    <t>Das PSM-Lager muss:
\- Alle geltenden nationalen, regionalen und lokalen Gesetze und Vorschriften einhalten
\- Sicher und verschlossen gehalten werden, wenn sie nicht benutzt werden
\- Nur für Personen zugänglich sein, die im Umgang mit PSM geschult sind
\- Ausreichend belüftet sein
\- Über Messgeräte zum fehlerfreien Mischen verfügen, einschließlich Behälter mit Skaleneinteilungen und geeichten Waagen
\- Über Utensilien (z. B. Eimer, Wasserentnahmestellen) verfügen, die für ein sicheres und zielgerichtetes Handhaben von allen auszubringenden PSM stets gereinigt vorgehalten werden müssen (Letzteres gilt auch für Abfüll-/Mischbereiche, falls nicht identisch.)
\- Über physische Barrieren (z. B. Wände, Abdeckfolien) verfügen, die eine Kreuzkontamination zwischen PSM und geernteten Produkten und sonstigen Materialien verhindern
\- Eine getrennte Lagerung von PSM für registrierte Kulturen und PSM für nicht registrierte Kulturen (z. B. Gartenchemikalien) sicherstellen
\- PSM in ihrer Originalverpackung lagern (Bei Beschädigung der Originalverpackung müssen alle Angaben des Etiketts der Originalverpackung auf der neuen Verpackung angegeben sein.)</t>
  </si>
  <si>
    <t>62F1Dtyjl91QqbBkoZ49Ap</t>
  </si>
  <si>
    <t>FO 07.04.03</t>
  </si>
  <si>
    <t>5crGAMurW9LztWwSz5BWcT</t>
  </si>
  <si>
    <t>Das Lager für Pflanzenschutzmittel (PSM) ist beleuchtet.</t>
  </si>
  <si>
    <t>4Eak4bqMEpPm96eAUPSpCh</t>
  </si>
  <si>
    <t>Das Lager muss durch Tageslicht oder künstliche Beleuchtung ausreichend beleuchtet sein, um sicherzustellen, dass alle Produktetiketten gut lesbar sind.</t>
  </si>
  <si>
    <t>6WR3u7wtuJvfHf6Z9rNIg</t>
  </si>
  <si>
    <t>FO 07.06.01</t>
  </si>
  <si>
    <t>nEqOpm2AIf8QElQWdkqM8</t>
  </si>
  <si>
    <t>Leere Behälter von Pflanzenschutzmitteln (PSM) werden vor dem Lagern bzw. Entsorgen dreimal mit Wasser ausgespült. Das Spülwasser wird so entsorgt, dass das Risiko für die Umwelt gemindert wird.</t>
  </si>
  <si>
    <t>13ORc2C8tq9MAecH5vOKTV</t>
  </si>
  <si>
    <t>Das Gerät für die PSM-Anwendung muss über ein Druckspülsystem für PSM-Behälter verfügen. Alternativ muss es dokumentierte Anweisungen geben, jeden Behälter vor dem Entsorgen dreimal auszuspülen.
Das Spülwasser von den leeren PSM-Behältern muss beim Mischen stets in den Tank der Anwendungsvorrichtung zurückgeführt oder auf eine für die Arbeiter und die Umwelt ungefährliche Weise entsorgt werden. Dies erfolgt entweder durch das Benutzen vorhandener Druckspülsysteme für PSM-Behälter oder gemäß einem dokumentierten Verfahren für die durchführenden Personen.</t>
  </si>
  <si>
    <t>55ugPmyn6XaTaK8oSmHrV9</t>
  </si>
  <si>
    <t>FO 07.04.02</t>
  </si>
  <si>
    <t>5guVjIEHKfGiQci4B9i1so</t>
  </si>
  <si>
    <t>Das Lager für Pflanzenschutzmittel (PSM) ist baulich stabil und robust.</t>
  </si>
  <si>
    <t>1fqIvEZuXdqJzf1z0ToNmy</t>
  </si>
  <si>
    <t>Die Lagerkapazität muss für sämtliche Pflanzenschutz- und Nacherntebehandlungsmittel in der Hauptanwendungszeit ausreichen. Das Lager muss stabil sein.
PSM und Nacherntebehandlungsmittel müssen so gelagert werden, dass die Risiken für die Gesundheit und Sicherheit der Arbeiter sowie das Risiko einer Kreuzkontamination zwischen den PSM und den Nacherntebehandlungen oder mit sonstigen Mitteln gemindert werden.
Regale müssen aus nicht saugfähigem Material gefertigt sein. Flüssigkeiten dürfen niemals oberhalb von Mitteln in Puder- oder Granulatform gelagert werden.</t>
  </si>
  <si>
    <t>2FULGeBZj6LWC8nczRT4rt</t>
  </si>
  <si>
    <t>FO 07.08.01</t>
  </si>
  <si>
    <t>4V8968gotwCyqeEwW5U7os</t>
  </si>
  <si>
    <t>Es werden aktuelle Aufzeichnungen über Anwendungen jeglicher sonstigen Substanzen aufbewahrt, die unter keinen der Abschnitte fallen.</t>
  </si>
  <si>
    <t>6IcSj735Z0CwpUhE88KcKB</t>
  </si>
  <si>
    <t>Falls Präparate wie z. B. Pflanzenstärkungsmittel, Bodenverbesserer oder jegliche andere Substanzen, seien sie selbst hergestellt oder gekauft, bei registrierten Kulturen eingesetzt werden, müssen hierüber Aufzeichnungen vorhanden sein. Die Aufzeichnungen müssen die Bezeichnung der Substanzen enthalten (z. B. ihre pflanzliche Herkunft), die Kultur, das Feld und das Datum ihrer Anwendung. Bei gekauften Produkten müssen außerdem, sofern relevant, die Handelsbezeichnung sowie die Wirk- bzw. Inhaltsstoffe oder Hauptbestandteile (z. B. Pflanzen, Algen, Mineralien) aufgezeichnet werden.
Der Produzent muss sicherstellen, dass die Verwendung weder die Gesundheit von Arbeitern noch die Umwelt gefährdet.</t>
  </si>
  <si>
    <t>3JTeuQtOc1OKqfRNulIqvM</t>
  </si>
  <si>
    <t>10CP51JRtCxtSJ8KB5UYB5</t>
  </si>
  <si>
    <t>FO 07.02.04</t>
  </si>
  <si>
    <t>3XMyMaIDlzmH4u5i3DAIwf</t>
  </si>
  <si>
    <t>Der Produzent trifft aktive Vorkehrungen, um eine Abdrift von Pflanzenschutzmitteln (PSM) von angrenzenden Parzellen zu verhindern.</t>
  </si>
  <si>
    <t>33XyRLtJc6SqB84UYNYBlp</t>
  </si>
  <si>
    <t>Der Produzent sollte aktive Vorkehrungen treffen, um das Risiko einer PSM-Abdrift von angrenzenden Parzellen zu vermeiden, z. B. durch Kommunizieren und Kooperieren mit Produzenten von angrenzenden Parzellen, um das Risiko einer unerwünschten PSM-Abdrift zu eliminieren, und durch Anpflanzen von Pufferzonen am Rand von Kulturflächen.
„N/A“, falls nicht als Risiko identifiziert.</t>
  </si>
  <si>
    <t>Cnld8x4oHlmExTFHGeLjj</t>
  </si>
  <si>
    <t>4aPDoeTyqlNVgH7Oxvt5MN</t>
  </si>
  <si>
    <t>FO 07.02.03</t>
  </si>
  <si>
    <t>4yNkHoRkNQ2KWeVtaZU9Pf</t>
  </si>
  <si>
    <t>Der Produzent trifft aktive Vorkehrungen, um eine Abdrift von Pflanzenschutzmitteln (PSM) zu angrenzenden Parzellen zu verhindern.</t>
  </si>
  <si>
    <t>2zNHONKzxETi3BbIX6s645</t>
  </si>
  <si>
    <t>Der Produzent muss aktive Vorkehrungen treffen, um das Risiko einer PSM-Abdrift von eigenen Parzellen zu angrenzenden Produktionsflächen zu verringern. Dies kann unter anderem die Kenntnis über die auf den angrenzenden Flächen angebauten Kulturen umfassen, das Pflanzen von Lebendzäunen, das Warten der Spritzvorrichtungen usw.</t>
  </si>
  <si>
    <t>4EifHPT6iAprFqaYjJcXPx</t>
  </si>
  <si>
    <t>FO 07.02.05</t>
  </si>
  <si>
    <t>1R7EwVRah5G1jhskea8SV2</t>
  </si>
  <si>
    <t>Das Management von Pflanzenschutzmitteln (PSM) wird durch Kennzahlen gestützt.</t>
  </si>
  <si>
    <t>5l93DtjFoXqz0JAA6QL7sA</t>
  </si>
  <si>
    <t>Empfohlene Kennzahl ist: eingesetzte kg PSM-Wirkstoff je Kultur/ha/Monat
Für Produzentengruppen (Option 2) ist ein Nachweis auf Ebene des Qualitätsmanagementsystems (QMS) zulässig. Die kennzahlenbasierten Ergebnisse (Daten) auf Ebene der Produzentengruppe und des Betriebs sollten vorhanden sein, um die Erfüllung nachzuweisen.</t>
  </si>
  <si>
    <t>53cLJ9maGxLIO7jJOMikQa</t>
  </si>
  <si>
    <t>FO 07.02.01</t>
  </si>
  <si>
    <t>6mcPz7oiGiYrYac6mw0PKv</t>
  </si>
  <si>
    <t>Es werden Aufzeichnungen über die Anwendungen von Pflanzenschutzmitteln (PSM) aufbewahrt.</t>
  </si>
  <si>
    <t>574GrQ03QNPOZSjdb0z8ka</t>
  </si>
  <si>
    <t>In allen Aufzeichnungen über die PSM-Anwendungen müssen die folgenden Angaben enthalten sein:
\- Kulturpflanze
\- Feld oder Gewächshaus
\- Anwendungsfläche (in m2 oder ha)
\- Datum (Tag/Monat/Jahr) sowie Endzeitpunkt der Anwendung
\- Begründung (z. B. Namen der behandelten Schädlinge)
\- Vollständiger Handelsname des PSM (einschließlich Zusammensetzung)
\- Name des Wirkstoffs und Konzentration im Handelsprodukt (g/kg oder ml/l)
\- Angewendete PSM-Menge (d. h. Menge des konzentrierten Handelsprodukts): Aufwandmenge in Gewicht bzw. Menge oder Gesamtmenge des Wassers (bzw. eines anderen Trägermediums)
\- Gesamtmenge der angewendeten Spritzbrühe (Menge des Wassers bzw. anderen Trägermediums)</t>
  </si>
  <si>
    <t>5DS7FHDtDqEaVYAUQwziPe</t>
  </si>
  <si>
    <t>FO 07.01.02</t>
  </si>
  <si>
    <t>2WDxttFeQcR5YMRMS7TDSj</t>
  </si>
  <si>
    <t>Die angewendeten Pflanzenschutzmittel (PSM) sind gemäß den Anwendungsempfehlungen auf dem Produktetikett oder gemäß anderen Zulassungen – entweder spezifisch oder allgemein – für die Kulturpflanze bzw. den Einsatzort und den Einsatzzweck geeignet.</t>
  </si>
  <si>
    <t>6GtuXmPqQVBKuDM7TakKVo</t>
  </si>
  <si>
    <t>Es muss ein System vorhanden sein, das sicherstellt, dass PSM gemäß den Zulassungen – entweder speziell oder allgemein – für die Kulturpflanze bzw. für den Einsatzort und den vorgesehenen Zweck (d. h. für den Schädling bzw. das Ziel des Eingriffs), in Übereinstimmung mit den Anwendungsempfehlung auf dem Etikett oder einer Publikation einer offiziellen Zulassungsstelle verwendet werden.
Wenn der Produzent PSM einsetzt, die aktuell für den Einsatz in Gewächshäusern oder auf Freiflächen zugelassen sind, die für den Anbau von Zierpflanzen und nicht für die Produktion von Lebensmitteln vorgesehen sind, müssen Nachweise über die offizielle Genehmigung des Einsatzes des betreffenden PSM auf eben der Kulturpflanze in eben dem Land vorhanden sein (sofern solch ein offizielles Registrierungsverfahren existiert). Alle PSM müssen richtig und ordnungsgemäß gekennzeichnet sein.
Beispiele für Registrierungen, die sich allgemein auf Zierpflanzen beziehen: „Zierblumen wie Rosen, Tausendschön“, „Blumen wie Rosen und Tausendschön“, „Zierpflanzen“, „Zwiebelblumen“, „Topf-, Beet- und Balkonpflanzen“.
Beispiele für Registrierungen, die sich allgemein auf den Einsatzzweck beziehen: Ein Produktetikett kann sich speziell und ausschließlich „grüne Blattläuse“ beziehen, während ein anderes Produktetikett vielleicht grüne Blattläuse aufführt, aber auch „Stech- und Sauginsekten“ allgemein nennt.</t>
  </si>
  <si>
    <t>zTeiFZvpwcYT8I0X4LGjd</t>
  </si>
  <si>
    <t>FO 07.02.02</t>
  </si>
  <si>
    <t>ESMl2rsHwSsDjgIOJPzsb</t>
  </si>
  <si>
    <t>Es werden zusätzliche Aufzeichnungen über alle Anwendungen von Pflanzenschutzmitteln (PSM) aufbewahrt.</t>
  </si>
  <si>
    <t>3bv58dsNmSqipeoICDQp3</t>
  </si>
  <si>
    <t>Die zusätzlichen Aufzeichnungen müssen Folgendes enthalten:
\- Name des Anwenders: Es müssen der vollständige Name und/oder die Unterschrift der für die PSM-Anwendung verantwortlichen Person(en) aufgezeichnet werden. Werden elektronische bzw. softwarebasierte Systeme für die Aufzeichnungen eingesetzt, muss die Authentizität mit geeigneten Vorkehrungen sichergestellt werden. Falls die PSM-Anwendung durch ein Team von Arbeitern erfolgt, müssen alle beteiligten Arbeiter in den Aufzeichnungen aufgeführt sein.
\- Fachliche Berechtigung zur PSM-Anwendung: Die fachlich verantwortliche Person, die die Entscheidung über die Verwendung und die Aufwandmenge der/des angewendeten PSM trifft, muss in den Aufzeichnungen benannt sein.
\- Verwendeter Maschinentyp oder verwendetes Ausbringgerät bzw. -verfahren (z. B. Rückenspritzen, High Volume oder Ultra Low Volume, Bewässerungssysteme, Bestäuben, Benebeln, aus der Luft oder anderes Verfahren) müssen für alle PSM-Anwendungen in allen entsprechenden Aufzeichnungen detailliert festgehalten sein (bei mehreren Einheiten je Einheit benennen).
\- Witterungsbedingungen zum Anwendungszeitpunkt: Für alle Anwendungen müssen die örtlichen Witterungsbedingungen (z. B. windig, sonnig/bedeckt oder feucht) aufgezeichnet werden, die sich auf die Wirksamkeit der Behandlung oder eine Abdrift zu angrenzenden Kulturen auswirken. Dies darf mittels Piktogrammen mit Ankreuzfeldern, Informationen in Textform oder anderen praktikablen Aufzeichnungssystemen erfolgen.
„N/A“ für Kulturen im geschützten Anbau.</t>
  </si>
  <si>
    <t>iHndUfPyGPYoulIuDy0lW</t>
  </si>
  <si>
    <t>FO 08.02.03</t>
  </si>
  <si>
    <t>678lNGAFWVAd6zYC06Hdxm</t>
  </si>
  <si>
    <t>Der Produzent setzt ausschließlich Pflanzenschutzmittel (PSM) ein, die im Verwendungsland offiziell registriert und für den Einsatz nach der Ernte zugelassen sind.</t>
  </si>
  <si>
    <t>7ildka7gc2HYQQALZvZURx</t>
  </si>
  <si>
    <t>Alle PSM für den Einsatz nach der Ernte sowie jegliche andere Nacherntebehandlungen, die auf den geernteten Produkten angewendet werden, müssen offiziell registriert oder von der zuständigen Regierungsorganisation im Anwendungsland genehmigt, für den Einsatz im Anwendungsland zugelassen und gemäß den Angaben auf den Biozid- bzw. PSM-Etiketten für den Einsatz nach der Ernte zugelassen sein. Wenn kein offizielles Registrierungsverfahren existiert, siehe die GLOBALG.A.P. Leitlinie zu diesem Thema sowie den *„International Code of Conduct on the Distribution and Use of Pesticides“* („Internationaler Verhaltenskodex für das Inverkehrbringen und die Anwendung von Pestiziden“) der Ernährungs- und Landwirtschaftsorganisation (FAO).</t>
  </si>
  <si>
    <t>hRD9LVRWdv0Xjfts40xHo</t>
  </si>
  <si>
    <t>FO 07.01.01</t>
  </si>
  <si>
    <t>1Z7FitepGC9URTjFiOHfEO</t>
  </si>
  <si>
    <t>Es werden nur Behandlungen mit Pflanzenschutzmitteln (PSM) durchgeführt, die für das Herstellungsland zugelassen sind.</t>
  </si>
  <si>
    <t>2adxv8PVWEoHu4efa5Ir70</t>
  </si>
  <si>
    <t>Es muss ein System vorhanden sein, das sicherstellt, dass PSM gemäß ihrer Zulassung für das Land verwendet werden, in dem die Kulturpflanze angebaut wird. Der Nachweis darf in Form von Referenzlisten (online akzeptabel), Produktetiketten oder Beschreibungen der geltenden Vorschriften erbracht werden, die ordnungsgemäß auf die zugrunde liegende(n) Verordnung(en) verweisen. Sofern im Herstellungsland kein offizielles Registrierungsverfahren existiert, muss sich der Produzent auf den „International Code of Conduct on the Distribution and Use of Pesticides“ („Internationaler Verhaltenskodex für das Inverkehrbringen und die Anwendung von Pestiziden“) der Ernährungs- und Landwirtschaftsorganisation (FAO) beziehen. Der extrapolierte Einsatz von PSM ist gemäß dem örtlichen Registrierungsverfahren zulässig (siehe Richtlinie).
Für alle angewendeten handelsüblichen Markenprodukte muss eine aktuelle dokumentierte Liste vorhanden sein, die jegliche Änderungen der lokalen und nationalen Gesetze im Hinblick auf PSM berücksichtigt (einschließlich jeglicher Wirkstoffzusammensetzungen).
Aus der Liste muss hervorgehen, ob ein PSM einen Wirkstoff enthält, der von der Weltgesundheitsorganisation (WHO) als „extrem gefährlich (Klasse 1a)“ eingestuft ist.
(Siehe *„The WHO recommended classification of pesticides by hazard and guidelines to classification“* (2019, Von der WHO empfohlene Klassifizierung von Pestiziden nach Gefährdung und Leitlinien zur Klassifizierung).)</t>
  </si>
  <si>
    <t>bGUOIClk5fJfkQ2PSC5Yo</t>
  </si>
  <si>
    <t>FO 08.02.06</t>
  </si>
  <si>
    <t>5U8Vx9MpsJygYG01oH1KVV</t>
  </si>
  <si>
    <t>Es werden Aufzeichnungen über Nacherntebehandlungen aufbewahrt.</t>
  </si>
  <si>
    <t>2u8pRcgSaYvwrYZN2DuKe1</t>
  </si>
  <si>
    <t>Alle Aufzeichnungen über die Anwendung von Pflanzenschutzmitteln (PSM) nach der Ernte müssen folgende Angaben umfassen:
\- Flurstücks- oder Chargennummer des behandelten geernteten Produkts
\- Name oder Bezeichnung des Betriebs oder Standorts der Produkthandhabung, an dem die Behandlung erfolgte
\- Exaktes Datum (Tag/Monat/Jahr) der Anwendungen
\- Verwendetes PSM-Ausbringungsverfahren (z. B. Spritzen, Gießen, Begasen)
\- Begründung der Anwendung (d. h. gebräuchliche Schädlingsbezeichnung)
\- Vollständiger Handelsname und Wirkstoff (einschließlich Zusammensetzung) oder wissenschaftliche Bezeichnung des Nützlings
\- Aufwandmenge in Gewicht bzw. Menge pro Liter Wasser bzw. eines anderen Trägermediums
\- Name der Person, die das PSM an dem geernteten Produkt angewendet hat</t>
  </si>
  <si>
    <t>7Y4CA7DOpZiZGcCS2TsFB</t>
  </si>
  <si>
    <t>FO 04.07.05</t>
  </si>
  <si>
    <t>6IKBjVwScW5tZXiQMMoM3p</t>
  </si>
  <si>
    <t>Konzentrierte Säuren werden sicher gelagert.</t>
  </si>
  <si>
    <t>2VuZYDj7GWlhIN9HavLIpS</t>
  </si>
  <si>
    <t>Konzentrierte Säuren müssen getrennt von allen anderen Materialien in einem separaten, abschließbaren Raum gelagert werden – es sei denn, sie werden gemäß den Anforderungen an die Lagerung von Pflanzenschutzmitteln (PSM) gelagert.</t>
  </si>
  <si>
    <t>3vCxH2ZLcwjwO6MVABDrBg</t>
  </si>
  <si>
    <t>FO 04.07.02</t>
  </si>
  <si>
    <t>DvlfGfgDhtpFiguyfsg7s</t>
  </si>
  <si>
    <t>Düngemittel und Biostimulatoren werden in einem überdachten, sauberen und trockenen Bereich gelagert.</t>
  </si>
  <si>
    <t>6EUWaH1oYYCSInaXNrAPGS</t>
  </si>
  <si>
    <t>Der Lagerbereich für anorganische Düngemittel muss:
\- Gut belüftet und frei von Regenwasser und starker Kondenswasserbildung sein
\- Frei von Abfällen sein und ein leichtes Entfernen von Verschüttetem und Ausgelaufenem ermöglichen; er darf keinen Nistplatz für Nagetiere bieten
\- Vor Witterungseinflüssen geschützt sein (z. B. Sonnenlicht, Frost, Regen oder hohe Temperaturen)
Auf Grundlage einer Risikobeurteilung (Düngemittelart, Witterungsbedingungen, Lagerdauer und -ort) dürfen Kunststoffabdeckungen akzeptiert werden.
Es ist erlaubt, Kalk und Gips auf dem Feld zu lagern.
Flüssigdünger können im Freien in Behältern gelagert werden, sofern die im Sicherheitsdatenblatt aufgeführten Anforderungen an die Lagerung erfüllt werden.</t>
  </si>
  <si>
    <t>5QyCDmg1wno1ftPKe7flLi</t>
  </si>
  <si>
    <t>FO 04.07.03</t>
  </si>
  <si>
    <t>5FgeUo6lbxWEXyLXK0k6iY</t>
  </si>
  <si>
    <t>Düngemittel und Biostimulatoren werden so gelagert, dass das Risiko einer Umweltkontamination verringert wird.</t>
  </si>
  <si>
    <t>1UKtiHNZKo2wfTeOGYsq3j</t>
  </si>
  <si>
    <t>Düngemittel (organisch und anorganisch) und Biostimulatoren müssen so gelagert werden, dass das Risiko einer Kontamination von Wasserquellen minimal ist.
Sofern keine anderen Gesetze gelten, müssen Lager/Tanks für Flüssigdünger von einer undurchlässigen Barriere umgeben sein, die 110 % des Fassungsvermögens des größten Behälters auffangen kann.</t>
  </si>
  <si>
    <t>6zj2erHsaBPCe0HuXQW3S1</t>
  </si>
  <si>
    <t>FO 04.06.01</t>
  </si>
  <si>
    <t>2Davy1tIJGEmHWnOvxBUzI</t>
  </si>
  <si>
    <t>Es werden aktuelle Aufzeichnungen über alle Anwendungen von Düngemitteln und Biostimulatoren aufbewahrt.</t>
  </si>
  <si>
    <t>5gpocTCS8uBPSmPWCgfLDx</t>
  </si>
  <si>
    <t>Zu jeder Anwendung von Düngemitteln (organisch und anorganisch) und Biostimulatoren, auch in Hydrokultur- und Fertigationssystemen, müssen Aufzeichnungen aufbewahrt werden. Die Aufzeichnungen müssen Folgendes enthalten:
\- Name oder Bezeichnung des Feldes oder Gewächshauses
\- Name der Kulturpflanze
\- Datum der Anwendung (Tag, Monat, Jahr)
\- Name und Konzentration des angewendeten Düngemittels
\- Angewendete Mengen
\- Namen der Anwender
\- Anwendungsmethode</t>
  </si>
  <si>
    <t>4lUZQXD5tjtX2glVe4lraA</t>
  </si>
  <si>
    <t>1JT3rh2ZAKh85BfXXhPzg9</t>
  </si>
  <si>
    <t>FO 04.05.04</t>
  </si>
  <si>
    <t>2KTMgQcCqZhtUkGASryB8m</t>
  </si>
  <si>
    <t>Der Einsatz von Klärschlamm ist auf dem Betrieb verboten.</t>
  </si>
  <si>
    <t>2zFLwe1nGYErNd1lixBwcM</t>
  </si>
  <si>
    <t>Klärschlamm darf niemals bei der Produktion registrierter Kulturen eingesetzt werden. Klärschlamm, der kompostiert oder in ein im Handel erhältliches Produkt eingearbeitet ist, darf auch dann nicht eingesetzt werden, wenn es gesetzlich erlaubt ist.</t>
  </si>
  <si>
    <t>GUdCaPaR66EtZcJlULth2</t>
  </si>
  <si>
    <t>FO 04.07.01</t>
  </si>
  <si>
    <t>46jU0oWVCbq2AnWSJ4dZo1</t>
  </si>
  <si>
    <t>Düngemittel und Biostimulatoren werden so gelagert, dass eine Kreuzkontamination vermieden wird.</t>
  </si>
  <si>
    <t>7aXxQwlv6K6KxcO6gZJQWm</t>
  </si>
  <si>
    <t>Düngemittel und Biostimulatoren müssen in einem ausgewiesenen Bereich getrennt von Pflanzenschutzmitteln (PSM) und geernteten und verpackten Produkten gelagert werden.
Eine Kreuzkontamination zwischen Düngemitteln (organisch und anorganisch), Biostimulatoren und PSM muss verhindert werden. Abhängig vom ermittelten Risiko darf eine physische Barriere (z. B. Wand oder Abdeckfolien) verwendet werden.
Düngemittel und Biostimulatoren, die zusammen mit PSM ausgebracht werden (z. B. Mikronährstoffe oder Blattdünger), können zusammen mit den PSM gelagert werden, wenn beide jeweils in geschlossenen Behältern aufbewahrt werden.</t>
  </si>
  <si>
    <t>4EKmI6V90BbBRZN1zYfwg6</t>
  </si>
  <si>
    <t>FO 04.05.03</t>
  </si>
  <si>
    <t>5prhapjRdOGrMLZiOeUTBs</t>
  </si>
  <si>
    <t>Für organische Düngemittel wird eine Risikobeurteilung gemäß ihrem jeweiligen Verwendungszweck durchgeführt.</t>
  </si>
  <si>
    <t>1IKN3K9YwKL6XTA5elx0Om</t>
  </si>
  <si>
    <t>Es muss eine Risikobeurteilung für organische Düngemittel durchgeführt werden, die die Kulturpflanze, die Gesundheit der Arbeiter und die Umwelt einschließt. Folgendes muss dabei berücksichtigt werden:
\- Art des organischen Düngemittels
\- Behandlungsmethode, um das organische Düngemittel zu erhalten (Stabilisierung)
\- Mikrobielle Kontamination (Krankheitserreger pflanzlichen und menschlichen Ursprungs)
\- Unkraut-/Saatgutanteil
\- Schwermetallgehalt
Dies gilt auch für Substrate von Biogasanlagen.
Für im Handel erhältliche organische Düngemittel dürfen die begleitende Dokumentation und die Zertifizierungen der Qualität und Inhalte eine Risikobeurteilung ersetzen.</t>
  </si>
  <si>
    <t>5fY0dHHsLorXcZmofemIZE</t>
  </si>
  <si>
    <t>FO 03.04.01</t>
  </si>
  <si>
    <t>4zEpxwe9BwgbVB9SWKQU05</t>
  </si>
  <si>
    <t>484LY2hRCRJOR2L4mRy7l3</t>
  </si>
  <si>
    <t>4CTLgpMoXEpcE8tXLndCGp</t>
  </si>
  <si>
    <t>yYfmpzUcjVrVUpET9puir</t>
  </si>
  <si>
    <t>FO 03.02.01</t>
  </si>
  <si>
    <t>5JICZ11hYtcuntJVXL8dZq</t>
  </si>
  <si>
    <t>Für gekauftes Vermehrungsmaterial liegen Informationen zu chemischen Behandlungen vor.</t>
  </si>
  <si>
    <t>1S9d8dJkFbTycsuJ9rGRVT</t>
  </si>
  <si>
    <t>Aufzeichnungen mit den Namen der chemischen Produkte, die vom Lieferanten beim Vermehrungsmaterial angewendet wurden, müssen auf Anfrage vorhanden sein. Dies kann in folgender Form sein:
\- Durch den Lieferanten geführte Aufzeichnungen über die Anwendungen
\- Informationen auf Saatgutverpackungen
\- Listen der Namen angewendeter Pflanzenschutzmittel
Die Anforderungen gelten als erfüllt, wenn Produzenten Lieferanten nutzen, die eine GLOBALG.A.P. Zertifizierung für Vermehrungsmaterial oder eine als gleichwertig anerkannte oder eine andere anerkannte GLOBALG.A.P. Zertifizierung besitzen.
„N/A“ für mehrjährige Kulturpflanzen.</t>
  </si>
  <si>
    <t>AsizSx9djd7Hn9BlLrbya</t>
  </si>
  <si>
    <t>3RDU80FZodR5KDkY5DZdlS</t>
  </si>
  <si>
    <t>FO 03.02.02</t>
  </si>
  <si>
    <t>1p0Cq2A27CySkwm1RrB4CI</t>
  </si>
  <si>
    <t>Es sind aktuelle Aufzeichnungen zu allen chemischen Behandlungen von betriebsinternem Vermehrungsmaterial vorhanden.</t>
  </si>
  <si>
    <t>4WlfaS6rmgWvPMSYrh9mZ8</t>
  </si>
  <si>
    <t>Es müssen Aufzeichnungen über alle Behandlungen mit Pflanzenschutzmitteln (PSM) während der Vermehrungsphase in der betriebsinternen Anzuchtanlage vorhanden sein und Folgendes enthalten:
\- Standort
\- Datum
\- Handelsname und Wirkstoff jedes Produkts
\- Name des Anwenders
\- Begründung der Anwendung
\- Menge
\- Verwendete Maschine(n)
Dieser Grundsatz und die entsprechenden Kriterien gelten primär für kurzzyklische  Kulturpflanzen und nur selten für Bäume, bei denen die Vermehrung und die aktive Produktion länger auseinanderliegen.</t>
  </si>
  <si>
    <t>66qErdVVkFZQdnuAWgf1Ft</t>
  </si>
  <si>
    <t>FO 04.06.02</t>
  </si>
  <si>
    <t>587smrh9ckYOVC2Ik4U72x</t>
  </si>
  <si>
    <t>Das Düngemittelmanagement wird durch Kennzahlen gestützt.</t>
  </si>
  <si>
    <t>SBDi16gZyUYDsYVLf6LGK</t>
  </si>
  <si>
    <t>Zulässige Kennzahlen ermöglichen die Berechnung der folgenden Parameter:
\- Eingesetzte kg Stickstoff (in organischen und anorganischen Düngemitteln) je ha/Monat
\- eingesetzte kg Phosphat (in organischen und anorganischen Düngemitteln) je ha/Monat
Die Kennzahlen sollten sich auf anorganische und organische Düngemittel, Zeiteinheiten (z. B. Wachstumszyklus) sowie Düngemittelmengen je Hektar Produktion beziehen.
Für Produzentengruppen (Option 2) ist ein Nachweis auf Ebene des Qualitätsmanagementsystems (QMS) zulässig. Die kennzahlenbasierten Ergebnisse (Daten) auf Ebene der Produzentengruppe und des Betriebs sollten vorhanden sein, um die Erfüllung nachzuweisen.</t>
  </si>
  <si>
    <t>All Sections</t>
  </si>
  <si>
    <t>Unique Sections</t>
  </si>
  <si>
    <t>Unique Subsections</t>
  </si>
  <si>
    <t>Section:Subsection</t>
  </si>
  <si>
    <t>Section GUID</t>
  </si>
  <si>
    <t>Subsection GUID</t>
  </si>
  <si>
    <t>Title</t>
  </si>
  <si>
    <t>S Order</t>
  </si>
  <si>
    <t>SS Order</t>
  </si>
  <si>
    <t>Schon da?</t>
  </si>
  <si>
    <t>-</t>
  </si>
  <si>
    <t>76Up1Jlz2ogKdKXUH1J3L</t>
  </si>
  <si>
    <t>56UycwhshuG3OMlSB7ahAa</t>
  </si>
  <si>
    <t>5mUWYvmAcBFoyUbNbMwBFm1DSOMfBwEJ7NMTIzs3yO1i</t>
  </si>
  <si>
    <t>Gje6Vs9erIFxkUciUvJH4</t>
  </si>
  <si>
    <t>FO 09 ABFALLMANAGEMENT</t>
  </si>
  <si>
    <t>6l21qjBupUIUO8XLCiUEef</t>
  </si>
  <si>
    <t>2sC7LUqXHhrGUVy4ZkqKu8</t>
  </si>
  <si>
    <t>2RFsPSHa2XlX0JHYiJO2Wc</t>
  </si>
  <si>
    <t>6Rm0QwTMNW6kK0eTQrJkhZ78fF8J8n8uDPsOxFl12Alc</t>
  </si>
  <si>
    <t>6FdWPU4oDWbSzvdyOZoYoB</t>
  </si>
  <si>
    <t>FO 01.01 Standorthistorie</t>
  </si>
  <si>
    <t>7tkt1sKqqlLnUrh71qam9K</t>
  </si>
  <si>
    <t>2lCsmz9pLx7NagHecV9mpX</t>
  </si>
  <si>
    <t>7rjim934yL9ogfLKGg1C6w7mjSidGuWy0Ls8TvSUsTPI</t>
  </si>
  <si>
    <t>5UQeS9ZpTZ73bWl747qvBc</t>
  </si>
  <si>
    <t xml:space="preserve">FO 01 MANAGEMENT </t>
  </si>
  <si>
    <t>1kzI7hCCMY4wQOFQmIPOPD</t>
  </si>
  <si>
    <t>aeLabNl3CjngCaQDiZCnP</t>
  </si>
  <si>
    <t>1bKgax0qDr1kdS45vRoOYL5TvyR0UgB0EOmnMkFaZftX</t>
  </si>
  <si>
    <t>58YIZdoFmkYixB4J9NtgtD</t>
  </si>
  <si>
    <t>FO 03.01 Vermehrungsmaterial</t>
  </si>
  <si>
    <t>6PzSKiJw1bRFye5uX49taK</t>
  </si>
  <si>
    <t>7te0V5sEO4j2gdaCHhqwRe</t>
  </si>
  <si>
    <t>5OZ3Oy0MVM5jXao9ZvAlrA</t>
  </si>
  <si>
    <t>4wZVGrd3Y6MNXGOUDdx8aE5TvyR0UgB0EOmnMkFaZftX</t>
  </si>
  <si>
    <t>1yWMo0Q80qUQDJqsf2LkXE</t>
  </si>
  <si>
    <t>FO 03 VERMEHRUNGSMATERIAL</t>
  </si>
  <si>
    <t>4ZGW9ZWBwWewpL1DYzfgyb</t>
  </si>
  <si>
    <t>7FzFPUI62I8icT9zFiqYBn</t>
  </si>
  <si>
    <t>6mrYpZ2GcLZ7AP1RVVry5G</t>
  </si>
  <si>
    <t>3jlC57moeRajaaQIIaDd205TvyR0UgB0EOmnMkFaZftX</t>
  </si>
  <si>
    <t>4qbSjlziUqnQJwKT4sdkb1</t>
  </si>
  <si>
    <t>FO 02.05 Verwendung des Logos</t>
  </si>
  <si>
    <t>4gUkP5eS8EnUG0fKZ0tMiZ</t>
  </si>
  <si>
    <t>6ZlIRqNokp14rd0OrJYpUs</t>
  </si>
  <si>
    <t>5nPf6FvRIaYhUohxiK6Z4C</t>
  </si>
  <si>
    <t>1Lf9FHKch0eiLXJIpNhkap5TvyR0UgB0EOmnMkFaZftX</t>
  </si>
  <si>
    <t>7Im0gZuPu0LHTMAIaQXrVq</t>
  </si>
  <si>
    <t>FO 02 RÜCKVERFOLGBARKEIT</t>
  </si>
  <si>
    <t>7HDQtIsDtzns0bD1ntR0eP</t>
  </si>
  <si>
    <t>6Rr7lWkdEx4UFV3lspdV2c</t>
  </si>
  <si>
    <t>4UI39RIn6YI8gQZpGRKexG</t>
  </si>
  <si>
    <t>2bWjTJm7YGHjn0xzK8lmrx5TvyR0UgB0EOmnMkFaZftX</t>
  </si>
  <si>
    <t>2rxdA3gpl0PXbrvpZ0BtCg</t>
  </si>
  <si>
    <t>FO 07.06 Leere Pflanzenschutzmittelbehälter</t>
  </si>
  <si>
    <t>5ZEbtYAwaiK1X4qvVH0ye8</t>
  </si>
  <si>
    <t>5wu9vqrUGRlCKkbHt3ECf0</t>
  </si>
  <si>
    <t>6Wkw4wWRDCURPfRLe7FPfh5TvyR0UgB0EOmnMkFaZftX</t>
  </si>
  <si>
    <t>6RbDnySZpbgffC9ju2q32c</t>
  </si>
  <si>
    <t>FO 07 PFLANZENSCHUTZMITTEL</t>
  </si>
  <si>
    <t>36VGW0OgI5dbYuNy8pN1X4</t>
  </si>
  <si>
    <t>4e9U8QqFWhkb5syMftPkjz</t>
  </si>
  <si>
    <t>3hFRwOPd6tyF3XqgDpiUsI5TvyR0UgB0EOmnMkFaZftX</t>
  </si>
  <si>
    <t>1eFqhUYZUruUIaNxgz39cm</t>
  </si>
  <si>
    <t>FO 08.02 Nacherntebehandlungen</t>
  </si>
  <si>
    <t>1LqxqbMnYmX3O47nTDkHLF</t>
  </si>
  <si>
    <t>3ZsSeRvZNIo9inIvGSDPi7</t>
  </si>
  <si>
    <t>2kuhirjgnGOVNDcaDpOkYM5TvyR0UgB0EOmnMkFaZftX</t>
  </si>
  <si>
    <t>DJzqg2fWJNX8DV2KctvYg</t>
  </si>
  <si>
    <t>FO 08 NACH DER ERNTE</t>
  </si>
  <si>
    <t>31r3O7m6YdmvyCuOWIOMh6</t>
  </si>
  <si>
    <t>wRT3XcKfUaVoLQYa4XeJC</t>
  </si>
  <si>
    <t>6jdV20fj5kQdZCYqV2HAZj5TvyR0UgB0EOmnMkFaZftX</t>
  </si>
  <si>
    <t>70ruHYc2MpTvg0jD7QMezL</t>
  </si>
  <si>
    <t>FO 07.03 Entsorgung von Restmengen der Spritzbrühe</t>
  </si>
  <si>
    <t>64cWD91pr0geaTi2ASvLb</t>
  </si>
  <si>
    <t>5OPZTbS8UKCdo5sAfvtHwp</t>
  </si>
  <si>
    <t>1JbTSVCXvD1rsi9FQI4BLX5TvyR0UgB0EOmnMkFaZftX</t>
  </si>
  <si>
    <t>7szhAVwZa7A9bpfSi2pieJ</t>
  </si>
  <si>
    <t>FO 07.09 Technische Ausstattung</t>
  </si>
  <si>
    <t>7bt3lOtOqh5dlKm5Rqrjx4</t>
  </si>
  <si>
    <t>3WBrxkh802qoM6WUHlCwcx</t>
  </si>
  <si>
    <t>3BmiRfV14Y9UArHysfO3zs</t>
  </si>
  <si>
    <t>VDK37xlSNcEUrQRExLE3o5TvyR0UgB0EOmnMkFaZftX</t>
  </si>
  <si>
    <t>1QZN9MgOjsyqVA68ggNrjJ</t>
  </si>
  <si>
    <t>FO 12.01 Gesundheit und Sicherheit von Arbeitern</t>
  </si>
  <si>
    <t>48EClxc2uJIvBOW8IlSEPt</t>
  </si>
  <si>
    <t>22v7nnkQpO82gWNsHA3e6i</t>
  </si>
  <si>
    <t>5jzyQhmb27D4nmyslaqw295TvyR0UgB0EOmnMkFaZftX</t>
  </si>
  <si>
    <t>5MIp8lIIRxiecaRlBx45ZA</t>
  </si>
  <si>
    <t>FO 12 GESUNDHEIT UND SICHERHEIT VON ARBEITERN</t>
  </si>
  <si>
    <t>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t>
  </si>
  <si>
    <t>2o0PHrjwVpc8TxdOBpkPzy</t>
  </si>
  <si>
    <t>6rCsdcQbJnfwmnsw2F9C4z</t>
  </si>
  <si>
    <t>1EgtVf0gt9faAZ208UKbhp5TvyR0UgB0EOmnMkFaZftX</t>
  </si>
  <si>
    <t>6xn2hlRu4XuFNY4EvmmhGh</t>
  </si>
  <si>
    <t>FO 12.02 Gefährdungen und Erste Hilfe</t>
  </si>
  <si>
    <t>2IPCUnYuMhRLMitDdZuBV6</t>
  </si>
  <si>
    <t>3Xuqd2nxrHRHWBMMAl2PDV</t>
  </si>
  <si>
    <t>17ftYiGJQGfvC82XpjU1HE5TvyR0UgB0EOmnMkFaZftX</t>
  </si>
  <si>
    <t>4FpGNTsK7qObG6w0IK8lJ9</t>
  </si>
  <si>
    <t>FO 07.05 Handhabung von Pflanzenschutzmitteln</t>
  </si>
  <si>
    <t>5az4vdaXEuQgs5B9UaOjzb</t>
  </si>
  <si>
    <t>79NJXc4l9NQEbbeDhi7yAn5TvyR0UgB0EOmnMkFaZftX</t>
  </si>
  <si>
    <t>4CAFQJ1DissSwVgUR6FAo2</t>
  </si>
  <si>
    <t>FO 13 WOHLBEFINDEN VON ARBEITERN</t>
  </si>
  <si>
    <t>1gpvHRL3jcuK0YTVBxeDJK</t>
  </si>
  <si>
    <t>7mjSidGuWy0Ls8TvSUsTPI</t>
  </si>
  <si>
    <t>AqZg0D6YeGl82j7kk861G5TvyR0UgB0EOmnMkFaZftX</t>
  </si>
  <si>
    <t>7rp7x9ZgHaqceXxu6OWWq7</t>
  </si>
  <si>
    <t xml:space="preserve">FO 10 BIODIVERSITÄT
</t>
  </si>
  <si>
    <t>2apQYV4sVGueZxb722p882</t>
  </si>
  <si>
    <t>egxrRxt1wvmpDaKwSbu23</t>
  </si>
  <si>
    <t>2mT42AzGqaTB4SqjuCAb8l5TvyR0UgB0EOmnMkFaZftX</t>
  </si>
  <si>
    <t>6w3UMFW0oHAYouIfAQsxPp</t>
  </si>
  <si>
    <t xml:space="preserve">FO 11 ENERGIEEFFIZIENZ </t>
  </si>
  <si>
    <t>glN2WuTeRW3b5FgXbh8Ta</t>
  </si>
  <si>
    <t>1STSYkQfJC6sJCHTl0LQ4B4xvzsgnTOtRkF4CQ8kI09i</t>
  </si>
  <si>
    <t>5KxdaTmagupnt1FFiWUWr</t>
  </si>
  <si>
    <t xml:space="preserve">FO 04.01 Bodenerhaltung
</t>
  </si>
  <si>
    <t>Eine gute Bodenbewirtschaftung sichert eine langfristige Fruchtbarkeit des Bodens, fördert den Ertrag und trägt zur Wirtschaftlichkeit bei. Nicht anwendbar bei Kulturpflanzen, die nicht direkt im Boden wachsen (z. B. Hydrokuluren oder Topfpflanzen).</t>
  </si>
  <si>
    <t>6vDiuqvJNOSRl5wyT01Pym</t>
  </si>
  <si>
    <t>7zXnm2lgE6Oh3K9yFP7Gdf</t>
  </si>
  <si>
    <t>1STSYkQfJC6sJCHTl0LQ4B5Nuj2EiEyMVydcblHaISFD</t>
  </si>
  <si>
    <t>73Lv9AVw6FCUaveBbhr4JK</t>
  </si>
  <si>
    <t>FO 04 BODEN, PFLANZENERNÄHRUNG UND DÜNGEMITTEL</t>
  </si>
  <si>
    <t>1DSOMfBwEJ7NMTIzs3yO1i</t>
  </si>
  <si>
    <t>1STSYkQfJC6sJCHTl0LQ4B1E1VhZbj9C7JN1P2MNO7PP</t>
  </si>
  <si>
    <t>6HcHJDddlXRBRfZX9ZokDO</t>
  </si>
  <si>
    <t>FO 07.04 Lagerung von Pflanzenschutzmitteln und Nacherntebehandlungsmitteln</t>
  </si>
  <si>
    <t>2qQW5LAimcgbwLksFTh6tg</t>
  </si>
  <si>
    <t>14lJpH5qVsP8C976yuQrDU</t>
  </si>
  <si>
    <t>1STSYkQfJC6sJCHTl0LQ4B6iax11SKEZhY8rQyeOo4x9</t>
  </si>
  <si>
    <t>1inVLFVuXUfx9WSBlTkRpE</t>
  </si>
  <si>
    <t>FO 04.02 Bodenbegasung</t>
  </si>
  <si>
    <t>2g5JReDfSpzAHl16771ew5</t>
  </si>
  <si>
    <t>3yiKvwYoXBHDoxipYV9gbp5TvyR0UgB0EOmnMkFaZftX</t>
  </si>
  <si>
    <t>6IxE566h7r5Jvb3W7WDuj3</t>
  </si>
  <si>
    <t>FO 04.05 Nährstoffgehalt</t>
  </si>
  <si>
    <t>78fF8J8n8uDPsOxFl12Alc</t>
  </si>
  <si>
    <t>3ov8Ci8FQzD3sYIYu2RpnL3yzXvEhnmn5Jt2gzgNRyxG</t>
  </si>
  <si>
    <t>2ImsoVLGQdeZF6agzMqJ8A</t>
  </si>
  <si>
    <t>FO 02.02 Paralleleigentum</t>
  </si>
  <si>
    <t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t>
  </si>
  <si>
    <t>30jEVEr91nZpdd9cxyULwz</t>
  </si>
  <si>
    <t>4YYEAFlKQL7dZttPmpxB2F</t>
  </si>
  <si>
    <t>7tJdxC0MUJe1HSs3MotQlM5TvyR0UgB0EOmnMkFaZftX</t>
  </si>
  <si>
    <t>6PRvE2QfxASI7YKnCc3EqN</t>
  </si>
  <si>
    <t>FO 03.03 Gentechnisch veränderte Organismen</t>
  </si>
  <si>
    <t>19FqK7ekLK0m3iLHchTn8h</t>
  </si>
  <si>
    <t>7GSUGbBCg0zqqdO3nIYknt</t>
  </si>
  <si>
    <t>7zYHRKozLWyZJNsLHlqmWj5TvyR0UgB0EOmnMkFaZftX</t>
  </si>
  <si>
    <t>6FGY5f8scT9uxdRY1Dm0EA</t>
  </si>
  <si>
    <t>FO 04.03 Substrate</t>
  </si>
  <si>
    <t>6aZY7458MgGAXucrp2rDfj</t>
  </si>
  <si>
    <t>1PygzsgwT1kH98NoRIqHJK5TvyR0UgB0EOmnMkFaZftX</t>
  </si>
  <si>
    <t>6GeO2cIfH8F4MS0Wrn7hu8</t>
  </si>
  <si>
    <t>FO 06 INTEGRIERTER PFLANZENSCHUTZ</t>
  </si>
  <si>
    <t>696jSQYmLVDJoD3UnofwTY</t>
  </si>
  <si>
    <t>253gbk0kdnSSFyQX6iFKWy</t>
  </si>
  <si>
    <t>2zKr6OtZT3ieaBkkiQdRnE5TvyR0UgB0EOmnMkFaZftX</t>
  </si>
  <si>
    <t>4MADFxOdPQhN4tDSrYC3kN</t>
  </si>
  <si>
    <t>FO 01.05 Kundenanforderungen</t>
  </si>
  <si>
    <t>5QTGwGTKitdKuEwjmkCJSy</t>
  </si>
  <si>
    <t>uzn8UMxTkF1w7M3FTD0sW</t>
  </si>
  <si>
    <t>38FoI2x9MvJMWYmW9A94FP1GydlnqB5f3ZYrijAhJ8a1</t>
  </si>
  <si>
    <t>2POBKEfw5bnX0otH120XN9</t>
  </si>
  <si>
    <t>FO 08.01 Qualität des bei Nachernteaktivitäten verwendeten Wassers</t>
  </si>
  <si>
    <t>1OZTzJWvKeCm4lQLj2de5o</t>
  </si>
  <si>
    <t>3mzqvFtvshFUd9FG5jPpxS2G6uwghHDTAis8RUZY3FJx</t>
  </si>
  <si>
    <t>1EV9fOJFtgZHkgwnGkSJCo</t>
  </si>
  <si>
    <t>FO 01.03 Interne Dokumentation</t>
  </si>
  <si>
    <t>6SSbkfthK0LYaxbv5b14GB</t>
  </si>
  <si>
    <t>1vk62VlZg3Zq6bcgLfSxGJ</t>
  </si>
  <si>
    <t>3mzqvFtvshFUd9FG5jPpxS3QFwSW2yUZI11qFYS6goaH</t>
  </si>
  <si>
    <t>489bZFWSQmhiPe5OysSmjy</t>
  </si>
  <si>
    <t xml:space="preserve">FO 05.01 Wasserquellen
</t>
  </si>
  <si>
    <t>5TLexd3GI3AjZkCglPj3h5</t>
  </si>
  <si>
    <t>3mzqvFtvshFUd9FG5jPpxS34qytRFn55Pj9v8N6jW9Nd</t>
  </si>
  <si>
    <t>2HYuayP7D4BMSo75oiaXrl</t>
  </si>
  <si>
    <t>FO 05 WASSERMANAGEMENT</t>
  </si>
  <si>
    <t>6v0SS1OCIEL11DaUsdV8qY</t>
  </si>
  <si>
    <t>WIsqyzB7hUCqXcRGmylZ63bwHSjPIiZlDqoQlQa0RcI</t>
  </si>
  <si>
    <t>1rtxDY0UV6J6nTD72lp37g</t>
  </si>
  <si>
    <t>FO 05.02 Vorhersage des Bewässerungsbedarfs</t>
  </si>
  <si>
    <t>5RnRCz8ee4Zl9QUgeRKTHd</t>
  </si>
  <si>
    <t>WIsqyzB7hUCqXcRGmylZ65JMEtkoFWwAZfaa1yaPgBK</t>
  </si>
  <si>
    <t>68w0QanW27g7DC5iiMNgnB</t>
  </si>
  <si>
    <t>FO 05.03 Aufzeichnungen</t>
  </si>
  <si>
    <t>7h4leQtnNFBbHHWbgN8lXM</t>
  </si>
  <si>
    <t>WIsqyzB7hUCqXcRGmylZ64AISrwQ9WCshrlYBBrxvLA</t>
  </si>
  <si>
    <t>3eE3Q3pAc6KiMjhWeHYlIc</t>
  </si>
  <si>
    <t>FO 05.04 Wasserqualität</t>
  </si>
  <si>
    <t>Cewd3FqcwBMtVtTDK4h9s</t>
  </si>
  <si>
    <t>WIsqyzB7hUCqXcRGmylZ6SAqaQFjpGvk0dxFTZIzwA</t>
  </si>
  <si>
    <t>yNNnfi8cIVXTWlcpFs9Ve</t>
  </si>
  <si>
    <t>FO 01.06 Beschwerden</t>
  </si>
  <si>
    <t>5U9xxekFJ28sU2NwdkP9u8</t>
  </si>
  <si>
    <t>5J6Wg6hIOJWcbwRBTKjslF5TvyR0UgB0EOmnMkFaZftX</t>
  </si>
  <si>
    <t>73mmIJbLFA6st0OtTEqZWp</t>
  </si>
  <si>
    <t>FO 01.08 Rückruf und Rücknahme</t>
  </si>
  <si>
    <t>57pN9EDRNJdtiagduP3fZW50xAgBpMLFLITAgXsZZZlg</t>
  </si>
  <si>
    <t>2qY4MoLxFUnCA4vo1wdvyU</t>
  </si>
  <si>
    <t>FO 01.07 Nicht konforme Produkte</t>
  </si>
  <si>
    <t>57pN9EDRNJdtiagduP3fZW2WGH0RWY1OjvoJuoSirwHO</t>
  </si>
  <si>
    <t>5qNS7lYI1ESLWc7l6Zqgt0</t>
  </si>
  <si>
    <t>FO 02.03 Mengenbilanz</t>
  </si>
  <si>
    <t>57pN9EDRNJdtiagduP3fZW2JbpD7n1ziHSr2bVcKMSYA</t>
  </si>
  <si>
    <t>yeoigpicR7Kj80FVFSVQ7</t>
  </si>
  <si>
    <t>FO 04.04 Nährstoffbedarf</t>
  </si>
  <si>
    <t>57pN9EDRNJdtiagduP3fZW1dk4ytnQWjHBvg1ln8HjTF</t>
  </si>
  <si>
    <t>4OOlpygsKUozIPIQvZRS7K</t>
  </si>
  <si>
    <t>FO 02.01 Rückverfolgbarkeit</t>
  </si>
  <si>
    <t>57pN9EDRNJdtiagduP3fZW49eZzszjuUC0B6uHMRpoza</t>
  </si>
  <si>
    <t>3hK2y2UNLfHoppHPAnHM03</t>
  </si>
  <si>
    <t>FO 02.04 GLOBALG.A.P. Status</t>
  </si>
  <si>
    <t>57pN9EDRNJdtiagduP3fZW5XwbzZtEM8lBOyfvXXxdDp</t>
  </si>
  <si>
    <t>2LnFemyn1mQ3dMrtNShc5B</t>
  </si>
  <si>
    <t>FO 12.02 Persönliche Schutzausrüstung</t>
  </si>
  <si>
    <t>57pN9EDRNJdtiagduP3fZW4QOHCspm1xB86DGAUYDjRE</t>
  </si>
  <si>
    <t>4AUkUX1Ed6iGItHig18e1A</t>
  </si>
  <si>
    <t>FO 01.02 Ausgelagerte Aktivitäten</t>
  </si>
  <si>
    <t>57pN9EDRNJdtiagduP3fZW5ct5fM0HqC0lCNZYddSQSP</t>
  </si>
  <si>
    <t>5qL5D1YSZyjAfehlrFEA4J</t>
  </si>
  <si>
    <t>FO 01.04 Schulungen und Zuweisen von Verantwortlichkeiten</t>
  </si>
  <si>
    <t>57pN9EDRNJdtiagduP3fZW3ag7qg4fpn4nxKeaoiBogr</t>
  </si>
  <si>
    <t>2LfV72LvddlAa8kU9pelkw</t>
  </si>
  <si>
    <t>Rm2o1gaBaALvlfFEiYrMu1zH3ajr9ldfV66pKaz5uSC</t>
  </si>
  <si>
    <t>5yJSOcTVR8gZAhpSpE27lE</t>
  </si>
  <si>
    <t>FO 04.07 Lagerung von Düngemitteln und Biostimulatoren</t>
  </si>
  <si>
    <t>Rm2o1gaBaALvlfFEiYrMu110oWX79i6mbT4bTqOXnsF</t>
  </si>
  <si>
    <t>1TkJSLMhtf1FXiHyFrmEpa</t>
  </si>
  <si>
    <t xml:space="preserve">FO 07.07 Nicht verwendete Pflanzenschutzmittel </t>
  </si>
  <si>
    <t>Rm2o1gaBaALvlfFEiYrMu4eKy1DGXi4so3zRzyqThnJ</t>
  </si>
  <si>
    <t>5ZmQCZZcuTzxuWKzHPecnl</t>
  </si>
  <si>
    <t xml:space="preserve">FO 07.08 Anwendung sonstiger Substanzen </t>
  </si>
  <si>
    <t>Rm2o1gaBaALvlfFEiYrMu7ctYNkkwyMaJhUZotDNFjC</t>
  </si>
  <si>
    <t>5f1unFnjf9XRdMc3gNiJtp</t>
  </si>
  <si>
    <t xml:space="preserve">FO 07.02 Aufzeichnungen über die Anwendungen </t>
  </si>
  <si>
    <t>Rm2o1gaBaALvlfFEiYrMu6jeCGSSXYJzTftXx8cbHUd</t>
  </si>
  <si>
    <t>6AAKJ3LgDpE7IG4YAqQOKs</t>
  </si>
  <si>
    <t>FO 04.06 Aufzeichnungen über die Anwendungen</t>
  </si>
  <si>
    <t>Rm2o1gaBaALvlfFEiYrMu6XDlMJZ8YZa4z9YpSWG2pO</t>
  </si>
  <si>
    <t>6mCnaLW9OtV3xpBSYq1P6R</t>
  </si>
  <si>
    <t xml:space="preserve">FO 03.04 Übergangsphase </t>
  </si>
  <si>
    <t>57pN9EDRNJdtiagduP3fZW4tsSAXoTqULXFfkPGQuphj</t>
  </si>
  <si>
    <t>6PGQqtXv2MC5ksCBDotJ6h</t>
  </si>
  <si>
    <t>FO 03.02 Chemische Behandlungen und Beizungen</t>
  </si>
  <si>
    <t>5AYuYvAyD5dx1XUm0wkNUh5TvyR0UgB0EOmnMkFaZftX</t>
  </si>
  <si>
    <t>1dG8d76WeQtZj6ZhH7zFvX</t>
  </si>
  <si>
    <t>FV 21 STANDORTMANAGEMENT</t>
  </si>
  <si>
    <t>5y6C5KZtGFA5bRC3q2nOtJ5TvyR0UgB0EOmnMkFaZftX</t>
  </si>
  <si>
    <t>3o4fB4IpD89LcJNP1PcaqR</t>
  </si>
  <si>
    <t>FV 17 VERWENDUNG DES LOGOS</t>
  </si>
  <si>
    <t>WIsqyzB7hUCqXcRGmylZ66DLYBu74pUsP9h2Tk6aE8b</t>
  </si>
  <si>
    <t>4YFwKmf2KWSpX12tY4wUWy</t>
  </si>
  <si>
    <t>FV 25 ABFALLMANAGEMENT</t>
  </si>
  <si>
    <t>3ov8Ci8FQzD3sYIYu2RpnL25ufr7Onk7JPdSt2laMS29</t>
  </si>
  <si>
    <t>6vNkpAgb9tyedueQqK0qUL</t>
  </si>
  <si>
    <t>FV 26 VERMEHRUNGSMATERIAL</t>
  </si>
  <si>
    <t>3ov8Ci8FQzD3sYIYu2RpnL55PwbCfLEsH487m0LGfq8G</t>
  </si>
  <si>
    <t>4ooHdrCZe01RstIqSrV18y</t>
  </si>
  <si>
    <t>FV 32.09 Lagerung von Pflanzenschutzmitteln und Nacherntebehandlungsmitteln</t>
  </si>
  <si>
    <t>38FoI2x9MvJMWYmW9A94FPBNyveclVEQj4HZroYIsSp</t>
  </si>
  <si>
    <t>5u8bHkfqKowCCM9WUABzET</t>
  </si>
  <si>
    <t>FV 32 PFLANZENSCHUTZMITTEL</t>
  </si>
  <si>
    <t>Rm2o1gaBaALvlfFEiYrMu1YjodcLkPXYuUVJv2kTcFk</t>
  </si>
  <si>
    <t>6hB3MkD70WoxXFovO1Myl1</t>
  </si>
  <si>
    <t>FV 32.01 Pflanzenschutzmittelmanagement</t>
  </si>
  <si>
    <t>WIsqyzB7hUCqXcRGmylZ631MnP6cupxhwzTJCfEX2C0</t>
  </si>
  <si>
    <t>2c0UBVv0ssw8RkT3Qltabw</t>
  </si>
  <si>
    <t>FV 32.04 Leere Behälter</t>
  </si>
  <si>
    <t>57pN9EDRNJdtiagduP3fZW5E9apgdIabjK9U9O52kP3v</t>
  </si>
  <si>
    <t>39wDev6h9D8oDsJBEecAWl</t>
  </si>
  <si>
    <t>FV 03 RESSOURCENMANAGEMENT UND SCHULUNGEN</t>
  </si>
  <si>
    <t>3mzqvFtvshFUd9FG5jPpxS3it1MDZers0ZhAZZAMnlhX</t>
  </si>
  <si>
    <t>Hjdhpd4Y2LuyPWKnGTrmO</t>
  </si>
  <si>
    <t>FV 32.03 Wartezeiten für Pflanzenschutzmittel</t>
  </si>
  <si>
    <t>2oNaOXs0DVeMiQZPYCn5r75TvyR0UgB0EOmnMkFaZftX</t>
  </si>
  <si>
    <t>hO2NOQ26gywBTlsxbcq9O</t>
  </si>
  <si>
    <t>FV 32.08 Anwendung sonstiger Substanzen</t>
  </si>
  <si>
    <t>538rGD6MQerNMNSCfcYCp75TvyR0UgB0EOmnMkFaZftX</t>
  </si>
  <si>
    <t>3V71ubGcYzgTqb49BoKEWy</t>
  </si>
  <si>
    <t>FV 32.02 Aufzeichnungen über die Anwendungen</t>
  </si>
  <si>
    <t>1o8mD6EnK5wQwCEJoONfYj5TvyR0UgB0EOmnMkFaZftX</t>
  </si>
  <si>
    <t>58WTVNVDK4Ume50K5PgLp8</t>
  </si>
  <si>
    <t>FV 29.02 Lagerung</t>
  </si>
  <si>
    <t>hQNd2uxITz3h9L5NA0Esq5TvyR0UgB0EOmnMkFaZftX</t>
  </si>
  <si>
    <t>3xlZz6JmRE4HFuwrRO1r2S</t>
  </si>
  <si>
    <t>FV 29 DÜNGEMITTEL UND BIOSTIMULATOREN</t>
  </si>
  <si>
    <t>7M8kd0W9wjpA8V5QSHHaVd5TvyR0UgB0EOmnMkFaZftX</t>
  </si>
  <si>
    <t>3i65Y6w8pawwjTCuz8gb8</t>
  </si>
  <si>
    <t>FV 29.01 Aufzeichnungen über die Anwendungen</t>
  </si>
  <si>
    <t>6fz1ZcgpxCeEz3mRGrevNc5TvyR0UgB0EOmnMkFaZftX</t>
  </si>
  <si>
    <t>5ezBOW4OM7h3xswjobcn8m</t>
  </si>
  <si>
    <t>FV 29.03 Organische Düngemittel</t>
  </si>
  <si>
    <t>seSMMRr8dVZQE1tIIM2oM5TvyR0UgB0EOmnMkFaZftX</t>
  </si>
  <si>
    <t>7mTvLK77vxTlPW7BXvRIOf</t>
  </si>
  <si>
    <t>FV 32.05 Nicht verwendete Pflanzenschutzmittel</t>
  </si>
  <si>
    <t>19R27icHjrePmOqhbMVB4F5TvyR0UgB0EOmnMkFaZftX</t>
  </si>
  <si>
    <t>2pHZJgTGPA84Xwpm4WJaxJ</t>
  </si>
  <si>
    <t>FV 13 AUSRÜSTUNG UND GERÄTE</t>
  </si>
  <si>
    <t>bxrVXJ4xWVl7PtHasGENb5TvyR0UgB0EOmnMkFaZftX</t>
  </si>
  <si>
    <t>2tePLGGbiJv3jtJZF5CIfx</t>
  </si>
  <si>
    <t>FV 20.01 Risikobeurteilung und Schulungen</t>
  </si>
  <si>
    <t>7w9H6anypUchjmMOZrr9fi5TvyR0UgB0EOmnMkFaZftX</t>
  </si>
  <si>
    <t>5nrqZ7t89mfk2UA6vzgGcN</t>
  </si>
  <si>
    <t>FV 20 GESUNDHEIT, SICHERHEIT UND WOHLBEFINDEN VON ARBEITERN</t>
  </si>
  <si>
    <t>3Ff44zJMwGkTtn6xQrauV05TvyR0UgB0EOmnMkFaZftX</t>
  </si>
  <si>
    <t>5t5wsyqtNc24tecbhYhTvh</t>
  </si>
  <si>
    <t>FV 32.11 Rechnungen und Beschaffungsdokumentation</t>
  </si>
  <si>
    <t>LIlGAXC7dgnKPjxv0CHy95TvyR0UgB0EOmnMkFaZftX</t>
  </si>
  <si>
    <t>5LfsN14hZxjJrC1qVhlfHB</t>
  </si>
  <si>
    <t>FV 32.06 Entsorgung von Restmengen der Spritzbrühe</t>
  </si>
  <si>
    <t>3J24Glrer1437lwsauUMDz5TvyR0UgB0EOmnMkFaZftX</t>
  </si>
  <si>
    <t>hcFw5wMLFaiExYWIuW3HR</t>
  </si>
  <si>
    <t>FV 20.02 Gefährdungen und Erste Hilfe</t>
  </si>
  <si>
    <t>3REBipJjMBilm8fOUb7AAk5TvyR0UgB0EOmnMkFaZftX</t>
  </si>
  <si>
    <t>6ove6rRf30wOh0RFzdNX5o</t>
  </si>
  <si>
    <t>FV 32.10 Mischen und Handhabung</t>
  </si>
  <si>
    <t>5QcqRKjyugITtX9F5mWxJx5TvyR0UgB0EOmnMkFaZftX</t>
  </si>
  <si>
    <t>3Ev1KFMhyrnTFo21odXMFb</t>
  </si>
  <si>
    <t>FV 20.04 Wohlbefinden von Arbeitern</t>
  </si>
  <si>
    <t>1NXB83vWchkgtYCMUnCsww4vucxRo0LZSSTw9GJs9K5C</t>
  </si>
  <si>
    <t>2r0PKamibVjT154Mt6ZyZr</t>
  </si>
  <si>
    <t>FV 18 GLOBALG.A.P. STATUS</t>
  </si>
  <si>
    <t>1NXB83vWchkgtYCMUnCsww3xDgKt7CA6fhZm7YTtTFG0</t>
  </si>
  <si>
    <t>5FrsC2nPPjN1tPrqF38xnE</t>
  </si>
  <si>
    <t>FV 22.01 Biodiversitäts- und Lebensraummanagement</t>
  </si>
  <si>
    <t>1NXB83vWchkgtYCMUnCswwppb9y4rPwbUUBCj5QAkxS</t>
  </si>
  <si>
    <t>59FpkfZMxeZJmF6taxFjwS</t>
  </si>
  <si>
    <t>FV 22 BIODIVERSITÄT UND LEBENSRÄUME</t>
  </si>
  <si>
    <t>1NXB83vWchkgtYCMUnCsww67jQXmb714JA7JO68yT9WJ</t>
  </si>
  <si>
    <t>4X9BF4KV3KpGvjFEy9t02S</t>
  </si>
  <si>
    <t>FV 22.03 Keine Umwandlung von natürlichen Ökosystemen und Lebensräumen in landwirtschaftliche Nutzflächen</t>
  </si>
  <si>
    <t>1NXB83vWchkgtYCMUnCsww6vMdfJ8gSRxB94Qur9PIUJ</t>
  </si>
  <si>
    <t>2aIuef5OdB7kGvevIlVid9</t>
  </si>
  <si>
    <t>FV 23 ENERGIEEFFIZIENZ</t>
  </si>
  <si>
    <t>1NXB83vWchkgtYCMUnCsww65YhqSh0effwCLgSU5PKWi</t>
  </si>
  <si>
    <t>qZvs4TjomzUExYXBkpMKW</t>
  </si>
  <si>
    <t>FV 24 TREIBHAUSGASE UND KLIMAWANDEL</t>
  </si>
  <si>
    <t>3teX4BYt2AW8sJqpMJrRZD5TvyR0UgB0EOmnMkFaZftX</t>
  </si>
  <si>
    <t>5T3UvZaLT1LryLjS4jgcrV</t>
  </si>
  <si>
    <t>FV 06 RÜCKVERFOLGBARKEIT</t>
  </si>
  <si>
    <t>3teX4BYt2AW8sJqpMJrRZD6gNXFot9bj2qIYf6UMlESC</t>
  </si>
  <si>
    <t>67Rg4LUUS8mYWayFKFeccw</t>
  </si>
  <si>
    <t>FV 28.01 Bodenbewirtschaftung und -erhaltung</t>
  </si>
  <si>
    <t>3teX4BYt2AW8sJqpMJrRZD1BZRMD4dae6RuHe1e220IE</t>
  </si>
  <si>
    <t>6LU9T2x3GUeO9PkWkr9LvE</t>
  </si>
  <si>
    <t>FV 28 BODENBEWIRTSCHAFTUNG UND SUBSTRATMANAGEMENT</t>
  </si>
  <si>
    <t>iX5cwfCbucoiOoSsaucW15TvyR0UgB0EOmnMkFaZftX</t>
  </si>
  <si>
    <t>40IDuslcek7Wi4kOcQqOH5</t>
  </si>
  <si>
    <t>FV 22.02 Ökologische Aufwertung unproduktiver Flächen</t>
  </si>
  <si>
    <t>iX5cwfCbucoiOoSsaucW14cLbnSmkp5Cb5himLWnflc</t>
  </si>
  <si>
    <t>3HiLPY3tc1HNXh1gmlfFbz</t>
  </si>
  <si>
    <t>FV 04 AUSGELAGERTE AKTIVITÄTEN (SUBUNTERNEHMER)</t>
  </si>
  <si>
    <t>iX5cwfCbucoiOoSsaucW16cqHYchodcu4mfags7nEfI</t>
  </si>
  <si>
    <t>vn5z8mrMlS4ioHBCD4AeP</t>
  </si>
  <si>
    <t>FV 20.03 Persönliche Schutzausrüstung</t>
  </si>
  <si>
    <t>1sjYNSfPgvLzeUoltfbbdl5TvyR0UgB0EOmnMkFaZftX</t>
  </si>
  <si>
    <t>40x6bn3DPLMkitJJ1rHzLG</t>
  </si>
  <si>
    <t xml:space="preserve">FV 07 PARALLELEIGENTUM, RÜCKVERFOLGBARKEIT UND TRENNUNG </t>
  </si>
  <si>
    <t>4riK5U0xPiGEWHpHRmn4Nr5TvyR0UgB0EOmnMkFaZftX</t>
  </si>
  <si>
    <t>2o53cxprZfNYjtrRLARqPe</t>
  </si>
  <si>
    <t>FV 28.02 Bodenbegasung</t>
  </si>
  <si>
    <t>4riK5U0xPiGEWHpHRmn4Nr3DacSTY4JYjnci5zdyhJco</t>
  </si>
  <si>
    <t>6D7XlpsfOTAtAS415druSY</t>
  </si>
  <si>
    <t>FV 29.04 Nährstoffgehalt</t>
  </si>
  <si>
    <t>4riK5U0xPiGEWHpHRmn4Nr5H57GE3E0oeJiTQUwzLR4e</t>
  </si>
  <si>
    <t>78vweBqIAPgNjyuDvL5tQW</t>
  </si>
  <si>
    <t>FV 28.03 Substrate</t>
  </si>
  <si>
    <t>4riK5U0xPiGEWHpHRmn4NrTNECOkMrplT0VST5e7LlI</t>
  </si>
  <si>
    <t>6axYXAy7Yu1eJic25oc7jd</t>
  </si>
  <si>
    <t>FV 31 INTEGRIERTER PFLANZENSCHUTZ</t>
  </si>
  <si>
    <t>5ZsnePvk5YgFXWZV6SeLdd5TvyR0UgB0EOmnMkFaZftX</t>
  </si>
  <si>
    <t>5Q3aemgYbztipmapDUzbAq</t>
  </si>
  <si>
    <t>FV 02 PLAN ZUR KONTINUIERLICHEN VERBESSERUNG</t>
  </si>
  <si>
    <t>7ue3ZV8NziRZnY4dzUsISX5TvyR0UgB0EOmnMkFaZftX</t>
  </si>
  <si>
    <t>5mIblZRyfNdC1gOQNXaVhW</t>
  </si>
  <si>
    <t>FV 05 SPEZIFIKATIONEN, LIEFERANTEN UND BESTANDSVERWALTUNG</t>
  </si>
  <si>
    <t>35yeNtmczlcF0LL6aw5z155TvyR0UgB0EOmnMkFaZftX</t>
  </si>
  <si>
    <t>2I3a6saOrNcDjLiwnbyc1J</t>
  </si>
  <si>
    <t>FV 15 PRODUKTSCHUTZ (FOOD DEFENSE)</t>
  </si>
  <si>
    <t>6ODApAejiQtNrOwOQO5Tai5TvyR0UgB0EOmnMkFaZftX</t>
  </si>
  <si>
    <t>65eMYjfTV3cmvpL1heqaBJ</t>
  </si>
  <si>
    <t>FV 01 INTERNE DOKUMENTATION</t>
  </si>
  <si>
    <t>22fWhXIF7ToLyYWekldl825TvyR0UgB0EOmnMkFaZftX</t>
  </si>
  <si>
    <t>7KTNT5W2dnohnL5waZkYY2</t>
  </si>
  <si>
    <t>FV 14 ERKLÄRUNG ZUR LEBENSMITTELSICHERHEIT</t>
  </si>
  <si>
    <t>6r5HimlyZ0M2nrD6K2tkEv2rWrYhbbVlHZkKXd3fJaOG</t>
  </si>
  <si>
    <t>Oe1ablyCFkYTPh0hD5hws</t>
  </si>
  <si>
    <t>FV 19 HYGIENE</t>
  </si>
  <si>
    <t>6r5HimlyZ0M2nrD6K2tkEv4LkoX8uL7IKysZNtMA9ACA</t>
  </si>
  <si>
    <t>6l8T1OwYI1xOmNZdJ6Oe4e</t>
  </si>
  <si>
    <t>FV 16 LEBENSMITTELBETRUG</t>
  </si>
  <si>
    <t>6r5HimlyZ0M2nrD6K2tkEv68QqPVS7uQ4h17EehtW3dB</t>
  </si>
  <si>
    <t>D1P1Goj92jYoNU4WguRQW</t>
  </si>
  <si>
    <t>FV 11 NICHT KONFORME PRODUKTE</t>
  </si>
  <si>
    <t>4C2gsJHZv4iinAHFdFqzqK1VqzFhqArY3cojASXB90xU</t>
  </si>
  <si>
    <t>3AUALHBmd06oM88tMS9jZe</t>
  </si>
  <si>
    <t>FV 12 LABORTESTS</t>
  </si>
  <si>
    <t>4C2gsJHZv4iinAHFdFqzqK5YUhVcJlBJEi7I8LspLadi</t>
  </si>
  <si>
    <t>5EvAdfrPlA0NW2KYET1Ogy</t>
  </si>
  <si>
    <t>FV 10 BESCHWERDEN</t>
  </si>
  <si>
    <t>4C2gsJHZv4iinAHFdFqzqK6tORAFbgXTHTA03U5KBq2e</t>
  </si>
  <si>
    <t>794ci54zUVeeTyCkKxaIDB</t>
  </si>
  <si>
    <t>FV 08 MENGENBILANZ</t>
  </si>
  <si>
    <t>4C2gsJHZv4iinAHFdFqzqK4hGEPqL5l7s3DOLYKtvmbC</t>
  </si>
  <si>
    <t>1q2hGGDrL7xPbQ1LvXpV26</t>
  </si>
  <si>
    <t>FV 09 RÜCKRUF UND RÜCKNAHME</t>
  </si>
  <si>
    <t>4C2gsJHZv4iinAHFdFqzqK3wx6HUisx5HDpRwFvCTwWN</t>
  </si>
  <si>
    <t>3T9Lafr1Dn5eaj06Z1a1Bn</t>
  </si>
  <si>
    <t>FV 27 GENTECHNISCH VERÄNDERTE ORGANISMEN</t>
  </si>
  <si>
    <t>4C2gsJHZv4iinAHFdFqzqK3uom9p3qca6ax7AaTTK2QT</t>
  </si>
  <si>
    <t>qp2SWgp44Toj1oTs4KmKI</t>
  </si>
  <si>
    <t>FV 32.07 Rückstandsanalyse</t>
  </si>
  <si>
    <t>4C2gsJHZv4iinAHFdFqzqK1wFLkLpapYX6o9clnCsMpf</t>
  </si>
  <si>
    <t>79dQtq6ga2pL5svjyI9vwJ</t>
  </si>
  <si>
    <t>FV 30.01 Risikobeurteilungen und Managementplan für die Wassernutzung</t>
  </si>
  <si>
    <t>4C2gsJHZv4iinAHFdFqzqK5aNPbKKRWAA60MBjo0xV4c</t>
  </si>
  <si>
    <t>sRjWGUiOhcqw76XsR8gAI</t>
  </si>
  <si>
    <t>FV 30 WASSERMANAGEMENT</t>
  </si>
  <si>
    <t>4C2gsJHZv4iinAHFdFqzqK2Uopg36JNeaciZYcYszEzl</t>
  </si>
  <si>
    <t>01tN17HCTCOfRqB0HpKw6Y</t>
  </si>
  <si>
    <t>FV 30.05 Wasserqualität</t>
  </si>
  <si>
    <t>6wlTC8ogftkq4iCmKwM5w91QBze7NaIYiHw7VdVlbt4H</t>
  </si>
  <si>
    <t>1KTkWDhfrJeGjNaGLlu9N0</t>
  </si>
  <si>
    <t>FV 30.06 Bewässerungsvorhersage und -aufzeichnungen</t>
  </si>
  <si>
    <t>6wlTC8ogftkq4iCmKwM5w962pcFPkt77OZum9a77v4Bc</t>
  </si>
  <si>
    <t>5xEVaZMRr4rPr0X5emTIed</t>
  </si>
  <si>
    <t>FV 30.02 Wasserquellen</t>
  </si>
  <si>
    <t>6wlTC8ogftkq4iCmKwM5w95WJHGPTTWb7MtMDRBmMa6c</t>
  </si>
  <si>
    <t>37fXovEh91vOo3rWoXQeeB</t>
  </si>
  <si>
    <t>FV 33.01 Bereiche für das Verpacken (auf dem Feld oder in der Anlage) und Lagern</t>
  </si>
  <si>
    <t>6wlTC8ogftkq4iCmKwM5w9198tyEsFhpRSGa7ciBtswI</t>
  </si>
  <si>
    <t>2hLNcKAKs5NIk2b92G5cU2</t>
  </si>
  <si>
    <t>FV 33 HANDHABUNG NACH DER ERNTE</t>
  </si>
  <si>
    <t>6wlTC8ogftkq4iCmKwM5w9zq9mC4X4axaBhi2FBiFDN</t>
  </si>
  <si>
    <t>5KtGpFDOZJqtfY2fIRqZm8</t>
  </si>
  <si>
    <t>FV 33.02 Fremdkörper</t>
  </si>
  <si>
    <t>6wlTC8ogftkq4iCmKwM5w910c0y7GWMTWtoirCquzgD2</t>
  </si>
  <si>
    <t>SEQt0LTaINvR7ShWuB8sk</t>
  </si>
  <si>
    <t>FV 33.03 Temperatur- und Feuchtigkeitsregelung</t>
  </si>
  <si>
    <t>awxbzDqiAc5w5F9Xaavfk5TvyR0UgB0EOmnMkFaZftX</t>
  </si>
  <si>
    <t>6ppjGKAbGM5VIqSujIYrHY</t>
  </si>
  <si>
    <t>FV 33.06 Schädlingsbekämpfung</t>
  </si>
  <si>
    <t>7DAWrJ4FEll4vr7SY3agoa5TvyR0UgB0EOmnMkFaZftX</t>
  </si>
  <si>
    <t>23ZO57D7EyypjkkiWSWNQk</t>
  </si>
  <si>
    <t>FV 33.05 Produktkennzeichnung</t>
  </si>
  <si>
    <t>Ttg0N6A2FwKCNo4IteaLK5TvyR0UgB0EOmnMkFaZftX</t>
  </si>
  <si>
    <t>4DXJBMYXEpyZXy4TyT4YQR</t>
  </si>
  <si>
    <t>FV 33.06 Programm zur Umweltüberwachung</t>
  </si>
  <si>
    <t>1w2d3I6CuKthFEEDJPAfK25TvyR0UgB0EOmnMkFaZftX</t>
  </si>
  <si>
    <t>4QXLZknWQnGgnf1s2Squ4p</t>
  </si>
  <si>
    <t>FV 30.04 Wasserspeicherung</t>
  </si>
  <si>
    <t>2B20jqk2goXcNqV2HX9qhe5TvyR0UgB0EOmnMkFaZftX</t>
  </si>
  <si>
    <t>4IFbSwjHov4J6TAVK47Q5l</t>
  </si>
  <si>
    <t>FV 30.03 Effiziente Wassernutzung auf dem Betrieb</t>
  </si>
  <si>
    <t>MyNM2sLtxWP06FudRhDir5TvyR0UgB0EOmnMkFaZftX</t>
  </si>
  <si>
    <t>3TZ8Abr9rBhG4b2REuJghw</t>
  </si>
  <si>
    <t xml:space="preserve">FV 33.07 Luft und verdichtete Gase </t>
  </si>
  <si>
    <t>7EkiTjscQQ9YBuIWe6RZFk5TvyR0UgB0EOmnMkFaZftX</t>
  </si>
  <si>
    <t>6Zw0pPyeSgJ417YfAqafgC</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</si>
  <si>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</si>
  <si>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</si>
  <si>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sources themselves are not certified. “Certified product” refers instead to a product originating from an Integrated Farm Assurance (IFA) certified production process. “Certified producer” and “certified sources” refer to a producer/source whose production processes have been certified.</t>
  </si>
  <si>
    <t>78lhTFJm2kvuowgAOftnD05TvyR0UgB0EOmnMkFaZftX</t>
  </si>
  <si>
    <t>3HkHCaJAY8U3Pyyr510VNm</t>
  </si>
  <si>
    <t>3htAhHdPv9OtsLHNNhtZxH</t>
  </si>
  <si>
    <t>AQ 01 SITE HISTORY AND SITE MANAGEMENT</t>
  </si>
  <si>
    <t>6NkzRvY2LtIEq9u93VYbsg5TvyR0UgB0EOmnMkFaZftX</t>
  </si>
  <si>
    <t>5uCJ7ub4A2ZDh3r7ebhDDD</t>
  </si>
  <si>
    <t>6NkzRvY2LtIEq9u93VYbsg</t>
  </si>
  <si>
    <t>AQ 23 PEST CONTROL</t>
  </si>
  <si>
    <t>4G6L5rXAv5opyJXaaJSspR2VMR7eFBhsXQA1k8IjqWQx</t>
  </si>
  <si>
    <t>3dbFdi5Qo6RlC4NEidRfe2</t>
  </si>
  <si>
    <t>12xtoMmsI7QQenkWEVMZAu</t>
  </si>
  <si>
    <t xml:space="preserve">AQ 20.08 Biosecurity 
</t>
  </si>
  <si>
    <t>In addition to food defense requirements; refer to AQ 10.</t>
  </si>
  <si>
    <t>2jUiyLvMOWJh04zKpLzls87mYXogZyldja1l4zH5Wvh4</t>
  </si>
  <si>
    <t>4tcqaKxItd2UudJKkhirlw</t>
  </si>
  <si>
    <t>4pvzWZLf4r0AsvpuWuoYAC</t>
  </si>
  <si>
    <t>AQ 20 FARMED AQUATIC SPECIES WELFARE, MANAGEMENT, AND HUSBANDRY (at all points of the production chain)</t>
  </si>
  <si>
    <t>Any farmed aquatic species welfare problems seen during the self-assessment/internal audit performed by the producer shall be dealt appropriately and without delay.</t>
  </si>
  <si>
    <t>2jUiyLvMOWJh04zKpLzls84JDwCyBH1ImTjbVhIZvTq3</t>
  </si>
  <si>
    <t>f1ADyJdTgZckMF873LBtG</t>
  </si>
  <si>
    <t>5SgdbGCqfnJhgVdCZaO52C</t>
  </si>
  <si>
    <t xml:space="preserve">AQ 06.04 Water usage and disposal 
</t>
  </si>
  <si>
    <t>Cross-reference with AQ 06.03.02.</t>
  </si>
  <si>
    <t>4G6L5rXAv5opyJXaaJSspR24wmFn53ZJndoxOd1EgcHe</t>
  </si>
  <si>
    <t>7d1h0m9pz35YRdo6SUeCBJ</t>
  </si>
  <si>
    <t>3jqGVv62GBsd8KJSjIWQ7X</t>
  </si>
  <si>
    <t>AQ 06 ENVIRONMENTAL AND BIODIVERSITY MANAGEMENT</t>
  </si>
  <si>
    <t>2rOCEOZ7FKjNjNArXiLHzT5S5Axhf3c7R5yra1GF3lz</t>
  </si>
  <si>
    <t>6HdXV2n4nPxqhZZHqKk1IB</t>
  </si>
  <si>
    <t>4owgIkC6nXLa7lsm0MrLOO</t>
  </si>
  <si>
    <t>AQ 04.01 Workers’ occupational health and safety</t>
  </si>
  <si>
    <t>2rOCEOZ7FKjNjNArXiLHzT2nHnjQBzxk2jzqTlOcVbMi</t>
  </si>
  <si>
    <t>1GylsZuzswRyx3gGY1kRVP</t>
  </si>
  <si>
    <t>2jUiyLvMOWJh04zKpLzls8</t>
  </si>
  <si>
    <t>AQ 04 WORKERS’ WELL-BEING: OCCUPATIONAL HEALTH, SAFETY, AND WELFARE</t>
  </si>
  <si>
    <t>3htAhHdPv9OtsLHNNhtZxHKwyucNsg6nzI6rjENLt3d</t>
  </si>
  <si>
    <t>4fZ94v0D7Q3k5nMpXDQ1gU</t>
  </si>
  <si>
    <t>57CpNqy9lJZPIEGl3cpn84</t>
  </si>
  <si>
    <t>AQ 04.02 Training and assigned responsibilities</t>
  </si>
  <si>
    <t>6GF3xiweshSSrjhesMZt6f5TvyR0UgB0EOmnMkFaZftX</t>
  </si>
  <si>
    <t>5cdB0Hk0HWWPoe36r10cTG</t>
  </si>
  <si>
    <t>78lhTFJm2kvuowgAOftnD0</t>
  </si>
  <si>
    <t xml:space="preserve">AQ 16 FOOD FRAUD MITIGATION </t>
  </si>
  <si>
    <t>2PY4EEd6KbBqNYrQrNPBD45TvyR0UgB0EOmnMkFaZftX</t>
  </si>
  <si>
    <t>39Hes98vGzeLAvKkKTawVO</t>
  </si>
  <si>
    <t>2PY4EEd6KbBqNYrQrNPBD4</t>
  </si>
  <si>
    <t>AQ 03 HYGIENE</t>
  </si>
  <si>
    <t>2jUiyLvMOWJh04zKpLzls84owgIkC6nXLa7lsm0MrLOO</t>
  </si>
  <si>
    <t>2nIFvbGDtVjetX4bSd1ieY</t>
  </si>
  <si>
    <t>MyNM2sLtxWP06FudRhDir</t>
  </si>
  <si>
    <t>AQ 15 FOOD SAFETY POLICY DECLARATION</t>
  </si>
  <si>
    <t>2jUiyLvMOWJh04zKpLzls857CpNqy9lJZPIEGl3cpn84</t>
  </si>
  <si>
    <t>3C1zcoZhmW10RikKo66Omx</t>
  </si>
  <si>
    <t>5HjMxha5zh3JmCKzoQNaGT</t>
  </si>
  <si>
    <t>AQ 17 SPECIFICATIONS, NON-CONFORMING PRODUCTS, AND PRODUCT RELEASE AT THE FARM</t>
  </si>
  <si>
    <t>2jUiyLvMOWJh04zKpLzls823vkcq3eLNCd3go9Rkaald</t>
  </si>
  <si>
    <t>1iv5WR7BCTAyGuWtCRpan4</t>
  </si>
  <si>
    <t>6GF3xiweshSSrjhesMZt6f</t>
  </si>
  <si>
    <t>AQ 02 INTERNAL DOCUMENTATION</t>
  </si>
  <si>
    <t>3jqGVv62GBsd8KJSjIWQ7X55ckAD4CZWQhWLcwQj76KJ</t>
  </si>
  <si>
    <t>7t9IyYzQxOwCX1utYaZDrZ</t>
  </si>
  <si>
    <t>7EkiTjscQQ9YBuIWe6RZFk</t>
  </si>
  <si>
    <t>AQ 10 FOOD DEFENSE</t>
  </si>
  <si>
    <t>3jqGVv62GBsd8KJSjIWQ7X5SgdbGCqfnJhgVdCZaO52C</t>
  </si>
  <si>
    <t>5zXPfhwhAd1IOsIeHeU5CM</t>
  </si>
  <si>
    <t>4Igs0TcvRtcZaLqERpBzyw</t>
  </si>
  <si>
    <t>AQ 21 SAMPLING AND TESTING OF FARMED AQUATIC SPECIES</t>
  </si>
  <si>
    <t>2rOCEOZ7FKjNjNArXiLHzT2GgfGeHb0isCXFe3cDafB8</t>
  </si>
  <si>
    <t>3XeWo0HK2q2LIAWuiLq81E</t>
  </si>
  <si>
    <t>3bnauhR2XKWnnmjxnrNJeQ</t>
  </si>
  <si>
    <t>AQ 20.09 Machinery and equipment</t>
  </si>
  <si>
    <t>2rOCEOZ7FKjNjNArXiLHzT2z9eo0DDlV0YPSYz2O8J7r</t>
  </si>
  <si>
    <t>5DRnU7mjS8VCI7Ap2v73CO</t>
  </si>
  <si>
    <t>1V7OJsLngbMIMF5cpB2lgv</t>
  </si>
  <si>
    <t>AQ 20.03 Treatments</t>
  </si>
  <si>
    <t>2rOCEOZ7FKjNjNArXiLHzT3Zzd9zsLAfuVfEUUYQV7Pd</t>
  </si>
  <si>
    <t>GPN1iO2ZupplHeWuJnm7J</t>
  </si>
  <si>
    <t>69tkf9xTq4aAYbrRMthWNF</t>
  </si>
  <si>
    <t>AQ 20.04 Treatment records</t>
  </si>
  <si>
    <t>2rOCEOZ7FKjNjNArXiLHzT11ZC60E3YAtAUx5wNuuXwj</t>
  </si>
  <si>
    <t>6boq5twCHOdIrNojlxuFjG</t>
  </si>
  <si>
    <t>32bnxD3iuIFgJa6SxSTZZE</t>
  </si>
  <si>
    <t>AQ 20.05 Mortality</t>
  </si>
  <si>
    <t>3WOTX6z9yCADtqy7fUTDJn5TvyR0UgB0EOmnMkFaZftX</t>
  </si>
  <si>
    <t>VoonZx94STGuLmJNzGHQX</t>
  </si>
  <si>
    <t>6moTS0uCjB77ymqMRrEaKu</t>
  </si>
  <si>
    <t>AQ 20.02 Farmed aquatic species health and welfare</t>
  </si>
  <si>
    <t>5HjMxha5zh3JmCKzoQNaGT5TvyR0UgB0EOmnMkFaZftX</t>
  </si>
  <si>
    <t>4rPb6aRnjT1RlOidzZW8NT</t>
  </si>
  <si>
    <t>6eaxQshM5yuY2WLlQ8amUS</t>
  </si>
  <si>
    <t>AQ 20.01 Traceability and stock origin</t>
  </si>
  <si>
    <t>6cVkk3FsKVyXw3Axz1X0EJKWseLrLUhPeorCfNWn5jf</t>
  </si>
  <si>
    <t>1Gmj3oSGRRz2wF43jglNiZ</t>
  </si>
  <si>
    <t>1w2d3I6CuKthFEEDJPAfK2</t>
  </si>
  <si>
    <t>AQ 09 RECALL AND WITHDRAWAL PROCEDURE</t>
  </si>
  <si>
    <t>6cVkk3FsKVyXw3Axz1X0EJ55afRttVG4dVUXKLoNoQoe</t>
  </si>
  <si>
    <t>3U9ZVLZyebAQYRVksg1MLP</t>
  </si>
  <si>
    <t>5mdYYXLIFyNI492xPC4Wrk</t>
  </si>
  <si>
    <t>AQ 19.01 Chemical compound storage</t>
  </si>
  <si>
    <t>6cVkk3FsKVyXw3Axz1X0EJ6tiYYI8mKlvSXw5jfqgMdE</t>
  </si>
  <si>
    <t>6DK33hs49O0mVODM44PumI</t>
  </si>
  <si>
    <t>4G6L5rXAv5opyJXaaJSspR</t>
  </si>
  <si>
    <t xml:space="preserve">AQ 19 CHEMICAL COMPOUNDS
</t>
  </si>
  <si>
    <t>Refer to the introduction, section “Chemical compounds."</t>
  </si>
  <si>
    <t>4G6L5rXAv5opyJXaaJSspR5mdYYXLIFyNI492xPC4Wrk</t>
  </si>
  <si>
    <t>MfbZ6xSbvl0LIQHCG3HAH</t>
  </si>
  <si>
    <t>2B20jqk2goXcNqV2HX9qhe</t>
  </si>
  <si>
    <t>AQ 08 COMPLAINTS</t>
  </si>
  <si>
    <t>4pvzWZLf4r0AsvpuWuoYAC6eaxQshM5yuY2WLlQ8amUS</t>
  </si>
  <si>
    <t>2D3gR7aaHx6tnYQQuF1lXz</t>
  </si>
  <si>
    <t>23vkcq3eLNCd3go9Rkaald</t>
  </si>
  <si>
    <t>AQ 04.05 Workers’ welfare</t>
  </si>
  <si>
    <t>4pvzWZLf4r0AsvpuWuoYAC6moTS0uCjB77ymqMRrEaKu</t>
  </si>
  <si>
    <t>476rC4cdc9j8oss1h3sXXS</t>
  </si>
  <si>
    <t>Ttg0N6A2FwKCNo4IteaLK</t>
  </si>
  <si>
    <t>AQ 14 FARM MASS BALANCE</t>
  </si>
  <si>
    <t>4pvzWZLf4r0AsvpuWuoYAC1V7OJsLngbMIMF5cpB2lgv</t>
  </si>
  <si>
    <t>3dK0wdZnclzgLIOpYhYOUM</t>
  </si>
  <si>
    <t>55ckAD4CZWQhWLcwQj76KJ</t>
  </si>
  <si>
    <t>AQ 06.03 Environmental impact and management</t>
  </si>
  <si>
    <t>4pvzWZLf4r0AsvpuWuoYAC69tkf9xTq4aAYbrRMthWNF</t>
  </si>
  <si>
    <t>304WayBeH0VzrDds0V9TK0</t>
  </si>
  <si>
    <t>2DBDLKNCCHjgeVp2fH2kz4</t>
  </si>
  <si>
    <t>AQ 06.02 Waste and pollution action plan</t>
  </si>
  <si>
    <t>4pvzWZLf4r0AsvpuWuoYAC32bnxD3iuIFgJa6SxSTZZE</t>
  </si>
  <si>
    <t>60YTqCQn7FH9usxqAQOiqL</t>
  </si>
  <si>
    <t>2GgfGeHb0isCXFe3cDafB8</t>
  </si>
  <si>
    <t>AQ 07.01 Impact of farming on the environment and biodiversity</t>
  </si>
  <si>
    <t>4pvzWZLf4r0AsvpuWuoYAC65SiBmR9xE6MmZIJH2OMh8</t>
  </si>
  <si>
    <t>3voJYmeY4m9jVUrQOPEIep</t>
  </si>
  <si>
    <t>2rOCEOZ7FKjNjNArXiLHzT</t>
  </si>
  <si>
    <t>AQ 07 CONSERVATION</t>
  </si>
  <si>
    <t>4pvzWZLf4r0AsvpuWuoYAC4Zl4dLXiCmXFVqnsslPb0x</t>
  </si>
  <si>
    <t>vjS57MJ5nsSkYmlRxSwbF</t>
  </si>
  <si>
    <t>3Zzd9zsLAfuVfEUUYQV7Pd</t>
  </si>
  <si>
    <t xml:space="preserve">AQ 07.03 Escapes </t>
  </si>
  <si>
    <t>4pvzWZLf4r0AsvpuWuoYAC12xtoMmsI7QQenkWEVMZAu</t>
  </si>
  <si>
    <t>6Nj4cfV6ylPpCa0EI9BKKW</t>
  </si>
  <si>
    <t>7DAWrJ4FEll4vr7SY3agoa</t>
  </si>
  <si>
    <t>AQ 11 GLOBALG.A.P. STATUS</t>
  </si>
  <si>
    <t>4pvzWZLf4r0AsvpuWuoYAC3bnauhR2XKWnnmjxnrNJeQ</t>
  </si>
  <si>
    <t>1JbLaD4cXHUBhzd0XaNL3n</t>
  </si>
  <si>
    <t>2nHnjQBzxk2jzqTlOcVbMi</t>
  </si>
  <si>
    <t>AQ 07.06 Energy efficiency</t>
  </si>
  <si>
    <t>Farming equipment shall be selected and maintained for optimum energy efficiency. The use of renewable energy sources should be encouraged.</t>
  </si>
  <si>
    <t>4Igs0TcvRtcZaLqERpBzyw5TvyR0UgB0EOmnMkFaZftX</t>
  </si>
  <si>
    <t>59QewLUkUiVzPdGlfgu21o</t>
  </si>
  <si>
    <t>5S5Axhf3c7R5yra1GF3lz</t>
  </si>
  <si>
    <t>AQ 07.05 Ecological upgrading of unproductive sites</t>
  </si>
  <si>
    <t>6inH5pgUJeX8hyB3EYnjvL3vLjIvLzmFDnyHGwp4sKjy</t>
  </si>
  <si>
    <t>2IpBpucJX7pJDK7yar4Pdz</t>
  </si>
  <si>
    <t>6udigXdkpe8Lswjod4NBOa</t>
  </si>
  <si>
    <t>AQ 01.02 Site management</t>
  </si>
  <si>
    <t>6inH5pgUJeX8hyB3EYnjvL2lcjWDd2pC4Mxvjx89tTP3</t>
  </si>
  <si>
    <t>4b75QxZajdtzw35yuJYzax</t>
  </si>
  <si>
    <t>KwyucNsg6nzI6rjENLt3d</t>
  </si>
  <si>
    <t>AQ 01.03 Legislative framework</t>
  </si>
  <si>
    <t>6inH5pgUJeX8hyB3EYnjvL4WvVgaj0DmqytcECbsfj85</t>
  </si>
  <si>
    <t>LBOB0pVTmEHC3zp2yT9uB</t>
  </si>
  <si>
    <t>24wmFn53ZJndoxOd1EgcHe</t>
  </si>
  <si>
    <t>AQ 19.03 Transport of chemical compounds</t>
  </si>
  <si>
    <t>1YbYgCwF5emApZVepFq1X175ZhDFwSi67hTEERmDGpdT</t>
  </si>
  <si>
    <t>2fxuNtMikwq4pGJPm9UHmp</t>
  </si>
  <si>
    <t>4JDwCyBH1ImTjbVhIZvTq3</t>
  </si>
  <si>
    <t>AQ 04.04 Personal protective equipment</t>
  </si>
  <si>
    <t>1YbYgCwF5emApZVepFq1X12fdp0291AK18VPCACdP0xw</t>
  </si>
  <si>
    <t>2jMIlVn1YjTp2J7QpgwC0e</t>
  </si>
  <si>
    <t>mo9Uog2nl7PhTPO5LbeWt</t>
  </si>
  <si>
    <t>AQ 06.01 Identification of waste and pollutants</t>
  </si>
  <si>
    <t>61TDaidZRAGqCBPGs8ha8G5TX5THcQM5Np1uQ5ItrWLM</t>
  </si>
  <si>
    <t>iRZqmNFK3RvDpleWESvWD</t>
  </si>
  <si>
    <t>QZfIR1aSAjL2YcUqo376X</t>
  </si>
  <si>
    <t>AQ 12 LOGO USE</t>
  </si>
  <si>
    <t>61TDaidZRAGqCBPGs8ha8G1aV0zFwSp9AmvxxfeGq2eA</t>
  </si>
  <si>
    <t>ULRbRAkZftwkpBniFH1e3</t>
  </si>
  <si>
    <t>2VMR7eFBhsXQA1k8IjqWQx</t>
  </si>
  <si>
    <t>AQ 19.02 Empty containers and unused chemicals</t>
  </si>
  <si>
    <t>61TDaidZRAGqCBPGs8ha8G6gb3L0lEZN6wO8WjVRr7lV</t>
  </si>
  <si>
    <t>2Oh375nnYEbnQDw1A6DTeg</t>
  </si>
  <si>
    <t>7mYXogZyldja1l4zH5Wvh4</t>
  </si>
  <si>
    <t>AQ 04.03 Workers’ hazards and first aid</t>
  </si>
  <si>
    <t>12V2s4FpWw8zBFdb1VY42AxbaIyuRHw74GoMT8PbnKx</t>
  </si>
  <si>
    <t>3oVFuQiVBK4m7nEKjxabKy</t>
  </si>
  <si>
    <t>7BbYPU8D5VjuX50wR037bc</t>
  </si>
  <si>
    <t>AQ 01.01 Site history</t>
  </si>
  <si>
    <t>12V2s4FpWw8zBFdb1VY42A1oGNflTpAerQDWPIkzL1jE</t>
  </si>
  <si>
    <t>3R09p8j9SBPrd2ZkAKqqPy</t>
  </si>
  <si>
    <t>4Zl4dLXiCmXFVqnsslPb0x</t>
  </si>
  <si>
    <t>AQ 20.07 Ponds</t>
  </si>
  <si>
    <t>fpZn5YAfrwOfpIHt5wBr75TvyR0UgB0EOmnMkFaZftX</t>
  </si>
  <si>
    <t>WVkyFPGsvsPsC7Lz3bNRP</t>
  </si>
  <si>
    <t>65SiBmR9xE6MmZIJH2OMh8</t>
  </si>
  <si>
    <t>AQ 20.06 All pens in bodies of water</t>
  </si>
  <si>
    <t>QZfIR1aSAjL2YcUqo376X5TvyR0UgB0EOmnMkFaZftX</t>
  </si>
  <si>
    <t>fICsjkYrHVr87NAeTjI92</t>
  </si>
  <si>
    <t>awxbzDqiAc5w5F9Xaavfk</t>
  </si>
  <si>
    <t>AQ 05 OUTSOURCED ACTIVITIES (SUBCONTRACTORS)</t>
  </si>
  <si>
    <t>Subcontracting is the practice of assigning, or outsourcing, part of the obligations and tasks under a contract to another party known as a subcontractor.</t>
  </si>
  <si>
    <t>3htAhHdPv9OtsLHNNhtZxH7BbYPU8D5VjuX50wR037bc</t>
  </si>
  <si>
    <t>3wjtllhf2EZ05k7ry5E364</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</si>
  <si>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</si>
  <si>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</si>
  <si>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</si>
  <si>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3htAhHdPv9OtsLHNNhtZxH6udigXdkpe8Lswjod4NBOa</t>
  </si>
  <si>
    <t>2lIJrvbtPcVuY8RZkfCGAZ</t>
  </si>
  <si>
    <t>11ZC60E3YAtAUx5wNuuXwj</t>
  </si>
  <si>
    <t>AQ 07.04 High conservation value areas</t>
  </si>
  <si>
    <t>3jqGVv62GBsd8KJSjIWQ7Xmo9Uog2nl7PhTPO5LbeWt</t>
  </si>
  <si>
    <t>54b9jNn5l6JshlbKMcZkvo</t>
  </si>
  <si>
    <t>3vLjIvLzmFDnyHGwp4sKjy</t>
  </si>
  <si>
    <t>AQ 22.01 General</t>
  </si>
  <si>
    <t>3jqGVv62GBsd8KJSjIWQ7X2DBDLKNCCHjgeVp2fH2kz4</t>
  </si>
  <si>
    <t>3CUgz7Cjbz3lVegK48kdwN</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</si>
  <si>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</si>
  <si>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</si>
  <si>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</si>
  <si>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1kzI7hCCMY4wQOFQmIPOPD5TvyR0UgB0EOmnMkFaZftX</t>
  </si>
  <si>
    <t>101TCDdkyoiKx59uYCCXGd</t>
  </si>
  <si>
    <t>2lcjWDd2pC4Mxvjx89tTP3</t>
  </si>
  <si>
    <t>AQ 22.02 Feed records</t>
  </si>
  <si>
    <t>5OZ3Oy0MVM5jXao9ZvAlrA5TvyR0UgB0EOmnMkFaZftX</t>
  </si>
  <si>
    <t>vmjGfCIFJSM7cQD7NFV80</t>
  </si>
  <si>
    <t>4WvVgaj0DmqytcECbsfj85</t>
  </si>
  <si>
    <t>AQ 22.03 Storage of aquaculture feeds</t>
  </si>
  <si>
    <t>4ZGW9ZWBwWewpL1DYzfgyb5TvyR0UgB0EOmnMkFaZftX</t>
  </si>
  <si>
    <t>4CJaPlJ48CsnwJPpOBaOcW</t>
  </si>
  <si>
    <t>55afRttVG4dVUXKLoNoQoe</t>
  </si>
  <si>
    <t>AQ 18.02 Hatchery management</t>
  </si>
  <si>
    <t>4gUkP5eS8EnUG0fKZ0tMiZ5TvyR0UgB0EOmnMkFaZftX</t>
  </si>
  <si>
    <t>4amaTwSSW3aZdfZj8YONNc</t>
  </si>
  <si>
    <t>6cVkk3FsKVyXw3Axz1X0EJ</t>
  </si>
  <si>
    <t>AQ 18 REPRODUCTION – This section provides the additional principles and criteria specifically to hatcheries, when covered under the certificate.</t>
  </si>
  <si>
    <t>7HDQtIsDtzns0bD1ntR0eP5TvyR0UgB0EOmnMkFaZftX</t>
  </si>
  <si>
    <t>1iBxbUx6cezVlgCvMmOwI9</t>
  </si>
  <si>
    <t>6tiYYI8mKlvSXw5jfqgMdE</t>
  </si>
  <si>
    <t>AQ 18.03 Brood fish stripping</t>
  </si>
  <si>
    <t xml:space="preserve">If brood fish are stripped, this shall be done with consideration for the animals’ welfare.
</t>
  </si>
  <si>
    <t>5ZEbtYAwaiK1X4qvVH0ye85TvyR0UgB0EOmnMkFaZftX</t>
  </si>
  <si>
    <t>1nW8TTNH1fusUklcAyzJ3O</t>
  </si>
  <si>
    <t>KWseLrLUhPeorCfNWn5jf</t>
  </si>
  <si>
    <t>AQ 18.01 Brood stock and seedlings</t>
  </si>
  <si>
    <t>Depending on species: ova, smolt, fry, fingerling, larvae, alevin, spat, nauplii and post-larvae, others</t>
  </si>
  <si>
    <t>36VGW0OgI5dbYuNy8pN1X45TvyR0UgB0EOmnMkFaZftX</t>
  </si>
  <si>
    <t>4dqTp7fkABPCSIwP6BJ67E</t>
  </si>
  <si>
    <t>fpZn5YAfrwOfpIHt5wBr7</t>
  </si>
  <si>
    <t>AQ 27 DEPURATION</t>
  </si>
  <si>
    <t>1LqxqbMnYmX3O47nTDkHLF5TvyR0UgB0EOmnMkFaZftX</t>
  </si>
  <si>
    <t>6CSFbUgkhrbJU87vlKmRUq</t>
  </si>
  <si>
    <t>xbaIyuRHw74GoMT8PbnKx</t>
  </si>
  <si>
    <t>AQ 26.01 Stunning and bleeding</t>
  </si>
  <si>
    <t>76Up1Jlz2ogKdKXUH1J3L5TvyR0UgB0EOmnMkFaZftX</t>
  </si>
  <si>
    <t>7KbSmeRQQ9vMW32RA3fvgt</t>
  </si>
  <si>
    <t>12V2s4FpWw8zBFdb1VY42A</t>
  </si>
  <si>
    <t>AQ 26 SLAUGHTER ACTIVITIES</t>
  </si>
  <si>
    <t>6l21qjBupUIUO8XLCiUEef5TvyR0UgB0EOmnMkFaZftX</t>
  </si>
  <si>
    <t>5z698mI9SK13uqc3qKoGYH</t>
  </si>
  <si>
    <t>1oGNflTpAerQDWPIkzL1jE</t>
  </si>
  <si>
    <t>AQ 26.02 Blood waters</t>
  </si>
  <si>
    <t>31r3O7m6YdmvyCuOWIOMh65TvyR0UgB0EOmnMkFaZftX</t>
  </si>
  <si>
    <t>2gbDib5iDBqNNbrpbd3LT0</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</si>
  <si>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</si>
  <si>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</si>
  <si>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GLOBALG.A.P.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</si>
  <si>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7bt3lOtOqh5dlKm5Rqrjx45TvyR0UgB0EOmnMkFaZftX</t>
  </si>
  <si>
    <t>SAeb09u4BIJU5hywl5ZTk</t>
  </si>
  <si>
    <t>62pcFPkt77OZum9a77v4Bc</t>
  </si>
  <si>
    <t>AQ 28.02 Input and output verification</t>
  </si>
  <si>
    <t>This section does not apply if the producer processes only their own farmed products and is not registered in the GLOBALG.A.P. IT systems for parallel ownership.</t>
  </si>
  <si>
    <t>2RFsPSHa2XlX0JHYiJO2Wc5TvyR0UgB0EOmnMkFaZftX</t>
  </si>
  <si>
    <t>OkwgpiefJyhKOx86JFmLs</t>
  </si>
  <si>
    <t>5WJHGPTTWb7MtMDRBmMa6c</t>
  </si>
  <si>
    <t>AQ 28.03 Traceability</t>
  </si>
  <si>
    <t>6PzSKiJw1bRFye5uX49taK5TvyR0UgB0EOmnMkFaZftX</t>
  </si>
  <si>
    <t>Oa7r1b8qY2CRF4UuPKcN3</t>
  </si>
  <si>
    <t>1QBze7NaIYiHw7VdVlbt4H</t>
  </si>
  <si>
    <t>AQ 28.01 Management Structure</t>
  </si>
  <si>
    <t>48EClxc2uJIvBOW8IlSEPt5TvyR0UgB0EOmnMkFaZftX</t>
  </si>
  <si>
    <t>3L2zyFJ2zu5HQQgkTRwa7p</t>
  </si>
  <si>
    <t>198tyEsFhpRSGa7ciBtswI</t>
  </si>
  <si>
    <t>AQ 28.04 Identification of output with certified status (originating from certified production processes)</t>
  </si>
  <si>
    <t>2o0PHrjwVpc8TxdOBpkPzy5TvyR0UgB0EOmnMkFaZftX</t>
  </si>
  <si>
    <t>5RQ8IqiLnmA7DEtNqhNVls</t>
  </si>
  <si>
    <t>10c0y7GWMTWtoirCquzgD2</t>
  </si>
  <si>
    <t>AQ 28.06 Food safety system</t>
  </si>
  <si>
    <t>696jSQYmLVDJoD3UnofwTY253gbk0kdnSSFyQX6iFKWy</t>
  </si>
  <si>
    <t>4V5PDUBdj9Q0i7fbGfInQk</t>
  </si>
  <si>
    <t>2z9eo0DDlV0YPSYz2O8J7r</t>
  </si>
  <si>
    <t>AQ 07.02 Predator exclusion plan</t>
  </si>
  <si>
    <t>696jSQYmLVDJoD3UnofwTYuzn8UMxTkF1w7M3FTD0sW</t>
  </si>
  <si>
    <t>21mCH63CMsUTKkluKw6dN9</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</si>
  <si>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</si>
  <si>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</si>
  <si>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</si>
  <si>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696jSQYmLVDJoD3UnofwTY6aZY7458MgGAXucrp2rDfj</t>
  </si>
  <si>
    <t>tDOe2o0zWYqYm0KNgqj9x</t>
  </si>
  <si>
    <t>61TDaidZRAGqCBPGs8ha8G</t>
  </si>
  <si>
    <t>AQ 25 HOLDING AND CROWDING FACILITIES</t>
  </si>
  <si>
    <t>696jSQYmLVDJoD3UnofwTY5U9xxekFJ28sU2NwdkP9u8</t>
  </si>
  <si>
    <t>3gLKlk7CEmbkXjaBvbTvGh</t>
  </si>
  <si>
    <t>75ZhDFwSi67hTEERmDGpdT</t>
  </si>
  <si>
    <t>AQ 24.01 Harvesting – Method of harvest/dispatch</t>
  </si>
  <si>
    <t>696jSQYmLVDJoD3UnofwTY7GSUGbBCg0zqqdO3nIYknt</t>
  </si>
  <si>
    <t>5k6Z1qS7vCZ6NXbWiaUJu9</t>
  </si>
  <si>
    <t>1YbYgCwF5emApZVepFq1X1</t>
  </si>
  <si>
    <t>AQ 24 HARVESTING AND POSTHARVESTING OPERATIONS</t>
  </si>
  <si>
    <t>696jSQYmLVDJoD3UnofwTY4YYEAFlKQL7dZttPmpxB2F</t>
  </si>
  <si>
    <t>3snGfVLt7Wxd5FZGpG4j8y</t>
  </si>
  <si>
    <t>1aV0zFwSp9AmvxxfeGq2eA</t>
  </si>
  <si>
    <t>AQ 25.02 Mortalities in holding facilities, including well boats, and/or prior to slaughter</t>
  </si>
  <si>
    <t>1gpvHRL3jcuK0YTVBxeDJK5TvyR0UgB0EOmnMkFaZftX</t>
  </si>
  <si>
    <t>4zSkvUbTdlSMEjoMX9r149</t>
  </si>
  <si>
    <t>2fdp0291AK18VPCACdP0xw</t>
  </si>
  <si>
    <t>AQ 24.02 Traceability of harvested farmed aquatic species</t>
  </si>
  <si>
    <t>6SSbkfthK0LYaxbv5b14GBCewd3FqcwBMtVtTDK4h9s</t>
  </si>
  <si>
    <t>3LyKIn2zocb3lDNExH1RfM</t>
  </si>
  <si>
    <t>6gb3L0lEZN6wO8WjVRr7lV</t>
  </si>
  <si>
    <t>AQ 25.03 Escapes and indigenous species</t>
  </si>
  <si>
    <t>6SSbkfthK0LYaxbv5b14GB7h4leQtnNFBbHHWbgN8lXM</t>
  </si>
  <si>
    <t>7eAOPa3QKXk7fUsXuWAZQT</t>
  </si>
  <si>
    <t>4eKy1DGXi4so3zRzyqThnJ</t>
  </si>
  <si>
    <t>HOP 33.03 Temperature and humidity control</t>
  </si>
  <si>
    <t>6SSbkfthK0LYaxbv5b14GB5RnRCz8ee4Zl9QUgeRKTHd</t>
  </si>
  <si>
    <t>1o2yFFL4vOygH47fNAZmGV</t>
  </si>
  <si>
    <t>Rm2o1gaBaALvlfFEiYrMu</t>
  </si>
  <si>
    <t>HOP 33 POSTHARVEST HANDLING</t>
  </si>
  <si>
    <t>6SSbkfthK0LYaxbv5b14GB1vk62VlZg3Zq6bcgLfSxGJ</t>
  </si>
  <si>
    <t>31PFCSQaqCuB8q57zJg6RP</t>
  </si>
  <si>
    <t>2mT42AzGqaTB4SqjuCAb8l</t>
  </si>
  <si>
    <t>HOP 17 LOGO USE</t>
  </si>
  <si>
    <t>6SSbkfthK0LYaxbv5b14GB5TLexd3GI3AjZkCglPj3h5</t>
  </si>
  <si>
    <t>5jtdahGRPyTbM5paWcRuKM</t>
  </si>
  <si>
    <t>1PygzsgwT1kH98NoRIqHJK</t>
  </si>
  <si>
    <t>HOP 26 PLANT PROPAGATION MATERIAL</t>
  </si>
  <si>
    <t>6SSbkfthK0LYaxbv5b14GB1OZTzJWvKeCm4lQLj2de5o</t>
  </si>
  <si>
    <t>1P5WF4AhiUVjKU0eMjYNP3</t>
  </si>
  <si>
    <t>34qytRFn55Pj9v8N6jW9Nd</t>
  </si>
  <si>
    <t>HOP 29.03 Organic fertilizers</t>
  </si>
  <si>
    <t>6SSbkfthK0LYaxbv5b14GB6v0SS1OCIEL11DaUsdV8qY</t>
  </si>
  <si>
    <t>6akCg1bzbz31hRuysr8H2o</t>
  </si>
  <si>
    <t>3mzqvFtvshFUd9FG5jPpxS</t>
  </si>
  <si>
    <t>HOP 29 FERTILIZERS AND BIOSTIMULANTS</t>
  </si>
  <si>
    <t>3Xuqd2nxrHRHWBMMAl2PDV5TvyR0UgB0EOmnMkFaZftX</t>
  </si>
  <si>
    <t>4Hbavnq82IxeTzp86PTwLH</t>
  </si>
  <si>
    <t>2G6uwghHDTAis8RUZY3FJx</t>
  </si>
  <si>
    <t>HOP 29.01 Application records</t>
  </si>
  <si>
    <t>5nPf6FvRIaYhUohxiK6Z4C4e9U8QqFWhkb5syMftPkjz</t>
  </si>
  <si>
    <t>3lmOYo1HEXN9WTJSOmoeqn</t>
  </si>
  <si>
    <t>4tsSAXoTqULXFfkPGQuphj</t>
  </si>
  <si>
    <t>HOP 32.02 Application records</t>
  </si>
  <si>
    <t>5nPf6FvRIaYhUohxiK6Z4C5wu9vqrUGRlCKkbHt3ECf0</t>
  </si>
  <si>
    <t>76gj5wqMrhjC9IwB6fPD1O</t>
  </si>
  <si>
    <t>57pN9EDRNJdtiagduP3fZW</t>
  </si>
  <si>
    <t>HOP 32 PLANT PROTECTION PRODUCTS</t>
  </si>
  <si>
    <t>5nPf6FvRIaYhUohxiK6Z4C7tkt1sKqqlLnUrh71qam9K</t>
  </si>
  <si>
    <t>7bibspXJGGbnFX0bW7wkAp</t>
  </si>
  <si>
    <t>2WGH0RWY1OjvoJuoSirwHO</t>
  </si>
  <si>
    <t>HOP 32.03 Plant protection product preharvest intervals</t>
  </si>
  <si>
    <t>6mrYpZ2GcLZ7AP1RVVry5G7te0V5sEO4j2gdaCHhqwRe</t>
  </si>
  <si>
    <t>3G6XCS3kXxaiT6An6fyXYY</t>
  </si>
  <si>
    <t>2JbpD7n1ziHSr2bVcKMSYA</t>
  </si>
  <si>
    <t>HOP 32.04 Empty containers</t>
  </si>
  <si>
    <t>6mrYpZ2GcLZ7AP1RVVry5GaeLabNl3CjngCaQDiZCnP</t>
  </si>
  <si>
    <t>64tLhqUpveB3E8yVXVsubo</t>
  </si>
  <si>
    <t>3jlC57moeRajaaQIIaDd20</t>
  </si>
  <si>
    <t>HOP 03 RESOURCE MANAGEMENT AND TRAINING</t>
  </si>
  <si>
    <t>6mrYpZ2GcLZ7AP1RVVry5G6ZlIRqNokp14rd0OrJYpUs</t>
  </si>
  <si>
    <t>1Jsd4Po9zEonkNa6KicOXv</t>
  </si>
  <si>
    <t>1EgtVf0gt9faAZ208UKbhp</t>
  </si>
  <si>
    <t>HOP 13 EQUIPMENT AND DEVICES</t>
  </si>
  <si>
    <t>6mrYpZ2GcLZ7AP1RVVry5G6Rr7lWkdEx4UFV3lspdV2c</t>
  </si>
  <si>
    <t>1A6ymTFpce17AFVUfpWjBA</t>
  </si>
  <si>
    <t>4QOHCspm1xB86DGAUYDjRE</t>
  </si>
  <si>
    <t>HOP 32.09 Plant protection product and postharvest treatment product storage</t>
  </si>
  <si>
    <t>6mrYpZ2GcLZ7AP1RVVry5G7FzFPUI62I8icT9zFiqYBn</t>
  </si>
  <si>
    <t>7qLHXfgMF1BvtNhEoTrOl1</t>
  </si>
  <si>
    <t>3ag7qg4fpn4nxKeaoiBogr</t>
  </si>
  <si>
    <t>HOP 32.11 Invoices and procurement documentation</t>
  </si>
  <si>
    <t>6mrYpZ2GcLZ7AP1RVVry5G2sC7LUqXHhrGUVy4ZkqKu8</t>
  </si>
  <si>
    <t>2GyriZTFrdoiLg6YAzlPPH</t>
  </si>
  <si>
    <t>5Nuj2EiEyMVydcblHaISFD</t>
  </si>
  <si>
    <t>HOP 20.02 Hazards and first aid</t>
  </si>
  <si>
    <t>6mrYpZ2GcLZ7AP1RVVry5G3ZsSeRvZNIo9inIvGSDPi7</t>
  </si>
  <si>
    <t>6LT3SsPHecSghrKBDqqFdh</t>
  </si>
  <si>
    <t>1STSYkQfJC6sJCHTl0LQ4B</t>
  </si>
  <si>
    <t>HOP 20 WORKERS’ HEALTH, SAFETY, AND WELFARE</t>
  </si>
  <si>
    <t>6mrYpZ2GcLZ7AP1RVVry5GwRT3XcKfUaVoLQYa4XeJC</t>
  </si>
  <si>
    <t>h8R5jJkb29tHZV3B118Di</t>
  </si>
  <si>
    <t>6iax11SKEZhY8rQyeOo4x9</t>
  </si>
  <si>
    <t>HOP 20.04 Workers’ welfare</t>
  </si>
  <si>
    <t>6mrYpZ2GcLZ7AP1RVVry5G5OPZTbS8UKCdo5sAfvtHwp</t>
  </si>
  <si>
    <t>3ENhTBiDiLIby2zwwYZ4II</t>
  </si>
  <si>
    <t>7zYHRKozLWyZJNsLHlqmWj</t>
  </si>
  <si>
    <t>HOP 24 GREENHOUSE GASES AND CLIMATE CHANGE</t>
  </si>
  <si>
    <t>64cWD91pr0geaTi2ASvLb5TvyR0UgB0EOmnMkFaZftX</t>
  </si>
  <si>
    <t>2I5R4B5uqBuxo2ybSCGbHu</t>
  </si>
  <si>
    <t>7tJdxC0MUJe1HSs3MotQlM</t>
  </si>
  <si>
    <t>HOP 23 ENERGY EFFICIENCY</t>
  </si>
  <si>
    <t>6AvKQ3DXzy69suGAzqeAmu5TvyR0UgB0EOmnMkFaZftX</t>
  </si>
  <si>
    <t>1CjsvntGscU8PNU0sD5ccV</t>
  </si>
  <si>
    <t>25ufr7Onk7JPdSt2laMS29</t>
  </si>
  <si>
    <t>HOP 22.01 Management of biodiversity and habitats</t>
  </si>
  <si>
    <t>2apQYV4sVGueZxb722p8822IPCUnYuMhRLMitDdZuBV6</t>
  </si>
  <si>
    <t>3IUiXuwp5nc4lJpNyIt6Gm</t>
  </si>
  <si>
    <t>3ov8Ci8FQzD3sYIYu2RpnL</t>
  </si>
  <si>
    <t>HOP 22 BIODIVERSITY AND HABITATS</t>
  </si>
  <si>
    <t>2apQYV4sVGueZxb722p8826rCsdcQbJnfwmnsw2F9C4z</t>
  </si>
  <si>
    <t>21iP5X956IMsI7DJvW88jr</t>
  </si>
  <si>
    <t>3yiKvwYoXBHDoxipYV9gbp</t>
  </si>
  <si>
    <t>HOP 21 SITE MANAGEMENT</t>
  </si>
  <si>
    <t>2apQYV4sVGueZxb722p88222v7nnkQpO82gWNsHA3e6i</t>
  </si>
  <si>
    <t>7cF7TZI0Gd9xPsfARGQ9l9</t>
  </si>
  <si>
    <t>3hFRwOPd6tyF3XqgDpiUsI</t>
  </si>
  <si>
    <t xml:space="preserve">HOP 07 PARALLEL OWNERSHIP, TRACEABILITY, AND SEGREGATION </t>
  </si>
  <si>
    <t>6mrYpZ2GcLZ7AP1RVVry5G3WBrxkh802qoM6WUHlCwcx</t>
  </si>
  <si>
    <t>466hVwkhlu8tOtAvU7MH3t</t>
  </si>
  <si>
    <t>1bKgax0qDr1kdS45vRoOYL</t>
  </si>
  <si>
    <t>HOP 01 INTERNAL DOCUMENTATION</t>
  </si>
  <si>
    <t>2apQYV4sVGueZxb722p8825az4vdaXEuQgs5B9UaOjzb</t>
  </si>
  <si>
    <t>2uILNFLSUSNvYMiLxTWG1l</t>
  </si>
  <si>
    <t>6jdV20fj5kQdZCYqV2HAZj</t>
  </si>
  <si>
    <t>HOP 09 RECALL AND WITHDRAWAL</t>
  </si>
  <si>
    <t>6vDiuqvJNOSRl5wyT01Pym7zXnm2lgE6Oh3K9yFP7Gdf</t>
  </si>
  <si>
    <t>1RPVuNcKGhKGNDUNMmqJad</t>
  </si>
  <si>
    <t>4wZVGrd3Y6MNXGOUDdx8aE</t>
  </si>
  <si>
    <t>HOP 02 CONTINUOUS IMPROVEMENT PLAN</t>
  </si>
  <si>
    <t>6vDiuqvJNOSRl5wyT01PymglN2WuTeRW3b5FgXbh8Ta</t>
  </si>
  <si>
    <t>6uoQDWLk4J8jAguIJy4ZW5</t>
  </si>
  <si>
    <t>17ftYiGJQGfvC82XpjU1HE</t>
  </si>
  <si>
    <t>HOP 14 FOOD SAFETY POLICY DECLARATION</t>
  </si>
  <si>
    <t>6vDiuqvJNOSRl5wyT01PymegxrRxt1wvmpDaKwSbu23</t>
  </si>
  <si>
    <t>5c3dR1YVmA5sXHhsKmupYd</t>
  </si>
  <si>
    <t>5y6C5KZtGFA5bRC3q2nOtJ</t>
  </si>
  <si>
    <t>HOP 19 HYGIENE</t>
  </si>
  <si>
    <t>2lCsmz9pLx7NagHecV9mpX5TvyR0UgB0EOmnMkFaZftX</t>
  </si>
  <si>
    <t>2LfyMFMW36CamjuZ0YnMrr</t>
  </si>
  <si>
    <t>1zH3ajr9ldfV66pKaz5uSC</t>
  </si>
  <si>
    <t>HOP 33.01 Harvest and handling areas</t>
  </si>
  <si>
    <t>2qQW5LAimcgbwLksFTh6tg5TvyR0UgB0EOmnMkFaZftX</t>
  </si>
  <si>
    <t>7iWJXTXYCupkFTEfuzkuQg</t>
  </si>
  <si>
    <t>6XDlMJZ8YZa4z9YpSWG2pO</t>
  </si>
  <si>
    <t>HOP 33.07 Harvest and handling area safety</t>
  </si>
  <si>
    <t>19FqK7ekLK0m3iLHchTn8h2g5JReDfSpzAHl16771ew5</t>
  </si>
  <si>
    <t>6NNCdhTMTpFbSgoGpb63cp</t>
  </si>
  <si>
    <t>SAqaQFjpGvk0dxFTZIzwA</t>
  </si>
  <si>
    <t>HOP 30.06 Predicting irrigation requirements</t>
  </si>
  <si>
    <t>19FqK7ekLK0m3iLHchTn8h14lJpH5qVsP8C976yuQrDU</t>
  </si>
  <si>
    <t>13bKix0KDGNudEM0QXmk1y</t>
  </si>
  <si>
    <t>WIsqyzB7hUCqXcRGmylZ6</t>
  </si>
  <si>
    <t>HOP 30 WATER MANAGEMENT</t>
  </si>
  <si>
    <t>30jEVEr91nZpdd9cxyULwz5TvyR0UgB0EOmnMkFaZftX</t>
  </si>
  <si>
    <t>1PuOePk9uZL3G34wE5JQsg</t>
  </si>
  <si>
    <t>4AISrwQ9WCshrlYBBrxvLA</t>
  </si>
  <si>
    <t>HOP 30.04 Water storage</t>
  </si>
  <si>
    <t>5QTGwGTKitdKuEwjmkCJSy5TvyR0UgB0EOmnMkFaZftX</t>
  </si>
  <si>
    <t>2hnZEMTaQG5nB4cObQrjJa</t>
  </si>
  <si>
    <t>3bwHSjPIiZlDqoQlQa0RcI</t>
  </si>
  <si>
    <t>HOP 30.02 Water sources</t>
  </si>
  <si>
    <t>56UycwhshuG3OMlSB7ahAa5TvyR0UgB0EOmnMkFaZftX</t>
  </si>
  <si>
    <t>2MaWcCOjrnzTUZYLyLI2po</t>
  </si>
  <si>
    <t>1YjodcLkPXYuUVJv2kTcFk</t>
  </si>
  <si>
    <t>HOP 33.04 Pest control</t>
  </si>
  <si>
    <t>3BmiRfV14Y9UArHysfO3zs5TvyR0UgB0EOmnMkFaZftX</t>
  </si>
  <si>
    <t>2KVEEE9taT1qBKZw1pM15e</t>
  </si>
  <si>
    <t>110oWX79i6mbT4bTqOXnsF</t>
  </si>
  <si>
    <t>HOP 33.02 Foreign materials</t>
  </si>
  <si>
    <t>4UI39RIn6YI8gQZpGRKexG5TvyR0UgB0EOmnMkFaZftX</t>
  </si>
  <si>
    <t>2p77rPdFZt9MG3aWryompi</t>
  </si>
  <si>
    <t>7ctYNkkwyMaJhUZotDNFjC</t>
  </si>
  <si>
    <t>HOP 33.05 Finished products</t>
  </si>
  <si>
    <t>6vK5KBcIFJbIyxl3B3ekIp2pCca0Upzl3Nn66JUNHXeF</t>
  </si>
  <si>
    <t>3G2o2VZD4Vhj1j8NCZvH4W</t>
  </si>
  <si>
    <t>2oNaOXs0DVeMiQZPYCn5r7</t>
  </si>
  <si>
    <t>HOP 25 WASTE MANAGEMENT</t>
  </si>
  <si>
    <t>3YIgWsy9P8ND3BJPQGnD0j2pCca0Upzl3Nn66JUNHXeF</t>
  </si>
  <si>
    <t>6vy7qzuZGnKVxG0fDPIPXR</t>
  </si>
  <si>
    <t>31MnP6cupxhwzTJCfEX2C0</t>
  </si>
  <si>
    <t>HOP 30.01 Water use risk assessments and management plan</t>
  </si>
  <si>
    <t>3YIgWsy9P8ND3BJPQGnD0j1qvPg1ym8f6SRe66rOl40x</t>
  </si>
  <si>
    <t>3sySSWL5oAIx28hSoUBFMA</t>
  </si>
  <si>
    <t>6jeCGSSXYJzTftXx8cbHUd</t>
  </si>
  <si>
    <t>HOP 33.06 Transport</t>
  </si>
  <si>
    <t>3labXsBTDnp2nMlbS2V5AI412fDoNkTQzvavcR1yffoS</t>
  </si>
  <si>
    <t>3Y6whE7A4GTOmBM0cLfCgo</t>
  </si>
  <si>
    <t>5JMEtkoFWwAZfaa1yaPgBK</t>
  </si>
  <si>
    <t>HOP 30.03 Efficient water use on the farm</t>
  </si>
  <si>
    <t>3labXsBTDnp2nMlbS2V5AI2PabgCVl2axbE6gvoMhnNb</t>
  </si>
  <si>
    <t>6Qbmg6JuoN770dfkE0ogCG</t>
  </si>
  <si>
    <t>6DLYBu74pUsP9h2Tk6aE8b</t>
  </si>
  <si>
    <t>HOP 30.05 Water quality</t>
  </si>
  <si>
    <t>3labXsBTDnp2nMlbS2V5AI1WLl5crwUtAKu9uhWYEzsL</t>
  </si>
  <si>
    <t>3dOYyVrZuqiaWn8aIvCMMR</t>
  </si>
  <si>
    <t>5E9apgdIabjK9U9O52kP3v</t>
  </si>
  <si>
    <t>HOP 32.07 Residue analysis</t>
  </si>
  <si>
    <t>3labXsBTDnp2nMlbS2V5AI3bNRfY2TpP6vkYKG0u4wwr</t>
  </si>
  <si>
    <t>2zscEBuE0OwqbPZjKZeBLF</t>
  </si>
  <si>
    <t>AqZg0D6YeGl82j7kk861G</t>
  </si>
  <si>
    <t>HOP 16 FOOD FRAUD</t>
  </si>
  <si>
    <t>3YIgWsy9P8ND3BJPQGnD0j743VeTmtrKzh2yBlulWP21</t>
  </si>
  <si>
    <t>6g3NqdQl5NHN5tSVsxrY1N</t>
  </si>
  <si>
    <t>79NJXc4l9NQEbbeDhi7yAn</t>
  </si>
  <si>
    <t>HOP 15 FOOD DEFENSE</t>
  </si>
  <si>
    <t>3YIgWsy9P8ND3BJPQGnD0j11FBMuieNmnZtyeFBlepcF</t>
  </si>
  <si>
    <t>5bhPN4DzYGiQBGzqjmqwDA</t>
  </si>
  <si>
    <t>2bWjTJm7YGHjn0xzK8lmrx</t>
  </si>
  <si>
    <t>HOP 05 SPECIFICATIONS, SUPPLIERS, AND STOCK MANAGEMENT</t>
  </si>
  <si>
    <t>3YIgWsy9P8ND3BJPQGnD0jCSohyDpAegE66esWvDgT5</t>
  </si>
  <si>
    <t>3RXNryEkb5RsCci4ZuSpu4</t>
  </si>
  <si>
    <t>VDK37xlSNcEUrQRExLE3o</t>
  </si>
  <si>
    <t>HOP 11 NON-CONFORMING PRODUCTS</t>
  </si>
  <si>
    <t>3YIgWsy9P8ND3BJPQGnD0j6OqbxahSFlVeKhLRgYFytR</t>
  </si>
  <si>
    <t>56LbVxj8q6LfC4kf1x4GeA</t>
  </si>
  <si>
    <t>1JbTSVCXvD1rsi9FQI4BLX</t>
  </si>
  <si>
    <t>HOP 10 COMPLAINTS</t>
  </si>
  <si>
    <t>wyDCB5gmC64vDLZ45LmyF5l2rJiYbFtvFuXNhk6Xt0S</t>
  </si>
  <si>
    <t>5HpjunyxjPFZ8ERnK8tq7N</t>
  </si>
  <si>
    <t>5jzyQhmb27D4nmyslaqw29</t>
  </si>
  <si>
    <t>HOP 12 LABORATORY TESTING</t>
  </si>
  <si>
    <t>3YIgWsy9P8ND3BJPQGnD0j79pV2c30dTskerAeol8ohZ</t>
  </si>
  <si>
    <t>5XO2ouVK6UjXiuayI3pjaw</t>
  </si>
  <si>
    <t>2kuhirjgnGOVNDcaDpOkYM</t>
  </si>
  <si>
    <t>HOP 08 MASS BALANCE</t>
  </si>
  <si>
    <t>1TyGiQcuRVxqRPsWm6pYn75GJnBn0XaHPkzo9hXhVvqW</t>
  </si>
  <si>
    <t>5bVj9VFVZ6tCA1nWKx8e7w</t>
  </si>
  <si>
    <t>5J6Wg6hIOJWcbwRBTKjslF</t>
  </si>
  <si>
    <t>HOP 31 INTEGRATED PEST MANAGEMENT</t>
  </si>
  <si>
    <t>1TyGiQcuRVxqRPsWm6pYn725itD9t3AKPNN1d0JIB5bx</t>
  </si>
  <si>
    <t>2xx2r9xm1ZFKgkOLcMZqVd</t>
  </si>
  <si>
    <t>2zKr6OtZT3ieaBkkiQdRnE</t>
  </si>
  <si>
    <t>HOP 27 GENETICALLY MODIFIED ORGANISMS</t>
  </si>
  <si>
    <t>1TyGiQcuRVxqRPsWm6pYn73yEQbyyk01GoZYBCkYA4FP</t>
  </si>
  <si>
    <t>3JyHEnouIJTlEpv89BLJNJ</t>
  </si>
  <si>
    <t>BNyveclVEQj4HZroYIsSp</t>
  </si>
  <si>
    <t>HOP 28.02 Soil fumigation</t>
  </si>
  <si>
    <t>1TyGiQcuRVxqRPsWm6pYn73bxp0a7dcsX1zRhf8lSDgg</t>
  </si>
  <si>
    <t>65q3YF3Fh2kdDGMu1rvFCM</t>
  </si>
  <si>
    <t>38FoI2x9MvJMWYmW9A94FP</t>
  </si>
  <si>
    <t>HOP 28 SOIL AND SUBSTRATE MANAGEMENT</t>
  </si>
  <si>
    <t>5JIgB3UDpDaQaRmTmuUpoo2RNwE7jatfe6w5x0Tu6eV4</t>
  </si>
  <si>
    <t>32C8htEWfNkaxTSAw1lMmH</t>
  </si>
  <si>
    <t>1GydlnqB5f3ZYrijAhJ8a1</t>
  </si>
  <si>
    <t>HOP 28.01 Soil management and conservation</t>
  </si>
  <si>
    <t>5JIgB3UDpDaQaRmTmuUpoo5l2rJiYbFtvFuXNhk6Xt0S</t>
  </si>
  <si>
    <t>24BgKpKEedoO1JiqqsJ9K0</t>
  </si>
  <si>
    <t>3it1MDZers0ZhAZZAMnlhX</t>
  </si>
  <si>
    <t>HOP 29.04 Nutrient content</t>
  </si>
  <si>
    <t>5g1godsQJRqbjZxI603Etm2ea1rhckQVrSaK28J1Se0f</t>
  </si>
  <si>
    <t>6Y28XxkqaGhdKkUwmmVWZU</t>
  </si>
  <si>
    <t>6Wkw4wWRDCURPfRLe7FPfh</t>
  </si>
  <si>
    <t>HOP 06 TRACEABILITY</t>
  </si>
  <si>
    <t>5g1godsQJRqbjZxI603EtmAsizSx9djd7Hn9BlLrbya</t>
  </si>
  <si>
    <t>52qkXF3M0StAXkDQXFCSgS</t>
  </si>
  <si>
    <t>55PwbCfLEsH487m0LGfq8G</t>
  </si>
  <si>
    <t>HOP 22.03 Natural ecosystems and habitats are not converted into agricultural areas</t>
  </si>
  <si>
    <t>5g1godsQJRqbjZxI603Etm4CTLgpMoXEpcE8tXLndCGp</t>
  </si>
  <si>
    <t>1hr60kCaVVYZ0GddKH3itk</t>
  </si>
  <si>
    <t>3yzXvEhnmn5Jt2gzgNRyxG</t>
  </si>
  <si>
    <t>HOP 22.02 Ecological upgrading of unproductive sites</t>
  </si>
  <si>
    <t>IKtB5yVMmBF7k4LaDgUZw4Lhlvkx1w9JtxEbAhlutRi</t>
  </si>
  <si>
    <t>57NpCUzFpLeJMc4iXNsju7</t>
  </si>
  <si>
    <t>5AYuYvAyD5dx1XUm0wkNUh</t>
  </si>
  <si>
    <t>HOP 18 GLOBALG.A.P. STATUS</t>
  </si>
  <si>
    <t>IKtB5yVMmBF7k4LaDgUZw4lUZQXD5tjtX2glVe4lraA</t>
  </si>
  <si>
    <t>2Ic89h7XDhn3EnfuxricmS</t>
  </si>
  <si>
    <t>5ct5fM0HqC0lCNZYddSQSP</t>
  </si>
  <si>
    <t>HOP 32.10 Mixing and handling</t>
  </si>
  <si>
    <t>2BGuoLOuGR86Am1Hf7hCiG1WOpilQQJvvs3HIzyLlTD7</t>
  </si>
  <si>
    <t>3KLSVauiw2LpCRLz6sh0Gl</t>
  </si>
  <si>
    <t>1Lf9FHKch0eiLXJIpNhkap</t>
  </si>
  <si>
    <t>HOP 04 OUTSOURCED ACTIVITIES (SUBCONTRACTORS)</t>
  </si>
  <si>
    <t>2BGuoLOuGR86Am1Hf7hCiGCnld8x4oHlmExTFHGeLjj</t>
  </si>
  <si>
    <t>HZVFRQ0lPsAYqgtzVDmvQ</t>
  </si>
  <si>
    <t>1E1VhZbj9C7JN1P2MNO7PP</t>
  </si>
  <si>
    <t>HOP 20.03 Personal protective equipment</t>
  </si>
  <si>
    <t>2BGuoLOuGR86Am1Hf7hCiG3JTeuQtOc1OKqfRNulIqvM</t>
  </si>
  <si>
    <t>3FzF1LEqvaqcVg1sPXpO4T</t>
  </si>
  <si>
    <t>4xvzsgnTOtRkF4CQ8kI09i</t>
  </si>
  <si>
    <t>HOP 20.01 Risk assessment and training</t>
  </si>
  <si>
    <t>2BGuoLOuGR86Am1Hf7hCiG5VavlH2MeUS17rVAik4joc</t>
  </si>
  <si>
    <t>7a2Y6DzH7j1VVkaHdI2yOG</t>
  </si>
  <si>
    <t>49eZzszjuUC0B6uHMRpoza</t>
  </si>
  <si>
    <t>HOP 32.06 Disposal of surplus application mix</t>
  </si>
  <si>
    <t>2BGuoLOuGR86Am1Hf7hCiGaJyo4GEfHW26SGyqyk8my</t>
  </si>
  <si>
    <t>1hKXJ13N5lXYEXEOcZHmyy</t>
  </si>
  <si>
    <t>1dk4ytnQWjHBvg1ln8HjTF</t>
  </si>
  <si>
    <t>HOP 32.05 Obsolete plant protection products</t>
  </si>
  <si>
    <t>2BGuoLOuGR86Am1Hf7hCiGr4Wl5viNqALmYQehnJigP</t>
  </si>
  <si>
    <t>32JIKIaeDGwGaAEbTSj6y5</t>
  </si>
  <si>
    <t>5XwbzZtEM8lBOyfvXXxdDp</t>
  </si>
  <si>
    <t>HOP 32.08 Application of other substances</t>
  </si>
  <si>
    <t>5JIgB3UDpDaQaRmTmuUpoo64wGe3MdQzgQigsw2nGTdA</t>
  </si>
  <si>
    <t>3xYy6mL2hiBM97rB69PVPI</t>
  </si>
  <si>
    <t>50xAgBpMLFLITAgXsZZZlg</t>
  </si>
  <si>
    <t>HOP 32.01 Plant protection product management</t>
  </si>
  <si>
    <t>IKtB5yVMmBF7k4LaDgUZw3yiRDwLwt1Ow5dQeFJqM2k</t>
  </si>
  <si>
    <t>5vY6xYFjJeJDGdSD1bFJDR</t>
  </si>
  <si>
    <t>3QFwSW2yUZI11qFYS6goaH</t>
  </si>
  <si>
    <t>HOP 29.02 Storage</t>
  </si>
  <si>
    <t>5EpvIGahtoNQBPGjgtOnbO1zDGYHavQ1Y1HUI9R90OOZ</t>
  </si>
  <si>
    <t>3in4vF0L0QH4cz3j8qyG9c</t>
  </si>
  <si>
    <t>68QqPVS7uQ4h17EehtW3dB</t>
  </si>
  <si>
    <t>QMS 11.3 Key tasks -Internal farm auditors</t>
  </si>
  <si>
    <t>4a4Qd6ndeeA7u3kN8ZP1We4sgOMeAcsKM18hKZSWSDgu</t>
  </si>
  <si>
    <t>5biAiXHSgSk4gPg4kzNSvu</t>
  </si>
  <si>
    <t>6r5HimlyZ0M2nrD6K2tkEv</t>
  </si>
  <si>
    <t>QMS 11 Minimum Qualification requirements for key staff</t>
  </si>
  <si>
    <t>NOTE: The qualification of internal auditors shall be evaluated annually by the CBs.</t>
  </si>
  <si>
    <t>4a4Qd6ndeeA7u3kN8ZP1We7e2OTmZvHrA9xmbHveLBmp</t>
  </si>
  <si>
    <t>4zamBXrzVP3v8KPVS98bid</t>
  </si>
  <si>
    <t>2Uopg36JNeaciZYcYszEzl</t>
  </si>
  <si>
    <t>QMS 12.5  Independence and confidentiality</t>
  </si>
  <si>
    <t>4a4Qd6ndeeA7u3kN8ZP1We1j8KzCREQQlaHRiz9wuo0z</t>
  </si>
  <si>
    <t>3S4q9BwkV19jVjVj3Fiy75</t>
  </si>
  <si>
    <t>4LkoX8uL7IKysZNtMA9ACA</t>
  </si>
  <si>
    <t>QMS 11.2 Key tasks - Internal QMS auditors</t>
  </si>
  <si>
    <t>4a4Qd6ndeeA7u3kN8ZP1We7iGeybgBH8laSvemDG6yKU</t>
  </si>
  <si>
    <t>1ZiMa81KOMVFgXiEoigZEc</t>
  </si>
  <si>
    <t>4C2gsJHZv4iinAHFdFqzqK</t>
  </si>
  <si>
    <t>QMS 12 Qualification requirements</t>
  </si>
  <si>
    <t>4a4Qd6ndeeA7u3kN8ZP1We1ERzCDuPHpofETFZxfdFUx</t>
  </si>
  <si>
    <t>6mL7rNUJjE6ZUJ2ctQLqD1</t>
  </si>
  <si>
    <t>2rWrYhbbVlHZkKXd3fJaOG</t>
  </si>
  <si>
    <t>QMS 11.1 Key tasks - QMS manager</t>
  </si>
  <si>
    <t>2BGuoLOuGR86Am1Hf7hCiG3W7dGcEqSrkGPLpK2FPpjb</t>
  </si>
  <si>
    <t>77iD9G4XGr5vhbqQwrOfqv</t>
  </si>
  <si>
    <t>5H57GE3E0oeJiTQUwzLR4e</t>
  </si>
  <si>
    <t>QMS 05.02 Internal members/sites audits</t>
  </si>
  <si>
    <t>2BGuoLOuGR86Am1Hf7hCiG6OVfMLlOhjDUtTGVH4d1tI</t>
  </si>
  <si>
    <t>EjvcDaWgn3ttR1SL0MtIP</t>
  </si>
  <si>
    <t>6FGL7kSlHwQq5KuSIb33Ri</t>
  </si>
  <si>
    <t>Records</t>
  </si>
  <si>
    <t>48aQAsWhk4FCpRyiTfbQDc5TvyR0UgB0EOmnMkFaZftX</t>
  </si>
  <si>
    <t>3HkNWk3E3qX8G4lyxNXhn</t>
  </si>
  <si>
    <t>4WhD38GscILUERBIKqjZi2</t>
  </si>
  <si>
    <t>Plan of action</t>
  </si>
  <si>
    <t>5ZjwAiDPYbGvURtwoHF4gM5TvyR0UgB0EOmnMkFaZftX</t>
  </si>
  <si>
    <t>5pmfsUbg8aoTCasOYIPEmO</t>
  </si>
  <si>
    <t>1YcgCgxK4JSDX909mtyB2K</t>
  </si>
  <si>
    <t>Test results</t>
  </si>
  <si>
    <t>4d9ucNGdAsunr2tbELZ2oO5TvyR0UgB0EOmnMkFaZftX</t>
  </si>
  <si>
    <t>wfEosTNsh5ZbZfpJsxQgA</t>
  </si>
  <si>
    <t>67I6rRqQnyxgGd55PVh78h</t>
  </si>
  <si>
    <t>Sample taking</t>
  </si>
  <si>
    <t>IKtB5yVMmBF7k4LaDgUZw3R84nmeK4iATbuwZ2gsDsb</t>
  </si>
  <si>
    <t>stHgm7kk2SPG9w5vMdz4p</t>
  </si>
  <si>
    <t>5wvTyg46WECxeJHnhfju6</t>
  </si>
  <si>
    <t>Risk assessment</t>
  </si>
  <si>
    <t>IKtB5yVMmBF7k4LaDgUZw7o4R1VJX1KXn6Y2mK3KBnX</t>
  </si>
  <si>
    <t>2d7YWQS3FpE89EMmToIXl7</t>
  </si>
  <si>
    <t>6gcvPhmDX7jxAKvMNctDnv</t>
  </si>
  <si>
    <t>Organizational requirements for the residue monitoring system (RMS) operator</t>
  </si>
  <si>
    <t>IKtB5yVMmBF7k4LaDgUZw6GGR163KNx1sTit3j0ivMP</t>
  </si>
  <si>
    <t>1E2oM3pY57AB2HYh2FrLwa</t>
  </si>
  <si>
    <t>ppb9y4rPwbUUBCj5QAkxS</t>
  </si>
  <si>
    <t xml:space="preserve">QMS 01.01.02  Legality - Production sites of multisite producers with QMS  </t>
  </si>
  <si>
    <t>IKtB5yVMmBF7k4LaDgUZw6twC7WvSzvTac9PtqXVar6</t>
  </si>
  <si>
    <t>2KsBqme4dzqwFgisXFOayx</t>
  </si>
  <si>
    <t>67jQXmb714JA7JO68yT9WJ</t>
  </si>
  <si>
    <t xml:space="preserve">QMS 01.02  Internal register </t>
  </si>
  <si>
    <t>IKtB5yVMmBF7k4LaDgUZwJfokfy0DypbRD7D7zEF8h</t>
  </si>
  <si>
    <t>7oyHtBXE4RjANn4ggmq6Y3</t>
  </si>
  <si>
    <t>6vMdfJ8gSRxB94Qur9PIUJ</t>
  </si>
  <si>
    <t>QMS 01.02.01 Internal register - Multisite producers with QMS</t>
  </si>
  <si>
    <t>5g1godsQJRqbjZxI603Etm1MAAg94AQdklTBAzABM4wS</t>
  </si>
  <si>
    <t>3NggK2eyAFMnxgLmy5ZHwl</t>
  </si>
  <si>
    <t>65YhqSh0effwCLgSU5PKWi</t>
  </si>
  <si>
    <t>QMS 01.02.02 Internal register - Producer Groups</t>
  </si>
  <si>
    <t>6sAnZuzrLy7KwfabltbVL25TvyR0UgB0EOmnMkFaZftX</t>
  </si>
  <si>
    <t>4g6GmkM7SVOjxzDG7bEynl</t>
  </si>
  <si>
    <t>6gNXFot9bj2qIYf6UMlESC</t>
  </si>
  <si>
    <t>QMS 02.01 Structure</t>
  </si>
  <si>
    <t>3labXsBTDnp2nMlbS2V5AI3IMlwAGWtNQ8ZjIBrbKwsL</t>
  </si>
  <si>
    <t>1oZBiTuiw7JnneP37eRowe</t>
  </si>
  <si>
    <t>1BZRMD4dae6RuHe1e220IE</t>
  </si>
  <si>
    <t>QMS 02.02 Competency and training of staff</t>
  </si>
  <si>
    <t>3YIgWsy9P8ND3BJPQGnD0j3Fg5RTdQ7a6O2THEvpVWrG</t>
  </si>
  <si>
    <t>5ADUfpuBbLBbLbTKgfXnbi</t>
  </si>
  <si>
    <t>4cLbnSmkp5Cb5himLWnflc</t>
  </si>
  <si>
    <t>QMS 03.01 Document control requirements</t>
  </si>
  <si>
    <t>3YIgWsy9P8ND3BJPQGnD0j3wasRW0o0BjnW1Yy5QAtYp</t>
  </si>
  <si>
    <t>2UdnbG1EfwovfGYLIAS3BC</t>
  </si>
  <si>
    <t>6cqHYchodcu4mfags7nEfI</t>
  </si>
  <si>
    <t>QMS 03.02 Records</t>
  </si>
  <si>
    <t>6MLbOSTUhL6svPsQwb6NH65TvyR0UgB0EOmnMkFaZftX</t>
  </si>
  <si>
    <t>4eaXpRnh8mnwfzKcWJnmsL</t>
  </si>
  <si>
    <t>3DacSTY4JYjnci5zdyhJco</t>
  </si>
  <si>
    <t>QMS 05.01 Internal QMS audits</t>
  </si>
  <si>
    <t>TNECOkMrplT0VST5e7LlI</t>
  </si>
  <si>
    <t>QMS 05.03 Non-compliances, corrective actions, and sanctions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</si>
  <si>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</si>
  <si>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</si>
  <si>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</si>
  <si>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</si>
  <si>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</si>
  <si>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</si>
  <si>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</si>
  <si>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</si>
  <si>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5aNPbKKRWAA60MBjo0xV4c</t>
  </si>
  <si>
    <t>QMS 12.4  Communication skills</t>
  </si>
  <si>
    <t>1wFLkLpapYX6o9clnCsMpf</t>
  </si>
  <si>
    <t>QMS 12.3.4 Technical skills and qualifications - Training in food safety and good agricultural practices for internal QMS and farm auditors</t>
  </si>
  <si>
    <t>3uom9p3qca6ax7AaTTK2QT</t>
  </si>
  <si>
    <t>3xDgKt7CA6fhZm7YTtTFG0</t>
  </si>
  <si>
    <t xml:space="preserve">QMS 01.01.01  Legality - Producer group members of producer groups </t>
  </si>
  <si>
    <t>4vucxRo0LZSSTw9GJs9K5C</t>
  </si>
  <si>
    <t xml:space="preserve">QMS 01.01   Legality </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</si>
  <si>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</si>
  <si>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</si>
  <si>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</si>
  <si>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4DY3EifbqbuiHigOcSYX3F</t>
  </si>
  <si>
    <t>HOP 28 SOIL MANAGEMENT</t>
  </si>
  <si>
    <t>3wx6HUisx5HDpRwFvCTwWN</t>
  </si>
  <si>
    <t>QMS 12.3.3  Technical skills and qualifications - Internal farm auditor</t>
  </si>
  <si>
    <t>Sign-off of internal farm auditors shall only occur as a result of:</t>
  </si>
  <si>
    <t>ndILr7BDGoGn3oFrbuSXm</t>
  </si>
  <si>
    <t>QMS</t>
  </si>
  <si>
    <t>5QcqRKjyugITtX9F5mWxJx</t>
  </si>
  <si>
    <t>DISCIPLINARY PROCEDURES</t>
  </si>
  <si>
    <t>3REBipJjMBilm8fOUb7AAk</t>
  </si>
  <si>
    <t>WORKING HOURS</t>
  </si>
  <si>
    <t>3J24Glrer1437lwsauUMDz</t>
  </si>
  <si>
    <t>TIME RECORDING SYSTEMS</t>
  </si>
  <si>
    <t>LIlGAXC7dgnKPjxv0CHy9</t>
  </si>
  <si>
    <t>COMPULSORY SCHOOL AGE AND SCHOOL ACCESS</t>
  </si>
  <si>
    <t>3Ff44zJMwGkTtn6xQrauV0</t>
  </si>
  <si>
    <t>WORKING AGE, CHILD LABOR, AND YOUNG WORKERS</t>
  </si>
  <si>
    <t>7w9H6anypUchjmMOZrr9fi</t>
  </si>
  <si>
    <t>WAGES</t>
  </si>
  <si>
    <t>bxrVXJ4xWVl7PtHasGENb</t>
  </si>
  <si>
    <t>PAYMENTS</t>
  </si>
  <si>
    <t>19R27icHjrePmOqhbMVB4F</t>
  </si>
  <si>
    <t>TERMS OF EMPLOYMENT DOCUMENTS AND FORCED LABOR INDICATORS</t>
  </si>
  <si>
    <t>seSMMRr8dVZQE1tIIM2oM</t>
  </si>
  <si>
    <t>ACCESS TO LABOR REGULATION INFORMATION</t>
  </si>
  <si>
    <t>6fz1ZcgpxCeEz3mRGrevNc</t>
  </si>
  <si>
    <t>PRODUCER’S HUMAN RIGHTS POLICIES</t>
  </si>
  <si>
    <t>7M8kd0W9wjpA8V5QSHHaVd</t>
  </si>
  <si>
    <t>COMPLAINT PROCESS</t>
  </si>
  <si>
    <t>hQNd2uxITz3h9L5NA0Esq</t>
  </si>
  <si>
    <t>GRASP WORKER REPRESENTATION</t>
  </si>
  <si>
    <t>1o8mD6EnK5wQwCEJoONfYj</t>
  </si>
  <si>
    <t>RIGHT OF ASSOCIATION AND REPRESENTATION</t>
  </si>
  <si>
    <t>538rGD6MQerNMNSCfcYCp7</t>
  </si>
  <si>
    <t>GENERAL</t>
  </si>
  <si>
    <t>22fWhXIF7ToLyYWekldl82</t>
  </si>
  <si>
    <t>QMS 10 Logo Use</t>
  </si>
  <si>
    <t>6ODApAejiQtNrOwOQO5Tai</t>
  </si>
  <si>
    <t>QMS 09 Registration of additional members/sites to the certificate</t>
  </si>
  <si>
    <t>35yeNtmczlcF0LL6aw5z15</t>
  </si>
  <si>
    <t>QMS 08 Outsourced activities</t>
  </si>
  <si>
    <t>7ue3ZV8NziRZnY4dzUsISX</t>
  </si>
  <si>
    <t>QMS 07 Product withdrawal</t>
  </si>
  <si>
    <t>5ZsnePvk5YgFXWZV6SeLdd</t>
  </si>
  <si>
    <t>QMS 06 Product traceability and segregation</t>
  </si>
  <si>
    <t>4riK5U0xPiGEWHpHRmn4Nr</t>
  </si>
  <si>
    <t>QMS 05 Internal Audits</t>
  </si>
  <si>
    <t>1sjYNSfPgvLzeUoltfbbdl</t>
  </si>
  <si>
    <t>QMS 04 Complaint handling</t>
  </si>
  <si>
    <t>iX5cwfCbucoiOoSsaucW1</t>
  </si>
  <si>
    <t>QMS 03 Document Control</t>
  </si>
  <si>
    <t>3teX4BYt2AW8sJqpMJrRZD</t>
  </si>
  <si>
    <t>QMS 02 Management and organization</t>
  </si>
  <si>
    <t>1NXB83vWchkgtYCMUnCsww</t>
  </si>
  <si>
    <t>QMS  01 Legality and administration</t>
  </si>
  <si>
    <t>6vK5KBcIFJbIyxl3B3ekIp</t>
  </si>
  <si>
    <t>FO 01 MANAGEMENT</t>
  </si>
  <si>
    <t>PIGUID</t>
  </si>
  <si>
    <t>PQGUID</t>
  </si>
  <si>
    <t>N:N ID</t>
  </si>
  <si>
    <t>PIGUID &amp; "NO"</t>
  </si>
  <si>
    <t>5tEJuAZKG5KWmgCRdpscul</t>
  </si>
  <si>
    <t>4pStMx8J9zdTA08NPOZK8J</t>
  </si>
  <si>
    <t>4R9L9YGGN56lLGRoI3945q</t>
  </si>
  <si>
    <t>78wVA7YnBFnvaegzh1b0Ty</t>
  </si>
  <si>
    <t>7o0xBDTKxcKpHsZRwunVdc</t>
  </si>
  <si>
    <t>1DKo9zqfflOcZsDUt4F8bK</t>
  </si>
  <si>
    <t>6WUvJ8mCZ5jZz6OMmg6bGM</t>
  </si>
  <si>
    <t>4C7ap9WXrPsgE102XE9985</t>
  </si>
  <si>
    <t>2da4xRvctaGroBQaFMVdXV</t>
  </si>
  <si>
    <t>7t4qfGXrdadx66xrfTpE0d</t>
  </si>
  <si>
    <t>1DMh4nsjnxwoMXI3CEg6sF</t>
  </si>
  <si>
    <t>4Zdmgt25UbXfgJxrggzCIy</t>
  </si>
  <si>
    <t>2X5jIQrwwam5QenXltA03n</t>
  </si>
  <si>
    <t>3gt3fIhN46QsU1qNjvnmb2</t>
  </si>
  <si>
    <t>Level</t>
  </si>
  <si>
    <t>3WqH0sbUd41S1QgzsshLUw</t>
  </si>
  <si>
    <t>Kritisches Musskriterium</t>
  </si>
  <si>
    <t>Empfehlung</t>
  </si>
  <si>
    <t>Nicht kritisches Musskriterium</t>
  </si>
  <si>
    <t>Template Texts</t>
  </si>
  <si>
    <t>Nicht anwendbar</t>
  </si>
  <si>
    <t>Justification Pt.1</t>
  </si>
  <si>
    <t>"Dieser Punkt ist nicht anwendbar, da ''"&amp;[@[Fragen in Schritt 2]]&amp;"'' mit „Nein“ beantwortet wurde. Dieser Punkt wurde vom System automatisch auf „N/A“ gesetzt.</t>
  </si>
  <si>
    <t>Justification Pt.2</t>
  </si>
  <si>
    <t>Justification Pt.3</t>
  </si>
  <si>
    <t>No</t>
  </si>
  <si>
    <t>Nein</t>
  </si>
  <si>
    <t>Yes</t>
  </si>
  <si>
    <t>Ja</t>
  </si>
  <si>
    <t>AQ P&amp;C</t>
  </si>
  <si>
    <t>CHECKLISTE</t>
  </si>
  <si>
    <t>Copyright</t>
  </si>
  <si>
    <t xml:space="preserve">Anmerkungen zur Eigenbewertung/zum internen Audit
</t>
  </si>
  <si>
    <t>Bitte wählen Sie aus</t>
  </si>
  <si>
    <t>IFA-Standard V6 Smart</t>
  </si>
  <si>
    <t>IFA-Standard V6 GFS</t>
  </si>
  <si>
    <t>Option 1 – Produzent mit einem Standort</t>
  </si>
  <si>
    <t>Option 1 – Produzent mit mehreren Standorten ohne QMS</t>
  </si>
  <si>
    <t>Option 1 – Produzent mit mehreren Standorten mit QMS</t>
  </si>
  <si>
    <t>Option 2 – Mitglied einer Produzentengruppe</t>
  </si>
  <si>
    <t>Art des Audits</t>
  </si>
  <si>
    <t>Eigenbewertung</t>
  </si>
  <si>
    <t>Internes Audit</t>
  </si>
  <si>
    <t>Andere</t>
  </si>
  <si>
    <t xml:space="preserve">Nimmt der Produzent eine Beratung in Anspruch? </t>
  </si>
  <si>
    <t xml:space="preserve">Falls ja, erfolgt diese durch einen Registrierten Trainer? </t>
  </si>
  <si>
    <t xml:space="preserve">Falls ja, wie lautet sein/ihr Name?  </t>
  </si>
  <si>
    <t xml:space="preserve">Ist der Produzent für die Parallelproduktion registriert (meint auch den früheren Begriff „Paralleleigentum“)? </t>
  </si>
  <si>
    <t>Falls ja, für welche Produkte?</t>
  </si>
  <si>
    <t>Kauft der Produzent Produkte von externen Quellen mit zertifizierten Produktionsprozessen?</t>
  </si>
  <si>
    <t xml:space="preserve">Falls ja, welche Produkte? </t>
  </si>
  <si>
    <t xml:space="preserve">Wurde das Ernten der Produkte während der Eigenbewertung/des internen Audits beobachtet? </t>
  </si>
  <si>
    <t xml:space="preserve">Falls ja, von welchen Produkten? </t>
  </si>
  <si>
    <t xml:space="preserve">Wurde die Produkthandhabung während der Eigenbewertung/des internen Audits beobachtet?  </t>
  </si>
  <si>
    <t xml:space="preserve">Liste aller Produkte, die während der Eigenbewertung/des internen Audits vorgestellt wurden: </t>
  </si>
  <si>
    <t xml:space="preserve">Besuchte/-r Standort(e): </t>
  </si>
  <si>
    <t xml:space="preserve">Dauer der Eigenbewertung/des internen Audits: </t>
  </si>
  <si>
    <t>Berechnung der Erfüllungsquote von 95 % bei den nicht kritischen Musskriterien:</t>
  </si>
  <si>
    <t>Name des Produzenten: </t>
  </si>
  <si>
    <t xml:space="preserve">Datum: </t>
  </si>
  <si>
    <t>Unterschrift:     </t>
  </si>
  <si>
    <t>Ihre Checklisten-Dokumente (2. Schritt) </t>
  </si>
  <si>
    <t>Durch Beantworten der Fragen auf dieser Seite können Sie Grundsätze und Kriterien herausfiltern, die für Sie nicht relevant sind. Die Checkliste im Tabellenblatt „G&amp;K“ wird entsprechend angepasst. Alternativ können Sie die Checkliste aber auch in der aktuellen Form verwenden.</t>
  </si>
  <si>
    <r>
      <rPr>
        <b/>
        <sz val="9"/>
        <rFont val="Arial"/>
        <family val="2"/>
      </rPr>
      <t>So wenden Sie in Ihrer Checkliste Filter an:</t>
    </r>
    <r>
      <rPr>
        <sz val="9"/>
        <rFont val="Arial"/>
        <family val="2"/>
      </rPr>
      <t xml:space="preserve">
• Lesen Sie die Fragen durch und beantworten Sie sie mit „Ja“ oder „Nein“.
• „Ja“ hat zur Folge, dass alle Grundsätze und Kriterien, die für diese Frage relevant sind, in der Checkliste bleiben, da sie auf Ihre Produktionsprozesse zutreffen. 
• „Nein“ hat zur Folge, dass die Grundsätze und Kriterien, die für diese Frage relevant sind, in der Checkliste ausgegraut werden und nicht berücksichtigt werden müssen. 
• Sobald Sie alle Fragen auf dieser Seite (diesem Tabellenblatt) beantwortet haben, wird Ihre persönliche Checkliste unter „G&amp;K“ angezeigt. 
• Nicht alle Grundsätze und Kriterien können durch diese Fragen herausgefiltert werden. Es kann immer noch einige Grundsätze und Kriterien geben, die für Sie nicht relevant sind. Diese müssen dann aber einzeln betrachtet werden. </t>
    </r>
  </si>
  <si>
    <t>S2PQGUID</t>
  </si>
  <si>
    <t>Effective Number</t>
  </si>
  <si>
    <t>Fragen in Schritt 2</t>
  </si>
  <si>
    <t>Antwort</t>
  </si>
  <si>
    <t>Justification</t>
  </si>
  <si>
    <t>Hat der Produzent während des Zertifizierungszyklus Subunternehmer und/oder Dienstleister eingesetzt?</t>
  </si>
  <si>
    <t>Wurde der Produzent für das Paralleleigentum registriert?</t>
  </si>
  <si>
    <t>Wurde während des Zertifizierungszyklus betriebsinternes Vermehrungsmaterial produziert (mit oder ohne Behandlung mit Pflanzenschutzmitteln)?</t>
  </si>
  <si>
    <t>Wurden während des Zertifizierungszyklus gentechnisch veränderte Organismen (GVO) auf dem Betrieb verwendet und/oder gehandhabt?</t>
  </si>
  <si>
    <t>Wurde der Boden während des Zertifizierungszyklus für Anbauzwecke genutzt?</t>
  </si>
  <si>
    <t>Hat der Produzent während des Zertifizierungszyklus eine Bodenbegasung durchgeführt?</t>
  </si>
  <si>
    <t>Wurden während des Zertifizierungszyklus Substrate (Torf oder andere) für Anbauzwecke genutzt?</t>
  </si>
  <si>
    <t>Hat der Produzent während des Zertifizierungszyklus (organische und/oder anorganische) Düngemittel eingesetzt?</t>
  </si>
  <si>
    <t>Wurden während des Zertifizierungszyklus (organische und/oder anorganische) Düngemittel und/oder Biostimulatoren am Standort gelagert?</t>
  </si>
  <si>
    <t>Hat der Produzent während des Zertifizierungszyklus am Standort organisches Düngemittel ausgebracht?</t>
  </si>
  <si>
    <t xml:space="preserve">Wurden die Kulturen während des Zertifizierungszyklus bewässert? </t>
  </si>
  <si>
    <t>Werden (chemisch-synthetisch hergestellte) Pflanzenschutzmittel bei den registrierten Kulturen verwendet (vor oder nach der Ernte)?</t>
  </si>
  <si>
    <t>Werden Pflanzenschutzmittel und/oder andere Behandlungsmittel am Standort gelagert?</t>
  </si>
  <si>
    <t xml:space="preserve">Verfügt der Betrieb über offene Feldflächen, Grünflächen oder Platz für Lebendzäune/Hecken? </t>
  </si>
  <si>
    <r>
      <rPr>
        <b/>
        <sz val="9"/>
        <color theme="1"/>
        <rFont val="Arial"/>
        <family val="2"/>
      </rPr>
      <t>So verwenden Sie Ihre Checkliste:</t>
    </r>
    <r>
      <rPr>
        <sz val="9"/>
        <color theme="1"/>
        <rFont val="Arial"/>
        <family val="2"/>
      </rPr>
      <t xml:space="preserve">
• Sie finden Ihre Checkliste unter „G&amp;K“. 
• Die Audit-Anmerkungen/allgemeinen Informationen (siehe das jeweilige Tabellenblatt) müssen ebenfalls ausgefüllt werden. 
• Beim Audit müssen alle Grundsätze und Kriterien geprüft werden. Sie alle gelten standardmäßig als anwendbar, sofern nichts anderes angegeben ist.
• Geben Sie in der Checkliste bei jedem Grundsatz ein x in der Spalte ein, die zu Ihrem Erfüllungsstatus des jeweiligen Grundsatzes passt (Ja, Nein oder N/A). 
• Für die Grundsätze und Kriterien müssen Begründungen (Anmerkungen) wie unten beschrieben eingefügt werden.</t>
    </r>
  </si>
  <si>
    <t>Anwendungsfall</t>
  </si>
  <si>
    <t>Begründung/Anmerkung erforderlich?</t>
  </si>
  <si>
    <t>Grundsätze und Kriterien, die zu den nicht kritischen oder den kritischen Musskriterien gehören und als „nicht anwendbar“* (N/A) gekennzeichnet sind</t>
  </si>
  <si>
    <t>Es muss immer eine Begründung basierend auf den eingesehenen Nachweisen angegeben werden.</t>
  </si>
  <si>
    <t>* Bei einigen Grundsätzen darf „N/A“ nicht angegeben werden. In diesen Fällen müssen Sie entweder „Ja“ oder „Nein“ auswählen.</t>
  </si>
  <si>
    <t>Grundsätze und Kriterien, die zu den kritischen Musskriterien gehören und für interne QMS-Audits oder interne Audits von Mitgliedern/Standorten relevant sind (Option 2 oder Option 1 mit mehreren Standorten und QMS)</t>
  </si>
  <si>
    <t>Unabhängig vom Erfüllungsstatus muss immer eine Begründung basierend auf den eingesehenen Nachweisen angegeben werden.</t>
  </si>
  <si>
    <t>Grundsätze und Kriterien, die zu den nicht kritischen Musskriterien gehören und für interne QMS-Audits oder interne Audits von Mitgliedern/Standorten relevant sind (Option 2 oder Option 1 mit mehreren Standorten und QMS)</t>
  </si>
  <si>
    <t>Empfehlungen</t>
  </si>
  <si>
    <t>Unabhängig vom Erfüllungsstatus sind für Empfehlungen keine Begründungen erforderlich. Sie dürfen aber optional angegeben werden.</t>
  </si>
  <si>
    <t>x</t>
  </si>
  <si>
    <t>ifna</t>
  </si>
  <si>
    <t>RelatedPQ</t>
  </si>
  <si>
    <t>PIGUID&amp;NO</t>
  </si>
  <si>
    <t>Abschnitt</t>
  </si>
  <si>
    <r>
      <rPr>
        <b/>
        <i/>
        <sz val="8"/>
        <rFont val="Arial"/>
        <family val="2"/>
      </rPr>
      <t>Beschreibung</t>
    </r>
    <r>
      <rPr>
        <b/>
        <sz val="8"/>
        <rFont val="Arial"/>
        <family val="2"/>
      </rPr>
      <t>/Grundsatz</t>
    </r>
  </si>
  <si>
    <t>Kriterien</t>
  </si>
  <si>
    <t>Automatisch generierte Antwort für Frage in Schritt 2</t>
  </si>
  <si>
    <t>Begründung</t>
  </si>
  <si>
    <t>FO 07.01 Auswahl von Pflanzenschutzmitteln</t>
  </si>
  <si>
    <t>Kulturpflanzen dürfen erst dann als aus zertifizierten Produktionsprozessen stammend verkauft werden, wenn sie mindestens drei Monaten lang unter der Eigentümerschaft des Produzenten mit GLOBALG.A.P. Zertifizierung für Blumen und Zierpflanzen angebaut wurden.
Wenn der Wachstumszyklus kürzer ist als drei Monate, müssen die Kulturpflanzen für mindestens zwei Drittel des Wachstumszyklus vom Produzenten angebaut worden sein. Im Fall von Blumen, die gemäß den Bedingungen des Standards angebaut werden, muss der Anbau zudem vor der Blütezeit beginnen.
Der Beginn des Wachstumszyklus ist der Zeitpunkt der Aussaat, wenn die Stecklinge eingepflanzt werden oder wenn das Vermehrungsmaterial in Wasser gegeben wird.
Für Blumenzwiebeln gilt:
\- Wenn Blumenzwiebeln gekauft werden, um als solche verkauft zu werden, müssen sie eine GLOBALG.A.P. Zertifizierung für Blumen und Zierpflanzen oder für Vermehrungsmaterial haben oder einem äquivalenten gebenchmarkten Standard entsprechen.
\- Wenn Blumenzwiebeln gekauft werden, um weitere Blumenzwiebeln zu produzieren (Vermehrung), müssen sie nicht zertifiziert sein.
\- Wenn Blumenzwiebeln gekauft werden, um Schnittblumen oder Zwiebelblumen (Topfpflanzen) zu produzieren, müssen sie sich während der Übergangsphase (drei Monate bzw. zwei Drittel des Wachstumszyklus) beim Produzenten befinden. Im Fall von Zwiebelblumen schließt das die Vorbereitung der Zwiebeln (warme und kalte Räume) sowie das Treiben in Gewächshäusern ein.
Hinweis: Dieser Umstand wird nicht als Paralleleigentum betrachtet, sodass die Produzenten sich dafür nicht in den GLOBALG.A.P. IT-Systemen registrieren müssen.</t>
  </si>
  <si>
    <t>Für Vermehrungsmaterial, das von Lieferanten beschafft wird, die keine GLOBALG.A.P. Zertifizierung für Vermehrungsmaterial, Blumen und Zierpflanzen oder eine gleichwertige Zertifizierung besitzen, muss eine Übergangsphase beachtet werden.</t>
  </si>
  <si>
    <t>STANDARD FÜR DIE KONTROLLIERTE LANDWIRTSCHAFTLICHE UNTERNEHMENSFÜHRUNG – SMART
BLUMEN UND ZIERFPLANZEN</t>
  </si>
  <si>
    <t>© Copyright: GLOBALG.A.P. c/o FoodPLUS GmbH, Spichernstr. 55, 50672 Köln, Deutschland. Die Vervielfältigung und Verbreitung dieses Dokuments ist nur in unveränderter Form erlaubt.</t>
  </si>
  <si>
    <t>DEUTSCHE VERSION 6.0_SEP22 (Im Zweifelsfall gilt das englische Original.)
GÜLTIG AB: 1. OKTOBER 2022
VERPFLICHTEND AB: 1. JANUAR 2024</t>
  </si>
  <si>
    <r>
      <t xml:space="preserve">Grundsätze und Kriterien für </t>
    </r>
    <r>
      <rPr>
        <b/>
        <sz val="9"/>
        <color rgb="FF000000"/>
        <rFont val="Arial"/>
        <family val="2"/>
      </rPr>
      <t>Eigenbewertungen unter Option 1,</t>
    </r>
    <r>
      <rPr>
        <sz val="9"/>
        <color rgb="FF000000"/>
        <rFont val="Arial"/>
        <family val="2"/>
      </rPr>
      <t xml:space="preserve"> die zu den nicht kritischen oder den kritischen Musskriterien gehören</t>
    </r>
  </si>
  <si>
    <r>
      <rPr>
        <b/>
        <sz val="9"/>
        <color rgb="FF000000"/>
        <rFont val="Arial"/>
        <family val="2"/>
      </rPr>
      <t xml:space="preserve">Erfüllt: </t>
    </r>
    <r>
      <rPr>
        <sz val="9"/>
        <color rgb="FF000000"/>
        <rFont val="Arial"/>
        <family val="2"/>
      </rPr>
      <t>Anmerkungen zu den eingesehenen Nachweisen sind nicht erforderlich, dürfen aber angegeben werden.</t>
    </r>
  </si>
  <si>
    <r>
      <rPr>
        <b/>
        <sz val="9"/>
        <color rgb="FF000000"/>
        <rFont val="Arial"/>
        <family val="2"/>
      </rPr>
      <t xml:space="preserve">Nicht erfüllt: </t>
    </r>
    <r>
      <rPr>
        <sz val="9"/>
        <color rgb="FF000000"/>
        <rFont val="Arial"/>
        <family val="2"/>
      </rPr>
      <t>Es muss immer eine Begründung basierend auf den eingesehenen Nachweisen angegeben werden.</t>
    </r>
  </si>
  <si>
    <t>Dieses Dokument enthält die Grundsätze und Kriterien für den IFA-Standard V6 Smart für Blumen und Zierpflanzen.</t>
  </si>
  <si>
    <t>Erfüllungs-grad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</si>
</sst>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8"/>
      <name val="Calibri"/>
      <family val="2"/>
      <scheme val="minor"/>
    </font>
    <font>
      <sz val="11"/>
      <color theme="1"/>
      <name val="Calibri"/>
      <family val="2"/>
      <scheme val="minor"/>
    </font>
    <font>
      <sz val="70"/>
      <color rgb="FF00A513"/>
      <name val="Arial Black"/>
      <family val="2"/>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sz val="10"/>
      <name val="Arial"/>
      <family val="2"/>
    </font>
    <font>
      <b/>
      <sz val="9"/>
      <name val="Arial"/>
      <family val="2"/>
    </font>
    <font>
      <sz val="9"/>
      <name val="Arial"/>
      <family val="2"/>
    </font>
    <font>
      <sz val="9"/>
      <name val="Century Gothic"/>
      <family val="2"/>
    </font>
    <font>
      <sz val="12"/>
      <color indexed="8"/>
      <name val="Calibri"/>
      <family val="2"/>
    </font>
    <font>
      <sz val="9"/>
      <color theme="1"/>
      <name val="Calibri"/>
      <family val="2"/>
      <scheme val="minor"/>
    </font>
    <font>
      <b/>
      <sz val="9"/>
      <color rgb="FF000000"/>
      <name val="Arial"/>
      <family val="2"/>
    </font>
    <font>
      <b/>
      <sz val="9"/>
      <color theme="1"/>
      <name val="Arial"/>
      <family val="2"/>
    </font>
    <font>
      <b/>
      <sz val="9"/>
      <color indexed="8"/>
      <name val="Arial"/>
      <family val="2"/>
    </font>
    <font>
      <b/>
      <sz val="9"/>
      <name val="Century Gothic"/>
      <family val="2"/>
    </font>
    <font>
      <sz val="9"/>
      <color rgb="FFFF0000"/>
      <name val="Century Gothic"/>
      <family val="2"/>
    </font>
    <font>
      <strike/>
      <sz val="9"/>
      <name val="Century Gothic"/>
      <family val="2"/>
    </font>
    <font>
      <sz val="9"/>
      <color indexed="8"/>
      <name val="Century Gothic"/>
      <family val="2"/>
    </font>
    <font>
      <b/>
      <strike/>
      <sz val="9"/>
      <color rgb="FFFF0000"/>
      <name val="Arial"/>
      <family val="2"/>
    </font>
    <font>
      <b/>
      <sz val="9"/>
      <color rgb="FFFF0000"/>
      <name val="Arial"/>
      <family val="2"/>
    </font>
    <font>
      <b/>
      <strike/>
      <sz val="9"/>
      <name val="Arial"/>
      <family val="2"/>
    </font>
    <font>
      <sz val="9"/>
      <color theme="1"/>
      <name val="Arial"/>
      <family val="2"/>
    </font>
    <font>
      <b/>
      <i/>
      <sz val="8"/>
      <name val="Arial"/>
      <family val="2"/>
    </font>
    <font>
      <sz val="11"/>
      <color rgb="FF444444"/>
      <name val="Calibri"/>
      <family val="2"/>
      <charset val="1"/>
    </font>
    <font>
      <sz val="9"/>
      <color rgb="FF000000"/>
      <name val="Arial"/>
      <family val="2"/>
    </font>
    <font>
      <sz val="7.5"/>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s>
  <borders count="14">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bottom/>
      <diagonal/>
    </border>
    <border>
      <left style="medium">
        <color indexed="64"/>
      </left>
      <right/>
      <top/>
      <bottom/>
      <diagonal/>
    </border>
    <border>
      <left/>
      <right style="thin">
        <color theme="4" tint="0.39997558519241921"/>
      </right>
      <top style="thin">
        <color theme="4" tint="0.39997558519241921"/>
      </top>
      <bottom style="thin">
        <color theme="4" tint="0.39997558519241921"/>
      </bottom>
      <diagonal/>
    </border>
  </borders>
  <cellStyleXfs count="4">
    <xf numFmtId="0" fontId="0" fillId="0" borderId="0"/>
    <xf numFmtId="0" fontId="2" fillId="0" borderId="0"/>
    <xf numFmtId="0" fontId="13" fillId="0" borderId="0"/>
    <xf numFmtId="0" fontId="17" fillId="0" borderId="0"/>
  </cellStyleXfs>
  <cellXfs count="85">
    <xf numFmtId="0" fontId="0" fillId="0" borderId="0" xfId="0"/>
    <xf numFmtId="0" fontId="2" fillId="0" borderId="0" xfId="1"/>
    <xf numFmtId="0" fontId="3" fillId="0" borderId="0" xfId="1" applyFont="1" applyAlignment="1">
      <alignment horizontal="center" vertical="top"/>
    </xf>
    <xf numFmtId="0" fontId="5" fillId="0" borderId="0" xfId="1" applyFont="1" applyAlignment="1">
      <alignment horizontal="left" wrapText="1"/>
    </xf>
    <xf numFmtId="0" fontId="6" fillId="0" borderId="0" xfId="1" applyFont="1" applyAlignment="1">
      <alignment horizontal="left"/>
    </xf>
    <xf numFmtId="0" fontId="7" fillId="0" borderId="0" xfId="1" applyFont="1" applyAlignment="1">
      <alignment horizontal="left" vertical="center" wrapText="1"/>
    </xf>
    <xf numFmtId="0" fontId="7" fillId="0" borderId="0" xfId="1" applyFont="1" applyAlignment="1">
      <alignment horizontal="center" vertical="center"/>
    </xf>
    <xf numFmtId="0" fontId="5" fillId="0" borderId="0" xfId="1" applyFont="1" applyAlignment="1">
      <alignment horizontal="center"/>
    </xf>
    <xf numFmtId="0" fontId="8" fillId="0" borderId="0" xfId="0" applyFont="1" applyAlignment="1">
      <alignment vertical="center"/>
    </xf>
    <xf numFmtId="0" fontId="10" fillId="0" borderId="0" xfId="0" applyFont="1" applyAlignment="1">
      <alignment vertical="top" wrapText="1"/>
    </xf>
    <xf numFmtId="0" fontId="4" fillId="0" borderId="0" xfId="1" applyFont="1" applyAlignment="1">
      <alignment horizontal="left"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0" xfId="0" applyFont="1" applyAlignment="1">
      <alignment vertical="top" wrapText="1"/>
    </xf>
    <xf numFmtId="0" fontId="18" fillId="0" borderId="0" xfId="0" applyFont="1"/>
    <xf numFmtId="0" fontId="15" fillId="0" borderId="0" xfId="0" applyFont="1" applyAlignment="1">
      <alignment wrapText="1"/>
    </xf>
    <xf numFmtId="0" fontId="16" fillId="0" borderId="0" xfId="0" applyFont="1" applyAlignment="1">
      <alignment wrapText="1"/>
    </xf>
    <xf numFmtId="0" fontId="0" fillId="2" borderId="1" xfId="0" applyFill="1" applyBorder="1"/>
    <xf numFmtId="0" fontId="18" fillId="0" borderId="6" xfId="0" applyFont="1" applyBorder="1"/>
    <xf numFmtId="0" fontId="10" fillId="0" borderId="2" xfId="0" applyFont="1" applyBorder="1" applyAlignment="1">
      <alignment vertical="top" wrapText="1"/>
    </xf>
    <xf numFmtId="0" fontId="10" fillId="0" borderId="2" xfId="0" applyFont="1" applyBorder="1" applyAlignment="1">
      <alignment horizontal="left" vertical="top" wrapText="1"/>
    </xf>
    <xf numFmtId="0" fontId="11" fillId="3" borderId="2" xfId="0" applyFont="1" applyFill="1" applyBorder="1" applyAlignment="1">
      <alignment vertical="center" wrapText="1"/>
    </xf>
    <xf numFmtId="0" fontId="0" fillId="0" borderId="0" xfId="0" applyAlignment="1">
      <alignment horizontal="right"/>
    </xf>
    <xf numFmtId="0" fontId="0" fillId="2" borderId="9" xfId="0" applyFill="1" applyBorder="1"/>
    <xf numFmtId="0" fontId="0" fillId="0" borderId="0" xfId="0" applyAlignment="1">
      <alignment wrapText="1"/>
    </xf>
    <xf numFmtId="0" fontId="0" fillId="2" borderId="10" xfId="0" applyFill="1" applyBorder="1"/>
    <xf numFmtId="0" fontId="21" fillId="0" borderId="0" xfId="3" applyFont="1" applyAlignment="1">
      <alignment vertical="center"/>
    </xf>
    <xf numFmtId="0" fontId="22" fillId="0" borderId="0" xfId="2" applyFont="1" applyAlignment="1">
      <alignment vertical="center"/>
    </xf>
    <xf numFmtId="0" fontId="23" fillId="0" borderId="0" xfId="2" applyFont="1" applyAlignment="1">
      <alignment vertical="center"/>
    </xf>
    <xf numFmtId="0" fontId="24" fillId="0" borderId="0" xfId="2" applyFont="1" applyAlignment="1">
      <alignment vertical="center"/>
    </xf>
    <xf numFmtId="0" fontId="25" fillId="0" borderId="0" xfId="3" applyFont="1" applyAlignment="1">
      <alignment vertical="center"/>
    </xf>
    <xf numFmtId="0" fontId="26" fillId="0" borderId="0" xfId="2" applyFont="1" applyAlignment="1">
      <alignment horizontal="center" vertical="center"/>
    </xf>
    <xf numFmtId="0" fontId="27" fillId="0" borderId="0" xfId="2" applyFont="1" applyAlignment="1" applyProtection="1">
      <alignment vertical="center"/>
      <protection locked="0"/>
    </xf>
    <xf numFmtId="0" fontId="28" fillId="0" borderId="0" xfId="2" applyFont="1" applyAlignment="1" applyProtection="1">
      <alignment vertical="center"/>
      <protection locked="0"/>
    </xf>
    <xf numFmtId="0" fontId="25" fillId="0" borderId="0" xfId="3" applyFont="1" applyAlignment="1">
      <alignment vertical="center" wrapText="1"/>
    </xf>
    <xf numFmtId="0" fontId="15" fillId="0" borderId="0" xfId="0" applyFont="1" applyAlignment="1">
      <alignment vertical="top" wrapText="1"/>
    </xf>
    <xf numFmtId="0" fontId="14" fillId="0" borderId="0" xfId="2" applyFont="1" applyAlignment="1">
      <alignment vertical="center" wrapText="1"/>
    </xf>
    <xf numFmtId="0" fontId="14" fillId="0" borderId="0" xfId="2" applyFont="1" applyAlignment="1">
      <alignment vertical="center"/>
    </xf>
    <xf numFmtId="0" fontId="15" fillId="0" borderId="0" xfId="2" applyFont="1" applyAlignment="1">
      <alignment vertical="center" wrapText="1"/>
    </xf>
    <xf numFmtId="0" fontId="15" fillId="0" borderId="0" xfId="2" applyFont="1" applyAlignment="1">
      <alignment vertical="center"/>
    </xf>
    <xf numFmtId="0" fontId="14" fillId="4" borderId="5" xfId="2" applyFont="1" applyFill="1" applyBorder="1" applyAlignment="1" applyProtection="1">
      <alignment horizontal="center" vertical="center"/>
      <protection locked="0"/>
    </xf>
    <xf numFmtId="0" fontId="15" fillId="0" borderId="0" xfId="2" applyFont="1" applyAlignment="1" applyProtection="1">
      <alignment vertical="center"/>
      <protection locked="0"/>
    </xf>
    <xf numFmtId="0" fontId="14" fillId="0" borderId="0" xfId="2" applyFont="1" applyAlignment="1">
      <alignment horizontal="center" vertical="center"/>
    </xf>
    <xf numFmtId="0" fontId="14" fillId="0" borderId="0" xfId="2" applyFont="1" applyAlignment="1" applyProtection="1">
      <alignment vertical="center"/>
      <protection locked="0"/>
    </xf>
    <xf numFmtId="0" fontId="15" fillId="0" borderId="0" xfId="2" applyFont="1" applyAlignment="1">
      <alignment horizontal="left" vertical="center" wrapText="1" indent="2"/>
    </xf>
    <xf numFmtId="0" fontId="14" fillId="4" borderId="5" xfId="3" applyFont="1" applyFill="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5" fillId="0" borderId="0" xfId="2" applyFont="1" applyAlignment="1">
      <alignment horizontal="left" vertical="center" wrapText="1"/>
    </xf>
    <xf numFmtId="0" fontId="14" fillId="0" borderId="0" xfId="2" applyFont="1" applyAlignment="1">
      <alignment horizontal="left" vertical="center" indent="3"/>
    </xf>
    <xf numFmtId="0" fontId="16" fillId="0" borderId="0" xfId="3" applyFont="1" applyAlignment="1">
      <alignment vertical="center"/>
    </xf>
    <xf numFmtId="0" fontId="16" fillId="0" borderId="0" xfId="2" applyFont="1" applyAlignment="1">
      <alignment vertical="center" wrapText="1"/>
    </xf>
    <xf numFmtId="0" fontId="16" fillId="0" borderId="0" xfId="2" applyFont="1" applyAlignment="1">
      <alignment vertical="center"/>
    </xf>
    <xf numFmtId="0" fontId="31" fillId="0" borderId="0" xfId="0" applyFont="1"/>
    <xf numFmtId="0" fontId="18" fillId="2" borderId="13" xfId="0" applyFont="1" applyFill="1" applyBorder="1"/>
    <xf numFmtId="0" fontId="0" fillId="0" borderId="13" xfId="0" applyBorder="1"/>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8" fillId="0" borderId="7" xfId="0" applyFont="1" applyBorder="1"/>
    <xf numFmtId="0" fontId="14" fillId="4" borderId="5" xfId="2" applyFont="1" applyFill="1" applyBorder="1" applyAlignment="1" applyProtection="1">
      <alignment horizontal="left" vertical="center"/>
      <protection locked="0"/>
    </xf>
    <xf numFmtId="0" fontId="9" fillId="0" borderId="0" xfId="0" applyFont="1" applyAlignment="1">
      <alignment horizontal="left" vertical="center" wrapText="1"/>
    </xf>
    <xf numFmtId="0" fontId="16" fillId="0" borderId="0" xfId="2" applyFont="1" applyAlignment="1">
      <alignment horizontal="left" vertical="center" indent="3"/>
    </xf>
    <xf numFmtId="0" fontId="20" fillId="0" borderId="2" xfId="0" applyFont="1" applyBorder="1" applyAlignment="1">
      <alignment vertical="top" wrapText="1"/>
    </xf>
    <xf numFmtId="0" fontId="19" fillId="0" borderId="2" xfId="0" applyFont="1" applyBorder="1" applyAlignment="1">
      <alignment vertical="center" wrapText="1"/>
    </xf>
    <xf numFmtId="0" fontId="32" fillId="0" borderId="11" xfId="0" applyFont="1" applyBorder="1" applyAlignment="1">
      <alignment vertical="center" wrapText="1"/>
    </xf>
    <xf numFmtId="0" fontId="32" fillId="0" borderId="4" xfId="0" applyFont="1" applyBorder="1" applyAlignment="1">
      <alignment vertical="center" wrapText="1"/>
    </xf>
    <xf numFmtId="0" fontId="32" fillId="0" borderId="8" xfId="0" applyFont="1" applyBorder="1" applyAlignment="1">
      <alignment vertical="center" wrapText="1"/>
    </xf>
    <xf numFmtId="0" fontId="32" fillId="0" borderId="2" xfId="0" applyFont="1" applyBorder="1" applyAlignment="1">
      <alignment vertical="center" wrapText="1"/>
    </xf>
    <xf numFmtId="0" fontId="33" fillId="0" borderId="2" xfId="0" applyFont="1" applyBorder="1" applyAlignment="1">
      <alignment horizontal="left" vertical="top" wrapText="1"/>
    </xf>
    <xf numFmtId="0" fontId="20" fillId="0" borderId="2" xfId="0" applyFont="1" applyBorder="1" applyAlignment="1" applyProtection="1">
      <alignment vertical="top" wrapText="1"/>
      <protection locked="0"/>
    </xf>
    <xf numFmtId="0" fontId="10" fillId="0" borderId="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0" fillId="0" borderId="0" xfId="0" applyAlignment="1">
      <alignment horizontal="center"/>
    </xf>
    <xf numFmtId="0" fontId="32" fillId="0" borderId="8" xfId="0" applyFont="1" applyBorder="1" applyAlignment="1">
      <alignment vertical="center" wrapText="1"/>
    </xf>
    <xf numFmtId="0" fontId="32" fillId="0" borderId="4" xfId="0" applyFont="1" applyBorder="1" applyAlignment="1">
      <alignment vertical="center" wrapText="1"/>
    </xf>
    <xf numFmtId="0" fontId="32" fillId="0" borderId="12" xfId="0" applyFont="1" applyBorder="1" applyAlignment="1">
      <alignment vertical="center" wrapText="1"/>
    </xf>
    <xf numFmtId="0" fontId="19" fillId="0" borderId="0" xfId="0" applyFont="1" applyAlignment="1">
      <alignment vertical="top" wrapText="1"/>
    </xf>
    <xf numFmtId="0" fontId="15" fillId="0" borderId="0" xfId="0" applyFont="1" applyAlignment="1">
      <alignment vertical="top" wrapText="1"/>
    </xf>
    <xf numFmtId="0" fontId="29" fillId="0" borderId="0" xfId="0" applyFont="1" applyAlignment="1">
      <alignment vertical="top" wrapText="1"/>
    </xf>
    <xf numFmtId="0" fontId="14" fillId="4" borderId="5" xfId="2" applyFont="1" applyFill="1" applyBorder="1" applyAlignment="1" applyProtection="1">
      <alignment horizontal="left" vertical="center"/>
      <protection locked="0"/>
    </xf>
    <xf numFmtId="0" fontId="14" fillId="0" borderId="0" xfId="2" applyFont="1" applyAlignment="1">
      <alignment vertical="top" wrapText="1"/>
    </xf>
    <xf numFmtId="0" fontId="14" fillId="4" borderId="5" xfId="3" applyFont="1" applyFill="1" applyBorder="1" applyAlignment="1" applyProtection="1">
      <alignment horizontal="left" vertical="center"/>
      <protection locked="0"/>
    </xf>
    <xf numFmtId="0" fontId="10" fillId="5" borderId="2" xfId="0" applyFont="1" applyFill="1" applyBorder="1" applyAlignment="1">
      <alignment horizontal="left" vertical="top" wrapText="1"/>
    </xf>
    <xf numFmtId="0" fontId="10" fillId="5" borderId="2" xfId="0" applyFont="1" applyFill="1" applyBorder="1" applyAlignment="1" applyProtection="1">
      <alignment horizontal="left" vertical="top" wrapText="1"/>
      <protection locked="0"/>
    </xf>
    <xf numFmtId="0" fontId="10" fillId="5" borderId="0" xfId="0" applyFont="1" applyFill="1" applyAlignment="1">
      <alignment vertical="top" wrapText="1"/>
    </xf>
    <xf numFmtId="0" fontId="33" fillId="5" borderId="2" xfId="0" applyFont="1" applyFill="1" applyBorder="1" applyAlignment="1">
      <alignment horizontal="left" vertical="top" wrapText="1"/>
    </xf>
  </cellXfs>
  <cellStyles count="4">
    <cellStyle name="Normal 2" xfId="2" xr:uid="{C3485E64-CE88-4B96-8208-978A74BE3F32}"/>
    <cellStyle name="Normal 3" xfId="3" xr:uid="{DAD9406A-68A2-4AA3-8572-2ABF27A4963C}"/>
    <cellStyle name="Standard" xfId="0" builtinId="0"/>
    <cellStyle name="Standard 2" xfId="1" xr:uid="{B87F995B-24D7-4906-BEFF-E6FBCBD3545A}"/>
  </cellStyles>
  <dxfs count="79">
    <dxf>
      <font>
        <b val="0"/>
        <i/>
      </font>
    </dxf>
    <dxf>
      <font>
        <strike val="0"/>
      </font>
      <fill>
        <patternFill>
          <bgColor theme="0" tint="-0.14996795556505021"/>
        </patternFill>
      </fill>
    </dxf>
    <dxf>
      <font>
        <b/>
        <i val="0"/>
      </font>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border outline="0">
        <left style="thin">
          <color indexed="64"/>
        </left>
      </border>
    </dxf>
    <dxf>
      <font>
        <strike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font>
      <border outline="0">
        <right style="thin">
          <color indexed="64"/>
        </right>
      </border>
    </dxf>
    <dxf>
      <font>
        <strike val="0"/>
        <outline val="0"/>
        <shadow val="0"/>
        <u val="none"/>
        <vertAlign val="baseline"/>
        <sz val="9"/>
      </font>
    </dxf>
    <dxf>
      <font>
        <strike val="0"/>
        <outline val="0"/>
        <shadow val="0"/>
        <u val="none"/>
        <vertAlign val="baseline"/>
        <sz val="9"/>
      </font>
    </dxf>
    <dxf>
      <font>
        <strike val="0"/>
        <outline val="0"/>
        <shadow val="0"/>
        <u val="none"/>
        <vertAlign val="baseline"/>
        <sz val="9"/>
      </font>
    </dxf>
    <dxf>
      <font>
        <strike val="0"/>
        <outline val="0"/>
        <shadow val="0"/>
        <u val="none"/>
        <vertAlign val="baseline"/>
        <sz val="9"/>
      </font>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762000</xdr:rowOff>
    </xdr:from>
    <xdr:to>
      <xdr:col>0</xdr:col>
      <xdr:colOff>0</xdr:colOff>
      <xdr:row>1</xdr:row>
      <xdr:rowOff>1235983</xdr:rowOff>
    </xdr:to>
    <xdr:pic>
      <xdr:nvPicPr>
        <xdr:cNvPr id="2" name="Grafik 5">
          <a:extLst>
            <a:ext uri="{FF2B5EF4-FFF2-40B4-BE49-F238E27FC236}">
              <a16:creationId xmlns:a16="http://schemas.microsoft.com/office/drawing/2014/main" id="{98D26235-59A1-4D49-8816-0189B4C01D3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0"/>
          <a:ext cx="0" cy="1572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42863</xdr:colOff>
      <xdr:row>0</xdr:row>
      <xdr:rowOff>747713</xdr:rowOff>
    </xdr:from>
    <xdr:to>
      <xdr:col>0</xdr:col>
      <xdr:colOff>3485017</xdr:colOff>
      <xdr:row>1</xdr:row>
      <xdr:rowOff>64408</xdr:rowOff>
    </xdr:to>
    <xdr:pic>
      <xdr:nvPicPr>
        <xdr:cNvPr id="3" name="Grafik 5">
          <a:extLst>
            <a:ext uri="{FF2B5EF4-FFF2-40B4-BE49-F238E27FC236}">
              <a16:creationId xmlns:a16="http://schemas.microsoft.com/office/drawing/2014/main" id="{E900C0DD-68BB-4480-92A4-5F6739852A1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3" y="747713"/>
          <a:ext cx="3442154" cy="416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W159" totalsRowShown="0" headerRowDxfId="78" dataDxfId="77">
  <tableColumns count="23">
    <tableColumn id="1" xr3:uid="{044F80AF-13D6-43AB-A5B1-7C68AFF731FB}" name="GUID" dataDxfId="76"/>
    <tableColumn id="17" xr3:uid="{18AA75CE-354D-40EC-8920-6CB5FF46828F}" name="Column1" dataDxfId="75"/>
    <tableColumn id="2" xr3:uid="{032AB6E3-58C3-4C28-810E-11B0230C74A4}" name="Number" dataDxfId="74"/>
    <tableColumn id="3" xr3:uid="{3BEDC4F2-4D60-4F30-BA9F-5256E6C46012}" name="PGUID" dataDxfId="73"/>
    <tableColumn id="4" xr3:uid="{C458C529-1090-4A42-8287-B8C90CAF0DE6}" name="P" dataDxfId="72"/>
    <tableColumn id="5" xr3:uid="{70890F01-B018-4AF0-A586-A1EA8123A497}" name="CGUID" dataDxfId="71"/>
    <tableColumn id="6" xr3:uid="{7E0A4C5E-F331-49FA-A7C5-495D56B9B63C}" name="C" dataDxfId="70"/>
    <tableColumn id="7" xr3:uid="{12CB8529-E8DC-42E8-B394-018A3914F4BD}" name="L" dataDxfId="69"/>
    <tableColumn id="8" xr3:uid="{2ECC4D29-1A6C-4A6B-8EE9-0AED69B3D965}" name="LGUID" dataDxfId="68">
      <calculatedColumnFormula>INDEX(Level[Level],MATCH(PIs[[#This Row],[L]],Level[GUID],0),1)</calculatedColumnFormula>
    </tableColumn>
    <tableColumn id="9" xr3:uid="{5AB01D88-2273-4AB9-B72E-616FBC35468E}" name="MGUID" dataDxfId="67"/>
    <tableColumn id="10" xr3:uid="{CA1E3BB0-C3A8-4D32-AE73-CB6293C15C01}" name="M" dataDxfId="66"/>
    <tableColumn id="11" xr3:uid="{7DA1A90B-56BE-4C48-935D-69C11DDAAC0B}" name="JG" dataDxfId="65"/>
    <tableColumn id="12" xr3:uid="{E7B90937-1C27-4E1C-B645-1A7EBE5E84ED}" name="GG" dataDxfId="64"/>
    <tableColumn id="13" xr3:uid="{F9B3705B-9DF2-46AE-AF3D-B6C0F5432068}" name="SGUID" dataDxfId="63"/>
    <tableColumn id="14" xr3:uid="{34FE457F-8641-4B79-8C58-FEFA656005A7}" name="S" dataDxfId="62">
      <calculatedColumnFormula>INDEX(allsections[[S]:[Order]],MATCH(PIs[[#This Row],[SGUID]],allsections[SGUID],0),1)</calculatedColumnFormula>
    </tableColumn>
    <tableColumn id="18" xr3:uid="{0D51EE4F-0131-4DC7-B3A3-0B9059D4250F}" name="Sbody" dataDxfId="61">
      <calculatedColumnFormula>INDEX(allsections[[S]:[Order]],MATCH(PIs[[#This Row],[SGUID]],allsections[SGUID],0),2)</calculatedColumnFormula>
    </tableColumn>
    <tableColumn id="19" xr3:uid="{89ED2C2B-3939-45C5-A6E2-DA0AEA787F81}" name="Order" dataDxfId="60">
      <calculatedColumnFormula>INDEX(allsections[[S]:[Order]],MATCH(PIs[[#This Row],[SGUID]],allsections[SGUID],0),3)</calculatedColumnFormula>
    </tableColumn>
    <tableColumn id="15" xr3:uid="{712A3E4D-F5D7-4A6A-8BD1-BE1AECBA0B38}" name="SSGUID" dataDxfId="59"/>
    <tableColumn id="16" xr3:uid="{7C0E9491-7873-4873-BC23-156554227B84}" name="SS" dataDxfId="58">
      <calculatedColumnFormula>INDEX(allsections[[S]:[Order]],MATCH(PIs[[#This Row],[SSGUID]],allsections[SGUID],0),1)</calculatedColumnFormula>
    </tableColumn>
    <tableColumn id="20" xr3:uid="{2D6C963D-100D-49FC-A450-A9BBE4571266}" name="Ssbody" dataDxfId="57">
      <calculatedColumnFormula>INDEX(allsections[[S]:[Order]],MATCH(PIs[[#This Row],[SSGUID]],allsections[SGUID],0),2)</calculatedColumnFormula>
    </tableColumn>
    <tableColumn id="21" xr3:uid="{F9AE84F6-00C7-4EC9-8467-07E6258F51AA}" name="Column2" dataDxfId="56"/>
    <tableColumn id="22" xr3:uid="{28FF5430-6A66-4075-A5BC-614839005D6E}" name="NA Exempt" dataDxfId="55"/>
    <tableColumn id="23" xr3:uid="{CB5EC807-9B07-42CB-A81E-6F88D40415B6}" name="PHU" dataDxfId="5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_S2PQ" ref="C10:H24" totalsRowShown="0" headerRowDxfId="32" dataDxfId="31">
  <autoFilter ref="C10:H24" xr:uid="{E738A1E6-403F-40A7-B5AD-D7D69238C53E}"/>
  <sortState xmlns:xlrd2="http://schemas.microsoft.com/office/spreadsheetml/2017/richdata2" ref="C11:H24">
    <sortCondition ref="D10:D24"/>
  </sortState>
  <tableColumns count="6">
    <tableColumn id="1" xr3:uid="{71E3A80B-D7B3-4501-80F7-46AA6FE7E5ED}" name="S2PQGUID" dataDxfId="30"/>
    <tableColumn id="6" xr3:uid="{98BB1061-159E-4176-AFB8-69B67B2FF95D}" name="Effective Number" dataDxfId="29"/>
    <tableColumn id="5" xr3:uid="{C728E0EE-E189-4F57-B59C-69E9BAE2699A}" name="Number" dataDxfId="28"/>
    <tableColumn id="2" xr3:uid="{19BCE984-BAB5-443C-9C60-9342DFCD4A10}" name="Fragen in Schritt 2" dataDxfId="27"/>
    <tableColumn id="3" xr3:uid="{F62C2E7B-ADB0-4282-AA2A-9912A8362817}" name="Antwort" dataDxfId="26"/>
    <tableColumn id="4" xr3:uid="{9E23E48E-592A-4A3C-A072-D8DA4A1AD542}" name="Justification" dataDxfId="2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61C0CD-9DFC-42C9-80BE-51DEE78AE244}" name="Checklist48" displayName="Checklist48" ref="B1:R219" totalsRowShown="0" headerRowDxfId="24" dataDxfId="22" headerRowBorderDxfId="23" tableBorderDxfId="21" totalsRowBorderDxfId="20">
  <autoFilter ref="B1:R219" xr:uid="{1261C0CD-9DFC-42C9-80BE-51DEE78AE2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28CA087-C3C8-4D7F-907C-6CF1EE38932E}" name="SGUID" dataDxfId="19"/>
    <tableColumn id="10" xr3:uid="{FF5F5DBD-07D0-40D8-813E-9DBBBC2BCD50}" name="SSGUID" dataDxfId="18"/>
    <tableColumn id="3" xr3:uid="{4748476E-C145-4501-811E-B12F8E24E458}" name="Column2" dataDxfId="17">
      <calculatedColumnFormula>IF(Checklist48[[#This Row],[SGUID]]="",IF(Checklist48[[#This Row],[SSGUID]]="",0,1),1)</calculatedColumnFormula>
    </tableColumn>
    <tableColumn id="2" xr3:uid="{51BDDE90-CEEF-4351-9195-77DAA7712CEB}" name="PIGUID" dataDxfId="16"/>
    <tableColumn id="7" xr3:uid="{AABE43B1-2239-4448-AD5C-B89B2D45049F}" name="ifna" dataDxfId="15">
      <calculatedColumnFormula>_xlfn.IFNA(Checklist48[[#This Row],[RelatedPQ]],"NA")</calculatedColumnFormula>
    </tableColumn>
    <tableColumn id="20" xr3:uid="{521BAD82-E355-48ED-A444-95DFEDADE8E2}" name="RelatedPQ" dataDxfId="14"/>
    <tableColumn id="6" xr3:uid="{0039D9A7-7EF8-43D6-962A-A50903436496}" name="PIGUID&amp;NO" dataDxfId="13">
      <calculatedColumnFormula>Checklist48[[#This Row],[PIGUID]]&amp;"NO"</calculatedColumnFormula>
    </tableColumn>
    <tableColumn id="5" xr3:uid="{B7ED63A7-414C-4F1B-B54E-0342C852A59E}" name="NA Exempt" dataDxfId="12">
      <calculatedColumnFormula>IF(Checklist48[[#This Row],[PIGUID]]="","",INDEX(PIs[NA Exempt],MATCH(Checklist48[[#This Row],[PIGUID]],PIs[GUID],0),1))</calculatedColumnFormula>
    </tableColumn>
    <tableColumn id="16" xr3:uid="{322472AA-8FBA-485E-A0D8-FBEE13873AB5}" name="Abschnitt" dataDxfId="11">
      <calculatedColumnFormula>IF(Checklist48[[#This Row],[SGUID]]="",IF(Checklist48[[#This Row],[SSGUID]]="",IF(Checklist48[[#This Row],[PIGUID]]="","",INDEX(PIs[[Column1]:[SS]],MATCH(Checklist48[[#This Row],[PIGUID]],PIs[GUID],0),2)),INDEX(PIs[[Column1]:[SS]],MATCH(Checklist48[[#This Row],[SSGUID]],PIs[SSGUID],0),18)),INDEX(PIs[[Column1]:[SS]],MATCH(Checklist48[[#This Row],[SGUID]],PIs[SGUID],0),14))</calculatedColumnFormula>
    </tableColumn>
    <tableColumn id="4" xr3:uid="{FBA0647D-7B57-49E3-9079-80D898F405A3}" name="Beschreibung/Grundsatz" dataDxfId="10">
      <calculatedColumnFormula>IF(Checklist48[[#This Row],[SGUID]]="",IF(Checklist48[[#This Row],[SSGUID]]="",IF(Checklist48[[#This Row],[PIGUID]]="","",INDEX(PIs[[Column1]:[SS]],MATCH(Checklist48[[#This Row],[PIGUID]],PIs[GUID],0),4)),INDEX(PIs[[Column1]:[Ssbody]],MATCH(Checklist48[[#This Row],[SSGUID]],PIs[SSGUID],0),19)),INDEX(PIs[[Column1]:[SS]],MATCH(Checklist48[[#This Row],[SGUID]],PIs[SGUID],0),15))</calculatedColumnFormula>
    </tableColumn>
    <tableColumn id="8" xr3:uid="{647A2F75-DA55-46FF-8273-C14E486C4398}" name="Kriterien" dataDxfId="9">
      <calculatedColumnFormula>IF(Checklist48[[#This Row],[SGUID]]="",IF(Checklist48[[#This Row],[SSGUID]]="",INDEX(PIs[[Column1]:[SS]],MATCH(Checklist48[[#This Row],[PIGUID]],PIs[GUID],0),6),""),"")</calculatedColumnFormula>
    </tableColumn>
    <tableColumn id="11" xr3:uid="{C75CA1B0-3488-4D4A-B29C-C647D7865B10}" name="Erfüllungs-grad" dataDxfId="8">
      <calculatedColumnFormula>IF(Checklist48[[#This Row],[SSGUID]]="",IF(Checklist48[[#This Row],[PIGUID]]="","",INDEX(PIs[[Column1]:[SS]],MATCH(Checklist48[[#This Row],[PIGUID]],PIs[GUID],0),8)),"")</calculatedColumnFormula>
    </tableColumn>
    <tableColumn id="12" xr3:uid="{ED672EFA-5865-417F-BB4F-1B388E0255A6}" name="Ja" dataDxfId="7"/>
    <tableColumn id="13" xr3:uid="{349BEB01-CA71-44CC-86B5-152DEA6179D5}" name="Nein" dataDxfId="6"/>
    <tableColumn id="14" xr3:uid="{5762A0E9-667A-42EA-A744-CF6C53B6A269}" name="Nicht anwendbar" dataDxfId="5"/>
    <tableColumn id="15" xr3:uid="{AEA496EE-CBE7-496C-B617-02F2414FE565}" name="Automatisch generierte Antwort für Frage in Schritt 2" dataDxfId="4"/>
    <tableColumn id="19" xr3:uid="{44380B42-FA7E-445D-9B15-DB7632F760D9}" name="Begründung"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7" totalsRowShown="0">
  <sortState xmlns:xlrd2="http://schemas.microsoft.com/office/spreadsheetml/2017/richdata2" ref="A3:D3">
    <sortCondition ref="D2:D3"/>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35" totalsRowShown="0">
  <autoFilter ref="F2:I35" xr:uid="{9DF33FD5-38F1-4EC4-94A7-453759C029D5}"/>
  <sortState xmlns:xlrd2="http://schemas.microsoft.com/office/spreadsheetml/2017/richdata2" ref="F3:I35">
    <sortCondition ref="I2:I3"/>
  </sortState>
  <tableColumns count="4">
    <tableColumn id="1" xr3:uid="{4C6C6EAC-E3B8-4983-B903-570950C4A390}" name="SGUID" dataDxfId="53"/>
    <tableColumn id="2" xr3:uid="{FB020DC4-E3B6-4389-B5EE-135BBCA6D60C}" name="S" dataDxfId="52">
      <calculatedColumnFormula>INDEX(allsections[[S]:[Order]],MATCH(unique_sections[[#This Row],[SGUID]],allsections[SGUID],0),1)</calculatedColumnFormula>
    </tableColumn>
    <tableColumn id="3" xr3:uid="{3491EBA2-6F3F-46A9-BA1F-8F37AA4C37BF}" name="Sbody" dataDxfId="51">
      <calculatedColumnFormula>INDEX(allsections[[S]:[Order]],MATCH(unique_sections[[#This Row],[SGUID]],allsections[SGUID],0),2)</calculatedColumnFormula>
    </tableColumn>
    <tableColumn id="4" xr3:uid="{2CCE8E68-43E0-4B1C-A9E7-ED729BE54A6A}" name="Order" dataDxfId="50">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66" totalsRowShown="0">
  <tableColumns count="7">
    <tableColumn id="1" xr3:uid="{50AA5D40-C69F-4EEF-A749-049243C60406}" name="Section GUID" dataDxfId="49"/>
    <tableColumn id="2" xr3:uid="{BBBA6B65-7E6B-45A7-B27A-3A7BD37839E4}" name="Subsection GUID" dataDxfId="48"/>
    <tableColumn id="3" xr3:uid="{BA9D9A02-EE6E-429A-8E27-213401CC35CF}" name="Title" dataDxfId="47">
      <calculatedColumnFormula>P3&amp;Q3</calculatedColumnFormula>
    </tableColumn>
    <tableColumn id="4" xr3:uid="{32E95E8B-3C8E-4CB8-9588-F7AE4D08E8C5}" name="S Order" dataDxfId="46">
      <calculatedColumnFormula>INDEX(allsections[[S]:[Order]],MATCH(P3,allsections[SGUID],0),3)</calculatedColumnFormula>
    </tableColumn>
    <tableColumn id="5" xr3:uid="{B976C304-4D87-4ECE-A806-3A3AC63BBA14}" name="SS Order" dataDxfId="45">
      <calculatedColumnFormula>INDEX(allsections[[S]:[Order]],MATCH(Q3,allsections[SGUID],0),3)</calculatedColumnFormula>
    </tableColumn>
    <tableColumn id="6" xr3:uid="{E9C1FCE4-D485-47DD-9199-94307EB0F9FF}" name="GUID"/>
    <tableColumn id="7" xr3:uid="{8A38A788-5036-4992-A5C6-DCD2DB933D42}" name="Schon da?" dataDxfId="44">
      <calculatedColumnFormula>COUNTIF(Z:Z,sectionsubsection[[#This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41" totalsRowShown="0">
  <autoFilter ref="K2:N41" xr:uid="{80190567-D1CF-4F5C-8F2A-CE1D0B2E11B0}"/>
  <tableColumns count="4">
    <tableColumn id="1" xr3:uid="{174EBF58-71A0-49DD-BDF9-9B1E15979C9A}" name="SSGUID" dataDxfId="43"/>
    <tableColumn id="2" xr3:uid="{610BA2CD-4D82-4ACC-96D5-FCF1D0E01616}" name="SS" dataDxfId="42">
      <calculatedColumnFormula>INDEX(allsections[[S]:[Order]],MATCH(unique_sub[[#This Row],[SSGUID]],allsections[SGUID],0),1)</calculatedColumnFormula>
    </tableColumn>
    <tableColumn id="3" xr3:uid="{FEECEED9-62EC-4E39-BBCF-7FFA78E9475A}" name="Ssbody" dataDxfId="41">
      <calculatedColumnFormula>INDEX(allsections[[S]:[Order]],MATCH(unique_sub[[#This Row],[SSGUID]],allsections[SGUID],0),2)</calculatedColumnFormula>
    </tableColumn>
    <tableColumn id="4" xr3:uid="{798ED63C-064E-4FA2-AF9B-FD1BEE95201A}" name="Order" dataDxfId="40">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39"/>
    <tableColumn id="2" xr3:uid="{30133D96-7EE5-4189-8B69-2CF2CF067271}" name="Subsection GUID" dataDxfId="38"/>
    <tableColumn id="3" xr3:uid="{ED3D81E1-2B46-44CE-AF52-71039CF1928C}" name="Title" dataDxfId="37"/>
    <tableColumn id="4" xr3:uid="{53EAD869-67E0-4492-AE8E-7EDE6B1E30D5}" name="S Order" dataDxfId="36">
      <calculatedColumnFormula>INDEX(allsections[[S]:[Order]],MATCH(X3,allsections[SGUID],0),3)</calculatedColumnFormula>
    </tableColumn>
    <tableColumn id="5" xr3:uid="{58241B3A-E865-458B-B7C9-E04317E8B4FB}" name="SS Order" dataDxfId="35">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_S2PQ_relational" ref="A1:D170" totalsRowShown="0">
  <autoFilter ref="A1:D170" xr:uid="{B0817620-6DC1-4852-89C4-D88E59439B6E}">
    <filterColumn colId="0" hiddenButton="1"/>
    <filterColumn colId="1" hiddenButton="1"/>
    <filterColumn colId="2" hiddenButton="1"/>
    <filterColumn colId="3" hiddenButton="1"/>
  </autoFilter>
  <tableColumns count="4">
    <tableColumn id="1" xr3:uid="{34157229-47EE-4C5F-B7D9-70B9F6AB1C60}" name="PIGUID"/>
    <tableColumn id="2" xr3:uid="{6F40A81F-CC2F-4797-9D07-55D3D6440652}" name="PQGUID"/>
    <tableColumn id="3" xr3:uid="{0455099A-5206-47FB-A9BA-D8EC04A94B79}" name="N:N ID" dataDxfId="34"/>
    <tableColumn id="4" xr3:uid="{3BCD0F4D-FE45-47F8-9940-14493B57B629}" name="PIGUID &amp; &quot;NO&quot;"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E897F9E-6A97-40B6-89EC-6A5A58BCF413}" name="Table12" displayName="Table12" ref="A9:B16" totalsRowShown="0">
  <autoFilter ref="A9:B16" xr:uid="{6E897F9E-6A97-40B6-89EC-6A5A58BCF413}"/>
  <tableColumns count="2">
    <tableColumn id="1" xr3:uid="{22E46D97-0CC5-4F9A-B0AF-EAF63ABAFF07}" name="Template Texts"/>
    <tableColumn id="2" xr3:uid="{81C7A01E-B934-462B-8B14-EE9D608739C8}" name="Column1"/>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1" sqref="B11"/>
    </sheetView>
  </sheetViews>
  <sheetFormatPr baseColWidth="10" defaultColWidth="8.88671875" defaultRowHeight="14.4" x14ac:dyDescent="0.3"/>
  <cols>
    <col min="1" max="1" width="17.5546875" bestFit="1" customWidth="1"/>
    <col min="2" max="2" width="118.77734375" bestFit="1" customWidth="1"/>
  </cols>
  <sheetData>
    <row r="1" spans="1:3" x14ac:dyDescent="0.3">
      <c r="A1" t="s">
        <v>0</v>
      </c>
      <c r="C1" t="s">
        <v>1</v>
      </c>
    </row>
    <row r="2" spans="1:3" x14ac:dyDescent="0.3">
      <c r="A2" s="22" t="s">
        <v>2</v>
      </c>
      <c r="B2" t="s">
        <v>3</v>
      </c>
      <c r="C2" t="s">
        <v>4</v>
      </c>
    </row>
    <row r="3" spans="1:3" x14ac:dyDescent="0.3">
      <c r="A3" s="22" t="s">
        <v>5</v>
      </c>
      <c r="B3" t="s">
        <v>6</v>
      </c>
      <c r="C3" t="s">
        <v>7</v>
      </c>
    </row>
    <row r="4" spans="1:3" x14ac:dyDescent="0.3">
      <c r="A4" s="22" t="s">
        <v>8</v>
      </c>
      <c r="B4" t="s">
        <v>9</v>
      </c>
    </row>
    <row r="5" spans="1:3" x14ac:dyDescent="0.3">
      <c r="A5" s="22" t="s">
        <v>10</v>
      </c>
    </row>
    <row r="6" spans="1:3" x14ac:dyDescent="0.3">
      <c r="A6">
        <v>1</v>
      </c>
      <c r="B6" t="s">
        <v>11</v>
      </c>
    </row>
    <row r="7" spans="1:3" x14ac:dyDescent="0.3">
      <c r="A7">
        <v>2</v>
      </c>
      <c r="B7" t="s">
        <v>12</v>
      </c>
    </row>
    <row r="8" spans="1:3" x14ac:dyDescent="0.3">
      <c r="A8">
        <v>3</v>
      </c>
      <c r="B8" t="s">
        <v>13</v>
      </c>
    </row>
    <row r="9" spans="1:3" x14ac:dyDescent="0.3">
      <c r="A9">
        <v>4</v>
      </c>
      <c r="B9" t="s">
        <v>14</v>
      </c>
    </row>
    <row r="10" spans="1:3" x14ac:dyDescent="0.3">
      <c r="A10">
        <v>5</v>
      </c>
      <c r="B10" t="s">
        <v>15</v>
      </c>
    </row>
    <row r="11" spans="1:3" x14ac:dyDescent="0.3">
      <c r="A11">
        <v>6</v>
      </c>
      <c r="B11" t="s">
        <v>16</v>
      </c>
    </row>
    <row r="12" spans="1:3" x14ac:dyDescent="0.3">
      <c r="A12">
        <v>7</v>
      </c>
      <c r="B12" t="s">
        <v>17</v>
      </c>
    </row>
    <row r="13" spans="1:3" x14ac:dyDescent="0.3">
      <c r="A13">
        <v>8</v>
      </c>
      <c r="B13"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W159"/>
  <sheetViews>
    <sheetView workbookViewId="0">
      <selection activeCell="F156" sqref="F156"/>
    </sheetView>
  </sheetViews>
  <sheetFormatPr baseColWidth="10" defaultColWidth="8.88671875" defaultRowHeight="14.4" x14ac:dyDescent="0.3"/>
  <cols>
    <col min="3" max="3" width="10.77734375" bestFit="1" customWidth="1"/>
    <col min="4" max="4" width="9.21875" bestFit="1" customWidth="1"/>
    <col min="6" max="6" width="26.5546875" bestFit="1" customWidth="1"/>
    <col min="9" max="9" width="8.88671875" customWidth="1"/>
    <col min="10" max="10" width="10" bestFit="1" customWidth="1"/>
    <col min="15" max="15" width="24.44140625" bestFit="1" customWidth="1"/>
    <col min="18" max="18" width="10.109375" bestFit="1" customWidth="1"/>
    <col min="19" max="19" width="23.88671875" bestFit="1" customWidth="1"/>
  </cols>
  <sheetData>
    <row r="1" spans="1:23" x14ac:dyDescent="0.3">
      <c r="A1" t="s">
        <v>19</v>
      </c>
      <c r="B1" t="s">
        <v>20</v>
      </c>
      <c r="C1"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row>
    <row r="2" spans="1:23" x14ac:dyDescent="0.3">
      <c r="A2" t="s">
        <v>42</v>
      </c>
      <c r="C2" t="s">
        <v>43</v>
      </c>
      <c r="D2" t="s">
        <v>44</v>
      </c>
      <c r="E2" t="s">
        <v>45</v>
      </c>
      <c r="F2" t="s">
        <v>46</v>
      </c>
      <c r="G2" t="s">
        <v>47</v>
      </c>
      <c r="H2" t="s">
        <v>48</v>
      </c>
      <c r="I2" t="str">
        <f>INDEX(Level[Level],MATCH(PIs[[#This Row],[L]],Level[GUID],0),1)</f>
        <v>Empfehlung</v>
      </c>
      <c r="N2" t="s">
        <v>49</v>
      </c>
      <c r="O2" t="str">
        <f>INDEX(allsections[[S]:[Order]],MATCH(PIs[[#This Row],[SGUID]],allsections[SGUID],0),1)</f>
        <v>FO 04 BODEN, PFLANZENERNÄHRUNG UND DÜNGEMITTEL</v>
      </c>
      <c r="P2" t="str">
        <f>INDEX(allsections[[S]:[Order]],MATCH(PIs[[#This Row],[SGUID]],allsections[SGUID],0),2)</f>
        <v>-</v>
      </c>
      <c r="Q2">
        <f>INDEX(allsections[[S]:[Order]],MATCH(PIs[[#This Row],[SGUID]],allsections[SGUID],0),3)</f>
        <v>4</v>
      </c>
      <c r="R2" t="s">
        <v>50</v>
      </c>
      <c r="S2" t="str">
        <f>INDEX(allsections[[S]:[Order]],MATCH(PIs[[#This Row],[SSGUID]],allsections[SGUID],0),1)</f>
        <v>FO 04.02 Bodenbegasung</v>
      </c>
      <c r="T2" t="str">
        <f>INDEX(allsections[[S]:[Order]],MATCH(PIs[[#This Row],[SSGUID]],allsections[SGUID],0),2)</f>
        <v>-</v>
      </c>
      <c r="U2" t="str">
        <f>INDEX(#REF!,MATCH(PIs[[#This Row],[GUID]],#REF!,0),2)</f>
        <v>7o0xBDTKxcKpHsZRwunVdc</v>
      </c>
      <c r="V2" t="b">
        <v>0</v>
      </c>
    </row>
    <row r="3" spans="1:23" x14ac:dyDescent="0.3">
      <c r="A3" t="s">
        <v>51</v>
      </c>
      <c r="C3" t="s">
        <v>52</v>
      </c>
      <c r="D3" t="s">
        <v>53</v>
      </c>
      <c r="E3" t="s">
        <v>54</v>
      </c>
      <c r="F3" t="s">
        <v>55</v>
      </c>
      <c r="G3" t="s">
        <v>56</v>
      </c>
      <c r="H3" t="s">
        <v>57</v>
      </c>
      <c r="I3" t="str">
        <f>INDEX(Level[Level],MATCH(PIs[[#This Row],[L]],Level[GUID],0),1)</f>
        <v>Nicht kritisches Musskriterium</v>
      </c>
      <c r="N3" t="s">
        <v>58</v>
      </c>
      <c r="O3" t="str">
        <f>INDEX(allsections[[S]:[Order]],MATCH(PIs[[#This Row],[SGUID]],allsections[SGUID],0),1)</f>
        <v>FO 09 ABFALLMANAGEMENT</v>
      </c>
      <c r="P3" t="str">
        <f>INDEX(allsections[[S]:[Order]],MATCH(PIs[[#This Row],[SGUID]],allsections[SGUID],0),2)</f>
        <v>-</v>
      </c>
      <c r="Q3">
        <f>INDEX(allsections[[S]:[Order]],MATCH(PIs[[#This Row],[SGUID]],allsections[SGUID],0),3)</f>
        <v>9</v>
      </c>
      <c r="R3" t="s">
        <v>59</v>
      </c>
      <c r="S3" t="str">
        <f>INDEX(allsections[[S]:[Order]],MATCH(PIs[[#This Row],[SSGUID]],allsections[SGUID],0),1)</f>
        <v>-</v>
      </c>
      <c r="T3" t="str">
        <f>INDEX(allsections[[S]:[Order]],MATCH(PIs[[#This Row],[SSGUID]],allsections[SGUID],0),2)</f>
        <v>-</v>
      </c>
      <c r="U3">
        <f>INDEX(#REF!,MATCH(PIs[[#This Row],[GUID]],#REF!,0),2)</f>
        <v>0</v>
      </c>
      <c r="V3" t="b">
        <v>0</v>
      </c>
    </row>
    <row r="4" spans="1:23" x14ac:dyDescent="0.3">
      <c r="A4" t="s">
        <v>60</v>
      </c>
      <c r="C4" t="s">
        <v>61</v>
      </c>
      <c r="D4" t="s">
        <v>62</v>
      </c>
      <c r="E4" t="s">
        <v>63</v>
      </c>
      <c r="F4" t="s">
        <v>64</v>
      </c>
      <c r="G4" t="s">
        <v>65</v>
      </c>
      <c r="H4" t="s">
        <v>66</v>
      </c>
      <c r="I4" t="str">
        <f>INDEX(Level[Level],MATCH(PIs[[#This Row],[L]],Level[GUID],0),1)</f>
        <v>Kritisches Musskriterium</v>
      </c>
      <c r="N4" t="s">
        <v>67</v>
      </c>
      <c r="O4" t="str">
        <f>INDEX(allsections[[S]:[Order]],MATCH(PIs[[#This Row],[SGUID]],allsections[SGUID],0),1)</f>
        <v xml:space="preserve">FO 01 MANAGEMENT </v>
      </c>
      <c r="P4" t="str">
        <f>INDEX(allsections[[S]:[Order]],MATCH(PIs[[#This Row],[SGUID]],allsections[SGUID],0),2)</f>
        <v>-</v>
      </c>
      <c r="Q4">
        <f>INDEX(allsections[[S]:[Order]],MATCH(PIs[[#This Row],[SGUID]],allsections[SGUID],0),3)</f>
        <v>1</v>
      </c>
      <c r="R4" t="s">
        <v>68</v>
      </c>
      <c r="S4" t="str">
        <f>INDEX(allsections[[S]:[Order]],MATCH(PIs[[#This Row],[SSGUID]],allsections[SGUID],0),1)</f>
        <v>FO 01.01 Standorthistorie</v>
      </c>
      <c r="T4" t="str">
        <f>INDEX(allsections[[S]:[Order]],MATCH(PIs[[#This Row],[SSGUID]],allsections[SGUID],0),2)</f>
        <v>-</v>
      </c>
      <c r="U4">
        <f>INDEX(#REF!,MATCH(PIs[[#This Row],[GUID]],#REF!,0),2)</f>
        <v>0</v>
      </c>
      <c r="V4" t="b">
        <v>0</v>
      </c>
    </row>
    <row r="5" spans="1:23" ht="409.6" x14ac:dyDescent="0.3">
      <c r="A5" t="s">
        <v>69</v>
      </c>
      <c r="C5" t="s">
        <v>70</v>
      </c>
      <c r="D5" t="s">
        <v>71</v>
      </c>
      <c r="E5" t="s">
        <v>72</v>
      </c>
      <c r="F5" t="s">
        <v>73</v>
      </c>
      <c r="G5" s="24" t="s">
        <v>74</v>
      </c>
      <c r="H5" t="s">
        <v>66</v>
      </c>
      <c r="I5" t="str">
        <f>INDEX(Level[Level],MATCH(PIs[[#This Row],[L]],Level[GUID],0),1)</f>
        <v>Kritisches Musskriterium</v>
      </c>
      <c r="N5" t="s">
        <v>58</v>
      </c>
      <c r="O5" t="str">
        <f>INDEX(allsections[[S]:[Order]],MATCH(PIs[[#This Row],[SGUID]],allsections[SGUID],0),1)</f>
        <v>FO 09 ABFALLMANAGEMENT</v>
      </c>
      <c r="P5" t="str">
        <f>INDEX(allsections[[S]:[Order]],MATCH(PIs[[#This Row],[SGUID]],allsections[SGUID],0),2)</f>
        <v>-</v>
      </c>
      <c r="Q5">
        <f>INDEX(allsections[[S]:[Order]],MATCH(PIs[[#This Row],[SGUID]],allsections[SGUID],0),3)</f>
        <v>9</v>
      </c>
      <c r="R5" t="s">
        <v>59</v>
      </c>
      <c r="S5" t="str">
        <f>INDEX(allsections[[S]:[Order]],MATCH(PIs[[#This Row],[SSGUID]],allsections[SGUID],0),1)</f>
        <v>-</v>
      </c>
      <c r="T5" t="str">
        <f>INDEX(allsections[[S]:[Order]],MATCH(PIs[[#This Row],[SSGUID]],allsections[SGUID],0),2)</f>
        <v>-</v>
      </c>
      <c r="U5">
        <f>INDEX(#REF!,MATCH(PIs[[#This Row],[GUID]],#REF!,0),2)</f>
        <v>0</v>
      </c>
      <c r="V5" t="b">
        <v>0</v>
      </c>
    </row>
    <row r="6" spans="1:23" ht="409.6" x14ac:dyDescent="0.3">
      <c r="A6" t="s">
        <v>75</v>
      </c>
      <c r="C6" t="s">
        <v>76</v>
      </c>
      <c r="D6" t="s">
        <v>77</v>
      </c>
      <c r="E6" t="s">
        <v>78</v>
      </c>
      <c r="F6" t="s">
        <v>79</v>
      </c>
      <c r="G6" s="24" t="s">
        <v>80</v>
      </c>
      <c r="H6" t="s">
        <v>66</v>
      </c>
      <c r="I6" t="str">
        <f>INDEX(Level[Level],MATCH(PIs[[#This Row],[L]],Level[GUID],0),1)</f>
        <v>Kritisches Musskriterium</v>
      </c>
      <c r="N6" t="s">
        <v>81</v>
      </c>
      <c r="O6" t="str">
        <f>INDEX(allsections[[S]:[Order]],MATCH(PIs[[#This Row],[SGUID]],allsections[SGUID],0),1)</f>
        <v>FO 03 VERMEHRUNGSMATERIAL</v>
      </c>
      <c r="P6" t="str">
        <f>INDEX(allsections[[S]:[Order]],MATCH(PIs[[#This Row],[SGUID]],allsections[SGUID],0),2)</f>
        <v>-</v>
      </c>
      <c r="Q6">
        <f>INDEX(allsections[[S]:[Order]],MATCH(PIs[[#This Row],[SGUID]],allsections[SGUID],0),3)</f>
        <v>3</v>
      </c>
      <c r="R6" t="s">
        <v>82</v>
      </c>
      <c r="S6" t="str">
        <f>INDEX(allsections[[S]:[Order]],MATCH(PIs[[#This Row],[SSGUID]],allsections[SGUID],0),1)</f>
        <v>FO 03.01 Vermehrungsmaterial</v>
      </c>
      <c r="T6" t="str">
        <f>INDEX(allsections[[S]:[Order]],MATCH(PIs[[#This Row],[SSGUID]],allsections[SGUID],0),2)</f>
        <v>-</v>
      </c>
      <c r="U6">
        <f>INDEX(#REF!,MATCH(PIs[[#This Row],[GUID]],#REF!,0),2)</f>
        <v>0</v>
      </c>
      <c r="V6" t="b">
        <v>0</v>
      </c>
    </row>
    <row r="7" spans="1:23" ht="409.6" x14ac:dyDescent="0.3">
      <c r="A7" t="s">
        <v>83</v>
      </c>
      <c r="C7" t="s">
        <v>84</v>
      </c>
      <c r="D7" t="s">
        <v>85</v>
      </c>
      <c r="E7" t="s">
        <v>86</v>
      </c>
      <c r="F7" t="s">
        <v>87</v>
      </c>
      <c r="G7" s="24" t="s">
        <v>88</v>
      </c>
      <c r="H7" t="s">
        <v>66</v>
      </c>
      <c r="I7" t="str">
        <f>INDEX(Level[Level],MATCH(PIs[[#This Row],[L]],Level[GUID],0),1)</f>
        <v>Kritisches Musskriterium</v>
      </c>
      <c r="N7" t="s">
        <v>67</v>
      </c>
      <c r="O7" t="str">
        <f>INDEX(allsections[[S]:[Order]],MATCH(PIs[[#This Row],[SGUID]],allsections[SGUID],0),1)</f>
        <v xml:space="preserve">FO 01 MANAGEMENT </v>
      </c>
      <c r="P7" t="str">
        <f>INDEX(allsections[[S]:[Order]],MATCH(PIs[[#This Row],[SGUID]],allsections[SGUID],0),2)</f>
        <v>-</v>
      </c>
      <c r="Q7">
        <f>INDEX(allsections[[S]:[Order]],MATCH(PIs[[#This Row],[SGUID]],allsections[SGUID],0),3)</f>
        <v>1</v>
      </c>
      <c r="R7" t="s">
        <v>68</v>
      </c>
      <c r="S7" t="str">
        <f>INDEX(allsections[[S]:[Order]],MATCH(PIs[[#This Row],[SSGUID]],allsections[SGUID],0),1)</f>
        <v>FO 01.01 Standorthistorie</v>
      </c>
      <c r="T7" t="str">
        <f>INDEX(allsections[[S]:[Order]],MATCH(PIs[[#This Row],[SSGUID]],allsections[SGUID],0),2)</f>
        <v>-</v>
      </c>
      <c r="U7">
        <f>INDEX(#REF!,MATCH(PIs[[#This Row],[GUID]],#REF!,0),2)</f>
        <v>0</v>
      </c>
      <c r="V7" t="b">
        <v>0</v>
      </c>
    </row>
    <row r="8" spans="1:23" ht="409.6" x14ac:dyDescent="0.3">
      <c r="A8" t="s">
        <v>89</v>
      </c>
      <c r="C8" t="s">
        <v>90</v>
      </c>
      <c r="D8" t="s">
        <v>91</v>
      </c>
      <c r="E8" t="s">
        <v>92</v>
      </c>
      <c r="F8" t="s">
        <v>93</v>
      </c>
      <c r="G8" s="24" t="s">
        <v>94</v>
      </c>
      <c r="H8" t="s">
        <v>66</v>
      </c>
      <c r="I8" t="str">
        <f>INDEX(Level[Level],MATCH(PIs[[#This Row],[L]],Level[GUID],0),1)</f>
        <v>Kritisches Musskriterium</v>
      </c>
      <c r="N8" t="s">
        <v>95</v>
      </c>
      <c r="O8" t="str">
        <f>INDEX(allsections[[S]:[Order]],MATCH(PIs[[#This Row],[SGUID]],allsections[SGUID],0),1)</f>
        <v>FO 02 RÜCKVERFOLGBARKEIT</v>
      </c>
      <c r="P8" t="str">
        <f>INDEX(allsections[[S]:[Order]],MATCH(PIs[[#This Row],[SGUID]],allsections[SGUID],0),2)</f>
        <v>-</v>
      </c>
      <c r="Q8">
        <f>INDEX(allsections[[S]:[Order]],MATCH(PIs[[#This Row],[SGUID]],allsections[SGUID],0),3)</f>
        <v>2</v>
      </c>
      <c r="R8" t="s">
        <v>96</v>
      </c>
      <c r="S8" t="str">
        <f>INDEX(allsections[[S]:[Order]],MATCH(PIs[[#This Row],[SSGUID]],allsections[SGUID],0),1)</f>
        <v>FO 02.05 Verwendung des Logos</v>
      </c>
      <c r="T8" t="str">
        <f>INDEX(allsections[[S]:[Order]],MATCH(PIs[[#This Row],[SSGUID]],allsections[SGUID],0),2)</f>
        <v>-</v>
      </c>
      <c r="U8">
        <f>INDEX(#REF!,MATCH(PIs[[#This Row],[GUID]],#REF!,0),2)</f>
        <v>0</v>
      </c>
      <c r="V8" t="b">
        <v>0</v>
      </c>
    </row>
    <row r="9" spans="1:23" x14ac:dyDescent="0.3">
      <c r="A9" t="s">
        <v>97</v>
      </c>
      <c r="C9" t="s">
        <v>98</v>
      </c>
      <c r="D9" t="s">
        <v>99</v>
      </c>
      <c r="E9" t="s">
        <v>100</v>
      </c>
      <c r="F9" t="s">
        <v>101</v>
      </c>
      <c r="G9" t="s">
        <v>102</v>
      </c>
      <c r="H9" t="s">
        <v>57</v>
      </c>
      <c r="I9" t="str">
        <f>INDEX(Level[Level],MATCH(PIs[[#This Row],[L]],Level[GUID],0),1)</f>
        <v>Nicht kritisches Musskriterium</v>
      </c>
      <c r="N9" t="s">
        <v>58</v>
      </c>
      <c r="O9" t="str">
        <f>INDEX(allsections[[S]:[Order]],MATCH(PIs[[#This Row],[SGUID]],allsections[SGUID],0),1)</f>
        <v>FO 09 ABFALLMANAGEMENT</v>
      </c>
      <c r="P9" t="str">
        <f>INDEX(allsections[[S]:[Order]],MATCH(PIs[[#This Row],[SGUID]],allsections[SGUID],0),2)</f>
        <v>-</v>
      </c>
      <c r="Q9">
        <f>INDEX(allsections[[S]:[Order]],MATCH(PIs[[#This Row],[SGUID]],allsections[SGUID],0),3)</f>
        <v>9</v>
      </c>
      <c r="R9" t="s">
        <v>59</v>
      </c>
      <c r="S9" t="str">
        <f>INDEX(allsections[[S]:[Order]],MATCH(PIs[[#This Row],[SSGUID]],allsections[SGUID],0),1)</f>
        <v>-</v>
      </c>
      <c r="T9" t="str">
        <f>INDEX(allsections[[S]:[Order]],MATCH(PIs[[#This Row],[SSGUID]],allsections[SGUID],0),2)</f>
        <v>-</v>
      </c>
      <c r="U9">
        <f>INDEX(#REF!,MATCH(PIs[[#This Row],[GUID]],#REF!,0),2)</f>
        <v>0</v>
      </c>
      <c r="V9" t="b">
        <v>0</v>
      </c>
    </row>
    <row r="10" spans="1:23" ht="409.6" x14ac:dyDescent="0.3">
      <c r="A10" t="s">
        <v>103</v>
      </c>
      <c r="C10" t="s">
        <v>104</v>
      </c>
      <c r="D10" t="s">
        <v>105</v>
      </c>
      <c r="E10" t="s">
        <v>106</v>
      </c>
      <c r="F10" t="s">
        <v>107</v>
      </c>
      <c r="G10" s="24" t="s">
        <v>108</v>
      </c>
      <c r="H10" t="s">
        <v>66</v>
      </c>
      <c r="I10" t="str">
        <f>INDEX(Level[Level],MATCH(PIs[[#This Row],[L]],Level[GUID],0),1)</f>
        <v>Kritisches Musskriterium</v>
      </c>
      <c r="N10" t="s">
        <v>58</v>
      </c>
      <c r="O10" t="str">
        <f>INDEX(allsections[[S]:[Order]],MATCH(PIs[[#This Row],[SGUID]],allsections[SGUID],0),1)</f>
        <v>FO 09 ABFALLMANAGEMENT</v>
      </c>
      <c r="P10" t="str">
        <f>INDEX(allsections[[S]:[Order]],MATCH(PIs[[#This Row],[SGUID]],allsections[SGUID],0),2)</f>
        <v>-</v>
      </c>
      <c r="Q10">
        <f>INDEX(allsections[[S]:[Order]],MATCH(PIs[[#This Row],[SGUID]],allsections[SGUID],0),3)</f>
        <v>9</v>
      </c>
      <c r="R10" t="s">
        <v>59</v>
      </c>
      <c r="S10" t="str">
        <f>INDEX(allsections[[S]:[Order]],MATCH(PIs[[#This Row],[SSGUID]],allsections[SGUID],0),1)</f>
        <v>-</v>
      </c>
      <c r="T10" t="str">
        <f>INDEX(allsections[[S]:[Order]],MATCH(PIs[[#This Row],[SSGUID]],allsections[SGUID],0),2)</f>
        <v>-</v>
      </c>
      <c r="U10">
        <f>INDEX(#REF!,MATCH(PIs[[#This Row],[GUID]],#REF!,0),2)</f>
        <v>0</v>
      </c>
      <c r="V10" t="b">
        <v>0</v>
      </c>
    </row>
    <row r="11" spans="1:23" ht="409.6" x14ac:dyDescent="0.3">
      <c r="A11" t="s">
        <v>109</v>
      </c>
      <c r="C11" t="s">
        <v>110</v>
      </c>
      <c r="D11" t="s">
        <v>111</v>
      </c>
      <c r="E11" t="s">
        <v>112</v>
      </c>
      <c r="F11" t="s">
        <v>113</v>
      </c>
      <c r="G11" s="24" t="s">
        <v>114</v>
      </c>
      <c r="H11" t="s">
        <v>66</v>
      </c>
      <c r="I11" t="str">
        <f>INDEX(Level[Level],MATCH(PIs[[#This Row],[L]],Level[GUID],0),1)</f>
        <v>Kritisches Musskriterium</v>
      </c>
      <c r="N11" t="s">
        <v>81</v>
      </c>
      <c r="O11" t="str">
        <f>INDEX(allsections[[S]:[Order]],MATCH(PIs[[#This Row],[SGUID]],allsections[SGUID],0),1)</f>
        <v>FO 03 VERMEHRUNGSMATERIAL</v>
      </c>
      <c r="P11" t="str">
        <f>INDEX(allsections[[S]:[Order]],MATCH(PIs[[#This Row],[SGUID]],allsections[SGUID],0),2)</f>
        <v>-</v>
      </c>
      <c r="Q11">
        <f>INDEX(allsections[[S]:[Order]],MATCH(PIs[[#This Row],[SGUID]],allsections[SGUID],0),3)</f>
        <v>3</v>
      </c>
      <c r="R11" t="s">
        <v>82</v>
      </c>
      <c r="S11" t="str">
        <f>INDEX(allsections[[S]:[Order]],MATCH(PIs[[#This Row],[SSGUID]],allsections[SGUID],0),1)</f>
        <v>FO 03.01 Vermehrungsmaterial</v>
      </c>
      <c r="T11" t="str">
        <f>INDEX(allsections[[S]:[Order]],MATCH(PIs[[#This Row],[SSGUID]],allsections[SGUID],0),2)</f>
        <v>-</v>
      </c>
      <c r="U11">
        <f>INDEX(#REF!,MATCH(PIs[[#This Row],[GUID]],#REF!,0),2)</f>
        <v>0</v>
      </c>
      <c r="V11" t="b">
        <v>0</v>
      </c>
    </row>
    <row r="12" spans="1:23" x14ac:dyDescent="0.3">
      <c r="A12" t="s">
        <v>115</v>
      </c>
      <c r="C12" t="s">
        <v>116</v>
      </c>
      <c r="D12" t="s">
        <v>117</v>
      </c>
      <c r="E12" t="s">
        <v>118</v>
      </c>
      <c r="F12" t="s">
        <v>119</v>
      </c>
      <c r="G12" t="s">
        <v>120</v>
      </c>
      <c r="H12" t="s">
        <v>57</v>
      </c>
      <c r="I12" t="str">
        <f>INDEX(Level[Level],MATCH(PIs[[#This Row],[L]],Level[GUID],0),1)</f>
        <v>Nicht kritisches Musskriterium</v>
      </c>
      <c r="N12" t="s">
        <v>58</v>
      </c>
      <c r="O12" t="str">
        <f>INDEX(allsections[[S]:[Order]],MATCH(PIs[[#This Row],[SGUID]],allsections[SGUID],0),1)</f>
        <v>FO 09 ABFALLMANAGEMENT</v>
      </c>
      <c r="P12" t="str">
        <f>INDEX(allsections[[S]:[Order]],MATCH(PIs[[#This Row],[SGUID]],allsections[SGUID],0),2)</f>
        <v>-</v>
      </c>
      <c r="Q12">
        <f>INDEX(allsections[[S]:[Order]],MATCH(PIs[[#This Row],[SGUID]],allsections[SGUID],0),3)</f>
        <v>9</v>
      </c>
      <c r="R12" t="s">
        <v>59</v>
      </c>
      <c r="S12" t="str">
        <f>INDEX(allsections[[S]:[Order]],MATCH(PIs[[#This Row],[SSGUID]],allsections[SGUID],0),1)</f>
        <v>-</v>
      </c>
      <c r="T12" t="str">
        <f>INDEX(allsections[[S]:[Order]],MATCH(PIs[[#This Row],[SSGUID]],allsections[SGUID],0),2)</f>
        <v>-</v>
      </c>
      <c r="U12">
        <f>INDEX(#REF!,MATCH(PIs[[#This Row],[GUID]],#REF!,0),2)</f>
        <v>0</v>
      </c>
      <c r="V12" t="b">
        <v>0</v>
      </c>
    </row>
    <row r="13" spans="1:23" ht="409.6" x14ac:dyDescent="0.3">
      <c r="A13" t="s">
        <v>121</v>
      </c>
      <c r="C13" t="s">
        <v>122</v>
      </c>
      <c r="D13" t="s">
        <v>123</v>
      </c>
      <c r="E13" t="s">
        <v>124</v>
      </c>
      <c r="F13" t="s">
        <v>125</v>
      </c>
      <c r="G13" s="24" t="s">
        <v>126</v>
      </c>
      <c r="H13" t="s">
        <v>57</v>
      </c>
      <c r="I13" t="str">
        <f>INDEX(Level[Level],MATCH(PIs[[#This Row],[L]],Level[GUID],0),1)</f>
        <v>Nicht kritisches Musskriterium</v>
      </c>
      <c r="N13" t="s">
        <v>81</v>
      </c>
      <c r="O13" t="str">
        <f>INDEX(allsections[[S]:[Order]],MATCH(PIs[[#This Row],[SGUID]],allsections[SGUID],0),1)</f>
        <v>FO 03 VERMEHRUNGSMATERIAL</v>
      </c>
      <c r="P13" t="str">
        <f>INDEX(allsections[[S]:[Order]],MATCH(PIs[[#This Row],[SGUID]],allsections[SGUID],0),2)</f>
        <v>-</v>
      </c>
      <c r="Q13">
        <f>INDEX(allsections[[S]:[Order]],MATCH(PIs[[#This Row],[SGUID]],allsections[SGUID],0),3)</f>
        <v>3</v>
      </c>
      <c r="R13" t="s">
        <v>82</v>
      </c>
      <c r="S13" t="str">
        <f>INDEX(allsections[[S]:[Order]],MATCH(PIs[[#This Row],[SSGUID]],allsections[SGUID],0),1)</f>
        <v>FO 03.01 Vermehrungsmaterial</v>
      </c>
      <c r="T13" t="str">
        <f>INDEX(allsections[[S]:[Order]],MATCH(PIs[[#This Row],[SSGUID]],allsections[SGUID],0),2)</f>
        <v>-</v>
      </c>
      <c r="U13" t="str">
        <f>INDEX(#REF!,MATCH(PIs[[#This Row],[GUID]],#REF!,0),2)</f>
        <v>1DKo9zqfflOcZsDUt4F8bK</v>
      </c>
      <c r="V13" t="b">
        <v>0</v>
      </c>
    </row>
    <row r="14" spans="1:23" x14ac:dyDescent="0.3">
      <c r="A14" t="s">
        <v>127</v>
      </c>
      <c r="C14" t="s">
        <v>128</v>
      </c>
      <c r="D14" t="s">
        <v>129</v>
      </c>
      <c r="E14" t="s">
        <v>130</v>
      </c>
      <c r="F14" t="s">
        <v>131</v>
      </c>
      <c r="G14" t="s">
        <v>132</v>
      </c>
      <c r="H14" t="s">
        <v>57</v>
      </c>
      <c r="I14" t="str">
        <f>INDEX(Level[Level],MATCH(PIs[[#This Row],[L]],Level[GUID],0),1)</f>
        <v>Nicht kritisches Musskriterium</v>
      </c>
      <c r="N14" t="s">
        <v>133</v>
      </c>
      <c r="O14" t="str">
        <f>INDEX(allsections[[S]:[Order]],MATCH(PIs[[#This Row],[SGUID]],allsections[SGUID],0),1)</f>
        <v>FO 07 PFLANZENSCHUTZMITTEL</v>
      </c>
      <c r="P14" t="str">
        <f>INDEX(allsections[[S]:[Order]],MATCH(PIs[[#This Row],[SGUID]],allsections[SGUID],0),2)</f>
        <v>-</v>
      </c>
      <c r="Q14">
        <f>INDEX(allsections[[S]:[Order]],MATCH(PIs[[#This Row],[SGUID]],allsections[SGUID],0),3)</f>
        <v>7</v>
      </c>
      <c r="R14" t="s">
        <v>134</v>
      </c>
      <c r="S14" t="str">
        <f>INDEX(allsections[[S]:[Order]],MATCH(PIs[[#This Row],[SSGUID]],allsections[SGUID],0),1)</f>
        <v>FO 07.06 Leere Pflanzenschutzmittelbehälter</v>
      </c>
      <c r="T14" t="str">
        <f>INDEX(allsections[[S]:[Order]],MATCH(PIs[[#This Row],[SSGUID]],allsections[SGUID],0),2)</f>
        <v>-</v>
      </c>
      <c r="U14" t="str">
        <f>INDEX(#REF!,MATCH(PIs[[#This Row],[GUID]],#REF!,0),2)</f>
        <v>78wVA7YnBFnvaegzh1b0Ty</v>
      </c>
      <c r="V14" t="b">
        <v>0</v>
      </c>
    </row>
    <row r="15" spans="1:23" x14ac:dyDescent="0.3">
      <c r="A15" t="s">
        <v>135</v>
      </c>
      <c r="C15" t="s">
        <v>136</v>
      </c>
      <c r="D15" t="s">
        <v>137</v>
      </c>
      <c r="E15" t="s">
        <v>138</v>
      </c>
      <c r="F15" t="s">
        <v>139</v>
      </c>
      <c r="G15" t="s">
        <v>140</v>
      </c>
      <c r="H15" t="s">
        <v>57</v>
      </c>
      <c r="I15" t="str">
        <f>INDEX(Level[Level],MATCH(PIs[[#This Row],[L]],Level[GUID],0),1)</f>
        <v>Nicht kritisches Musskriterium</v>
      </c>
      <c r="N15" t="s">
        <v>133</v>
      </c>
      <c r="O15" t="str">
        <f>INDEX(allsections[[S]:[Order]],MATCH(PIs[[#This Row],[SGUID]],allsections[SGUID],0),1)</f>
        <v>FO 07 PFLANZENSCHUTZMITTEL</v>
      </c>
      <c r="P15" t="str">
        <f>INDEX(allsections[[S]:[Order]],MATCH(PIs[[#This Row],[SGUID]],allsections[SGUID],0),2)</f>
        <v>-</v>
      </c>
      <c r="Q15">
        <f>INDEX(allsections[[S]:[Order]],MATCH(PIs[[#This Row],[SGUID]],allsections[SGUID],0),3)</f>
        <v>7</v>
      </c>
      <c r="R15" t="s">
        <v>134</v>
      </c>
      <c r="S15" t="str">
        <f>INDEX(allsections[[S]:[Order]],MATCH(PIs[[#This Row],[SSGUID]],allsections[SGUID],0),1)</f>
        <v>FO 07.06 Leere Pflanzenschutzmittelbehälter</v>
      </c>
      <c r="T15" t="str">
        <f>INDEX(allsections[[S]:[Order]],MATCH(PIs[[#This Row],[SSGUID]],allsections[SGUID],0),2)</f>
        <v>-</v>
      </c>
      <c r="U15" t="str">
        <f>INDEX(#REF!,MATCH(PIs[[#This Row],[GUID]],#REF!,0),2)</f>
        <v>78wVA7YnBFnvaegzh1b0Ty</v>
      </c>
      <c r="V15" t="b">
        <v>0</v>
      </c>
    </row>
    <row r="16" spans="1:23" x14ac:dyDescent="0.3">
      <c r="A16" t="s">
        <v>141</v>
      </c>
      <c r="C16" t="s">
        <v>142</v>
      </c>
      <c r="D16" t="s">
        <v>143</v>
      </c>
      <c r="E16" t="s">
        <v>144</v>
      </c>
      <c r="F16" t="s">
        <v>145</v>
      </c>
      <c r="G16" t="s">
        <v>146</v>
      </c>
      <c r="H16" t="s">
        <v>57</v>
      </c>
      <c r="I16" t="str">
        <f>INDEX(Level[Level],MATCH(PIs[[#This Row],[L]],Level[GUID],0),1)</f>
        <v>Nicht kritisches Musskriterium</v>
      </c>
      <c r="N16" t="s">
        <v>147</v>
      </c>
      <c r="O16" t="str">
        <f>INDEX(allsections[[S]:[Order]],MATCH(PIs[[#This Row],[SGUID]],allsections[SGUID],0),1)</f>
        <v>FO 08 NACH DER ERNTE</v>
      </c>
      <c r="P16" t="str">
        <f>INDEX(allsections[[S]:[Order]],MATCH(PIs[[#This Row],[SGUID]],allsections[SGUID],0),2)</f>
        <v>-</v>
      </c>
      <c r="Q16">
        <f>INDEX(allsections[[S]:[Order]],MATCH(PIs[[#This Row],[SGUID]],allsections[SGUID],0),3)</f>
        <v>8</v>
      </c>
      <c r="R16" t="s">
        <v>148</v>
      </c>
      <c r="S16" t="str">
        <f>INDEX(allsections[[S]:[Order]],MATCH(PIs[[#This Row],[SSGUID]],allsections[SGUID],0),1)</f>
        <v>FO 08.02 Nacherntebehandlungen</v>
      </c>
      <c r="T16" t="str">
        <f>INDEX(allsections[[S]:[Order]],MATCH(PIs[[#This Row],[SSGUID]],allsections[SGUID],0),2)</f>
        <v>-</v>
      </c>
      <c r="U16" t="str">
        <f>INDEX(#REF!,MATCH(PIs[[#This Row],[GUID]],#REF!,0),2)</f>
        <v>78wVA7YnBFnvaegzh1b0Ty</v>
      </c>
      <c r="V16" t="b">
        <v>0</v>
      </c>
    </row>
    <row r="17" spans="1:22" x14ac:dyDescent="0.3">
      <c r="A17" t="s">
        <v>149</v>
      </c>
      <c r="C17" t="s">
        <v>150</v>
      </c>
      <c r="D17" t="s">
        <v>151</v>
      </c>
      <c r="E17" t="s">
        <v>152</v>
      </c>
      <c r="F17" t="s">
        <v>153</v>
      </c>
      <c r="G17" t="s">
        <v>154</v>
      </c>
      <c r="H17" t="s">
        <v>57</v>
      </c>
      <c r="I17" t="str">
        <f>INDEX(Level[Level],MATCH(PIs[[#This Row],[L]],Level[GUID],0),1)</f>
        <v>Nicht kritisches Musskriterium</v>
      </c>
      <c r="N17" t="s">
        <v>133</v>
      </c>
      <c r="O17" t="str">
        <f>INDEX(allsections[[S]:[Order]],MATCH(PIs[[#This Row],[SGUID]],allsections[SGUID],0),1)</f>
        <v>FO 07 PFLANZENSCHUTZMITTEL</v>
      </c>
      <c r="P17" t="str">
        <f>INDEX(allsections[[S]:[Order]],MATCH(PIs[[#This Row],[SGUID]],allsections[SGUID],0),2)</f>
        <v>-</v>
      </c>
      <c r="Q17">
        <f>INDEX(allsections[[S]:[Order]],MATCH(PIs[[#This Row],[SGUID]],allsections[SGUID],0),3)</f>
        <v>7</v>
      </c>
      <c r="R17" t="s">
        <v>155</v>
      </c>
      <c r="S17" t="str">
        <f>INDEX(allsections[[S]:[Order]],MATCH(PIs[[#This Row],[SSGUID]],allsections[SGUID],0),1)</f>
        <v>FO 07.03 Entsorgung von Restmengen der Spritzbrühe</v>
      </c>
      <c r="T17" t="str">
        <f>INDEX(allsections[[S]:[Order]],MATCH(PIs[[#This Row],[SSGUID]],allsections[SGUID],0),2)</f>
        <v>-</v>
      </c>
      <c r="U17" t="str">
        <f>INDEX(#REF!,MATCH(PIs[[#This Row],[GUID]],#REF!,0),2)</f>
        <v>78wVA7YnBFnvaegzh1b0Ty</v>
      </c>
      <c r="V17" t="b">
        <v>0</v>
      </c>
    </row>
    <row r="18" spans="1:22" ht="409.6" x14ac:dyDescent="0.3">
      <c r="A18" t="s">
        <v>156</v>
      </c>
      <c r="C18" t="s">
        <v>157</v>
      </c>
      <c r="D18" t="s">
        <v>158</v>
      </c>
      <c r="E18" t="s">
        <v>159</v>
      </c>
      <c r="F18" t="s">
        <v>160</v>
      </c>
      <c r="G18" s="24" t="s">
        <v>161</v>
      </c>
      <c r="H18" t="s">
        <v>57</v>
      </c>
      <c r="I18" t="str">
        <f>INDEX(Level[Level],MATCH(PIs[[#This Row],[L]],Level[GUID],0),1)</f>
        <v>Nicht kritisches Musskriterium</v>
      </c>
      <c r="N18" t="s">
        <v>133</v>
      </c>
      <c r="O18" t="str">
        <f>INDEX(allsections[[S]:[Order]],MATCH(PIs[[#This Row],[SGUID]],allsections[SGUID],0),1)</f>
        <v>FO 07 PFLANZENSCHUTZMITTEL</v>
      </c>
      <c r="P18" t="str">
        <f>INDEX(allsections[[S]:[Order]],MATCH(PIs[[#This Row],[SGUID]],allsections[SGUID],0),2)</f>
        <v>-</v>
      </c>
      <c r="Q18">
        <f>INDEX(allsections[[S]:[Order]],MATCH(PIs[[#This Row],[SGUID]],allsections[SGUID],0),3)</f>
        <v>7</v>
      </c>
      <c r="R18" t="s">
        <v>162</v>
      </c>
      <c r="S18" t="str">
        <f>INDEX(allsections[[S]:[Order]],MATCH(PIs[[#This Row],[SSGUID]],allsections[SGUID],0),1)</f>
        <v>FO 07.09 Technische Ausstattung</v>
      </c>
      <c r="T18" t="str">
        <f>INDEX(allsections[[S]:[Order]],MATCH(PIs[[#This Row],[SSGUID]],allsections[SGUID],0),2)</f>
        <v>-</v>
      </c>
      <c r="U18">
        <f>INDEX(#REF!,MATCH(PIs[[#This Row],[GUID]],#REF!,0),2)</f>
        <v>0</v>
      </c>
      <c r="V18" t="b">
        <v>0</v>
      </c>
    </row>
    <row r="19" spans="1:22" ht="409.6" x14ac:dyDescent="0.3">
      <c r="A19" t="s">
        <v>163</v>
      </c>
      <c r="C19" t="s">
        <v>164</v>
      </c>
      <c r="D19" t="s">
        <v>165</v>
      </c>
      <c r="E19" t="s">
        <v>166</v>
      </c>
      <c r="F19" t="s">
        <v>167</v>
      </c>
      <c r="G19" s="24" t="s">
        <v>168</v>
      </c>
      <c r="H19" t="s">
        <v>66</v>
      </c>
      <c r="I19" t="str">
        <f>INDEX(Level[Level],MATCH(PIs[[#This Row],[L]],Level[GUID],0),1)</f>
        <v>Kritisches Musskriterium</v>
      </c>
      <c r="N19" t="s">
        <v>169</v>
      </c>
      <c r="O19" t="str">
        <f>INDEX(allsections[[S]:[Order]],MATCH(PIs[[#This Row],[SGUID]],allsections[SGUID],0),1)</f>
        <v>FO 12 GESUNDHEIT UND SICHERHEIT VON ARBEITERN</v>
      </c>
      <c r="P19"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9">
        <f>INDEX(allsections[[S]:[Order]],MATCH(PIs[[#This Row],[SGUID]],allsections[SGUID],0),3)</f>
        <v>12</v>
      </c>
      <c r="R19" t="s">
        <v>170</v>
      </c>
      <c r="S19" t="str">
        <f>INDEX(allsections[[S]:[Order]],MATCH(PIs[[#This Row],[SSGUID]],allsections[SGUID],0),1)</f>
        <v>FO 12.01 Gesundheit und Sicherheit von Arbeitern</v>
      </c>
      <c r="T19" t="str">
        <f>INDEX(allsections[[S]:[Order]],MATCH(PIs[[#This Row],[SSGUID]],allsections[SGUID],0),2)</f>
        <v>-</v>
      </c>
      <c r="U19">
        <f>INDEX(#REF!,MATCH(PIs[[#This Row],[GUID]],#REF!,0),2)</f>
        <v>0</v>
      </c>
      <c r="V19" t="b">
        <v>0</v>
      </c>
    </row>
    <row r="20" spans="1:22" x14ac:dyDescent="0.3">
      <c r="A20" t="s">
        <v>171</v>
      </c>
      <c r="C20" t="s">
        <v>172</v>
      </c>
      <c r="D20" t="s">
        <v>173</v>
      </c>
      <c r="E20" t="s">
        <v>174</v>
      </c>
      <c r="F20" t="s">
        <v>175</v>
      </c>
      <c r="G20" t="s">
        <v>176</v>
      </c>
      <c r="H20" t="s">
        <v>57</v>
      </c>
      <c r="I20" t="str">
        <f>INDEX(Level[Level],MATCH(PIs[[#This Row],[L]],Level[GUID],0),1)</f>
        <v>Nicht kritisches Musskriterium</v>
      </c>
      <c r="N20" t="s">
        <v>147</v>
      </c>
      <c r="O20" t="str">
        <f>INDEX(allsections[[S]:[Order]],MATCH(PIs[[#This Row],[SGUID]],allsections[SGUID],0),1)</f>
        <v>FO 08 NACH DER ERNTE</v>
      </c>
      <c r="P20" t="str">
        <f>INDEX(allsections[[S]:[Order]],MATCH(PIs[[#This Row],[SGUID]],allsections[SGUID],0),2)</f>
        <v>-</v>
      </c>
      <c r="Q20">
        <f>INDEX(allsections[[S]:[Order]],MATCH(PIs[[#This Row],[SGUID]],allsections[SGUID],0),3)</f>
        <v>8</v>
      </c>
      <c r="R20" t="s">
        <v>148</v>
      </c>
      <c r="S20" t="str">
        <f>INDEX(allsections[[S]:[Order]],MATCH(PIs[[#This Row],[SSGUID]],allsections[SGUID],0),1)</f>
        <v>FO 08.02 Nacherntebehandlungen</v>
      </c>
      <c r="T20" t="str">
        <f>INDEX(allsections[[S]:[Order]],MATCH(PIs[[#This Row],[SSGUID]],allsections[SGUID],0),2)</f>
        <v>-</v>
      </c>
      <c r="U20" t="str">
        <f>INDEX(#REF!,MATCH(PIs[[#This Row],[GUID]],#REF!,0),2)</f>
        <v>78wVA7YnBFnvaegzh1b0Ty</v>
      </c>
      <c r="V20" t="b">
        <v>0</v>
      </c>
    </row>
    <row r="21" spans="1:22" x14ac:dyDescent="0.3">
      <c r="A21" t="s">
        <v>177</v>
      </c>
      <c r="C21" t="s">
        <v>178</v>
      </c>
      <c r="D21" t="s">
        <v>179</v>
      </c>
      <c r="E21" t="s">
        <v>180</v>
      </c>
      <c r="F21" t="s">
        <v>181</v>
      </c>
      <c r="G21" t="s">
        <v>182</v>
      </c>
      <c r="H21" t="s">
        <v>57</v>
      </c>
      <c r="I21" t="str">
        <f>INDEX(Level[Level],MATCH(PIs[[#This Row],[L]],Level[GUID],0),1)</f>
        <v>Nicht kritisches Musskriterium</v>
      </c>
      <c r="N21" t="s">
        <v>133</v>
      </c>
      <c r="O21" t="str">
        <f>INDEX(allsections[[S]:[Order]],MATCH(PIs[[#This Row],[SGUID]],allsections[SGUID],0),1)</f>
        <v>FO 07 PFLANZENSCHUTZMITTEL</v>
      </c>
      <c r="P21" t="str">
        <f>INDEX(allsections[[S]:[Order]],MATCH(PIs[[#This Row],[SGUID]],allsections[SGUID],0),2)</f>
        <v>-</v>
      </c>
      <c r="Q21">
        <f>INDEX(allsections[[S]:[Order]],MATCH(PIs[[#This Row],[SGUID]],allsections[SGUID],0),3)</f>
        <v>7</v>
      </c>
      <c r="R21" t="s">
        <v>162</v>
      </c>
      <c r="S21" t="str">
        <f>INDEX(allsections[[S]:[Order]],MATCH(PIs[[#This Row],[SSGUID]],allsections[SGUID],0),1)</f>
        <v>FO 07.09 Technische Ausstattung</v>
      </c>
      <c r="T21" t="str">
        <f>INDEX(allsections[[S]:[Order]],MATCH(PIs[[#This Row],[SSGUID]],allsections[SGUID],0),2)</f>
        <v>-</v>
      </c>
      <c r="U21">
        <f>INDEX(#REF!,MATCH(PIs[[#This Row],[GUID]],#REF!,0),2)</f>
        <v>0</v>
      </c>
      <c r="V21" t="b">
        <v>0</v>
      </c>
    </row>
    <row r="22" spans="1:22" x14ac:dyDescent="0.3">
      <c r="A22" t="s">
        <v>183</v>
      </c>
      <c r="C22" t="s">
        <v>184</v>
      </c>
      <c r="D22" t="s">
        <v>185</v>
      </c>
      <c r="E22" t="s">
        <v>186</v>
      </c>
      <c r="F22" t="s">
        <v>187</v>
      </c>
      <c r="G22" t="s">
        <v>188</v>
      </c>
      <c r="H22" t="s">
        <v>57</v>
      </c>
      <c r="I22" t="str">
        <f>INDEX(Level[Level],MATCH(PIs[[#This Row],[L]],Level[GUID],0),1)</f>
        <v>Nicht kritisches Musskriterium</v>
      </c>
      <c r="N22" t="s">
        <v>169</v>
      </c>
      <c r="O22" t="str">
        <f>INDEX(allsections[[S]:[Order]],MATCH(PIs[[#This Row],[SGUID]],allsections[SGUID],0),1)</f>
        <v>FO 12 GESUNDHEIT UND SICHERHEIT VON ARBEITERN</v>
      </c>
      <c r="P22"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22">
        <f>INDEX(allsections[[S]:[Order]],MATCH(PIs[[#This Row],[SGUID]],allsections[SGUID],0),3)</f>
        <v>12</v>
      </c>
      <c r="R22" t="s">
        <v>189</v>
      </c>
      <c r="S22" t="str">
        <f>INDEX(allsections[[S]:[Order]],MATCH(PIs[[#This Row],[SSGUID]],allsections[SGUID],0),1)</f>
        <v>FO 12.02 Gefährdungen und Erste Hilfe</v>
      </c>
      <c r="T22" t="str">
        <f>INDEX(allsections[[S]:[Order]],MATCH(PIs[[#This Row],[SSGUID]],allsections[SGUID],0),2)</f>
        <v>-</v>
      </c>
      <c r="U22">
        <f>INDEX(#REF!,MATCH(PIs[[#This Row],[GUID]],#REF!,0),2)</f>
        <v>0</v>
      </c>
      <c r="V22" t="b">
        <v>0</v>
      </c>
    </row>
    <row r="23" spans="1:22" x14ac:dyDescent="0.3">
      <c r="A23" t="s">
        <v>190</v>
      </c>
      <c r="C23" t="s">
        <v>191</v>
      </c>
      <c r="D23" t="s">
        <v>192</v>
      </c>
      <c r="E23" t="s">
        <v>193</v>
      </c>
      <c r="F23" t="s">
        <v>194</v>
      </c>
      <c r="G23" t="s">
        <v>195</v>
      </c>
      <c r="H23" t="s">
        <v>57</v>
      </c>
      <c r="I23" t="str">
        <f>INDEX(Level[Level],MATCH(PIs[[#This Row],[L]],Level[GUID],0),1)</f>
        <v>Nicht kritisches Musskriterium</v>
      </c>
      <c r="N23" t="s">
        <v>133</v>
      </c>
      <c r="O23" t="str">
        <f>INDEX(allsections[[S]:[Order]],MATCH(PIs[[#This Row],[SGUID]],allsections[SGUID],0),1)</f>
        <v>FO 07 PFLANZENSCHUTZMITTEL</v>
      </c>
      <c r="P23" t="str">
        <f>INDEX(allsections[[S]:[Order]],MATCH(PIs[[#This Row],[SGUID]],allsections[SGUID],0),2)</f>
        <v>-</v>
      </c>
      <c r="Q23">
        <f>INDEX(allsections[[S]:[Order]],MATCH(PIs[[#This Row],[SGUID]],allsections[SGUID],0),3)</f>
        <v>7</v>
      </c>
      <c r="R23" t="s">
        <v>196</v>
      </c>
      <c r="S23" t="str">
        <f>INDEX(allsections[[S]:[Order]],MATCH(PIs[[#This Row],[SSGUID]],allsections[SGUID],0),1)</f>
        <v>FO 07.05 Handhabung von Pflanzenschutzmitteln</v>
      </c>
      <c r="T23" t="str">
        <f>INDEX(allsections[[S]:[Order]],MATCH(PIs[[#This Row],[SSGUID]],allsections[SGUID],0),2)</f>
        <v>-</v>
      </c>
      <c r="U23" t="str">
        <f>INDEX(#REF!,MATCH(PIs[[#This Row],[GUID]],#REF!,0),2)</f>
        <v>78wVA7YnBFnvaegzh1b0Ty</v>
      </c>
      <c r="V23" t="b">
        <v>0</v>
      </c>
    </row>
    <row r="24" spans="1:22" x14ac:dyDescent="0.3">
      <c r="A24" t="s">
        <v>197</v>
      </c>
      <c r="C24" t="s">
        <v>198</v>
      </c>
      <c r="D24" t="s">
        <v>199</v>
      </c>
      <c r="E24" t="s">
        <v>200</v>
      </c>
      <c r="F24" t="s">
        <v>201</v>
      </c>
      <c r="G24" t="s">
        <v>202</v>
      </c>
      <c r="H24" t="s">
        <v>66</v>
      </c>
      <c r="I24" t="str">
        <f>INDEX(Level[Level],MATCH(PIs[[#This Row],[L]],Level[GUID],0),1)</f>
        <v>Kritisches Musskriterium</v>
      </c>
      <c r="N24" t="s">
        <v>203</v>
      </c>
      <c r="O24" t="str">
        <f>INDEX(allsections[[S]:[Order]],MATCH(PIs[[#This Row],[SGUID]],allsections[SGUID],0),1)</f>
        <v>FO 13 WOHLBEFINDEN VON ARBEITERN</v>
      </c>
      <c r="P24" t="str">
        <f>INDEX(allsections[[S]:[Order]],MATCH(PIs[[#This Row],[SGUID]],allsections[SGUID],0),2)</f>
        <v>-</v>
      </c>
      <c r="Q24">
        <f>INDEX(allsections[[S]:[Order]],MATCH(PIs[[#This Row],[SGUID]],allsections[SGUID],0),3)</f>
        <v>13</v>
      </c>
      <c r="R24" t="s">
        <v>59</v>
      </c>
      <c r="S24" t="str">
        <f>INDEX(allsections[[S]:[Order]],MATCH(PIs[[#This Row],[SSGUID]],allsections[SGUID],0),1)</f>
        <v>-</v>
      </c>
      <c r="T24" t="str">
        <f>INDEX(allsections[[S]:[Order]],MATCH(PIs[[#This Row],[SSGUID]],allsections[SGUID],0),2)</f>
        <v>-</v>
      </c>
      <c r="U24">
        <f>INDEX(#REF!,MATCH(PIs[[#This Row],[GUID]],#REF!,0),2)</f>
        <v>0</v>
      </c>
      <c r="V24" t="b">
        <v>0</v>
      </c>
    </row>
    <row r="25" spans="1:22" ht="409.6" x14ac:dyDescent="0.3">
      <c r="A25" t="s">
        <v>204</v>
      </c>
      <c r="C25" t="s">
        <v>205</v>
      </c>
      <c r="D25" t="s">
        <v>206</v>
      </c>
      <c r="E25" t="s">
        <v>207</v>
      </c>
      <c r="F25" t="s">
        <v>208</v>
      </c>
      <c r="G25" s="24" t="s">
        <v>209</v>
      </c>
      <c r="H25" t="s">
        <v>48</v>
      </c>
      <c r="I25" t="str">
        <f>INDEX(Level[Level],MATCH(PIs[[#This Row],[L]],Level[GUID],0),1)</f>
        <v>Empfehlung</v>
      </c>
      <c r="N25" t="s">
        <v>210</v>
      </c>
      <c r="O25" t="str">
        <f>INDEX(allsections[[S]:[Order]],MATCH(PIs[[#This Row],[SGUID]],allsections[SGUID],0),1)</f>
        <v xml:space="preserve">FO 10 BIODIVERSITÄT
</v>
      </c>
      <c r="P25" t="str">
        <f>INDEX(allsections[[S]:[Order]],MATCH(PIs[[#This Row],[SGUID]],allsections[SGUID],0),2)</f>
        <v>-</v>
      </c>
      <c r="Q25">
        <f>INDEX(allsections[[S]:[Order]],MATCH(PIs[[#This Row],[SGUID]],allsections[SGUID],0),3)</f>
        <v>10</v>
      </c>
      <c r="R25" t="s">
        <v>59</v>
      </c>
      <c r="S25" t="str">
        <f>INDEX(allsections[[S]:[Order]],MATCH(PIs[[#This Row],[SSGUID]],allsections[SGUID],0),1)</f>
        <v>-</v>
      </c>
      <c r="T25" t="str">
        <f>INDEX(allsections[[S]:[Order]],MATCH(PIs[[#This Row],[SSGUID]],allsections[SGUID],0),2)</f>
        <v>-</v>
      </c>
      <c r="U25">
        <f>INDEX(#REF!,MATCH(PIs[[#This Row],[GUID]],#REF!,0),2)</f>
        <v>0</v>
      </c>
      <c r="V25" t="b">
        <v>0</v>
      </c>
    </row>
    <row r="26" spans="1:22" x14ac:dyDescent="0.3">
      <c r="A26" t="s">
        <v>211</v>
      </c>
      <c r="C26" t="s">
        <v>212</v>
      </c>
      <c r="D26" t="s">
        <v>213</v>
      </c>
      <c r="E26" t="s">
        <v>214</v>
      </c>
      <c r="F26" t="s">
        <v>215</v>
      </c>
      <c r="G26" t="s">
        <v>216</v>
      </c>
      <c r="H26" t="s">
        <v>66</v>
      </c>
      <c r="I26" t="str">
        <f>INDEX(Level[Level],MATCH(PIs[[#This Row],[L]],Level[GUID],0),1)</f>
        <v>Kritisches Musskriterium</v>
      </c>
      <c r="N26" t="s">
        <v>203</v>
      </c>
      <c r="O26" t="str">
        <f>INDEX(allsections[[S]:[Order]],MATCH(PIs[[#This Row],[SGUID]],allsections[SGUID],0),1)</f>
        <v>FO 13 WOHLBEFINDEN VON ARBEITERN</v>
      </c>
      <c r="P26" t="str">
        <f>INDEX(allsections[[S]:[Order]],MATCH(PIs[[#This Row],[SGUID]],allsections[SGUID],0),2)</f>
        <v>-</v>
      </c>
      <c r="Q26">
        <f>INDEX(allsections[[S]:[Order]],MATCH(PIs[[#This Row],[SGUID]],allsections[SGUID],0),3)</f>
        <v>13</v>
      </c>
      <c r="R26" t="s">
        <v>59</v>
      </c>
      <c r="S26" t="str">
        <f>INDEX(allsections[[S]:[Order]],MATCH(PIs[[#This Row],[SSGUID]],allsections[SGUID],0),1)</f>
        <v>-</v>
      </c>
      <c r="T26" t="str">
        <f>INDEX(allsections[[S]:[Order]],MATCH(PIs[[#This Row],[SSGUID]],allsections[SGUID],0),2)</f>
        <v>-</v>
      </c>
      <c r="U26">
        <f>INDEX(#REF!,MATCH(PIs[[#This Row],[GUID]],#REF!,0),2)</f>
        <v>0</v>
      </c>
      <c r="V26" t="b">
        <v>0</v>
      </c>
    </row>
    <row r="27" spans="1:22" ht="409.6" x14ac:dyDescent="0.3">
      <c r="A27" t="s">
        <v>217</v>
      </c>
      <c r="C27" t="s">
        <v>218</v>
      </c>
      <c r="D27" t="s">
        <v>219</v>
      </c>
      <c r="E27" s="24" t="s">
        <v>220</v>
      </c>
      <c r="F27" t="s">
        <v>221</v>
      </c>
      <c r="G27" s="24" t="s">
        <v>222</v>
      </c>
      <c r="H27" t="s">
        <v>48</v>
      </c>
      <c r="I27" t="str">
        <f>INDEX(Level[Level],MATCH(PIs[[#This Row],[L]],Level[GUID],0),1)</f>
        <v>Empfehlung</v>
      </c>
      <c r="N27" t="s">
        <v>223</v>
      </c>
      <c r="O27" t="str">
        <f>INDEX(allsections[[S]:[Order]],MATCH(PIs[[#This Row],[SGUID]],allsections[SGUID],0),1)</f>
        <v xml:space="preserve">FO 11 ENERGIEEFFIZIENZ </v>
      </c>
      <c r="P27" t="str">
        <f>INDEX(allsections[[S]:[Order]],MATCH(PIs[[#This Row],[SGUID]],allsections[SGUID],0),2)</f>
        <v>-</v>
      </c>
      <c r="Q27">
        <f>INDEX(allsections[[S]:[Order]],MATCH(PIs[[#This Row],[SGUID]],allsections[SGUID],0),3)</f>
        <v>11</v>
      </c>
      <c r="R27" t="s">
        <v>59</v>
      </c>
      <c r="S27" t="str">
        <f>INDEX(allsections[[S]:[Order]],MATCH(PIs[[#This Row],[SSGUID]],allsections[SGUID],0),1)</f>
        <v>-</v>
      </c>
      <c r="T27" t="str">
        <f>INDEX(allsections[[S]:[Order]],MATCH(PIs[[#This Row],[SSGUID]],allsections[SGUID],0),2)</f>
        <v>-</v>
      </c>
      <c r="U27">
        <f>INDEX(#REF!,MATCH(PIs[[#This Row],[GUID]],#REF!,0),2)</f>
        <v>0</v>
      </c>
      <c r="V27" t="b">
        <v>0</v>
      </c>
    </row>
    <row r="28" spans="1:22" x14ac:dyDescent="0.3">
      <c r="A28" t="s">
        <v>224</v>
      </c>
      <c r="C28" t="s">
        <v>225</v>
      </c>
      <c r="D28" t="s">
        <v>226</v>
      </c>
      <c r="E28" t="s">
        <v>227</v>
      </c>
      <c r="F28" t="s">
        <v>228</v>
      </c>
      <c r="G28" t="s">
        <v>229</v>
      </c>
      <c r="H28" t="s">
        <v>57</v>
      </c>
      <c r="I28" t="str">
        <f>INDEX(Level[Level],MATCH(PIs[[#This Row],[L]],Level[GUID],0),1)</f>
        <v>Nicht kritisches Musskriterium</v>
      </c>
      <c r="N28" t="s">
        <v>49</v>
      </c>
      <c r="O28" t="str">
        <f>INDEX(allsections[[S]:[Order]],MATCH(PIs[[#This Row],[SGUID]],allsections[SGUID],0),1)</f>
        <v>FO 04 BODEN, PFLANZENERNÄHRUNG UND DÜNGEMITTEL</v>
      </c>
      <c r="P28" t="str">
        <f>INDEX(allsections[[S]:[Order]],MATCH(PIs[[#This Row],[SGUID]],allsections[SGUID],0),2)</f>
        <v>-</v>
      </c>
      <c r="Q28">
        <f>INDEX(allsections[[S]:[Order]],MATCH(PIs[[#This Row],[SGUID]],allsections[SGUID],0),3)</f>
        <v>4</v>
      </c>
      <c r="R28" t="s">
        <v>230</v>
      </c>
      <c r="S28" t="str">
        <f>INDEX(allsections[[S]:[Order]],MATCH(PIs[[#This Row],[SSGUID]],allsections[SGUID],0),1)</f>
        <v xml:space="preserve">FO 04.01 Bodenerhaltung
</v>
      </c>
      <c r="T28" t="str">
        <f>INDEX(allsections[[S]:[Order]],MATCH(PIs[[#This Row],[SSGUID]],allsections[SGUID],0),2)</f>
        <v>Eine gute Bodenbewirtschaftung sichert eine langfristige Fruchtbarkeit des Bodens, fördert den Ertrag und trägt zur Wirtschaftlichkeit bei. Nicht anwendbar bei Kulturpflanzen, die nicht direkt im Boden wachsen (z. B. Hydrokuluren oder Topfpflanzen).</v>
      </c>
      <c r="U28" t="str">
        <f>INDEX(#REF!,MATCH(PIs[[#This Row],[GUID]],#REF!,0),2)</f>
        <v>6WUvJ8mCZ5jZz6OMmg6bGM</v>
      </c>
      <c r="V28" t="b">
        <v>0</v>
      </c>
    </row>
    <row r="29" spans="1:22" x14ac:dyDescent="0.3">
      <c r="A29" t="s">
        <v>231</v>
      </c>
      <c r="C29" t="s">
        <v>232</v>
      </c>
      <c r="D29" t="s">
        <v>233</v>
      </c>
      <c r="E29" t="s">
        <v>234</v>
      </c>
      <c r="F29" t="s">
        <v>235</v>
      </c>
      <c r="G29" t="s">
        <v>236</v>
      </c>
      <c r="H29" t="s">
        <v>57</v>
      </c>
      <c r="I29" t="str">
        <f>INDEX(Level[Level],MATCH(PIs[[#This Row],[L]],Level[GUID],0),1)</f>
        <v>Nicht kritisches Musskriterium</v>
      </c>
      <c r="N29" t="s">
        <v>133</v>
      </c>
      <c r="O29" t="str">
        <f>INDEX(allsections[[S]:[Order]],MATCH(PIs[[#This Row],[SGUID]],allsections[SGUID],0),1)</f>
        <v>FO 07 PFLANZENSCHUTZMITTEL</v>
      </c>
      <c r="P29" t="str">
        <f>INDEX(allsections[[S]:[Order]],MATCH(PIs[[#This Row],[SGUID]],allsections[SGUID],0),2)</f>
        <v>-</v>
      </c>
      <c r="Q29">
        <f>INDEX(allsections[[S]:[Order]],MATCH(PIs[[#This Row],[SGUID]],allsections[SGUID],0),3)</f>
        <v>7</v>
      </c>
      <c r="R29" t="s">
        <v>237</v>
      </c>
      <c r="S29" t="str">
        <f>INDEX(allsections[[S]:[Order]],MATCH(PIs[[#This Row],[SSGUID]],allsections[SGUID],0),1)</f>
        <v>FO 07.04 Lagerung von Pflanzenschutzmitteln und Nacherntebehandlungsmitteln</v>
      </c>
      <c r="T29" t="str">
        <f>INDEX(allsections[[S]:[Order]],MATCH(PIs[[#This Row],[SSGUID]],allsections[SGUID],0),2)</f>
        <v>-</v>
      </c>
      <c r="U29" t="str">
        <f>INDEX(#REF!,MATCH(PIs[[#This Row],[GUID]],#REF!,0),2)</f>
        <v>5tEJuAZKG5KWmgCRdpscul</v>
      </c>
      <c r="V29" t="b">
        <v>0</v>
      </c>
    </row>
    <row r="30" spans="1:22" ht="409.6" x14ac:dyDescent="0.3">
      <c r="A30" t="s">
        <v>238</v>
      </c>
      <c r="C30" t="s">
        <v>239</v>
      </c>
      <c r="D30" t="s">
        <v>240</v>
      </c>
      <c r="E30" t="s">
        <v>241</v>
      </c>
      <c r="F30" t="s">
        <v>242</v>
      </c>
      <c r="G30" s="24" t="s">
        <v>243</v>
      </c>
      <c r="H30" t="s">
        <v>57</v>
      </c>
      <c r="I30" t="str">
        <f>INDEX(Level[Level],MATCH(PIs[[#This Row],[L]],Level[GUID],0),1)</f>
        <v>Nicht kritisches Musskriterium</v>
      </c>
      <c r="N30" t="s">
        <v>210</v>
      </c>
      <c r="O30" t="str">
        <f>INDEX(allsections[[S]:[Order]],MATCH(PIs[[#This Row],[SGUID]],allsections[SGUID],0),1)</f>
        <v xml:space="preserve">FO 10 BIODIVERSITÄT
</v>
      </c>
      <c r="P30" t="str">
        <f>INDEX(allsections[[S]:[Order]],MATCH(PIs[[#This Row],[SGUID]],allsections[SGUID],0),2)</f>
        <v>-</v>
      </c>
      <c r="Q30">
        <f>INDEX(allsections[[S]:[Order]],MATCH(PIs[[#This Row],[SGUID]],allsections[SGUID],0),3)</f>
        <v>10</v>
      </c>
      <c r="R30" t="s">
        <v>59</v>
      </c>
      <c r="S30" t="str">
        <f>INDEX(allsections[[S]:[Order]],MATCH(PIs[[#This Row],[SSGUID]],allsections[SGUID],0),1)</f>
        <v>-</v>
      </c>
      <c r="T30" t="str">
        <f>INDEX(allsections[[S]:[Order]],MATCH(PIs[[#This Row],[SSGUID]],allsections[SGUID],0),2)</f>
        <v>-</v>
      </c>
      <c r="U30" t="str">
        <f>INDEX(#REF!,MATCH(PIs[[#This Row],[GUID]],#REF!,0),2)</f>
        <v>4pStMx8J9zdTA08NPOZK8J</v>
      </c>
      <c r="V30" t="b">
        <v>0</v>
      </c>
    </row>
    <row r="31" spans="1:22" ht="409.6" x14ac:dyDescent="0.3">
      <c r="A31" t="s">
        <v>244</v>
      </c>
      <c r="C31" t="s">
        <v>245</v>
      </c>
      <c r="D31" t="s">
        <v>246</v>
      </c>
      <c r="E31" t="s">
        <v>247</v>
      </c>
      <c r="F31" t="s">
        <v>248</v>
      </c>
      <c r="G31" s="24" t="s">
        <v>249</v>
      </c>
      <c r="H31" t="s">
        <v>48</v>
      </c>
      <c r="I31" t="str">
        <f>INDEX(Level[Level],MATCH(PIs[[#This Row],[L]],Level[GUID],0),1)</f>
        <v>Empfehlung</v>
      </c>
      <c r="N31" t="s">
        <v>210</v>
      </c>
      <c r="O31" t="str">
        <f>INDEX(allsections[[S]:[Order]],MATCH(PIs[[#This Row],[SGUID]],allsections[SGUID],0),1)</f>
        <v xml:space="preserve">FO 10 BIODIVERSITÄT
</v>
      </c>
      <c r="P31" t="str">
        <f>INDEX(allsections[[S]:[Order]],MATCH(PIs[[#This Row],[SGUID]],allsections[SGUID],0),2)</f>
        <v>-</v>
      </c>
      <c r="Q31">
        <f>INDEX(allsections[[S]:[Order]],MATCH(PIs[[#This Row],[SGUID]],allsections[SGUID],0),3)</f>
        <v>10</v>
      </c>
      <c r="R31" t="s">
        <v>59</v>
      </c>
      <c r="S31" t="str">
        <f>INDEX(allsections[[S]:[Order]],MATCH(PIs[[#This Row],[SSGUID]],allsections[SGUID],0),1)</f>
        <v>-</v>
      </c>
      <c r="T31" t="str">
        <f>INDEX(allsections[[S]:[Order]],MATCH(PIs[[#This Row],[SSGUID]],allsections[SGUID],0),2)</f>
        <v>-</v>
      </c>
      <c r="U31" t="str">
        <f>INDEX(#REF!,MATCH(PIs[[#This Row],[GUID]],#REF!,0),2)</f>
        <v>4pStMx8J9zdTA08NPOZK8J</v>
      </c>
      <c r="V31" t="b">
        <v>0</v>
      </c>
    </row>
    <row r="32" spans="1:22" x14ac:dyDescent="0.3">
      <c r="A32" t="s">
        <v>250</v>
      </c>
      <c r="C32" t="s">
        <v>251</v>
      </c>
      <c r="D32" t="s">
        <v>252</v>
      </c>
      <c r="E32" t="s">
        <v>253</v>
      </c>
      <c r="F32" t="s">
        <v>254</v>
      </c>
      <c r="G32" t="s">
        <v>255</v>
      </c>
      <c r="H32" t="s">
        <v>57</v>
      </c>
      <c r="I32" t="str">
        <f>INDEX(Level[Level],MATCH(PIs[[#This Row],[L]],Level[GUID],0),1)</f>
        <v>Nicht kritisches Musskriterium</v>
      </c>
      <c r="N32" t="s">
        <v>49</v>
      </c>
      <c r="O32" t="str">
        <f>INDEX(allsections[[S]:[Order]],MATCH(PIs[[#This Row],[SGUID]],allsections[SGUID],0),1)</f>
        <v>FO 04 BODEN, PFLANZENERNÄHRUNG UND DÜNGEMITTEL</v>
      </c>
      <c r="P32" t="str">
        <f>INDEX(allsections[[S]:[Order]],MATCH(PIs[[#This Row],[SGUID]],allsections[SGUID],0),2)</f>
        <v>-</v>
      </c>
      <c r="Q32">
        <f>INDEX(allsections[[S]:[Order]],MATCH(PIs[[#This Row],[SGUID]],allsections[SGUID],0),3)</f>
        <v>4</v>
      </c>
      <c r="R32" t="s">
        <v>256</v>
      </c>
      <c r="S32" t="str">
        <f>INDEX(allsections[[S]:[Order]],MATCH(PIs[[#This Row],[SSGUID]],allsections[SGUID],0),1)</f>
        <v>FO 04.05 Nährstoffgehalt</v>
      </c>
      <c r="T32" t="str">
        <f>INDEX(allsections[[S]:[Order]],MATCH(PIs[[#This Row],[SSGUID]],allsections[SGUID],0),2)</f>
        <v>-</v>
      </c>
      <c r="U32" t="str">
        <f>INDEX(#REF!,MATCH(PIs[[#This Row],[GUID]],#REF!,0),2)</f>
        <v>4R9L9YGGN56lLGRoI3945q</v>
      </c>
      <c r="V32" t="b">
        <v>0</v>
      </c>
    </row>
    <row r="33" spans="1:22" x14ac:dyDescent="0.3">
      <c r="A33" t="s">
        <v>257</v>
      </c>
      <c r="C33" t="s">
        <v>258</v>
      </c>
      <c r="D33" t="s">
        <v>259</v>
      </c>
      <c r="E33" t="s">
        <v>260</v>
      </c>
      <c r="F33" t="s">
        <v>261</v>
      </c>
      <c r="G33" t="s">
        <v>262</v>
      </c>
      <c r="H33" t="s">
        <v>66</v>
      </c>
      <c r="I33" t="str">
        <f>INDEX(Level[Level],MATCH(PIs[[#This Row],[L]],Level[GUID],0),1)</f>
        <v>Kritisches Musskriterium</v>
      </c>
      <c r="N33" t="s">
        <v>95</v>
      </c>
      <c r="O33" t="str">
        <f>INDEX(allsections[[S]:[Order]],MATCH(PIs[[#This Row],[SGUID]],allsections[SGUID],0),1)</f>
        <v>FO 02 RÜCKVERFOLGBARKEIT</v>
      </c>
      <c r="P33" t="str">
        <f>INDEX(allsections[[S]:[Order]],MATCH(PIs[[#This Row],[SGUID]],allsections[SGUID],0),2)</f>
        <v>-</v>
      </c>
      <c r="Q33">
        <f>INDEX(allsections[[S]:[Order]],MATCH(PIs[[#This Row],[SGUID]],allsections[SGUID],0),3)</f>
        <v>2</v>
      </c>
      <c r="R33" t="s">
        <v>263</v>
      </c>
      <c r="S33" t="str">
        <f>INDEX(allsections[[S]:[Order]],MATCH(PIs[[#This Row],[SSGUID]],allsections[SGUID],0),1)</f>
        <v>FO 02.02 Paralleleigentum</v>
      </c>
      <c r="T33" t="str">
        <f>INDEX(allsections[[S]:[Order]],MATCH(PIs[[#This Row],[SSGUID]],allsections[SGUID],0),2)</f>
        <v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v>
      </c>
      <c r="U33" t="str">
        <f>INDEX(#REF!,MATCH(PIs[[#This Row],[GUID]],#REF!,0),2)</f>
        <v>4C7ap9WXrPsgE102XE9985</v>
      </c>
      <c r="V33" t="b">
        <v>0</v>
      </c>
    </row>
    <row r="34" spans="1:22" x14ac:dyDescent="0.3">
      <c r="A34" t="s">
        <v>264</v>
      </c>
      <c r="C34" t="s">
        <v>265</v>
      </c>
      <c r="D34" t="s">
        <v>266</v>
      </c>
      <c r="E34" t="s">
        <v>267</v>
      </c>
      <c r="F34" t="s">
        <v>268</v>
      </c>
      <c r="G34" t="s">
        <v>269</v>
      </c>
      <c r="H34" t="s">
        <v>57</v>
      </c>
      <c r="I34" t="str">
        <f>INDEX(Level[Level],MATCH(PIs[[#This Row],[L]],Level[GUID],0),1)</f>
        <v>Nicht kritisches Musskriterium</v>
      </c>
      <c r="N34" t="s">
        <v>81</v>
      </c>
      <c r="O34" t="str">
        <f>INDEX(allsections[[S]:[Order]],MATCH(PIs[[#This Row],[SGUID]],allsections[SGUID],0),1)</f>
        <v>FO 03 VERMEHRUNGSMATERIAL</v>
      </c>
      <c r="P34" t="str">
        <f>INDEX(allsections[[S]:[Order]],MATCH(PIs[[#This Row],[SGUID]],allsections[SGUID],0),2)</f>
        <v>-</v>
      </c>
      <c r="Q34">
        <f>INDEX(allsections[[S]:[Order]],MATCH(PIs[[#This Row],[SGUID]],allsections[SGUID],0),3)</f>
        <v>3</v>
      </c>
      <c r="R34" t="s">
        <v>270</v>
      </c>
      <c r="S34" t="str">
        <f>INDEX(allsections[[S]:[Order]],MATCH(PIs[[#This Row],[SSGUID]],allsections[SGUID],0),1)</f>
        <v>FO 03.03 Gentechnisch veränderte Organismen</v>
      </c>
      <c r="T34" t="str">
        <f>INDEX(allsections[[S]:[Order]],MATCH(PIs[[#This Row],[SSGUID]],allsections[SGUID],0),2)</f>
        <v>-</v>
      </c>
      <c r="U34" t="str">
        <f>INDEX(#REF!,MATCH(PIs[[#This Row],[GUID]],#REF!,0),2)</f>
        <v>1DMh4nsjnxwoMXI3CEg6sF</v>
      </c>
      <c r="V34" t="b">
        <v>0</v>
      </c>
    </row>
    <row r="35" spans="1:22" ht="409.6" x14ac:dyDescent="0.3">
      <c r="A35" t="s">
        <v>271</v>
      </c>
      <c r="C35" t="s">
        <v>272</v>
      </c>
      <c r="D35" t="s">
        <v>273</v>
      </c>
      <c r="E35" t="s">
        <v>274</v>
      </c>
      <c r="F35" t="s">
        <v>275</v>
      </c>
      <c r="G35" s="24" t="s">
        <v>276</v>
      </c>
      <c r="H35" t="s">
        <v>57</v>
      </c>
      <c r="I35" t="str">
        <f>INDEX(Level[Level],MATCH(PIs[[#This Row],[L]],Level[GUID],0),1)</f>
        <v>Nicht kritisches Musskriterium</v>
      </c>
      <c r="N35" t="s">
        <v>49</v>
      </c>
      <c r="O35" t="str">
        <f>INDEX(allsections[[S]:[Order]],MATCH(PIs[[#This Row],[SGUID]],allsections[SGUID],0),1)</f>
        <v>FO 04 BODEN, PFLANZENERNÄHRUNG UND DÜNGEMITTEL</v>
      </c>
      <c r="P35" t="str">
        <f>INDEX(allsections[[S]:[Order]],MATCH(PIs[[#This Row],[SGUID]],allsections[SGUID],0),2)</f>
        <v>-</v>
      </c>
      <c r="Q35">
        <f>INDEX(allsections[[S]:[Order]],MATCH(PIs[[#This Row],[SGUID]],allsections[SGUID],0),3)</f>
        <v>4</v>
      </c>
      <c r="R35" t="s">
        <v>277</v>
      </c>
      <c r="S35" t="str">
        <f>INDEX(allsections[[S]:[Order]],MATCH(PIs[[#This Row],[SSGUID]],allsections[SGUID],0),1)</f>
        <v>FO 04.03 Substrate</v>
      </c>
      <c r="T35" t="str">
        <f>INDEX(allsections[[S]:[Order]],MATCH(PIs[[#This Row],[SSGUID]],allsections[SGUID],0),2)</f>
        <v>-</v>
      </c>
      <c r="U35" t="str">
        <f>INDEX(#REF!,MATCH(PIs[[#This Row],[GUID]],#REF!,0),2)</f>
        <v>2da4xRvctaGroBQaFMVdXV</v>
      </c>
      <c r="V35" t="b">
        <v>0</v>
      </c>
    </row>
    <row r="36" spans="1:22" x14ac:dyDescent="0.3">
      <c r="A36" t="s">
        <v>278</v>
      </c>
      <c r="C36" t="s">
        <v>279</v>
      </c>
      <c r="D36" t="s">
        <v>280</v>
      </c>
      <c r="E36" t="s">
        <v>281</v>
      </c>
      <c r="F36" t="s">
        <v>282</v>
      </c>
      <c r="G36" t="s">
        <v>283</v>
      </c>
      <c r="H36" t="s">
        <v>66</v>
      </c>
      <c r="I36" t="str">
        <f>INDEX(Level[Level],MATCH(PIs[[#This Row],[L]],Level[GUID],0),1)</f>
        <v>Kritisches Musskriterium</v>
      </c>
      <c r="N36" t="s">
        <v>284</v>
      </c>
      <c r="O36" t="str">
        <f>INDEX(allsections[[S]:[Order]],MATCH(PIs[[#This Row],[SGUID]],allsections[SGUID],0),1)</f>
        <v>FO 06 INTEGRIERTER PFLANZENSCHUTZ</v>
      </c>
      <c r="P36" t="str">
        <f>INDEX(allsections[[S]:[Order]],MATCH(PIs[[#This Row],[SGUID]],allsections[SGUID],0),2)</f>
        <v>-</v>
      </c>
      <c r="Q36">
        <f>INDEX(allsections[[S]:[Order]],MATCH(PIs[[#This Row],[SGUID]],allsections[SGUID],0),3)</f>
        <v>6</v>
      </c>
      <c r="R36" t="s">
        <v>59</v>
      </c>
      <c r="S36" t="str">
        <f>INDEX(allsections[[S]:[Order]],MATCH(PIs[[#This Row],[SSGUID]],allsections[SGUID],0),1)</f>
        <v>-</v>
      </c>
      <c r="T36" t="str">
        <f>INDEX(allsections[[S]:[Order]],MATCH(PIs[[#This Row],[SSGUID]],allsections[SGUID],0),2)</f>
        <v>-</v>
      </c>
      <c r="U36">
        <f>INDEX(#REF!,MATCH(PIs[[#This Row],[GUID]],#REF!,0),2)</f>
        <v>0</v>
      </c>
      <c r="V36" t="b">
        <v>0</v>
      </c>
    </row>
    <row r="37" spans="1:22" ht="409.6" x14ac:dyDescent="0.3">
      <c r="A37" t="s">
        <v>285</v>
      </c>
      <c r="C37" t="s">
        <v>286</v>
      </c>
      <c r="D37" t="s">
        <v>287</v>
      </c>
      <c r="E37" t="s">
        <v>288</v>
      </c>
      <c r="F37" t="s">
        <v>289</v>
      </c>
      <c r="G37" s="24" t="s">
        <v>290</v>
      </c>
      <c r="H37" t="s">
        <v>57</v>
      </c>
      <c r="I37" t="str">
        <f>INDEX(Level[Level],MATCH(PIs[[#This Row],[L]],Level[GUID],0),1)</f>
        <v>Nicht kritisches Musskriterium</v>
      </c>
      <c r="N37" t="s">
        <v>49</v>
      </c>
      <c r="O37" t="str">
        <f>INDEX(allsections[[S]:[Order]],MATCH(PIs[[#This Row],[SGUID]],allsections[SGUID],0),1)</f>
        <v>FO 04 BODEN, PFLANZENERNÄHRUNG UND DÜNGEMITTEL</v>
      </c>
      <c r="P37" t="str">
        <f>INDEX(allsections[[S]:[Order]],MATCH(PIs[[#This Row],[SGUID]],allsections[SGUID],0),2)</f>
        <v>-</v>
      </c>
      <c r="Q37">
        <f>INDEX(allsections[[S]:[Order]],MATCH(PIs[[#This Row],[SGUID]],allsections[SGUID],0),3)</f>
        <v>4</v>
      </c>
      <c r="R37" t="s">
        <v>277</v>
      </c>
      <c r="S37" t="str">
        <f>INDEX(allsections[[S]:[Order]],MATCH(PIs[[#This Row],[SSGUID]],allsections[SGUID],0),1)</f>
        <v>FO 04.03 Substrate</v>
      </c>
      <c r="T37" t="str">
        <f>INDEX(allsections[[S]:[Order]],MATCH(PIs[[#This Row],[SSGUID]],allsections[SGUID],0),2)</f>
        <v>-</v>
      </c>
      <c r="U37" t="str">
        <f>INDEX(#REF!,MATCH(PIs[[#This Row],[GUID]],#REF!,0),2)</f>
        <v>2da4xRvctaGroBQaFMVdXV</v>
      </c>
      <c r="V37" t="b">
        <v>0</v>
      </c>
    </row>
    <row r="38" spans="1:22" ht="409.6" x14ac:dyDescent="0.3">
      <c r="A38" t="s">
        <v>291</v>
      </c>
      <c r="C38" t="s">
        <v>292</v>
      </c>
      <c r="D38" t="s">
        <v>293</v>
      </c>
      <c r="E38" t="s">
        <v>294</v>
      </c>
      <c r="F38" t="s">
        <v>295</v>
      </c>
      <c r="G38" s="24" t="s">
        <v>296</v>
      </c>
      <c r="H38" t="s">
        <v>66</v>
      </c>
      <c r="I38" t="str">
        <f>INDEX(Level[Level],MATCH(PIs[[#This Row],[L]],Level[GUID],0),1)</f>
        <v>Kritisches Musskriterium</v>
      </c>
      <c r="N38" t="s">
        <v>67</v>
      </c>
      <c r="O38" t="str">
        <f>INDEX(allsections[[S]:[Order]],MATCH(PIs[[#This Row],[SGUID]],allsections[SGUID],0),1)</f>
        <v xml:space="preserve">FO 01 MANAGEMENT </v>
      </c>
      <c r="P38" t="str">
        <f>INDEX(allsections[[S]:[Order]],MATCH(PIs[[#This Row],[SGUID]],allsections[SGUID],0),2)</f>
        <v>-</v>
      </c>
      <c r="Q38">
        <f>INDEX(allsections[[S]:[Order]],MATCH(PIs[[#This Row],[SGUID]],allsections[SGUID],0),3)</f>
        <v>1</v>
      </c>
      <c r="R38" t="s">
        <v>68</v>
      </c>
      <c r="S38" t="str">
        <f>INDEX(allsections[[S]:[Order]],MATCH(PIs[[#This Row],[SSGUID]],allsections[SGUID],0),1)</f>
        <v>FO 01.01 Standorthistorie</v>
      </c>
      <c r="T38" t="str">
        <f>INDEX(allsections[[S]:[Order]],MATCH(PIs[[#This Row],[SSGUID]],allsections[SGUID],0),2)</f>
        <v>-</v>
      </c>
      <c r="U38">
        <f>INDEX(#REF!,MATCH(PIs[[#This Row],[GUID]],#REF!,0),2)</f>
        <v>0</v>
      </c>
      <c r="V38" t="b">
        <v>0</v>
      </c>
    </row>
    <row r="39" spans="1:22" ht="409.6" x14ac:dyDescent="0.3">
      <c r="A39" t="s">
        <v>297</v>
      </c>
      <c r="C39" t="s">
        <v>298</v>
      </c>
      <c r="D39" t="s">
        <v>299</v>
      </c>
      <c r="E39" t="s">
        <v>300</v>
      </c>
      <c r="F39" t="s">
        <v>301</v>
      </c>
      <c r="G39" s="24" t="s">
        <v>302</v>
      </c>
      <c r="H39" t="s">
        <v>57</v>
      </c>
      <c r="I39" t="str">
        <f>INDEX(Level[Level],MATCH(PIs[[#This Row],[L]],Level[GUID],0),1)</f>
        <v>Nicht kritisches Musskriterium</v>
      </c>
      <c r="N39" t="s">
        <v>284</v>
      </c>
      <c r="O39" t="str">
        <f>INDEX(allsections[[S]:[Order]],MATCH(PIs[[#This Row],[SGUID]],allsections[SGUID],0),1)</f>
        <v>FO 06 INTEGRIERTER PFLANZENSCHUTZ</v>
      </c>
      <c r="P39" t="str">
        <f>INDEX(allsections[[S]:[Order]],MATCH(PIs[[#This Row],[SGUID]],allsections[SGUID],0),2)</f>
        <v>-</v>
      </c>
      <c r="Q39">
        <f>INDEX(allsections[[S]:[Order]],MATCH(PIs[[#This Row],[SGUID]],allsections[SGUID],0),3)</f>
        <v>6</v>
      </c>
      <c r="R39" t="s">
        <v>59</v>
      </c>
      <c r="S39" t="str">
        <f>INDEX(allsections[[S]:[Order]],MATCH(PIs[[#This Row],[SSGUID]],allsections[SGUID],0),1)</f>
        <v>-</v>
      </c>
      <c r="T39" t="str">
        <f>INDEX(allsections[[S]:[Order]],MATCH(PIs[[#This Row],[SSGUID]],allsections[SGUID],0),2)</f>
        <v>-</v>
      </c>
      <c r="U39">
        <f>INDEX(#REF!,MATCH(PIs[[#This Row],[GUID]],#REF!,0),2)</f>
        <v>0</v>
      </c>
      <c r="V39" t="b">
        <v>0</v>
      </c>
    </row>
    <row r="40" spans="1:22" ht="409.6" x14ac:dyDescent="0.3">
      <c r="A40" t="s">
        <v>303</v>
      </c>
      <c r="C40" t="s">
        <v>304</v>
      </c>
      <c r="D40" t="s">
        <v>305</v>
      </c>
      <c r="E40" t="s">
        <v>306</v>
      </c>
      <c r="F40" t="s">
        <v>307</v>
      </c>
      <c r="G40" s="24" t="s">
        <v>308</v>
      </c>
      <c r="H40" t="s">
        <v>57</v>
      </c>
      <c r="I40" t="str">
        <f>INDEX(Level[Level],MATCH(PIs[[#This Row],[L]],Level[GUID],0),1)</f>
        <v>Nicht kritisches Musskriterium</v>
      </c>
      <c r="N40" t="s">
        <v>67</v>
      </c>
      <c r="O40" t="str">
        <f>INDEX(allsections[[S]:[Order]],MATCH(PIs[[#This Row],[SGUID]],allsections[SGUID],0),1)</f>
        <v xml:space="preserve">FO 01 MANAGEMENT </v>
      </c>
      <c r="P40" t="str">
        <f>INDEX(allsections[[S]:[Order]],MATCH(PIs[[#This Row],[SGUID]],allsections[SGUID],0),2)</f>
        <v>-</v>
      </c>
      <c r="Q40">
        <f>INDEX(allsections[[S]:[Order]],MATCH(PIs[[#This Row],[SGUID]],allsections[SGUID],0),3)</f>
        <v>1</v>
      </c>
      <c r="R40" t="s">
        <v>309</v>
      </c>
      <c r="S40" t="str">
        <f>INDEX(allsections[[S]:[Order]],MATCH(PIs[[#This Row],[SSGUID]],allsections[SGUID],0),1)</f>
        <v>FO 01.05 Kundenanforderungen</v>
      </c>
      <c r="T40" t="str">
        <f>INDEX(allsections[[S]:[Order]],MATCH(PIs[[#This Row],[SSGUID]],allsections[SGUID],0),2)</f>
        <v>-</v>
      </c>
      <c r="U40">
        <f>INDEX(#REF!,MATCH(PIs[[#This Row],[GUID]],#REF!,0),2)</f>
        <v>0</v>
      </c>
      <c r="V40" t="b">
        <v>0</v>
      </c>
    </row>
    <row r="41" spans="1:22" x14ac:dyDescent="0.3">
      <c r="A41" t="s">
        <v>310</v>
      </c>
      <c r="C41" t="s">
        <v>311</v>
      </c>
      <c r="D41" t="s">
        <v>312</v>
      </c>
      <c r="E41" t="s">
        <v>313</v>
      </c>
      <c r="F41" t="s">
        <v>314</v>
      </c>
      <c r="G41" t="s">
        <v>315</v>
      </c>
      <c r="H41" t="s">
        <v>48</v>
      </c>
      <c r="I41" t="str">
        <f>INDEX(Level[Level],MATCH(PIs[[#This Row],[L]],Level[GUID],0),1)</f>
        <v>Empfehlung</v>
      </c>
      <c r="N41" t="s">
        <v>147</v>
      </c>
      <c r="O41" t="str">
        <f>INDEX(allsections[[S]:[Order]],MATCH(PIs[[#This Row],[SGUID]],allsections[SGUID],0),1)</f>
        <v>FO 08 NACH DER ERNTE</v>
      </c>
      <c r="P41" t="str">
        <f>INDEX(allsections[[S]:[Order]],MATCH(PIs[[#This Row],[SGUID]],allsections[SGUID],0),2)</f>
        <v>-</v>
      </c>
      <c r="Q41">
        <f>INDEX(allsections[[S]:[Order]],MATCH(PIs[[#This Row],[SGUID]],allsections[SGUID],0),3)</f>
        <v>8</v>
      </c>
      <c r="R41" t="s">
        <v>316</v>
      </c>
      <c r="S41" t="str">
        <f>INDEX(allsections[[S]:[Order]],MATCH(PIs[[#This Row],[SSGUID]],allsections[SGUID],0),1)</f>
        <v>FO 08.01 Qualität des bei Nachernteaktivitäten verwendeten Wassers</v>
      </c>
      <c r="T41" t="str">
        <f>INDEX(allsections[[S]:[Order]],MATCH(PIs[[#This Row],[SSGUID]],allsections[SGUID],0),2)</f>
        <v>-</v>
      </c>
      <c r="U41">
        <f>INDEX(#REF!,MATCH(PIs[[#This Row],[GUID]],#REF!,0),2)</f>
        <v>0</v>
      </c>
      <c r="V41" t="b">
        <v>0</v>
      </c>
    </row>
    <row r="42" spans="1:22" ht="409.6" x14ac:dyDescent="0.3">
      <c r="A42" t="s">
        <v>317</v>
      </c>
      <c r="C42" t="s">
        <v>318</v>
      </c>
      <c r="D42" t="s">
        <v>319</v>
      </c>
      <c r="E42" t="s">
        <v>320</v>
      </c>
      <c r="F42" t="s">
        <v>321</v>
      </c>
      <c r="G42" s="24" t="s">
        <v>322</v>
      </c>
      <c r="H42" t="s">
        <v>66</v>
      </c>
      <c r="I42" t="str">
        <f>INDEX(Level[Level],MATCH(PIs[[#This Row],[L]],Level[GUID],0),1)</f>
        <v>Kritisches Musskriterium</v>
      </c>
      <c r="N42" t="s">
        <v>67</v>
      </c>
      <c r="O42" t="str">
        <f>INDEX(allsections[[S]:[Order]],MATCH(PIs[[#This Row],[SGUID]],allsections[SGUID],0),1)</f>
        <v xml:space="preserve">FO 01 MANAGEMENT </v>
      </c>
      <c r="P42" t="str">
        <f>INDEX(allsections[[S]:[Order]],MATCH(PIs[[#This Row],[SGUID]],allsections[SGUID],0),2)</f>
        <v>-</v>
      </c>
      <c r="Q42">
        <f>INDEX(allsections[[S]:[Order]],MATCH(PIs[[#This Row],[SGUID]],allsections[SGUID],0),3)</f>
        <v>1</v>
      </c>
      <c r="R42" t="s">
        <v>323</v>
      </c>
      <c r="S42" t="str">
        <f>INDEX(allsections[[S]:[Order]],MATCH(PIs[[#This Row],[SSGUID]],allsections[SGUID],0),1)</f>
        <v>FO 01.03 Interne Dokumentation</v>
      </c>
      <c r="T42" t="str">
        <f>INDEX(allsections[[S]:[Order]],MATCH(PIs[[#This Row],[SSGUID]],allsections[SGUID],0),2)</f>
        <v>-</v>
      </c>
      <c r="U42">
        <f>INDEX(#REF!,MATCH(PIs[[#This Row],[GUID]],#REF!,0),2)</f>
        <v>0</v>
      </c>
      <c r="V42" t="b">
        <v>0</v>
      </c>
    </row>
    <row r="43" spans="1:22" ht="409.6" x14ac:dyDescent="0.3">
      <c r="A43" t="s">
        <v>324</v>
      </c>
      <c r="C43" t="s">
        <v>325</v>
      </c>
      <c r="D43" t="s">
        <v>326</v>
      </c>
      <c r="E43" t="s">
        <v>327</v>
      </c>
      <c r="F43" t="s">
        <v>328</v>
      </c>
      <c r="G43" s="24" t="s">
        <v>329</v>
      </c>
      <c r="H43" t="s">
        <v>66</v>
      </c>
      <c r="I43" t="str">
        <f>INDEX(Level[Level],MATCH(PIs[[#This Row],[L]],Level[GUID],0),1)</f>
        <v>Kritisches Musskriterium</v>
      </c>
      <c r="N43" t="s">
        <v>330</v>
      </c>
      <c r="O43" t="str">
        <f>INDEX(allsections[[S]:[Order]],MATCH(PIs[[#This Row],[SGUID]],allsections[SGUID],0),1)</f>
        <v>FO 05 WASSERMANAGEMENT</v>
      </c>
      <c r="P43" t="str">
        <f>INDEX(allsections[[S]:[Order]],MATCH(PIs[[#This Row],[SGUID]],allsections[SGUID],0),2)</f>
        <v>-</v>
      </c>
      <c r="Q43">
        <f>INDEX(allsections[[S]:[Order]],MATCH(PIs[[#This Row],[SGUID]],allsections[SGUID],0),3)</f>
        <v>5</v>
      </c>
      <c r="R43" t="s">
        <v>331</v>
      </c>
      <c r="S43" t="str">
        <f>INDEX(allsections[[S]:[Order]],MATCH(PIs[[#This Row],[SSGUID]],allsections[SGUID],0),1)</f>
        <v xml:space="preserve">FO 05.01 Wasserquellen
</v>
      </c>
      <c r="T43" t="str">
        <f>INDEX(allsections[[S]:[Order]],MATCH(PIs[[#This Row],[SSGUID]],allsections[SGUID],0),2)</f>
        <v>-</v>
      </c>
      <c r="U43">
        <f>INDEX(#REF!,MATCH(PIs[[#This Row],[GUID]],#REF!,0),2)</f>
        <v>0</v>
      </c>
      <c r="V43" t="b">
        <v>0</v>
      </c>
    </row>
    <row r="44" spans="1:22" x14ac:dyDescent="0.3">
      <c r="A44" t="s">
        <v>332</v>
      </c>
      <c r="C44" t="s">
        <v>333</v>
      </c>
      <c r="D44" t="s">
        <v>334</v>
      </c>
      <c r="E44" t="s">
        <v>335</v>
      </c>
      <c r="F44" t="s">
        <v>336</v>
      </c>
      <c r="G44" t="s">
        <v>337</v>
      </c>
      <c r="H44" t="s">
        <v>57</v>
      </c>
      <c r="I44" t="str">
        <f>INDEX(Level[Level],MATCH(PIs[[#This Row],[L]],Level[GUID],0),1)</f>
        <v>Nicht kritisches Musskriterium</v>
      </c>
      <c r="N44" t="s">
        <v>203</v>
      </c>
      <c r="O44" t="str">
        <f>INDEX(allsections[[S]:[Order]],MATCH(PIs[[#This Row],[SGUID]],allsections[SGUID],0),1)</f>
        <v>FO 13 WOHLBEFINDEN VON ARBEITERN</v>
      </c>
      <c r="P44" t="str">
        <f>INDEX(allsections[[S]:[Order]],MATCH(PIs[[#This Row],[SGUID]],allsections[SGUID],0),2)</f>
        <v>-</v>
      </c>
      <c r="Q44">
        <f>INDEX(allsections[[S]:[Order]],MATCH(PIs[[#This Row],[SGUID]],allsections[SGUID],0),3)</f>
        <v>13</v>
      </c>
      <c r="R44" t="s">
        <v>59</v>
      </c>
      <c r="S44" t="str">
        <f>INDEX(allsections[[S]:[Order]],MATCH(PIs[[#This Row],[SSGUID]],allsections[SGUID],0),1)</f>
        <v>-</v>
      </c>
      <c r="T44" t="str">
        <f>INDEX(allsections[[S]:[Order]],MATCH(PIs[[#This Row],[SSGUID]],allsections[SGUID],0),2)</f>
        <v>-</v>
      </c>
      <c r="U44">
        <f>INDEX(#REF!,MATCH(PIs[[#This Row],[GUID]],#REF!,0),2)</f>
        <v>0</v>
      </c>
      <c r="V44" t="b">
        <v>0</v>
      </c>
    </row>
    <row r="45" spans="1:22" ht="409.6" x14ac:dyDescent="0.3">
      <c r="A45" t="s">
        <v>338</v>
      </c>
      <c r="C45" t="s">
        <v>339</v>
      </c>
      <c r="D45" t="s">
        <v>340</v>
      </c>
      <c r="E45" t="s">
        <v>341</v>
      </c>
      <c r="F45" t="s">
        <v>342</v>
      </c>
      <c r="G45" s="24" t="s">
        <v>343</v>
      </c>
      <c r="H45" t="s">
        <v>66</v>
      </c>
      <c r="I45" t="str">
        <f>INDEX(Level[Level],MATCH(PIs[[#This Row],[L]],Level[GUID],0),1)</f>
        <v>Kritisches Musskriterium</v>
      </c>
      <c r="N45" t="s">
        <v>330</v>
      </c>
      <c r="O45" t="str">
        <f>INDEX(allsections[[S]:[Order]],MATCH(PIs[[#This Row],[SGUID]],allsections[SGUID],0),1)</f>
        <v>FO 05 WASSERMANAGEMENT</v>
      </c>
      <c r="P45" t="str">
        <f>INDEX(allsections[[S]:[Order]],MATCH(PIs[[#This Row],[SGUID]],allsections[SGUID],0),2)</f>
        <v>-</v>
      </c>
      <c r="Q45">
        <f>INDEX(allsections[[S]:[Order]],MATCH(PIs[[#This Row],[SGUID]],allsections[SGUID],0),3)</f>
        <v>5</v>
      </c>
      <c r="R45" t="s">
        <v>344</v>
      </c>
      <c r="S45" t="str">
        <f>INDEX(allsections[[S]:[Order]],MATCH(PIs[[#This Row],[SSGUID]],allsections[SGUID],0),1)</f>
        <v>FO 05.02 Vorhersage des Bewässerungsbedarfs</v>
      </c>
      <c r="T45" t="str">
        <f>INDEX(allsections[[S]:[Order]],MATCH(PIs[[#This Row],[SSGUID]],allsections[SGUID],0),2)</f>
        <v>-</v>
      </c>
      <c r="U45" t="str">
        <f>INDEX(#REF!,MATCH(PIs[[#This Row],[GUID]],#REF!,0),2)</f>
        <v>3gt3fIhN46QsU1qNjvnmb2</v>
      </c>
      <c r="V45" t="b">
        <v>0</v>
      </c>
    </row>
    <row r="46" spans="1:22" x14ac:dyDescent="0.3">
      <c r="A46" t="s">
        <v>345</v>
      </c>
      <c r="C46" t="s">
        <v>346</v>
      </c>
      <c r="D46" t="s">
        <v>347</v>
      </c>
      <c r="E46" t="s">
        <v>348</v>
      </c>
      <c r="F46" t="s">
        <v>349</v>
      </c>
      <c r="G46" t="s">
        <v>350</v>
      </c>
      <c r="H46" t="s">
        <v>57</v>
      </c>
      <c r="I46" t="str">
        <f>INDEX(Level[Level],MATCH(PIs[[#This Row],[L]],Level[GUID],0),1)</f>
        <v>Nicht kritisches Musskriterium</v>
      </c>
      <c r="N46" t="s">
        <v>147</v>
      </c>
      <c r="O46" t="str">
        <f>INDEX(allsections[[S]:[Order]],MATCH(PIs[[#This Row],[SGUID]],allsections[SGUID],0),1)</f>
        <v>FO 08 NACH DER ERNTE</v>
      </c>
      <c r="P46" t="str">
        <f>INDEX(allsections[[S]:[Order]],MATCH(PIs[[#This Row],[SGUID]],allsections[SGUID],0),2)</f>
        <v>-</v>
      </c>
      <c r="Q46">
        <f>INDEX(allsections[[S]:[Order]],MATCH(PIs[[#This Row],[SGUID]],allsections[SGUID],0),3)</f>
        <v>8</v>
      </c>
      <c r="R46" t="s">
        <v>316</v>
      </c>
      <c r="S46" t="str">
        <f>INDEX(allsections[[S]:[Order]],MATCH(PIs[[#This Row],[SSGUID]],allsections[SGUID],0),1)</f>
        <v>FO 08.01 Qualität des bei Nachernteaktivitäten verwendeten Wassers</v>
      </c>
      <c r="T46" t="str">
        <f>INDEX(allsections[[S]:[Order]],MATCH(PIs[[#This Row],[SSGUID]],allsections[SGUID],0),2)</f>
        <v>-</v>
      </c>
      <c r="U46">
        <f>INDEX(#REF!,MATCH(PIs[[#This Row],[GUID]],#REF!,0),2)</f>
        <v>0</v>
      </c>
      <c r="V46" t="b">
        <v>0</v>
      </c>
    </row>
    <row r="47" spans="1:22" ht="409.6" x14ac:dyDescent="0.3">
      <c r="A47" t="s">
        <v>351</v>
      </c>
      <c r="C47" t="s">
        <v>352</v>
      </c>
      <c r="D47" t="s">
        <v>353</v>
      </c>
      <c r="E47" t="s">
        <v>354</v>
      </c>
      <c r="F47" t="s">
        <v>355</v>
      </c>
      <c r="G47" s="24" t="s">
        <v>356</v>
      </c>
      <c r="H47" t="s">
        <v>57</v>
      </c>
      <c r="I47" t="str">
        <f>INDEX(Level[Level],MATCH(PIs[[#This Row],[L]],Level[GUID],0),1)</f>
        <v>Nicht kritisches Musskriterium</v>
      </c>
      <c r="N47" t="s">
        <v>147</v>
      </c>
      <c r="O47" t="str">
        <f>INDEX(allsections[[S]:[Order]],MATCH(PIs[[#This Row],[SGUID]],allsections[SGUID],0),1)</f>
        <v>FO 08 NACH DER ERNTE</v>
      </c>
      <c r="P47" t="str">
        <f>INDEX(allsections[[S]:[Order]],MATCH(PIs[[#This Row],[SGUID]],allsections[SGUID],0),2)</f>
        <v>-</v>
      </c>
      <c r="Q47">
        <f>INDEX(allsections[[S]:[Order]],MATCH(PIs[[#This Row],[SGUID]],allsections[SGUID],0),3)</f>
        <v>8</v>
      </c>
      <c r="R47" t="s">
        <v>316</v>
      </c>
      <c r="S47" t="str">
        <f>INDEX(allsections[[S]:[Order]],MATCH(PIs[[#This Row],[SSGUID]],allsections[SGUID],0),1)</f>
        <v>FO 08.01 Qualität des bei Nachernteaktivitäten verwendeten Wassers</v>
      </c>
      <c r="T47" t="str">
        <f>INDEX(allsections[[S]:[Order]],MATCH(PIs[[#This Row],[SSGUID]],allsections[SGUID],0),2)</f>
        <v>-</v>
      </c>
      <c r="U47">
        <f>INDEX(#REF!,MATCH(PIs[[#This Row],[GUID]],#REF!,0),2)</f>
        <v>0</v>
      </c>
      <c r="V47" t="b">
        <v>0</v>
      </c>
    </row>
    <row r="48" spans="1:22" ht="409.6" x14ac:dyDescent="0.3">
      <c r="A48" t="s">
        <v>357</v>
      </c>
      <c r="C48" t="s">
        <v>358</v>
      </c>
      <c r="D48" t="s">
        <v>359</v>
      </c>
      <c r="E48" t="s">
        <v>360</v>
      </c>
      <c r="F48" t="s">
        <v>361</v>
      </c>
      <c r="G48" s="24" t="s">
        <v>362</v>
      </c>
      <c r="H48" t="s">
        <v>57</v>
      </c>
      <c r="I48" t="str">
        <f>INDEX(Level[Level],MATCH(PIs[[#This Row],[L]],Level[GUID],0),1)</f>
        <v>Nicht kritisches Musskriterium</v>
      </c>
      <c r="N48" t="s">
        <v>147</v>
      </c>
      <c r="O48" t="str">
        <f>INDEX(allsections[[S]:[Order]],MATCH(PIs[[#This Row],[SGUID]],allsections[SGUID],0),1)</f>
        <v>FO 08 NACH DER ERNTE</v>
      </c>
      <c r="P48" t="str">
        <f>INDEX(allsections[[S]:[Order]],MATCH(PIs[[#This Row],[SGUID]],allsections[SGUID],0),2)</f>
        <v>-</v>
      </c>
      <c r="Q48">
        <f>INDEX(allsections[[S]:[Order]],MATCH(PIs[[#This Row],[SGUID]],allsections[SGUID],0),3)</f>
        <v>8</v>
      </c>
      <c r="R48" t="s">
        <v>148</v>
      </c>
      <c r="S48" t="str">
        <f>INDEX(allsections[[S]:[Order]],MATCH(PIs[[#This Row],[SSGUID]],allsections[SGUID],0),1)</f>
        <v>FO 08.02 Nacherntebehandlungen</v>
      </c>
      <c r="T48" t="str">
        <f>INDEX(allsections[[S]:[Order]],MATCH(PIs[[#This Row],[SSGUID]],allsections[SGUID],0),2)</f>
        <v>-</v>
      </c>
      <c r="U48">
        <f>INDEX(#REF!,MATCH(PIs[[#This Row],[GUID]],#REF!,0),2)</f>
        <v>0</v>
      </c>
      <c r="V48" t="b">
        <v>0</v>
      </c>
    </row>
    <row r="49" spans="1:22" ht="409.6" x14ac:dyDescent="0.3">
      <c r="A49" t="s">
        <v>363</v>
      </c>
      <c r="C49" t="s">
        <v>364</v>
      </c>
      <c r="D49" t="s">
        <v>365</v>
      </c>
      <c r="E49" t="s">
        <v>366</v>
      </c>
      <c r="F49" t="s">
        <v>367</v>
      </c>
      <c r="G49" s="24" t="s">
        <v>368</v>
      </c>
      <c r="H49" t="s">
        <v>57</v>
      </c>
      <c r="I49" t="str">
        <f>INDEX(Level[Level],MATCH(PIs[[#This Row],[L]],Level[GUID],0),1)</f>
        <v>Nicht kritisches Musskriterium</v>
      </c>
      <c r="N49" t="s">
        <v>330</v>
      </c>
      <c r="O49" t="str">
        <f>INDEX(allsections[[S]:[Order]],MATCH(PIs[[#This Row],[SGUID]],allsections[SGUID],0),1)</f>
        <v>FO 05 WASSERMANAGEMENT</v>
      </c>
      <c r="P49" t="str">
        <f>INDEX(allsections[[S]:[Order]],MATCH(PIs[[#This Row],[SGUID]],allsections[SGUID],0),2)</f>
        <v>-</v>
      </c>
      <c r="Q49">
        <f>INDEX(allsections[[S]:[Order]],MATCH(PIs[[#This Row],[SGUID]],allsections[SGUID],0),3)</f>
        <v>5</v>
      </c>
      <c r="R49" t="s">
        <v>344</v>
      </c>
      <c r="S49" t="str">
        <f>INDEX(allsections[[S]:[Order]],MATCH(PIs[[#This Row],[SSGUID]],allsections[SGUID],0),1)</f>
        <v>FO 05.02 Vorhersage des Bewässerungsbedarfs</v>
      </c>
      <c r="T49" t="str">
        <f>INDEX(allsections[[S]:[Order]],MATCH(PIs[[#This Row],[SSGUID]],allsections[SGUID],0),2)</f>
        <v>-</v>
      </c>
      <c r="U49">
        <f>INDEX(#REF!,MATCH(PIs[[#This Row],[GUID]],#REF!,0),2)</f>
        <v>0</v>
      </c>
      <c r="V49" t="b">
        <v>0</v>
      </c>
    </row>
    <row r="50" spans="1:22" ht="409.6" x14ac:dyDescent="0.3">
      <c r="A50" t="s">
        <v>369</v>
      </c>
      <c r="C50" t="s">
        <v>370</v>
      </c>
      <c r="D50" t="s">
        <v>371</v>
      </c>
      <c r="E50" t="s">
        <v>372</v>
      </c>
      <c r="F50" t="s">
        <v>373</v>
      </c>
      <c r="G50" s="24" t="s">
        <v>374</v>
      </c>
      <c r="H50" t="s">
        <v>57</v>
      </c>
      <c r="I50" t="str">
        <f>INDEX(Level[Level],MATCH(PIs[[#This Row],[L]],Level[GUID],0),1)</f>
        <v>Nicht kritisches Musskriterium</v>
      </c>
      <c r="N50" t="s">
        <v>330</v>
      </c>
      <c r="O50" t="str">
        <f>INDEX(allsections[[S]:[Order]],MATCH(PIs[[#This Row],[SGUID]],allsections[SGUID],0),1)</f>
        <v>FO 05 WASSERMANAGEMENT</v>
      </c>
      <c r="P50" t="str">
        <f>INDEX(allsections[[S]:[Order]],MATCH(PIs[[#This Row],[SGUID]],allsections[SGUID],0),2)</f>
        <v>-</v>
      </c>
      <c r="Q50">
        <f>INDEX(allsections[[S]:[Order]],MATCH(PIs[[#This Row],[SGUID]],allsections[SGUID],0),3)</f>
        <v>5</v>
      </c>
      <c r="R50" t="s">
        <v>375</v>
      </c>
      <c r="S50" t="str">
        <f>INDEX(allsections[[S]:[Order]],MATCH(PIs[[#This Row],[SSGUID]],allsections[SGUID],0),1)</f>
        <v>FO 05.03 Aufzeichnungen</v>
      </c>
      <c r="T50" t="str">
        <f>INDEX(allsections[[S]:[Order]],MATCH(PIs[[#This Row],[SSGUID]],allsections[SGUID],0),2)</f>
        <v>-</v>
      </c>
      <c r="U50" t="str">
        <f>INDEX(#REF!,MATCH(PIs[[#This Row],[GUID]],#REF!,0),2)</f>
        <v>3gt3fIhN46QsU1qNjvnmb2</v>
      </c>
      <c r="V50" t="b">
        <v>0</v>
      </c>
    </row>
    <row r="51" spans="1:22" ht="409.6" x14ac:dyDescent="0.3">
      <c r="A51" t="s">
        <v>376</v>
      </c>
      <c r="C51" t="s">
        <v>377</v>
      </c>
      <c r="D51" t="s">
        <v>378</v>
      </c>
      <c r="E51" t="s">
        <v>379</v>
      </c>
      <c r="F51" t="s">
        <v>380</v>
      </c>
      <c r="G51" s="24" t="s">
        <v>381</v>
      </c>
      <c r="H51" t="s">
        <v>57</v>
      </c>
      <c r="I51" t="str">
        <f>INDEX(Level[Level],MATCH(PIs[[#This Row],[L]],Level[GUID],0),1)</f>
        <v>Nicht kritisches Musskriterium</v>
      </c>
      <c r="N51" t="s">
        <v>147</v>
      </c>
      <c r="O51" t="str">
        <f>INDEX(allsections[[S]:[Order]],MATCH(PIs[[#This Row],[SGUID]],allsections[SGUID],0),1)</f>
        <v>FO 08 NACH DER ERNTE</v>
      </c>
      <c r="P51" t="str">
        <f>INDEX(allsections[[S]:[Order]],MATCH(PIs[[#This Row],[SGUID]],allsections[SGUID],0),2)</f>
        <v>-</v>
      </c>
      <c r="Q51">
        <f>INDEX(allsections[[S]:[Order]],MATCH(PIs[[#This Row],[SGUID]],allsections[SGUID],0),3)</f>
        <v>8</v>
      </c>
      <c r="R51" t="s">
        <v>148</v>
      </c>
      <c r="S51" t="str">
        <f>INDEX(allsections[[S]:[Order]],MATCH(PIs[[#This Row],[SSGUID]],allsections[SGUID],0),1)</f>
        <v>FO 08.02 Nacherntebehandlungen</v>
      </c>
      <c r="T51" t="str">
        <f>INDEX(allsections[[S]:[Order]],MATCH(PIs[[#This Row],[SSGUID]],allsections[SGUID],0),2)</f>
        <v>-</v>
      </c>
      <c r="U51">
        <f>INDEX(#REF!,MATCH(PIs[[#This Row],[GUID]],#REF!,0),2)</f>
        <v>0</v>
      </c>
      <c r="V51" t="b">
        <v>0</v>
      </c>
    </row>
    <row r="52" spans="1:22" ht="409.6" x14ac:dyDescent="0.3">
      <c r="A52" t="s">
        <v>382</v>
      </c>
      <c r="C52" t="s">
        <v>383</v>
      </c>
      <c r="D52" t="s">
        <v>384</v>
      </c>
      <c r="E52" t="s">
        <v>385</v>
      </c>
      <c r="F52" t="s">
        <v>386</v>
      </c>
      <c r="G52" s="24" t="s">
        <v>387</v>
      </c>
      <c r="H52" t="s">
        <v>57</v>
      </c>
      <c r="I52" t="str">
        <f>INDEX(Level[Level],MATCH(PIs[[#This Row],[L]],Level[GUID],0),1)</f>
        <v>Nicht kritisches Musskriterium</v>
      </c>
      <c r="N52" t="s">
        <v>330</v>
      </c>
      <c r="O52" t="str">
        <f>INDEX(allsections[[S]:[Order]],MATCH(PIs[[#This Row],[SGUID]],allsections[SGUID],0),1)</f>
        <v>FO 05 WASSERMANAGEMENT</v>
      </c>
      <c r="P52" t="str">
        <f>INDEX(allsections[[S]:[Order]],MATCH(PIs[[#This Row],[SGUID]],allsections[SGUID],0),2)</f>
        <v>-</v>
      </c>
      <c r="Q52">
        <f>INDEX(allsections[[S]:[Order]],MATCH(PIs[[#This Row],[SGUID]],allsections[SGUID],0),3)</f>
        <v>5</v>
      </c>
      <c r="R52" t="s">
        <v>344</v>
      </c>
      <c r="S52" t="str">
        <f>INDEX(allsections[[S]:[Order]],MATCH(PIs[[#This Row],[SSGUID]],allsections[SGUID],0),1)</f>
        <v>FO 05.02 Vorhersage des Bewässerungsbedarfs</v>
      </c>
      <c r="T52" t="str">
        <f>INDEX(allsections[[S]:[Order]],MATCH(PIs[[#This Row],[SSGUID]],allsections[SGUID],0),2)</f>
        <v>-</v>
      </c>
      <c r="U52">
        <f>INDEX(#REF!,MATCH(PIs[[#This Row],[GUID]],#REF!,0),2)</f>
        <v>0</v>
      </c>
      <c r="V52" t="b">
        <v>0</v>
      </c>
    </row>
    <row r="53" spans="1:22" ht="409.6" x14ac:dyDescent="0.3">
      <c r="A53" t="s">
        <v>388</v>
      </c>
      <c r="C53" t="s">
        <v>389</v>
      </c>
      <c r="D53" t="s">
        <v>390</v>
      </c>
      <c r="E53" t="s">
        <v>391</v>
      </c>
      <c r="F53" t="s">
        <v>392</v>
      </c>
      <c r="G53" s="24" t="s">
        <v>393</v>
      </c>
      <c r="H53" t="s">
        <v>57</v>
      </c>
      <c r="I53" t="str">
        <f>INDEX(Level[Level],MATCH(PIs[[#This Row],[L]],Level[GUID],0),1)</f>
        <v>Nicht kritisches Musskriterium</v>
      </c>
      <c r="N53" t="s">
        <v>330</v>
      </c>
      <c r="O53" t="str">
        <f>INDEX(allsections[[S]:[Order]],MATCH(PIs[[#This Row],[SGUID]],allsections[SGUID],0),1)</f>
        <v>FO 05 WASSERMANAGEMENT</v>
      </c>
      <c r="P53" t="str">
        <f>INDEX(allsections[[S]:[Order]],MATCH(PIs[[#This Row],[SGUID]],allsections[SGUID],0),2)</f>
        <v>-</v>
      </c>
      <c r="Q53">
        <f>INDEX(allsections[[S]:[Order]],MATCH(PIs[[#This Row],[SGUID]],allsections[SGUID],0),3)</f>
        <v>5</v>
      </c>
      <c r="R53" t="s">
        <v>375</v>
      </c>
      <c r="S53" t="str">
        <f>INDEX(allsections[[S]:[Order]],MATCH(PIs[[#This Row],[SSGUID]],allsections[SGUID],0),1)</f>
        <v>FO 05.03 Aufzeichnungen</v>
      </c>
      <c r="T53" t="str">
        <f>INDEX(allsections[[S]:[Order]],MATCH(PIs[[#This Row],[SSGUID]],allsections[SGUID],0),2)</f>
        <v>-</v>
      </c>
      <c r="U53" t="str">
        <f>INDEX(#REF!,MATCH(PIs[[#This Row],[GUID]],#REF!,0),2)</f>
        <v>3gt3fIhN46QsU1qNjvnmb2</v>
      </c>
      <c r="V53" t="b">
        <v>0</v>
      </c>
    </row>
    <row r="54" spans="1:22" ht="409.6" x14ac:dyDescent="0.3">
      <c r="A54" t="s">
        <v>394</v>
      </c>
      <c r="C54" t="s">
        <v>395</v>
      </c>
      <c r="D54" t="s">
        <v>396</v>
      </c>
      <c r="E54" t="s">
        <v>397</v>
      </c>
      <c r="F54" t="s">
        <v>398</v>
      </c>
      <c r="G54" s="24" t="s">
        <v>399</v>
      </c>
      <c r="H54" t="s">
        <v>66</v>
      </c>
      <c r="I54" t="str">
        <f>INDEX(Level[Level],MATCH(PIs[[#This Row],[L]],Level[GUID],0),1)</f>
        <v>Kritisches Musskriterium</v>
      </c>
      <c r="N54" t="s">
        <v>330</v>
      </c>
      <c r="O54" t="str">
        <f>INDEX(allsections[[S]:[Order]],MATCH(PIs[[#This Row],[SGUID]],allsections[SGUID],0),1)</f>
        <v>FO 05 WASSERMANAGEMENT</v>
      </c>
      <c r="P54" t="str">
        <f>INDEX(allsections[[S]:[Order]],MATCH(PIs[[#This Row],[SGUID]],allsections[SGUID],0),2)</f>
        <v>-</v>
      </c>
      <c r="Q54">
        <f>INDEX(allsections[[S]:[Order]],MATCH(PIs[[#This Row],[SGUID]],allsections[SGUID],0),3)</f>
        <v>5</v>
      </c>
      <c r="R54" t="s">
        <v>344</v>
      </c>
      <c r="S54" t="str">
        <f>INDEX(allsections[[S]:[Order]],MATCH(PIs[[#This Row],[SSGUID]],allsections[SGUID],0),1)</f>
        <v>FO 05.02 Vorhersage des Bewässerungsbedarfs</v>
      </c>
      <c r="T54" t="str">
        <f>INDEX(allsections[[S]:[Order]],MATCH(PIs[[#This Row],[SSGUID]],allsections[SGUID],0),2)</f>
        <v>-</v>
      </c>
      <c r="U54" t="str">
        <f>INDEX(#REF!,MATCH(PIs[[#This Row],[GUID]],#REF!,0),2)</f>
        <v>3gt3fIhN46QsU1qNjvnmb2</v>
      </c>
      <c r="V54" t="b">
        <v>0</v>
      </c>
    </row>
    <row r="55" spans="1:22" ht="409.6" x14ac:dyDescent="0.3">
      <c r="A55" t="s">
        <v>400</v>
      </c>
      <c r="C55" t="s">
        <v>401</v>
      </c>
      <c r="D55" t="s">
        <v>402</v>
      </c>
      <c r="E55" t="s">
        <v>403</v>
      </c>
      <c r="F55" t="s">
        <v>404</v>
      </c>
      <c r="G55" s="24" t="s">
        <v>405</v>
      </c>
      <c r="H55" t="s">
        <v>66</v>
      </c>
      <c r="I55" t="str">
        <f>INDEX(Level[Level],MATCH(PIs[[#This Row],[L]],Level[GUID],0),1)</f>
        <v>Kritisches Musskriterium</v>
      </c>
      <c r="N55" t="s">
        <v>330</v>
      </c>
      <c r="O55" t="str">
        <f>INDEX(allsections[[S]:[Order]],MATCH(PIs[[#This Row],[SGUID]],allsections[SGUID],0),1)</f>
        <v>FO 05 WASSERMANAGEMENT</v>
      </c>
      <c r="P55" t="str">
        <f>INDEX(allsections[[S]:[Order]],MATCH(PIs[[#This Row],[SGUID]],allsections[SGUID],0),2)</f>
        <v>-</v>
      </c>
      <c r="Q55">
        <f>INDEX(allsections[[S]:[Order]],MATCH(PIs[[#This Row],[SGUID]],allsections[SGUID],0),3)</f>
        <v>5</v>
      </c>
      <c r="R55" t="s">
        <v>406</v>
      </c>
      <c r="S55" t="str">
        <f>INDEX(allsections[[S]:[Order]],MATCH(PIs[[#This Row],[SSGUID]],allsections[SGUID],0),1)</f>
        <v>FO 05.04 Wasserqualität</v>
      </c>
      <c r="T55" t="str">
        <f>INDEX(allsections[[S]:[Order]],MATCH(PIs[[#This Row],[SSGUID]],allsections[SGUID],0),2)</f>
        <v>-</v>
      </c>
      <c r="U55">
        <f>INDEX(#REF!,MATCH(PIs[[#This Row],[GUID]],#REF!,0),2)</f>
        <v>0</v>
      </c>
      <c r="V55" t="b">
        <v>0</v>
      </c>
    </row>
    <row r="56" spans="1:22" ht="409.6" x14ac:dyDescent="0.3">
      <c r="A56" t="s">
        <v>407</v>
      </c>
      <c r="C56" t="s">
        <v>408</v>
      </c>
      <c r="D56" t="s">
        <v>409</v>
      </c>
      <c r="E56" t="s">
        <v>410</v>
      </c>
      <c r="F56" t="s">
        <v>411</v>
      </c>
      <c r="G56" s="24" t="s">
        <v>412</v>
      </c>
      <c r="H56" t="s">
        <v>57</v>
      </c>
      <c r="I56" t="str">
        <f>INDEX(Level[Level],MATCH(PIs[[#This Row],[L]],Level[GUID],0),1)</f>
        <v>Nicht kritisches Musskriterium</v>
      </c>
      <c r="N56" t="s">
        <v>330</v>
      </c>
      <c r="O56" t="str">
        <f>INDEX(allsections[[S]:[Order]],MATCH(PIs[[#This Row],[SGUID]],allsections[SGUID],0),1)</f>
        <v>FO 05 WASSERMANAGEMENT</v>
      </c>
      <c r="P56" t="str">
        <f>INDEX(allsections[[S]:[Order]],MATCH(PIs[[#This Row],[SGUID]],allsections[SGUID],0),2)</f>
        <v>-</v>
      </c>
      <c r="Q56">
        <f>INDEX(allsections[[S]:[Order]],MATCH(PIs[[#This Row],[SGUID]],allsections[SGUID],0),3)</f>
        <v>5</v>
      </c>
      <c r="R56" t="s">
        <v>406</v>
      </c>
      <c r="S56" t="str">
        <f>INDEX(allsections[[S]:[Order]],MATCH(PIs[[#This Row],[SSGUID]],allsections[SGUID],0),1)</f>
        <v>FO 05.04 Wasserqualität</v>
      </c>
      <c r="T56" t="str">
        <f>INDEX(allsections[[S]:[Order]],MATCH(PIs[[#This Row],[SSGUID]],allsections[SGUID],0),2)</f>
        <v>-</v>
      </c>
      <c r="U56">
        <f>INDEX(#REF!,MATCH(PIs[[#This Row],[GUID]],#REF!,0),2)</f>
        <v>0</v>
      </c>
      <c r="V56" t="b">
        <v>0</v>
      </c>
    </row>
    <row r="57" spans="1:22" x14ac:dyDescent="0.3">
      <c r="A57" t="s">
        <v>413</v>
      </c>
      <c r="C57" t="s">
        <v>414</v>
      </c>
      <c r="D57" t="s">
        <v>415</v>
      </c>
      <c r="E57" t="s">
        <v>416</v>
      </c>
      <c r="F57" t="s">
        <v>417</v>
      </c>
      <c r="G57" t="s">
        <v>418</v>
      </c>
      <c r="H57" t="s">
        <v>48</v>
      </c>
      <c r="I57" t="str">
        <f>INDEX(Level[Level],MATCH(PIs[[#This Row],[L]],Level[GUID],0),1)</f>
        <v>Empfehlung</v>
      </c>
      <c r="N57" t="s">
        <v>330</v>
      </c>
      <c r="O57" t="str">
        <f>INDEX(allsections[[S]:[Order]],MATCH(PIs[[#This Row],[SGUID]],allsections[SGUID],0),1)</f>
        <v>FO 05 WASSERMANAGEMENT</v>
      </c>
      <c r="P57" t="str">
        <f>INDEX(allsections[[S]:[Order]],MATCH(PIs[[#This Row],[SGUID]],allsections[SGUID],0),2)</f>
        <v>-</v>
      </c>
      <c r="Q57">
        <f>INDEX(allsections[[S]:[Order]],MATCH(PIs[[#This Row],[SGUID]],allsections[SGUID],0),3)</f>
        <v>5</v>
      </c>
      <c r="R57" t="s">
        <v>375</v>
      </c>
      <c r="S57" t="str">
        <f>INDEX(allsections[[S]:[Order]],MATCH(PIs[[#This Row],[SSGUID]],allsections[SGUID],0),1)</f>
        <v>FO 05.03 Aufzeichnungen</v>
      </c>
      <c r="T57" t="str">
        <f>INDEX(allsections[[S]:[Order]],MATCH(PIs[[#This Row],[SSGUID]],allsections[SGUID],0),2)</f>
        <v>-</v>
      </c>
      <c r="U57">
        <f>INDEX(#REF!,MATCH(PIs[[#This Row],[GUID]],#REF!,0),2)</f>
        <v>0</v>
      </c>
      <c r="V57" t="b">
        <v>0</v>
      </c>
    </row>
    <row r="58" spans="1:22" ht="409.6" x14ac:dyDescent="0.3">
      <c r="A58" t="s">
        <v>419</v>
      </c>
      <c r="C58" t="s">
        <v>420</v>
      </c>
      <c r="D58" t="s">
        <v>421</v>
      </c>
      <c r="E58" t="s">
        <v>422</v>
      </c>
      <c r="F58" t="s">
        <v>423</v>
      </c>
      <c r="G58" s="24" t="s">
        <v>424</v>
      </c>
      <c r="H58" t="s">
        <v>57</v>
      </c>
      <c r="I58" t="str">
        <f>INDEX(Level[Level],MATCH(PIs[[#This Row],[L]],Level[GUID],0),1)</f>
        <v>Nicht kritisches Musskriterium</v>
      </c>
      <c r="N58" t="s">
        <v>330</v>
      </c>
      <c r="O58" t="str">
        <f>INDEX(allsections[[S]:[Order]],MATCH(PIs[[#This Row],[SGUID]],allsections[SGUID],0),1)</f>
        <v>FO 05 WASSERMANAGEMENT</v>
      </c>
      <c r="P58" t="str">
        <f>INDEX(allsections[[S]:[Order]],MATCH(PIs[[#This Row],[SGUID]],allsections[SGUID],0),2)</f>
        <v>-</v>
      </c>
      <c r="Q58">
        <f>INDEX(allsections[[S]:[Order]],MATCH(PIs[[#This Row],[SGUID]],allsections[SGUID],0),3)</f>
        <v>5</v>
      </c>
      <c r="R58" t="s">
        <v>344</v>
      </c>
      <c r="S58" t="str">
        <f>INDEX(allsections[[S]:[Order]],MATCH(PIs[[#This Row],[SSGUID]],allsections[SGUID],0),1)</f>
        <v>FO 05.02 Vorhersage des Bewässerungsbedarfs</v>
      </c>
      <c r="T58" t="str">
        <f>INDEX(allsections[[S]:[Order]],MATCH(PIs[[#This Row],[SSGUID]],allsections[SGUID],0),2)</f>
        <v>-</v>
      </c>
      <c r="U58" t="str">
        <f>INDEX(#REF!,MATCH(PIs[[#This Row],[GUID]],#REF!,0),2)</f>
        <v>3gt3fIhN46QsU1qNjvnmb2</v>
      </c>
      <c r="V58" t="b">
        <v>0</v>
      </c>
    </row>
    <row r="59" spans="1:22" ht="409.6" x14ac:dyDescent="0.3">
      <c r="A59" t="s">
        <v>425</v>
      </c>
      <c r="C59" t="s">
        <v>426</v>
      </c>
      <c r="D59" t="s">
        <v>427</v>
      </c>
      <c r="E59" t="s">
        <v>428</v>
      </c>
      <c r="F59" t="s">
        <v>429</v>
      </c>
      <c r="G59" s="24" t="s">
        <v>430</v>
      </c>
      <c r="H59" t="s">
        <v>57</v>
      </c>
      <c r="I59" t="str">
        <f>INDEX(Level[Level],MATCH(PIs[[#This Row],[L]],Level[GUID],0),1)</f>
        <v>Nicht kritisches Musskriterium</v>
      </c>
      <c r="N59" t="s">
        <v>67</v>
      </c>
      <c r="O59" t="str">
        <f>INDEX(allsections[[S]:[Order]],MATCH(PIs[[#This Row],[SGUID]],allsections[SGUID],0),1)</f>
        <v xml:space="preserve">FO 01 MANAGEMENT </v>
      </c>
      <c r="P59" t="str">
        <f>INDEX(allsections[[S]:[Order]],MATCH(PIs[[#This Row],[SGUID]],allsections[SGUID],0),2)</f>
        <v>-</v>
      </c>
      <c r="Q59">
        <f>INDEX(allsections[[S]:[Order]],MATCH(PIs[[#This Row],[SGUID]],allsections[SGUID],0),3)</f>
        <v>1</v>
      </c>
      <c r="R59" t="s">
        <v>323</v>
      </c>
      <c r="S59" t="str">
        <f>INDEX(allsections[[S]:[Order]],MATCH(PIs[[#This Row],[SSGUID]],allsections[SGUID],0),1)</f>
        <v>FO 01.03 Interne Dokumentation</v>
      </c>
      <c r="T59" t="str">
        <f>INDEX(allsections[[S]:[Order]],MATCH(PIs[[#This Row],[SSGUID]],allsections[SGUID],0),2)</f>
        <v>-</v>
      </c>
      <c r="U59">
        <f>INDEX(#REF!,MATCH(PIs[[#This Row],[GUID]],#REF!,0),2)</f>
        <v>0</v>
      </c>
      <c r="V59" t="b">
        <v>0</v>
      </c>
    </row>
    <row r="60" spans="1:22" ht="409.6" x14ac:dyDescent="0.3">
      <c r="A60" t="s">
        <v>431</v>
      </c>
      <c r="C60" t="s">
        <v>432</v>
      </c>
      <c r="D60" t="s">
        <v>433</v>
      </c>
      <c r="E60" t="s">
        <v>434</v>
      </c>
      <c r="F60" t="s">
        <v>435</v>
      </c>
      <c r="G60" s="24" t="s">
        <v>436</v>
      </c>
      <c r="H60" t="s">
        <v>66</v>
      </c>
      <c r="I60" t="str">
        <f>INDEX(Level[Level],MATCH(PIs[[#This Row],[L]],Level[GUID],0),1)</f>
        <v>Kritisches Musskriterium</v>
      </c>
      <c r="N60" t="s">
        <v>67</v>
      </c>
      <c r="O60" t="str">
        <f>INDEX(allsections[[S]:[Order]],MATCH(PIs[[#This Row],[SGUID]],allsections[SGUID],0),1)</f>
        <v xml:space="preserve">FO 01 MANAGEMENT </v>
      </c>
      <c r="P60" t="str">
        <f>INDEX(allsections[[S]:[Order]],MATCH(PIs[[#This Row],[SGUID]],allsections[SGUID],0),2)</f>
        <v>-</v>
      </c>
      <c r="Q60">
        <f>INDEX(allsections[[S]:[Order]],MATCH(PIs[[#This Row],[SGUID]],allsections[SGUID],0),3)</f>
        <v>1</v>
      </c>
      <c r="R60" t="s">
        <v>323</v>
      </c>
      <c r="S60" t="str">
        <f>INDEX(allsections[[S]:[Order]],MATCH(PIs[[#This Row],[SSGUID]],allsections[SGUID],0),1)</f>
        <v>FO 01.03 Interne Dokumentation</v>
      </c>
      <c r="T60" t="str">
        <f>INDEX(allsections[[S]:[Order]],MATCH(PIs[[#This Row],[SSGUID]],allsections[SGUID],0),2)</f>
        <v>-</v>
      </c>
      <c r="U60">
        <f>INDEX(#REF!,MATCH(PIs[[#This Row],[GUID]],#REF!,0),2)</f>
        <v>0</v>
      </c>
      <c r="V60" t="b">
        <v>0</v>
      </c>
    </row>
    <row r="61" spans="1:22" x14ac:dyDescent="0.3">
      <c r="A61" t="s">
        <v>437</v>
      </c>
      <c r="C61" t="s">
        <v>438</v>
      </c>
      <c r="D61" t="s">
        <v>439</v>
      </c>
      <c r="E61" t="s">
        <v>440</v>
      </c>
      <c r="F61" t="s">
        <v>441</v>
      </c>
      <c r="G61" t="s">
        <v>442</v>
      </c>
      <c r="H61" t="s">
        <v>48</v>
      </c>
      <c r="I61" t="str">
        <f>INDEX(Level[Level],MATCH(PIs[[#This Row],[L]],Level[GUID],0),1)</f>
        <v>Empfehlung</v>
      </c>
      <c r="N61" t="s">
        <v>330</v>
      </c>
      <c r="O61" t="str">
        <f>INDEX(allsections[[S]:[Order]],MATCH(PIs[[#This Row],[SGUID]],allsections[SGUID],0),1)</f>
        <v>FO 05 WASSERMANAGEMENT</v>
      </c>
      <c r="P61" t="str">
        <f>INDEX(allsections[[S]:[Order]],MATCH(PIs[[#This Row],[SGUID]],allsections[SGUID],0),2)</f>
        <v>-</v>
      </c>
      <c r="Q61">
        <f>INDEX(allsections[[S]:[Order]],MATCH(PIs[[#This Row],[SGUID]],allsections[SGUID],0),3)</f>
        <v>5</v>
      </c>
      <c r="R61" t="s">
        <v>406</v>
      </c>
      <c r="S61" t="str">
        <f>INDEX(allsections[[S]:[Order]],MATCH(PIs[[#This Row],[SSGUID]],allsections[SGUID],0),1)</f>
        <v>FO 05.04 Wasserqualität</v>
      </c>
      <c r="T61" t="str">
        <f>INDEX(allsections[[S]:[Order]],MATCH(PIs[[#This Row],[SSGUID]],allsections[SGUID],0),2)</f>
        <v>-</v>
      </c>
      <c r="U61">
        <f>INDEX(#REF!,MATCH(PIs[[#This Row],[GUID]],#REF!,0),2)</f>
        <v>0</v>
      </c>
      <c r="V61" t="b">
        <v>0</v>
      </c>
    </row>
    <row r="62" spans="1:22" ht="409.6" x14ac:dyDescent="0.3">
      <c r="A62" t="s">
        <v>443</v>
      </c>
      <c r="C62" t="s">
        <v>444</v>
      </c>
      <c r="D62" t="s">
        <v>445</v>
      </c>
      <c r="E62" t="s">
        <v>446</v>
      </c>
      <c r="F62" t="s">
        <v>447</v>
      </c>
      <c r="G62" s="24" t="s">
        <v>448</v>
      </c>
      <c r="H62" t="s">
        <v>66</v>
      </c>
      <c r="I62" t="str">
        <f>INDEX(Level[Level],MATCH(PIs[[#This Row],[L]],Level[GUID],0),1)</f>
        <v>Kritisches Musskriterium</v>
      </c>
      <c r="N62" t="s">
        <v>67</v>
      </c>
      <c r="O62" t="str">
        <f>INDEX(allsections[[S]:[Order]],MATCH(PIs[[#This Row],[SGUID]],allsections[SGUID],0),1)</f>
        <v xml:space="preserve">FO 01 MANAGEMENT </v>
      </c>
      <c r="P62" t="str">
        <f>INDEX(allsections[[S]:[Order]],MATCH(PIs[[#This Row],[SGUID]],allsections[SGUID],0),2)</f>
        <v>-</v>
      </c>
      <c r="Q62">
        <f>INDEX(allsections[[S]:[Order]],MATCH(PIs[[#This Row],[SGUID]],allsections[SGUID],0),3)</f>
        <v>1</v>
      </c>
      <c r="R62" t="s">
        <v>323</v>
      </c>
      <c r="S62" t="str">
        <f>INDEX(allsections[[S]:[Order]],MATCH(PIs[[#This Row],[SSGUID]],allsections[SGUID],0),1)</f>
        <v>FO 01.03 Interne Dokumentation</v>
      </c>
      <c r="T62" t="str">
        <f>INDEX(allsections[[S]:[Order]],MATCH(PIs[[#This Row],[SSGUID]],allsections[SGUID],0),2)</f>
        <v>-</v>
      </c>
      <c r="U62">
        <f>INDEX(#REF!,MATCH(PIs[[#This Row],[GUID]],#REF!,0),2)</f>
        <v>0</v>
      </c>
      <c r="V62" t="b">
        <v>0</v>
      </c>
    </row>
    <row r="63" spans="1:22" ht="409.6" x14ac:dyDescent="0.3">
      <c r="A63" t="s">
        <v>449</v>
      </c>
      <c r="C63" t="s">
        <v>450</v>
      </c>
      <c r="D63" t="s">
        <v>451</v>
      </c>
      <c r="E63" t="s">
        <v>452</v>
      </c>
      <c r="F63" t="s">
        <v>453</v>
      </c>
      <c r="G63" s="24" t="s">
        <v>454</v>
      </c>
      <c r="H63" t="s">
        <v>66</v>
      </c>
      <c r="I63" t="str">
        <f>INDEX(Level[Level],MATCH(PIs[[#This Row],[L]],Level[GUID],0),1)</f>
        <v>Kritisches Musskriterium</v>
      </c>
      <c r="N63" t="s">
        <v>67</v>
      </c>
      <c r="O63" t="str">
        <f>INDEX(allsections[[S]:[Order]],MATCH(PIs[[#This Row],[SGUID]],allsections[SGUID],0),1)</f>
        <v xml:space="preserve">FO 01 MANAGEMENT </v>
      </c>
      <c r="P63" t="str">
        <f>INDEX(allsections[[S]:[Order]],MATCH(PIs[[#This Row],[SGUID]],allsections[SGUID],0),2)</f>
        <v>-</v>
      </c>
      <c r="Q63">
        <f>INDEX(allsections[[S]:[Order]],MATCH(PIs[[#This Row],[SGUID]],allsections[SGUID],0),3)</f>
        <v>1</v>
      </c>
      <c r="R63" t="s">
        <v>455</v>
      </c>
      <c r="S63" t="str">
        <f>INDEX(allsections[[S]:[Order]],MATCH(PIs[[#This Row],[SSGUID]],allsections[SGUID],0),1)</f>
        <v>FO 01.06 Beschwerden</v>
      </c>
      <c r="T63" t="str">
        <f>INDEX(allsections[[S]:[Order]],MATCH(PIs[[#This Row],[SSGUID]],allsections[SGUID],0),2)</f>
        <v>-</v>
      </c>
      <c r="U63">
        <f>INDEX(#REF!,MATCH(PIs[[#This Row],[GUID]],#REF!,0),2)</f>
        <v>0</v>
      </c>
      <c r="V63" t="b">
        <v>0</v>
      </c>
    </row>
    <row r="64" spans="1:22" ht="409.6" x14ac:dyDescent="0.3">
      <c r="A64" t="s">
        <v>456</v>
      </c>
      <c r="C64" t="s">
        <v>457</v>
      </c>
      <c r="D64" t="s">
        <v>458</v>
      </c>
      <c r="E64" t="s">
        <v>459</v>
      </c>
      <c r="F64" t="s">
        <v>460</v>
      </c>
      <c r="G64" s="24" t="s">
        <v>461</v>
      </c>
      <c r="H64" t="s">
        <v>57</v>
      </c>
      <c r="I64" t="str">
        <f>INDEX(Level[Level],MATCH(PIs[[#This Row],[L]],Level[GUID],0),1)</f>
        <v>Nicht kritisches Musskriterium</v>
      </c>
      <c r="N64" t="s">
        <v>67</v>
      </c>
      <c r="O64" t="str">
        <f>INDEX(allsections[[S]:[Order]],MATCH(PIs[[#This Row],[SGUID]],allsections[SGUID],0),1)</f>
        <v xml:space="preserve">FO 01 MANAGEMENT </v>
      </c>
      <c r="P64" t="str">
        <f>INDEX(allsections[[S]:[Order]],MATCH(PIs[[#This Row],[SGUID]],allsections[SGUID],0),2)</f>
        <v>-</v>
      </c>
      <c r="Q64">
        <f>INDEX(allsections[[S]:[Order]],MATCH(PIs[[#This Row],[SGUID]],allsections[SGUID],0),3)</f>
        <v>1</v>
      </c>
      <c r="R64" t="s">
        <v>462</v>
      </c>
      <c r="S64" t="str">
        <f>INDEX(allsections[[S]:[Order]],MATCH(PIs[[#This Row],[SSGUID]],allsections[SGUID],0),1)</f>
        <v>FO 01.08 Rückruf und Rücknahme</v>
      </c>
      <c r="T64" t="str">
        <f>INDEX(allsections[[S]:[Order]],MATCH(PIs[[#This Row],[SSGUID]],allsections[SGUID],0),2)</f>
        <v>-</v>
      </c>
      <c r="U64">
        <f>INDEX(#REF!,MATCH(PIs[[#This Row],[GUID]],#REF!,0),2)</f>
        <v>0</v>
      </c>
      <c r="V64" t="b">
        <v>0</v>
      </c>
    </row>
    <row r="65" spans="1:22" ht="409.6" x14ac:dyDescent="0.3">
      <c r="A65" t="s">
        <v>463</v>
      </c>
      <c r="C65" t="s">
        <v>464</v>
      </c>
      <c r="D65" t="s">
        <v>465</v>
      </c>
      <c r="E65" t="s">
        <v>466</v>
      </c>
      <c r="F65" t="s">
        <v>467</v>
      </c>
      <c r="G65" s="24" t="s">
        <v>468</v>
      </c>
      <c r="H65" t="s">
        <v>57</v>
      </c>
      <c r="I65" t="str">
        <f>INDEX(Level[Level],MATCH(PIs[[#This Row],[L]],Level[GUID],0),1)</f>
        <v>Nicht kritisches Musskriterium</v>
      </c>
      <c r="N65" t="s">
        <v>67</v>
      </c>
      <c r="O65" t="str">
        <f>INDEX(allsections[[S]:[Order]],MATCH(PIs[[#This Row],[SGUID]],allsections[SGUID],0),1)</f>
        <v xml:space="preserve">FO 01 MANAGEMENT </v>
      </c>
      <c r="P65" t="str">
        <f>INDEX(allsections[[S]:[Order]],MATCH(PIs[[#This Row],[SGUID]],allsections[SGUID],0),2)</f>
        <v>-</v>
      </c>
      <c r="Q65">
        <f>INDEX(allsections[[S]:[Order]],MATCH(PIs[[#This Row],[SGUID]],allsections[SGUID],0),3)</f>
        <v>1</v>
      </c>
      <c r="R65" t="s">
        <v>469</v>
      </c>
      <c r="S65" t="str">
        <f>INDEX(allsections[[S]:[Order]],MATCH(PIs[[#This Row],[SSGUID]],allsections[SGUID],0),1)</f>
        <v>FO 01.07 Nicht konforme Produkte</v>
      </c>
      <c r="T65" t="str">
        <f>INDEX(allsections[[S]:[Order]],MATCH(PIs[[#This Row],[SSGUID]],allsections[SGUID],0),2)</f>
        <v>-</v>
      </c>
      <c r="U65">
        <f>INDEX(#REF!,MATCH(PIs[[#This Row],[GUID]],#REF!,0),2)</f>
        <v>0</v>
      </c>
      <c r="V65" t="b">
        <v>0</v>
      </c>
    </row>
    <row r="66" spans="1:22" ht="409.6" x14ac:dyDescent="0.3">
      <c r="A66" t="s">
        <v>470</v>
      </c>
      <c r="C66" t="s">
        <v>471</v>
      </c>
      <c r="D66" t="s">
        <v>472</v>
      </c>
      <c r="E66" t="s">
        <v>473</v>
      </c>
      <c r="F66" t="s">
        <v>474</v>
      </c>
      <c r="G66" s="24" t="s">
        <v>475</v>
      </c>
      <c r="H66" t="s">
        <v>66</v>
      </c>
      <c r="I66" t="str">
        <f>INDEX(Level[Level],MATCH(PIs[[#This Row],[L]],Level[GUID],0),1)</f>
        <v>Kritisches Musskriterium</v>
      </c>
      <c r="N66" t="s">
        <v>67</v>
      </c>
      <c r="O66" t="str">
        <f>INDEX(allsections[[S]:[Order]],MATCH(PIs[[#This Row],[SGUID]],allsections[SGUID],0),1)</f>
        <v xml:space="preserve">FO 01 MANAGEMENT </v>
      </c>
      <c r="P66" t="str">
        <f>INDEX(allsections[[S]:[Order]],MATCH(PIs[[#This Row],[SGUID]],allsections[SGUID],0),2)</f>
        <v>-</v>
      </c>
      <c r="Q66">
        <f>INDEX(allsections[[S]:[Order]],MATCH(PIs[[#This Row],[SGUID]],allsections[SGUID],0),3)</f>
        <v>1</v>
      </c>
      <c r="R66" t="s">
        <v>455</v>
      </c>
      <c r="S66" t="str">
        <f>INDEX(allsections[[S]:[Order]],MATCH(PIs[[#This Row],[SSGUID]],allsections[SGUID],0),1)</f>
        <v>FO 01.06 Beschwerden</v>
      </c>
      <c r="T66" t="str">
        <f>INDEX(allsections[[S]:[Order]],MATCH(PIs[[#This Row],[SSGUID]],allsections[SGUID],0),2)</f>
        <v>-</v>
      </c>
      <c r="U66">
        <f>INDEX(#REF!,MATCH(PIs[[#This Row],[GUID]],#REF!,0),2)</f>
        <v>0</v>
      </c>
      <c r="V66" t="b">
        <v>0</v>
      </c>
    </row>
    <row r="67" spans="1:22" ht="409.6" x14ac:dyDescent="0.3">
      <c r="A67" t="s">
        <v>476</v>
      </c>
      <c r="C67" t="s">
        <v>477</v>
      </c>
      <c r="D67" t="s">
        <v>478</v>
      </c>
      <c r="E67" t="s">
        <v>479</v>
      </c>
      <c r="F67" t="s">
        <v>480</v>
      </c>
      <c r="G67" s="24" t="s">
        <v>481</v>
      </c>
      <c r="H67" t="s">
        <v>66</v>
      </c>
      <c r="I67" t="str">
        <f>INDEX(Level[Level],MATCH(PIs[[#This Row],[L]],Level[GUID],0),1)</f>
        <v>Kritisches Musskriterium</v>
      </c>
      <c r="N67" t="s">
        <v>330</v>
      </c>
      <c r="O67" t="str">
        <f>INDEX(allsections[[S]:[Order]],MATCH(PIs[[#This Row],[SGUID]],allsections[SGUID],0),1)</f>
        <v>FO 05 WASSERMANAGEMENT</v>
      </c>
      <c r="P67" t="str">
        <f>INDEX(allsections[[S]:[Order]],MATCH(PIs[[#This Row],[SGUID]],allsections[SGUID],0),2)</f>
        <v>-</v>
      </c>
      <c r="Q67">
        <f>INDEX(allsections[[S]:[Order]],MATCH(PIs[[#This Row],[SGUID]],allsections[SGUID],0),3)</f>
        <v>5</v>
      </c>
      <c r="R67" t="s">
        <v>331</v>
      </c>
      <c r="S67" t="str">
        <f>INDEX(allsections[[S]:[Order]],MATCH(PIs[[#This Row],[SSGUID]],allsections[SGUID],0),1)</f>
        <v xml:space="preserve">FO 05.01 Wasserquellen
</v>
      </c>
      <c r="T67" t="str">
        <f>INDEX(allsections[[S]:[Order]],MATCH(PIs[[#This Row],[SSGUID]],allsections[SGUID],0),2)</f>
        <v>-</v>
      </c>
      <c r="U67" t="str">
        <f>INDEX(#REF!,MATCH(PIs[[#This Row],[GUID]],#REF!,0),2)</f>
        <v>3gt3fIhN46QsU1qNjvnmb2</v>
      </c>
      <c r="V67" t="b">
        <v>0</v>
      </c>
    </row>
    <row r="68" spans="1:22" x14ac:dyDescent="0.3">
      <c r="A68" t="s">
        <v>482</v>
      </c>
      <c r="C68" t="s">
        <v>483</v>
      </c>
      <c r="D68" t="s">
        <v>484</v>
      </c>
      <c r="E68" t="s">
        <v>485</v>
      </c>
      <c r="F68" t="s">
        <v>486</v>
      </c>
      <c r="G68" t="s">
        <v>487</v>
      </c>
      <c r="H68" t="s">
        <v>66</v>
      </c>
      <c r="I68" t="str">
        <f>INDEX(Level[Level],MATCH(PIs[[#This Row],[L]],Level[GUID],0),1)</f>
        <v>Kritisches Musskriterium</v>
      </c>
      <c r="N68" t="s">
        <v>95</v>
      </c>
      <c r="O68" t="str">
        <f>INDEX(allsections[[S]:[Order]],MATCH(PIs[[#This Row],[SGUID]],allsections[SGUID],0),1)</f>
        <v>FO 02 RÜCKVERFOLGBARKEIT</v>
      </c>
      <c r="P68" t="str">
        <f>INDEX(allsections[[S]:[Order]],MATCH(PIs[[#This Row],[SGUID]],allsections[SGUID],0),2)</f>
        <v>-</v>
      </c>
      <c r="Q68">
        <f>INDEX(allsections[[S]:[Order]],MATCH(PIs[[#This Row],[SGUID]],allsections[SGUID],0),3)</f>
        <v>2</v>
      </c>
      <c r="R68" t="s">
        <v>488</v>
      </c>
      <c r="S68" t="str">
        <f>INDEX(allsections[[S]:[Order]],MATCH(PIs[[#This Row],[SSGUID]],allsections[SGUID],0),1)</f>
        <v>FO 02.03 Mengenbilanz</v>
      </c>
      <c r="T68" t="str">
        <f>INDEX(allsections[[S]:[Order]],MATCH(PIs[[#This Row],[SSGUID]],allsections[SGUID],0),2)</f>
        <v>-</v>
      </c>
      <c r="U68">
        <f>INDEX(#REF!,MATCH(PIs[[#This Row],[GUID]],#REF!,0),2)</f>
        <v>0</v>
      </c>
      <c r="V68" t="b">
        <v>0</v>
      </c>
    </row>
    <row r="69" spans="1:22" ht="409.6" x14ac:dyDescent="0.3">
      <c r="A69" t="s">
        <v>489</v>
      </c>
      <c r="C69" t="s">
        <v>490</v>
      </c>
      <c r="D69" t="s">
        <v>491</v>
      </c>
      <c r="E69" t="s">
        <v>492</v>
      </c>
      <c r="F69" t="s">
        <v>493</v>
      </c>
      <c r="G69" s="24" t="s">
        <v>494</v>
      </c>
      <c r="H69" t="s">
        <v>66</v>
      </c>
      <c r="I69" t="str">
        <f>INDEX(Level[Level],MATCH(PIs[[#This Row],[L]],Level[GUID],0),1)</f>
        <v>Kritisches Musskriterium</v>
      </c>
      <c r="N69" t="s">
        <v>95</v>
      </c>
      <c r="O69" t="str">
        <f>INDEX(allsections[[S]:[Order]],MATCH(PIs[[#This Row],[SGUID]],allsections[SGUID],0),1)</f>
        <v>FO 02 RÜCKVERFOLGBARKEIT</v>
      </c>
      <c r="P69" t="str">
        <f>INDEX(allsections[[S]:[Order]],MATCH(PIs[[#This Row],[SGUID]],allsections[SGUID],0),2)</f>
        <v>-</v>
      </c>
      <c r="Q69">
        <f>INDEX(allsections[[S]:[Order]],MATCH(PIs[[#This Row],[SGUID]],allsections[SGUID],0),3)</f>
        <v>2</v>
      </c>
      <c r="R69" t="s">
        <v>488</v>
      </c>
      <c r="S69" t="str">
        <f>INDEX(allsections[[S]:[Order]],MATCH(PIs[[#This Row],[SSGUID]],allsections[SGUID],0),1)</f>
        <v>FO 02.03 Mengenbilanz</v>
      </c>
      <c r="T69" t="str">
        <f>INDEX(allsections[[S]:[Order]],MATCH(PIs[[#This Row],[SSGUID]],allsections[SGUID],0),2)</f>
        <v>-</v>
      </c>
      <c r="U69">
        <f>INDEX(#REF!,MATCH(PIs[[#This Row],[GUID]],#REF!,0),2)</f>
        <v>0</v>
      </c>
      <c r="V69" t="b">
        <v>0</v>
      </c>
    </row>
    <row r="70" spans="1:22" ht="409.6" x14ac:dyDescent="0.3">
      <c r="A70" t="s">
        <v>495</v>
      </c>
      <c r="C70" t="s">
        <v>496</v>
      </c>
      <c r="D70" t="s">
        <v>497</v>
      </c>
      <c r="E70" t="s">
        <v>498</v>
      </c>
      <c r="F70" t="s">
        <v>499</v>
      </c>
      <c r="G70" s="24" t="s">
        <v>500</v>
      </c>
      <c r="H70" t="s">
        <v>57</v>
      </c>
      <c r="I70" t="str">
        <f>INDEX(Level[Level],MATCH(PIs[[#This Row],[L]],Level[GUID],0),1)</f>
        <v>Nicht kritisches Musskriterium</v>
      </c>
      <c r="N70" t="s">
        <v>284</v>
      </c>
      <c r="O70" t="str">
        <f>INDEX(allsections[[S]:[Order]],MATCH(PIs[[#This Row],[SGUID]],allsections[SGUID],0),1)</f>
        <v>FO 06 INTEGRIERTER PFLANZENSCHUTZ</v>
      </c>
      <c r="P70" t="str">
        <f>INDEX(allsections[[S]:[Order]],MATCH(PIs[[#This Row],[SGUID]],allsections[SGUID],0),2)</f>
        <v>-</v>
      </c>
      <c r="Q70">
        <f>INDEX(allsections[[S]:[Order]],MATCH(PIs[[#This Row],[SGUID]],allsections[SGUID],0),3)</f>
        <v>6</v>
      </c>
      <c r="R70" t="s">
        <v>59</v>
      </c>
      <c r="S70" t="str">
        <f>INDEX(allsections[[S]:[Order]],MATCH(PIs[[#This Row],[SSGUID]],allsections[SGUID],0),1)</f>
        <v>-</v>
      </c>
      <c r="T70" t="str">
        <f>INDEX(allsections[[S]:[Order]],MATCH(PIs[[#This Row],[SSGUID]],allsections[SGUID],0),2)</f>
        <v>-</v>
      </c>
      <c r="U70">
        <f>INDEX(#REF!,MATCH(PIs[[#This Row],[GUID]],#REF!,0),2)</f>
        <v>0</v>
      </c>
      <c r="V70" t="b">
        <v>0</v>
      </c>
    </row>
    <row r="71" spans="1:22" x14ac:dyDescent="0.3">
      <c r="A71" t="s">
        <v>501</v>
      </c>
      <c r="C71" t="s">
        <v>502</v>
      </c>
      <c r="D71" t="s">
        <v>503</v>
      </c>
      <c r="E71" t="s">
        <v>504</v>
      </c>
      <c r="F71" t="s">
        <v>505</v>
      </c>
      <c r="G71" t="s">
        <v>506</v>
      </c>
      <c r="H71" t="s">
        <v>66</v>
      </c>
      <c r="I71" t="str">
        <f>INDEX(Level[Level],MATCH(PIs[[#This Row],[L]],Level[GUID],0),1)</f>
        <v>Kritisches Musskriterium</v>
      </c>
      <c r="N71" t="s">
        <v>284</v>
      </c>
      <c r="O71" t="str">
        <f>INDEX(allsections[[S]:[Order]],MATCH(PIs[[#This Row],[SGUID]],allsections[SGUID],0),1)</f>
        <v>FO 06 INTEGRIERTER PFLANZENSCHUTZ</v>
      </c>
      <c r="P71" t="str">
        <f>INDEX(allsections[[S]:[Order]],MATCH(PIs[[#This Row],[SGUID]],allsections[SGUID],0),2)</f>
        <v>-</v>
      </c>
      <c r="Q71">
        <f>INDEX(allsections[[S]:[Order]],MATCH(PIs[[#This Row],[SGUID]],allsections[SGUID],0),3)</f>
        <v>6</v>
      </c>
      <c r="R71" t="s">
        <v>59</v>
      </c>
      <c r="S71" t="str">
        <f>INDEX(allsections[[S]:[Order]],MATCH(PIs[[#This Row],[SSGUID]],allsections[SGUID],0),1)</f>
        <v>-</v>
      </c>
      <c r="T71" t="str">
        <f>INDEX(allsections[[S]:[Order]],MATCH(PIs[[#This Row],[SSGUID]],allsections[SGUID],0),2)</f>
        <v>-</v>
      </c>
      <c r="U71">
        <f>INDEX(#REF!,MATCH(PIs[[#This Row],[GUID]],#REF!,0),2)</f>
        <v>0</v>
      </c>
      <c r="V71" t="b">
        <v>0</v>
      </c>
    </row>
    <row r="72" spans="1:22" ht="409.6" x14ac:dyDescent="0.3">
      <c r="A72" t="s">
        <v>507</v>
      </c>
      <c r="C72" t="s">
        <v>508</v>
      </c>
      <c r="D72" t="s">
        <v>509</v>
      </c>
      <c r="E72" t="s">
        <v>510</v>
      </c>
      <c r="F72" t="s">
        <v>511</v>
      </c>
      <c r="G72" s="24" t="s">
        <v>512</v>
      </c>
      <c r="H72" t="s">
        <v>66</v>
      </c>
      <c r="I72" t="str">
        <f>INDEX(Level[Level],MATCH(PIs[[#This Row],[L]],Level[GUID],0),1)</f>
        <v>Kritisches Musskriterium</v>
      </c>
      <c r="N72" t="s">
        <v>95</v>
      </c>
      <c r="O72" t="str">
        <f>INDEX(allsections[[S]:[Order]],MATCH(PIs[[#This Row],[SGUID]],allsections[SGUID],0),1)</f>
        <v>FO 02 RÜCKVERFOLGBARKEIT</v>
      </c>
      <c r="P72" t="str">
        <f>INDEX(allsections[[S]:[Order]],MATCH(PIs[[#This Row],[SGUID]],allsections[SGUID],0),2)</f>
        <v>-</v>
      </c>
      <c r="Q72">
        <f>INDEX(allsections[[S]:[Order]],MATCH(PIs[[#This Row],[SGUID]],allsections[SGUID],0),3)</f>
        <v>2</v>
      </c>
      <c r="R72" t="s">
        <v>263</v>
      </c>
      <c r="S72" t="str">
        <f>INDEX(allsections[[S]:[Order]],MATCH(PIs[[#This Row],[SSGUID]],allsections[SGUID],0),1)</f>
        <v>FO 02.02 Paralleleigentum</v>
      </c>
      <c r="T72" t="str">
        <f>INDEX(allsections[[S]:[Order]],MATCH(PIs[[#This Row],[SSGUID]],allsections[SGUID],0),2)</f>
        <v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v>
      </c>
      <c r="U72" t="str">
        <f>INDEX(#REF!,MATCH(PIs[[#This Row],[GUID]],#REF!,0),2)</f>
        <v>4C7ap9WXrPsgE102XE9985</v>
      </c>
      <c r="V72" t="b">
        <v>0</v>
      </c>
    </row>
    <row r="73" spans="1:22" ht="409.6" x14ac:dyDescent="0.3">
      <c r="A73" t="s">
        <v>513</v>
      </c>
      <c r="C73" t="s">
        <v>514</v>
      </c>
      <c r="D73" t="s">
        <v>515</v>
      </c>
      <c r="E73" t="s">
        <v>516</v>
      </c>
      <c r="F73" t="s">
        <v>517</v>
      </c>
      <c r="G73" s="24" t="s">
        <v>518</v>
      </c>
      <c r="H73" t="s">
        <v>66</v>
      </c>
      <c r="I73" t="str">
        <f>INDEX(Level[Level],MATCH(PIs[[#This Row],[L]],Level[GUID],0),1)</f>
        <v>Kritisches Musskriterium</v>
      </c>
      <c r="N73" t="s">
        <v>284</v>
      </c>
      <c r="O73" t="str">
        <f>INDEX(allsections[[S]:[Order]],MATCH(PIs[[#This Row],[SGUID]],allsections[SGUID],0),1)</f>
        <v>FO 06 INTEGRIERTER PFLANZENSCHUTZ</v>
      </c>
      <c r="P73" t="str">
        <f>INDEX(allsections[[S]:[Order]],MATCH(PIs[[#This Row],[SGUID]],allsections[SGUID],0),2)</f>
        <v>-</v>
      </c>
      <c r="Q73">
        <f>INDEX(allsections[[S]:[Order]],MATCH(PIs[[#This Row],[SGUID]],allsections[SGUID],0),3)</f>
        <v>6</v>
      </c>
      <c r="R73" t="s">
        <v>59</v>
      </c>
      <c r="S73" t="str">
        <f>INDEX(allsections[[S]:[Order]],MATCH(PIs[[#This Row],[SSGUID]],allsections[SGUID],0),1)</f>
        <v>-</v>
      </c>
      <c r="T73" t="str">
        <f>INDEX(allsections[[S]:[Order]],MATCH(PIs[[#This Row],[SSGUID]],allsections[SGUID],0),2)</f>
        <v>-</v>
      </c>
      <c r="U73">
        <f>INDEX(#REF!,MATCH(PIs[[#This Row],[GUID]],#REF!,0),2)</f>
        <v>0</v>
      </c>
      <c r="V73" t="b">
        <v>0</v>
      </c>
    </row>
    <row r="74" spans="1:22" x14ac:dyDescent="0.3">
      <c r="A74" t="s">
        <v>519</v>
      </c>
      <c r="C74" t="s">
        <v>520</v>
      </c>
      <c r="D74" t="s">
        <v>521</v>
      </c>
      <c r="E74" t="s">
        <v>522</v>
      </c>
      <c r="F74" t="s">
        <v>523</v>
      </c>
      <c r="G74" t="s">
        <v>524</v>
      </c>
      <c r="H74" t="s">
        <v>66</v>
      </c>
      <c r="I74" t="str">
        <f>INDEX(Level[Level],MATCH(PIs[[#This Row],[L]],Level[GUID],0),1)</f>
        <v>Kritisches Musskriterium</v>
      </c>
      <c r="N74" t="s">
        <v>95</v>
      </c>
      <c r="O74" t="str">
        <f>INDEX(allsections[[S]:[Order]],MATCH(PIs[[#This Row],[SGUID]],allsections[SGUID],0),1)</f>
        <v>FO 02 RÜCKVERFOLGBARKEIT</v>
      </c>
      <c r="P74" t="str">
        <f>INDEX(allsections[[S]:[Order]],MATCH(PIs[[#This Row],[SGUID]],allsections[SGUID],0),2)</f>
        <v>-</v>
      </c>
      <c r="Q74">
        <f>INDEX(allsections[[S]:[Order]],MATCH(PIs[[#This Row],[SGUID]],allsections[SGUID],0),3)</f>
        <v>2</v>
      </c>
      <c r="R74" t="s">
        <v>488</v>
      </c>
      <c r="S74" t="str">
        <f>INDEX(allsections[[S]:[Order]],MATCH(PIs[[#This Row],[SSGUID]],allsections[SGUID],0),1)</f>
        <v>FO 02.03 Mengenbilanz</v>
      </c>
      <c r="T74" t="str">
        <f>INDEX(allsections[[S]:[Order]],MATCH(PIs[[#This Row],[SSGUID]],allsections[SGUID],0),2)</f>
        <v>-</v>
      </c>
      <c r="U74">
        <f>INDEX(#REF!,MATCH(PIs[[#This Row],[GUID]],#REF!,0),2)</f>
        <v>0</v>
      </c>
      <c r="V74" t="b">
        <v>0</v>
      </c>
    </row>
    <row r="75" spans="1:22" ht="409.6" x14ac:dyDescent="0.3">
      <c r="A75" t="s">
        <v>525</v>
      </c>
      <c r="C75" t="s">
        <v>526</v>
      </c>
      <c r="D75" t="s">
        <v>527</v>
      </c>
      <c r="E75" t="s">
        <v>528</v>
      </c>
      <c r="F75" t="s">
        <v>529</v>
      </c>
      <c r="G75" s="24" t="s">
        <v>530</v>
      </c>
      <c r="H75" t="s">
        <v>57</v>
      </c>
      <c r="I75" t="str">
        <f>INDEX(Level[Level],MATCH(PIs[[#This Row],[L]],Level[GUID],0),1)</f>
        <v>Nicht kritisches Musskriterium</v>
      </c>
      <c r="N75" t="s">
        <v>284</v>
      </c>
      <c r="O75" t="str">
        <f>INDEX(allsections[[S]:[Order]],MATCH(PIs[[#This Row],[SGUID]],allsections[SGUID],0),1)</f>
        <v>FO 06 INTEGRIERTER PFLANZENSCHUTZ</v>
      </c>
      <c r="P75" t="str">
        <f>INDEX(allsections[[S]:[Order]],MATCH(PIs[[#This Row],[SGUID]],allsections[SGUID],0),2)</f>
        <v>-</v>
      </c>
      <c r="Q75">
        <f>INDEX(allsections[[S]:[Order]],MATCH(PIs[[#This Row],[SGUID]],allsections[SGUID],0),3)</f>
        <v>6</v>
      </c>
      <c r="R75" t="s">
        <v>59</v>
      </c>
      <c r="S75" t="str">
        <f>INDEX(allsections[[S]:[Order]],MATCH(PIs[[#This Row],[SSGUID]],allsections[SGUID],0),1)</f>
        <v>-</v>
      </c>
      <c r="T75" t="str">
        <f>INDEX(allsections[[S]:[Order]],MATCH(PIs[[#This Row],[SSGUID]],allsections[SGUID],0),2)</f>
        <v>-</v>
      </c>
      <c r="U75">
        <f>INDEX(#REF!,MATCH(PIs[[#This Row],[GUID]],#REF!,0),2)</f>
        <v>0</v>
      </c>
      <c r="V75" t="b">
        <v>0</v>
      </c>
    </row>
    <row r="76" spans="1:22" x14ac:dyDescent="0.3">
      <c r="A76" t="s">
        <v>531</v>
      </c>
      <c r="C76" t="s">
        <v>532</v>
      </c>
      <c r="D76" t="s">
        <v>533</v>
      </c>
      <c r="E76" t="s">
        <v>534</v>
      </c>
      <c r="F76" t="s">
        <v>535</v>
      </c>
      <c r="G76" t="s">
        <v>536</v>
      </c>
      <c r="H76" t="s">
        <v>66</v>
      </c>
      <c r="I76" t="str">
        <f>INDEX(Level[Level],MATCH(PIs[[#This Row],[L]],Level[GUID],0),1)</f>
        <v>Kritisches Musskriterium</v>
      </c>
      <c r="N76" t="s">
        <v>95</v>
      </c>
      <c r="O76" t="str">
        <f>INDEX(allsections[[S]:[Order]],MATCH(PIs[[#This Row],[SGUID]],allsections[SGUID],0),1)</f>
        <v>FO 02 RÜCKVERFOLGBARKEIT</v>
      </c>
      <c r="P76" t="str">
        <f>INDEX(allsections[[S]:[Order]],MATCH(PIs[[#This Row],[SGUID]],allsections[SGUID],0),2)</f>
        <v>-</v>
      </c>
      <c r="Q76">
        <f>INDEX(allsections[[S]:[Order]],MATCH(PIs[[#This Row],[SGUID]],allsections[SGUID],0),3)</f>
        <v>2</v>
      </c>
      <c r="R76" t="s">
        <v>263</v>
      </c>
      <c r="S76" t="str">
        <f>INDEX(allsections[[S]:[Order]],MATCH(PIs[[#This Row],[SSGUID]],allsections[SGUID],0),1)</f>
        <v>FO 02.02 Paralleleigentum</v>
      </c>
      <c r="T76" t="str">
        <f>INDEX(allsections[[S]:[Order]],MATCH(PIs[[#This Row],[SSGUID]],allsections[SGUID],0),2)</f>
        <v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v>
      </c>
      <c r="U76" t="str">
        <f>INDEX(#REF!,MATCH(PIs[[#This Row],[GUID]],#REF!,0),2)</f>
        <v>4C7ap9WXrPsgE102XE9985</v>
      </c>
      <c r="V76" t="b">
        <v>0</v>
      </c>
    </row>
    <row r="77" spans="1:22" ht="409.6" x14ac:dyDescent="0.3">
      <c r="A77" t="s">
        <v>537</v>
      </c>
      <c r="C77" t="s">
        <v>538</v>
      </c>
      <c r="D77" t="s">
        <v>539</v>
      </c>
      <c r="E77" t="s">
        <v>540</v>
      </c>
      <c r="F77" t="s">
        <v>541</v>
      </c>
      <c r="G77" s="24" t="s">
        <v>542</v>
      </c>
      <c r="H77" t="s">
        <v>48</v>
      </c>
      <c r="I77" t="str">
        <f>INDEX(Level[Level],MATCH(PIs[[#This Row],[L]],Level[GUID],0),1)</f>
        <v>Empfehlung</v>
      </c>
      <c r="N77" t="s">
        <v>284</v>
      </c>
      <c r="O77" t="str">
        <f>INDEX(allsections[[S]:[Order]],MATCH(PIs[[#This Row],[SGUID]],allsections[SGUID],0),1)</f>
        <v>FO 06 INTEGRIERTER PFLANZENSCHUTZ</v>
      </c>
      <c r="P77" t="str">
        <f>INDEX(allsections[[S]:[Order]],MATCH(PIs[[#This Row],[SGUID]],allsections[SGUID],0),2)</f>
        <v>-</v>
      </c>
      <c r="Q77">
        <f>INDEX(allsections[[S]:[Order]],MATCH(PIs[[#This Row],[SGUID]],allsections[SGUID],0),3)</f>
        <v>6</v>
      </c>
      <c r="R77" t="s">
        <v>59</v>
      </c>
      <c r="S77" t="str">
        <f>INDEX(allsections[[S]:[Order]],MATCH(PIs[[#This Row],[SSGUID]],allsections[SGUID],0),1)</f>
        <v>-</v>
      </c>
      <c r="T77" t="str">
        <f>INDEX(allsections[[S]:[Order]],MATCH(PIs[[#This Row],[SSGUID]],allsections[SGUID],0),2)</f>
        <v>-</v>
      </c>
      <c r="U77">
        <f>INDEX(#REF!,MATCH(PIs[[#This Row],[GUID]],#REF!,0),2)</f>
        <v>0</v>
      </c>
      <c r="V77" t="b">
        <v>0</v>
      </c>
    </row>
    <row r="78" spans="1:22" ht="409.6" x14ac:dyDescent="0.3">
      <c r="A78" t="s">
        <v>543</v>
      </c>
      <c r="C78" t="s">
        <v>544</v>
      </c>
      <c r="D78" t="s">
        <v>545</v>
      </c>
      <c r="E78" t="s">
        <v>546</v>
      </c>
      <c r="F78" t="s">
        <v>547</v>
      </c>
      <c r="G78" s="24" t="s">
        <v>548</v>
      </c>
      <c r="H78" t="s">
        <v>57</v>
      </c>
      <c r="I78" t="str">
        <f>INDEX(Level[Level],MATCH(PIs[[#This Row],[L]],Level[GUID],0),1)</f>
        <v>Nicht kritisches Musskriterium</v>
      </c>
      <c r="N78" t="s">
        <v>284</v>
      </c>
      <c r="O78" t="str">
        <f>INDEX(allsections[[S]:[Order]],MATCH(PIs[[#This Row],[SGUID]],allsections[SGUID],0),1)</f>
        <v>FO 06 INTEGRIERTER PFLANZENSCHUTZ</v>
      </c>
      <c r="P78" t="str">
        <f>INDEX(allsections[[S]:[Order]],MATCH(PIs[[#This Row],[SGUID]],allsections[SGUID],0),2)</f>
        <v>-</v>
      </c>
      <c r="Q78">
        <f>INDEX(allsections[[S]:[Order]],MATCH(PIs[[#This Row],[SGUID]],allsections[SGUID],0),3)</f>
        <v>6</v>
      </c>
      <c r="R78" t="s">
        <v>59</v>
      </c>
      <c r="S78" t="str">
        <f>INDEX(allsections[[S]:[Order]],MATCH(PIs[[#This Row],[SSGUID]],allsections[SGUID],0),1)</f>
        <v>-</v>
      </c>
      <c r="T78" t="str">
        <f>INDEX(allsections[[S]:[Order]],MATCH(PIs[[#This Row],[SSGUID]],allsections[SGUID],0),2)</f>
        <v>-</v>
      </c>
      <c r="U78">
        <f>INDEX(#REF!,MATCH(PIs[[#This Row],[GUID]],#REF!,0),2)</f>
        <v>0</v>
      </c>
      <c r="V78" t="b">
        <v>0</v>
      </c>
    </row>
    <row r="79" spans="1:22" ht="409.6" x14ac:dyDescent="0.3">
      <c r="A79" t="s">
        <v>549</v>
      </c>
      <c r="C79" t="s">
        <v>550</v>
      </c>
      <c r="D79" t="s">
        <v>551</v>
      </c>
      <c r="E79" t="s">
        <v>552</v>
      </c>
      <c r="F79" t="s">
        <v>553</v>
      </c>
      <c r="G79" s="24" t="s">
        <v>554</v>
      </c>
      <c r="H79" t="s">
        <v>66</v>
      </c>
      <c r="I79" t="str">
        <f>INDEX(Level[Level],MATCH(PIs[[#This Row],[L]],Level[GUID],0),1)</f>
        <v>Kritisches Musskriterium</v>
      </c>
      <c r="N79" t="s">
        <v>284</v>
      </c>
      <c r="O79" t="str">
        <f>INDEX(allsections[[S]:[Order]],MATCH(PIs[[#This Row],[SGUID]],allsections[SGUID],0),1)</f>
        <v>FO 06 INTEGRIERTER PFLANZENSCHUTZ</v>
      </c>
      <c r="P79" t="str">
        <f>INDEX(allsections[[S]:[Order]],MATCH(PIs[[#This Row],[SGUID]],allsections[SGUID],0),2)</f>
        <v>-</v>
      </c>
      <c r="Q79">
        <f>INDEX(allsections[[S]:[Order]],MATCH(PIs[[#This Row],[SGUID]],allsections[SGUID],0),3)</f>
        <v>6</v>
      </c>
      <c r="R79" t="s">
        <v>59</v>
      </c>
      <c r="S79" t="str">
        <f>INDEX(allsections[[S]:[Order]],MATCH(PIs[[#This Row],[SSGUID]],allsections[SGUID],0),1)</f>
        <v>-</v>
      </c>
      <c r="T79" t="str">
        <f>INDEX(allsections[[S]:[Order]],MATCH(PIs[[#This Row],[SSGUID]],allsections[SGUID],0),2)</f>
        <v>-</v>
      </c>
      <c r="U79">
        <f>INDEX(#REF!,MATCH(PIs[[#This Row],[GUID]],#REF!,0),2)</f>
        <v>0</v>
      </c>
      <c r="V79" t="b">
        <v>0</v>
      </c>
    </row>
    <row r="80" spans="1:22" x14ac:dyDescent="0.3">
      <c r="A80" t="s">
        <v>555</v>
      </c>
      <c r="C80" t="s">
        <v>556</v>
      </c>
      <c r="D80" t="s">
        <v>557</v>
      </c>
      <c r="E80" t="s">
        <v>558</v>
      </c>
      <c r="F80" t="s">
        <v>559</v>
      </c>
      <c r="G80" t="s">
        <v>560</v>
      </c>
      <c r="H80" t="s">
        <v>66</v>
      </c>
      <c r="I80" t="str">
        <f>INDEX(Level[Level],MATCH(PIs[[#This Row],[L]],Level[GUID],0),1)</f>
        <v>Kritisches Musskriterium</v>
      </c>
      <c r="N80" t="s">
        <v>81</v>
      </c>
      <c r="O80" t="str">
        <f>INDEX(allsections[[S]:[Order]],MATCH(PIs[[#This Row],[SGUID]],allsections[SGUID],0),1)</f>
        <v>FO 03 VERMEHRUNGSMATERIAL</v>
      </c>
      <c r="P80" t="str">
        <f>INDEX(allsections[[S]:[Order]],MATCH(PIs[[#This Row],[SGUID]],allsections[SGUID],0),2)</f>
        <v>-</v>
      </c>
      <c r="Q80">
        <f>INDEX(allsections[[S]:[Order]],MATCH(PIs[[#This Row],[SGUID]],allsections[SGUID],0),3)</f>
        <v>3</v>
      </c>
      <c r="R80" t="s">
        <v>270</v>
      </c>
      <c r="S80" t="str">
        <f>INDEX(allsections[[S]:[Order]],MATCH(PIs[[#This Row],[SSGUID]],allsections[SGUID],0),1)</f>
        <v>FO 03.03 Gentechnisch veränderte Organismen</v>
      </c>
      <c r="T80" t="str">
        <f>INDEX(allsections[[S]:[Order]],MATCH(PIs[[#This Row],[SSGUID]],allsections[SGUID],0),2)</f>
        <v>-</v>
      </c>
      <c r="U80" t="str">
        <f>INDEX(#REF!,MATCH(PIs[[#This Row],[GUID]],#REF!,0),2)</f>
        <v>1DMh4nsjnxwoMXI3CEg6sF</v>
      </c>
      <c r="V80" t="b">
        <v>0</v>
      </c>
    </row>
    <row r="81" spans="1:22" x14ac:dyDescent="0.3">
      <c r="A81" t="s">
        <v>561</v>
      </c>
      <c r="C81" t="s">
        <v>562</v>
      </c>
      <c r="D81" t="s">
        <v>563</v>
      </c>
      <c r="E81" t="s">
        <v>564</v>
      </c>
      <c r="F81" t="s">
        <v>565</v>
      </c>
      <c r="G81" t="s">
        <v>566</v>
      </c>
      <c r="H81" t="s">
        <v>57</v>
      </c>
      <c r="I81" t="str">
        <f>INDEX(Level[Level],MATCH(PIs[[#This Row],[L]],Level[GUID],0),1)</f>
        <v>Nicht kritisches Musskriterium</v>
      </c>
      <c r="N81" t="s">
        <v>81</v>
      </c>
      <c r="O81" t="str">
        <f>INDEX(allsections[[S]:[Order]],MATCH(PIs[[#This Row],[SGUID]],allsections[SGUID],0),1)</f>
        <v>FO 03 VERMEHRUNGSMATERIAL</v>
      </c>
      <c r="P81" t="str">
        <f>INDEX(allsections[[S]:[Order]],MATCH(PIs[[#This Row],[SGUID]],allsections[SGUID],0),2)</f>
        <v>-</v>
      </c>
      <c r="Q81">
        <f>INDEX(allsections[[S]:[Order]],MATCH(PIs[[#This Row],[SGUID]],allsections[SGUID],0),3)</f>
        <v>3</v>
      </c>
      <c r="R81" t="s">
        <v>270</v>
      </c>
      <c r="S81" t="str">
        <f>INDEX(allsections[[S]:[Order]],MATCH(PIs[[#This Row],[SSGUID]],allsections[SGUID],0),1)</f>
        <v>FO 03.03 Gentechnisch veränderte Organismen</v>
      </c>
      <c r="T81" t="str">
        <f>INDEX(allsections[[S]:[Order]],MATCH(PIs[[#This Row],[SSGUID]],allsections[SGUID],0),2)</f>
        <v>-</v>
      </c>
      <c r="U81" t="str">
        <f>INDEX(#REF!,MATCH(PIs[[#This Row],[GUID]],#REF!,0),2)</f>
        <v>1DMh4nsjnxwoMXI3CEg6sF</v>
      </c>
      <c r="V81" t="b">
        <v>0</v>
      </c>
    </row>
    <row r="82" spans="1:22" x14ac:dyDescent="0.3">
      <c r="A82" t="s">
        <v>567</v>
      </c>
      <c r="C82" t="s">
        <v>568</v>
      </c>
      <c r="D82" t="s">
        <v>569</v>
      </c>
      <c r="E82" t="s">
        <v>570</v>
      </c>
      <c r="F82" t="s">
        <v>571</v>
      </c>
      <c r="G82" t="s">
        <v>572</v>
      </c>
      <c r="H82" t="s">
        <v>57</v>
      </c>
      <c r="I82" t="str">
        <f>INDEX(Level[Level],MATCH(PIs[[#This Row],[L]],Level[GUID],0),1)</f>
        <v>Nicht kritisches Musskriterium</v>
      </c>
      <c r="N82" t="s">
        <v>49</v>
      </c>
      <c r="O82" t="str">
        <f>INDEX(allsections[[S]:[Order]],MATCH(PIs[[#This Row],[SGUID]],allsections[SGUID],0),1)</f>
        <v>FO 04 BODEN, PFLANZENERNÄHRUNG UND DÜNGEMITTEL</v>
      </c>
      <c r="P82" t="str">
        <f>INDEX(allsections[[S]:[Order]],MATCH(PIs[[#This Row],[SGUID]],allsections[SGUID],0),2)</f>
        <v>-</v>
      </c>
      <c r="Q82">
        <f>INDEX(allsections[[S]:[Order]],MATCH(PIs[[#This Row],[SGUID]],allsections[SGUID],0),3)</f>
        <v>4</v>
      </c>
      <c r="R82" t="s">
        <v>277</v>
      </c>
      <c r="S82" t="str">
        <f>INDEX(allsections[[S]:[Order]],MATCH(PIs[[#This Row],[SSGUID]],allsections[SGUID],0),1)</f>
        <v>FO 04.03 Substrate</v>
      </c>
      <c r="T82" t="str">
        <f>INDEX(allsections[[S]:[Order]],MATCH(PIs[[#This Row],[SSGUID]],allsections[SGUID],0),2)</f>
        <v>-</v>
      </c>
      <c r="U82" t="str">
        <f>INDEX(#REF!,MATCH(PIs[[#This Row],[GUID]],#REF!,0),2)</f>
        <v>2da4xRvctaGroBQaFMVdXV</v>
      </c>
      <c r="V82" t="b">
        <v>0</v>
      </c>
    </row>
    <row r="83" spans="1:22" x14ac:dyDescent="0.3">
      <c r="A83" t="s">
        <v>573</v>
      </c>
      <c r="C83" t="s">
        <v>574</v>
      </c>
      <c r="D83" t="s">
        <v>575</v>
      </c>
      <c r="E83" t="s">
        <v>576</v>
      </c>
      <c r="F83" t="s">
        <v>577</v>
      </c>
      <c r="G83" t="s">
        <v>578</v>
      </c>
      <c r="H83" t="s">
        <v>66</v>
      </c>
      <c r="I83" t="str">
        <f>INDEX(Level[Level],MATCH(PIs[[#This Row],[L]],Level[GUID],0),1)</f>
        <v>Kritisches Musskriterium</v>
      </c>
      <c r="N83" t="s">
        <v>81</v>
      </c>
      <c r="O83" t="str">
        <f>INDEX(allsections[[S]:[Order]],MATCH(PIs[[#This Row],[SGUID]],allsections[SGUID],0),1)</f>
        <v>FO 03 VERMEHRUNGSMATERIAL</v>
      </c>
      <c r="P83" t="str">
        <f>INDEX(allsections[[S]:[Order]],MATCH(PIs[[#This Row],[SGUID]],allsections[SGUID],0),2)</f>
        <v>-</v>
      </c>
      <c r="Q83">
        <f>INDEX(allsections[[S]:[Order]],MATCH(PIs[[#This Row],[SGUID]],allsections[SGUID],0),3)</f>
        <v>3</v>
      </c>
      <c r="R83" t="s">
        <v>270</v>
      </c>
      <c r="S83" t="str">
        <f>INDEX(allsections[[S]:[Order]],MATCH(PIs[[#This Row],[SSGUID]],allsections[SGUID],0),1)</f>
        <v>FO 03.03 Gentechnisch veränderte Organismen</v>
      </c>
      <c r="T83" t="str">
        <f>INDEX(allsections[[S]:[Order]],MATCH(PIs[[#This Row],[SSGUID]],allsections[SGUID],0),2)</f>
        <v>-</v>
      </c>
      <c r="U83" t="str">
        <f>INDEX(#REF!,MATCH(PIs[[#This Row],[GUID]],#REF!,0),2)</f>
        <v>1DMh4nsjnxwoMXI3CEg6sF</v>
      </c>
      <c r="V83" t="b">
        <v>0</v>
      </c>
    </row>
    <row r="84" spans="1:22" x14ac:dyDescent="0.3">
      <c r="A84" t="s">
        <v>579</v>
      </c>
      <c r="C84" t="s">
        <v>580</v>
      </c>
      <c r="D84" t="s">
        <v>581</v>
      </c>
      <c r="E84" t="s">
        <v>582</v>
      </c>
      <c r="F84" t="s">
        <v>583</v>
      </c>
      <c r="G84" t="s">
        <v>584</v>
      </c>
      <c r="H84" t="s">
        <v>66</v>
      </c>
      <c r="I84" t="str">
        <f>INDEX(Level[Level],MATCH(PIs[[#This Row],[L]],Level[GUID],0),1)</f>
        <v>Kritisches Musskriterium</v>
      </c>
      <c r="N84" t="s">
        <v>81</v>
      </c>
      <c r="O84" t="str">
        <f>INDEX(allsections[[S]:[Order]],MATCH(PIs[[#This Row],[SGUID]],allsections[SGUID],0),1)</f>
        <v>FO 03 VERMEHRUNGSMATERIAL</v>
      </c>
      <c r="P84" t="str">
        <f>INDEX(allsections[[S]:[Order]],MATCH(PIs[[#This Row],[SGUID]],allsections[SGUID],0),2)</f>
        <v>-</v>
      </c>
      <c r="Q84">
        <f>INDEX(allsections[[S]:[Order]],MATCH(PIs[[#This Row],[SGUID]],allsections[SGUID],0),3)</f>
        <v>3</v>
      </c>
      <c r="R84" t="s">
        <v>270</v>
      </c>
      <c r="S84" t="str">
        <f>INDEX(allsections[[S]:[Order]],MATCH(PIs[[#This Row],[SSGUID]],allsections[SGUID],0),1)</f>
        <v>FO 03.03 Gentechnisch veränderte Organismen</v>
      </c>
      <c r="T84" t="str">
        <f>INDEX(allsections[[S]:[Order]],MATCH(PIs[[#This Row],[SSGUID]],allsections[SGUID],0),2)</f>
        <v>-</v>
      </c>
      <c r="U84" t="str">
        <f>INDEX(#REF!,MATCH(PIs[[#This Row],[GUID]],#REF!,0),2)</f>
        <v>1DMh4nsjnxwoMXI3CEg6sF</v>
      </c>
      <c r="V84" t="b">
        <v>0</v>
      </c>
    </row>
    <row r="85" spans="1:22" x14ac:dyDescent="0.3">
      <c r="A85" t="s">
        <v>585</v>
      </c>
      <c r="C85" t="s">
        <v>586</v>
      </c>
      <c r="D85" t="s">
        <v>587</v>
      </c>
      <c r="E85" t="s">
        <v>588</v>
      </c>
      <c r="F85" t="s">
        <v>589</v>
      </c>
      <c r="G85" t="s">
        <v>590</v>
      </c>
      <c r="H85" t="s">
        <v>66</v>
      </c>
      <c r="I85" t="str">
        <f>INDEX(Level[Level],MATCH(PIs[[#This Row],[L]],Level[GUID],0),1)</f>
        <v>Kritisches Musskriterium</v>
      </c>
      <c r="N85" t="s">
        <v>49</v>
      </c>
      <c r="O85" t="str">
        <f>INDEX(allsections[[S]:[Order]],MATCH(PIs[[#This Row],[SGUID]],allsections[SGUID],0),1)</f>
        <v>FO 04 BODEN, PFLANZENERNÄHRUNG UND DÜNGEMITTEL</v>
      </c>
      <c r="P85" t="str">
        <f>INDEX(allsections[[S]:[Order]],MATCH(PIs[[#This Row],[SGUID]],allsections[SGUID],0),2)</f>
        <v>-</v>
      </c>
      <c r="Q85">
        <f>INDEX(allsections[[S]:[Order]],MATCH(PIs[[#This Row],[SGUID]],allsections[SGUID],0),3)</f>
        <v>4</v>
      </c>
      <c r="R85" t="s">
        <v>277</v>
      </c>
      <c r="S85" t="str">
        <f>INDEX(allsections[[S]:[Order]],MATCH(PIs[[#This Row],[SSGUID]],allsections[SGUID],0),1)</f>
        <v>FO 04.03 Substrate</v>
      </c>
      <c r="T85" t="str">
        <f>INDEX(allsections[[S]:[Order]],MATCH(PIs[[#This Row],[SSGUID]],allsections[SGUID],0),2)</f>
        <v>-</v>
      </c>
      <c r="U85" t="str">
        <f>INDEX(#REF!,MATCH(PIs[[#This Row],[GUID]],#REF!,0),2)</f>
        <v>2da4xRvctaGroBQaFMVdXV</v>
      </c>
      <c r="V85" t="b">
        <v>0</v>
      </c>
    </row>
    <row r="86" spans="1:22" x14ac:dyDescent="0.3">
      <c r="A86" t="s">
        <v>591</v>
      </c>
      <c r="C86" t="s">
        <v>592</v>
      </c>
      <c r="D86" t="s">
        <v>593</v>
      </c>
      <c r="E86" t="s">
        <v>594</v>
      </c>
      <c r="F86" t="s">
        <v>595</v>
      </c>
      <c r="G86" t="s">
        <v>596</v>
      </c>
      <c r="H86" t="s">
        <v>57</v>
      </c>
      <c r="I86" t="str">
        <f>INDEX(Level[Level],MATCH(PIs[[#This Row],[L]],Level[GUID],0),1)</f>
        <v>Nicht kritisches Musskriterium</v>
      </c>
      <c r="N86" t="s">
        <v>49</v>
      </c>
      <c r="O86" t="str">
        <f>INDEX(allsections[[S]:[Order]],MATCH(PIs[[#This Row],[SGUID]],allsections[SGUID],0),1)</f>
        <v>FO 04 BODEN, PFLANZENERNÄHRUNG UND DÜNGEMITTEL</v>
      </c>
      <c r="P86" t="str">
        <f>INDEX(allsections[[S]:[Order]],MATCH(PIs[[#This Row],[SGUID]],allsections[SGUID],0),2)</f>
        <v>-</v>
      </c>
      <c r="Q86">
        <f>INDEX(allsections[[S]:[Order]],MATCH(PIs[[#This Row],[SGUID]],allsections[SGUID],0),3)</f>
        <v>4</v>
      </c>
      <c r="R86" t="s">
        <v>50</v>
      </c>
      <c r="S86" t="str">
        <f>INDEX(allsections[[S]:[Order]],MATCH(PIs[[#This Row],[SSGUID]],allsections[SGUID],0),1)</f>
        <v>FO 04.02 Bodenbegasung</v>
      </c>
      <c r="T86" t="str">
        <f>INDEX(allsections[[S]:[Order]],MATCH(PIs[[#This Row],[SSGUID]],allsections[SGUID],0),2)</f>
        <v>-</v>
      </c>
      <c r="U86" t="str">
        <f>INDEX(#REF!,MATCH(PIs[[#This Row],[GUID]],#REF!,0),2)</f>
        <v>7o0xBDTKxcKpHsZRwunVdc</v>
      </c>
      <c r="V86" t="b">
        <v>0</v>
      </c>
    </row>
    <row r="87" spans="1:22" x14ac:dyDescent="0.3">
      <c r="A87" t="s">
        <v>597</v>
      </c>
      <c r="C87" t="s">
        <v>598</v>
      </c>
      <c r="D87" t="s">
        <v>599</v>
      </c>
      <c r="E87" t="s">
        <v>600</v>
      </c>
      <c r="F87" t="s">
        <v>601</v>
      </c>
      <c r="G87" t="s">
        <v>602</v>
      </c>
      <c r="H87" t="s">
        <v>66</v>
      </c>
      <c r="I87" t="str">
        <f>INDEX(Level[Level],MATCH(PIs[[#This Row],[L]],Level[GUID],0),1)</f>
        <v>Kritisches Musskriterium</v>
      </c>
      <c r="N87" t="s">
        <v>49</v>
      </c>
      <c r="O87" t="str">
        <f>INDEX(allsections[[S]:[Order]],MATCH(PIs[[#This Row],[SGUID]],allsections[SGUID],0),1)</f>
        <v>FO 04 BODEN, PFLANZENERNÄHRUNG UND DÜNGEMITTEL</v>
      </c>
      <c r="P87" t="str">
        <f>INDEX(allsections[[S]:[Order]],MATCH(PIs[[#This Row],[SGUID]],allsections[SGUID],0),2)</f>
        <v>-</v>
      </c>
      <c r="Q87">
        <f>INDEX(allsections[[S]:[Order]],MATCH(PIs[[#This Row],[SGUID]],allsections[SGUID],0),3)</f>
        <v>4</v>
      </c>
      <c r="R87" t="s">
        <v>50</v>
      </c>
      <c r="S87" t="str">
        <f>INDEX(allsections[[S]:[Order]],MATCH(PIs[[#This Row],[SSGUID]],allsections[SGUID],0),1)</f>
        <v>FO 04.02 Bodenbegasung</v>
      </c>
      <c r="T87" t="str">
        <f>INDEX(allsections[[S]:[Order]],MATCH(PIs[[#This Row],[SSGUID]],allsections[SGUID],0),2)</f>
        <v>-</v>
      </c>
      <c r="U87" t="str">
        <f>INDEX(#REF!,MATCH(PIs[[#This Row],[GUID]],#REF!,0),2)</f>
        <v>7o0xBDTKxcKpHsZRwunVdc</v>
      </c>
      <c r="V87" t="b">
        <v>0</v>
      </c>
    </row>
    <row r="88" spans="1:22" x14ac:dyDescent="0.3">
      <c r="A88" t="s">
        <v>603</v>
      </c>
      <c r="C88" t="s">
        <v>604</v>
      </c>
      <c r="D88" t="s">
        <v>605</v>
      </c>
      <c r="E88" t="s">
        <v>606</v>
      </c>
      <c r="F88" t="s">
        <v>607</v>
      </c>
      <c r="G88" t="s">
        <v>608</v>
      </c>
      <c r="H88" t="s">
        <v>57</v>
      </c>
      <c r="I88" t="str">
        <f>INDEX(Level[Level],MATCH(PIs[[#This Row],[L]],Level[GUID],0),1)</f>
        <v>Nicht kritisches Musskriterium</v>
      </c>
      <c r="N88" t="s">
        <v>49</v>
      </c>
      <c r="O88" t="str">
        <f>INDEX(allsections[[S]:[Order]],MATCH(PIs[[#This Row],[SGUID]],allsections[SGUID],0),1)</f>
        <v>FO 04 BODEN, PFLANZENERNÄHRUNG UND DÜNGEMITTEL</v>
      </c>
      <c r="P88" t="str">
        <f>INDEX(allsections[[S]:[Order]],MATCH(PIs[[#This Row],[SGUID]],allsections[SGUID],0),2)</f>
        <v>-</v>
      </c>
      <c r="Q88">
        <f>INDEX(allsections[[S]:[Order]],MATCH(PIs[[#This Row],[SGUID]],allsections[SGUID],0),3)</f>
        <v>4</v>
      </c>
      <c r="R88" t="s">
        <v>256</v>
      </c>
      <c r="S88" t="str">
        <f>INDEX(allsections[[S]:[Order]],MATCH(PIs[[#This Row],[SSGUID]],allsections[SGUID],0),1)</f>
        <v>FO 04.05 Nährstoffgehalt</v>
      </c>
      <c r="T88" t="str">
        <f>INDEX(allsections[[S]:[Order]],MATCH(PIs[[#This Row],[SSGUID]],allsections[SGUID],0),2)</f>
        <v>-</v>
      </c>
      <c r="U88" t="str">
        <f>INDEX(#REF!,MATCH(PIs[[#This Row],[GUID]],#REF!,0),2)</f>
        <v>4R9L9YGGN56lLGRoI3945q</v>
      </c>
      <c r="V88" t="b">
        <v>0</v>
      </c>
    </row>
    <row r="89" spans="1:22" x14ac:dyDescent="0.3">
      <c r="A89" t="s">
        <v>609</v>
      </c>
      <c r="C89" t="s">
        <v>610</v>
      </c>
      <c r="D89" t="s">
        <v>611</v>
      </c>
      <c r="E89" t="s">
        <v>612</v>
      </c>
      <c r="F89" t="s">
        <v>613</v>
      </c>
      <c r="G89" t="s">
        <v>614</v>
      </c>
      <c r="H89" t="s">
        <v>48</v>
      </c>
      <c r="I89" t="str">
        <f>INDEX(Level[Level],MATCH(PIs[[#This Row],[L]],Level[GUID],0),1)</f>
        <v>Empfehlung</v>
      </c>
      <c r="N89" t="s">
        <v>49</v>
      </c>
      <c r="O89" t="str">
        <f>INDEX(allsections[[S]:[Order]],MATCH(PIs[[#This Row],[SGUID]],allsections[SGUID],0),1)</f>
        <v>FO 04 BODEN, PFLANZENERNÄHRUNG UND DÜNGEMITTEL</v>
      </c>
      <c r="P89" t="str">
        <f>INDEX(allsections[[S]:[Order]],MATCH(PIs[[#This Row],[SGUID]],allsections[SGUID],0),2)</f>
        <v>-</v>
      </c>
      <c r="Q89">
        <f>INDEX(allsections[[S]:[Order]],MATCH(PIs[[#This Row],[SGUID]],allsections[SGUID],0),3)</f>
        <v>4</v>
      </c>
      <c r="R89" t="s">
        <v>230</v>
      </c>
      <c r="S89" t="str">
        <f>INDEX(allsections[[S]:[Order]],MATCH(PIs[[#This Row],[SSGUID]],allsections[SGUID],0),1)</f>
        <v xml:space="preserve">FO 04.01 Bodenerhaltung
</v>
      </c>
      <c r="T89" t="str">
        <f>INDEX(allsections[[S]:[Order]],MATCH(PIs[[#This Row],[SSGUID]],allsections[SGUID],0),2)</f>
        <v>Eine gute Bodenbewirtschaftung sichert eine langfristige Fruchtbarkeit des Bodens, fördert den Ertrag und trägt zur Wirtschaftlichkeit bei. Nicht anwendbar bei Kulturpflanzen, die nicht direkt im Boden wachsen (z. B. Hydrokuluren oder Topfpflanzen).</v>
      </c>
      <c r="U89">
        <f>INDEX(#REF!,MATCH(PIs[[#This Row],[GUID]],#REF!,0),2)</f>
        <v>0</v>
      </c>
      <c r="V89" t="b">
        <v>0</v>
      </c>
    </row>
    <row r="90" spans="1:22" ht="409.6" x14ac:dyDescent="0.3">
      <c r="A90" t="s">
        <v>615</v>
      </c>
      <c r="C90" t="s">
        <v>616</v>
      </c>
      <c r="D90" t="s">
        <v>617</v>
      </c>
      <c r="E90" t="s">
        <v>618</v>
      </c>
      <c r="F90" t="s">
        <v>619</v>
      </c>
      <c r="G90" s="24" t="s">
        <v>620</v>
      </c>
      <c r="H90" t="s">
        <v>57</v>
      </c>
      <c r="I90" t="str">
        <f>INDEX(Level[Level],MATCH(PIs[[#This Row],[L]],Level[GUID],0),1)</f>
        <v>Nicht kritisches Musskriterium</v>
      </c>
      <c r="N90" t="s">
        <v>223</v>
      </c>
      <c r="O90" t="str">
        <f>INDEX(allsections[[S]:[Order]],MATCH(PIs[[#This Row],[SGUID]],allsections[SGUID],0),1)</f>
        <v xml:space="preserve">FO 11 ENERGIEEFFIZIENZ </v>
      </c>
      <c r="P90" t="str">
        <f>INDEX(allsections[[S]:[Order]],MATCH(PIs[[#This Row],[SGUID]],allsections[SGUID],0),2)</f>
        <v>-</v>
      </c>
      <c r="Q90">
        <f>INDEX(allsections[[S]:[Order]],MATCH(PIs[[#This Row],[SGUID]],allsections[SGUID],0),3)</f>
        <v>11</v>
      </c>
      <c r="R90" t="s">
        <v>59</v>
      </c>
      <c r="S90" t="str">
        <f>INDEX(allsections[[S]:[Order]],MATCH(PIs[[#This Row],[SSGUID]],allsections[SGUID],0),1)</f>
        <v>-</v>
      </c>
      <c r="T90" t="str">
        <f>INDEX(allsections[[S]:[Order]],MATCH(PIs[[#This Row],[SSGUID]],allsections[SGUID],0),2)</f>
        <v>-</v>
      </c>
      <c r="U90">
        <f>INDEX(#REF!,MATCH(PIs[[#This Row],[GUID]],#REF!,0),2)</f>
        <v>0</v>
      </c>
      <c r="V90" t="b">
        <v>0</v>
      </c>
    </row>
    <row r="91" spans="1:22" ht="409.6" x14ac:dyDescent="0.3">
      <c r="A91" t="s">
        <v>621</v>
      </c>
      <c r="C91" t="s">
        <v>622</v>
      </c>
      <c r="D91" t="s">
        <v>623</v>
      </c>
      <c r="E91" t="s">
        <v>624</v>
      </c>
      <c r="F91" t="s">
        <v>625</v>
      </c>
      <c r="G91" s="24" t="s">
        <v>626</v>
      </c>
      <c r="H91" t="s">
        <v>57</v>
      </c>
      <c r="I91" t="str">
        <f>INDEX(Level[Level],MATCH(PIs[[#This Row],[L]],Level[GUID],0),1)</f>
        <v>Nicht kritisches Musskriterium</v>
      </c>
      <c r="N91" t="s">
        <v>223</v>
      </c>
      <c r="O91" t="str">
        <f>INDEX(allsections[[S]:[Order]],MATCH(PIs[[#This Row],[SGUID]],allsections[SGUID],0),1)</f>
        <v xml:space="preserve">FO 11 ENERGIEEFFIZIENZ </v>
      </c>
      <c r="P91" t="str">
        <f>INDEX(allsections[[S]:[Order]],MATCH(PIs[[#This Row],[SGUID]],allsections[SGUID],0),2)</f>
        <v>-</v>
      </c>
      <c r="Q91">
        <f>INDEX(allsections[[S]:[Order]],MATCH(PIs[[#This Row],[SGUID]],allsections[SGUID],0),3)</f>
        <v>11</v>
      </c>
      <c r="R91" t="s">
        <v>59</v>
      </c>
      <c r="S91" t="str">
        <f>INDEX(allsections[[S]:[Order]],MATCH(PIs[[#This Row],[SSGUID]],allsections[SGUID],0),1)</f>
        <v>-</v>
      </c>
      <c r="T91" t="str">
        <f>INDEX(allsections[[S]:[Order]],MATCH(PIs[[#This Row],[SSGUID]],allsections[SGUID],0),2)</f>
        <v>-</v>
      </c>
      <c r="U91">
        <f>INDEX(#REF!,MATCH(PIs[[#This Row],[GUID]],#REF!,0),2)</f>
        <v>0</v>
      </c>
      <c r="V91" t="b">
        <v>0</v>
      </c>
    </row>
    <row r="92" spans="1:22" x14ac:dyDescent="0.3">
      <c r="A92" t="s">
        <v>627</v>
      </c>
      <c r="C92" t="s">
        <v>628</v>
      </c>
      <c r="D92" t="s">
        <v>629</v>
      </c>
      <c r="E92" t="s">
        <v>630</v>
      </c>
      <c r="F92" t="s">
        <v>631</v>
      </c>
      <c r="G92" t="s">
        <v>632</v>
      </c>
      <c r="H92" t="s">
        <v>57</v>
      </c>
      <c r="I92" t="str">
        <f>INDEX(Level[Level],MATCH(PIs[[#This Row],[L]],Level[GUID],0),1)</f>
        <v>Nicht kritisches Musskriterium</v>
      </c>
      <c r="N92" t="s">
        <v>49</v>
      </c>
      <c r="O92" t="str">
        <f>INDEX(allsections[[S]:[Order]],MATCH(PIs[[#This Row],[SGUID]],allsections[SGUID],0),1)</f>
        <v>FO 04 BODEN, PFLANZENERNÄHRUNG UND DÜNGEMITTEL</v>
      </c>
      <c r="P92" t="str">
        <f>INDEX(allsections[[S]:[Order]],MATCH(PIs[[#This Row],[SGUID]],allsections[SGUID],0),2)</f>
        <v>-</v>
      </c>
      <c r="Q92">
        <f>INDEX(allsections[[S]:[Order]],MATCH(PIs[[#This Row],[SGUID]],allsections[SGUID],0),3)</f>
        <v>4</v>
      </c>
      <c r="R92" t="s">
        <v>230</v>
      </c>
      <c r="S92" t="str">
        <f>INDEX(allsections[[S]:[Order]],MATCH(PIs[[#This Row],[SSGUID]],allsections[SGUID],0),1)</f>
        <v xml:space="preserve">FO 04.01 Bodenerhaltung
</v>
      </c>
      <c r="T92" t="str">
        <f>INDEX(allsections[[S]:[Order]],MATCH(PIs[[#This Row],[SSGUID]],allsections[SGUID],0),2)</f>
        <v>Eine gute Bodenbewirtschaftung sichert eine langfristige Fruchtbarkeit des Bodens, fördert den Ertrag und trägt zur Wirtschaftlichkeit bei. Nicht anwendbar bei Kulturpflanzen, die nicht direkt im Boden wachsen (z. B. Hydrokuluren oder Topfpflanzen).</v>
      </c>
      <c r="U92" t="str">
        <f>INDEX(#REF!,MATCH(PIs[[#This Row],[GUID]],#REF!,0),2)</f>
        <v>6WUvJ8mCZ5jZz6OMmg6bGM</v>
      </c>
      <c r="V92" t="b">
        <v>0</v>
      </c>
    </row>
    <row r="93" spans="1:22" ht="409.6" x14ac:dyDescent="0.3">
      <c r="A93" t="s">
        <v>633</v>
      </c>
      <c r="C93" t="s">
        <v>634</v>
      </c>
      <c r="D93" t="s">
        <v>635</v>
      </c>
      <c r="E93" t="s">
        <v>636</v>
      </c>
      <c r="F93" t="s">
        <v>637</v>
      </c>
      <c r="G93" s="24" t="s">
        <v>638</v>
      </c>
      <c r="H93" t="s">
        <v>57</v>
      </c>
      <c r="I93" t="str">
        <f>INDEX(Level[Level],MATCH(PIs[[#This Row],[L]],Level[GUID],0),1)</f>
        <v>Nicht kritisches Musskriterium</v>
      </c>
      <c r="N93" t="s">
        <v>49</v>
      </c>
      <c r="O93" t="str">
        <f>INDEX(allsections[[S]:[Order]],MATCH(PIs[[#This Row],[SGUID]],allsections[SGUID],0),1)</f>
        <v>FO 04 BODEN, PFLANZENERNÄHRUNG UND DÜNGEMITTEL</v>
      </c>
      <c r="P93" t="str">
        <f>INDEX(allsections[[S]:[Order]],MATCH(PIs[[#This Row],[SGUID]],allsections[SGUID],0),2)</f>
        <v>-</v>
      </c>
      <c r="Q93">
        <f>INDEX(allsections[[S]:[Order]],MATCH(PIs[[#This Row],[SGUID]],allsections[SGUID],0),3)</f>
        <v>4</v>
      </c>
      <c r="R93" t="s">
        <v>639</v>
      </c>
      <c r="S93" t="str">
        <f>INDEX(allsections[[S]:[Order]],MATCH(PIs[[#This Row],[SSGUID]],allsections[SGUID],0),1)</f>
        <v>FO 04.04 Nährstoffbedarf</v>
      </c>
      <c r="T93" t="str">
        <f>INDEX(allsections[[S]:[Order]],MATCH(PIs[[#This Row],[SSGUID]],allsections[SGUID],0),2)</f>
        <v>-</v>
      </c>
      <c r="U93" t="str">
        <f>INDEX(#REF!,MATCH(PIs[[#This Row],[GUID]],#REF!,0),2)</f>
        <v>4R9L9YGGN56lLGRoI3945q</v>
      </c>
      <c r="V93" t="b">
        <v>0</v>
      </c>
    </row>
    <row r="94" spans="1:22" x14ac:dyDescent="0.3">
      <c r="A94" t="s">
        <v>640</v>
      </c>
      <c r="C94" t="s">
        <v>641</v>
      </c>
      <c r="D94" t="s">
        <v>642</v>
      </c>
      <c r="E94" t="s">
        <v>643</v>
      </c>
      <c r="F94" t="s">
        <v>644</v>
      </c>
      <c r="G94" t="s">
        <v>645</v>
      </c>
      <c r="H94" t="s">
        <v>66</v>
      </c>
      <c r="I94" t="str">
        <f>INDEX(Level[Level],MATCH(PIs[[#This Row],[L]],Level[GUID],0),1)</f>
        <v>Kritisches Musskriterium</v>
      </c>
      <c r="N94" t="s">
        <v>95</v>
      </c>
      <c r="O94" t="str">
        <f>INDEX(allsections[[S]:[Order]],MATCH(PIs[[#This Row],[SGUID]],allsections[SGUID],0),1)</f>
        <v>FO 02 RÜCKVERFOLGBARKEIT</v>
      </c>
      <c r="P94" t="str">
        <f>INDEX(allsections[[S]:[Order]],MATCH(PIs[[#This Row],[SGUID]],allsections[SGUID],0),2)</f>
        <v>-</v>
      </c>
      <c r="Q94">
        <f>INDEX(allsections[[S]:[Order]],MATCH(PIs[[#This Row],[SGUID]],allsections[SGUID],0),3)</f>
        <v>2</v>
      </c>
      <c r="R94" t="s">
        <v>263</v>
      </c>
      <c r="S94" t="str">
        <f>INDEX(allsections[[S]:[Order]],MATCH(PIs[[#This Row],[SSGUID]],allsections[SGUID],0),1)</f>
        <v>FO 02.02 Paralleleigentum</v>
      </c>
      <c r="T94" t="str">
        <f>INDEX(allsections[[S]:[Order]],MATCH(PIs[[#This Row],[SSGUID]],allsections[SGUID],0),2)</f>
        <v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v>
      </c>
      <c r="U94" t="str">
        <f>INDEX(#REF!,MATCH(PIs[[#This Row],[GUID]],#REF!,0),2)</f>
        <v>4C7ap9WXrPsgE102XE9985</v>
      </c>
      <c r="V94" t="b">
        <v>0</v>
      </c>
    </row>
    <row r="95" spans="1:22" ht="409.6" x14ac:dyDescent="0.3">
      <c r="A95" t="s">
        <v>646</v>
      </c>
      <c r="C95" t="s">
        <v>647</v>
      </c>
      <c r="D95" t="s">
        <v>648</v>
      </c>
      <c r="E95" t="s">
        <v>649</v>
      </c>
      <c r="F95" t="s">
        <v>650</v>
      </c>
      <c r="G95" s="24" t="s">
        <v>651</v>
      </c>
      <c r="H95" t="s">
        <v>66</v>
      </c>
      <c r="I95" t="str">
        <f>INDEX(Level[Level],MATCH(PIs[[#This Row],[L]],Level[GUID],0),1)</f>
        <v>Kritisches Musskriterium</v>
      </c>
      <c r="N95" t="s">
        <v>223</v>
      </c>
      <c r="O95" t="str">
        <f>INDEX(allsections[[S]:[Order]],MATCH(PIs[[#This Row],[SGUID]],allsections[SGUID],0),1)</f>
        <v xml:space="preserve">FO 11 ENERGIEEFFIZIENZ </v>
      </c>
      <c r="P95" t="str">
        <f>INDEX(allsections[[S]:[Order]],MATCH(PIs[[#This Row],[SGUID]],allsections[SGUID],0),2)</f>
        <v>-</v>
      </c>
      <c r="Q95">
        <f>INDEX(allsections[[S]:[Order]],MATCH(PIs[[#This Row],[SGUID]],allsections[SGUID],0),3)</f>
        <v>11</v>
      </c>
      <c r="R95" t="s">
        <v>59</v>
      </c>
      <c r="S95" t="str">
        <f>INDEX(allsections[[S]:[Order]],MATCH(PIs[[#This Row],[SSGUID]],allsections[SGUID],0),1)</f>
        <v>-</v>
      </c>
      <c r="T95" t="str">
        <f>INDEX(allsections[[S]:[Order]],MATCH(PIs[[#This Row],[SSGUID]],allsections[SGUID],0),2)</f>
        <v>-</v>
      </c>
      <c r="U95">
        <f>INDEX(#REF!,MATCH(PIs[[#This Row],[GUID]],#REF!,0),2)</f>
        <v>0</v>
      </c>
      <c r="V95" t="b">
        <v>0</v>
      </c>
    </row>
    <row r="96" spans="1:22" ht="409.6" x14ac:dyDescent="0.3">
      <c r="A96" t="s">
        <v>652</v>
      </c>
      <c r="C96" t="s">
        <v>653</v>
      </c>
      <c r="D96" t="s">
        <v>654</v>
      </c>
      <c r="E96" t="s">
        <v>655</v>
      </c>
      <c r="F96" t="s">
        <v>656</v>
      </c>
      <c r="G96" s="24" t="s">
        <v>657</v>
      </c>
      <c r="H96" t="s">
        <v>48</v>
      </c>
      <c r="I96" t="str">
        <f>INDEX(Level[Level],MATCH(PIs[[#This Row],[L]],Level[GUID],0),1)</f>
        <v>Empfehlung</v>
      </c>
      <c r="N96" t="s">
        <v>210</v>
      </c>
      <c r="O96" t="str">
        <f>INDEX(allsections[[S]:[Order]],MATCH(PIs[[#This Row],[SGUID]],allsections[SGUID],0),1)</f>
        <v xml:space="preserve">FO 10 BIODIVERSITÄT
</v>
      </c>
      <c r="P96" t="str">
        <f>INDEX(allsections[[S]:[Order]],MATCH(PIs[[#This Row],[SGUID]],allsections[SGUID],0),2)</f>
        <v>-</v>
      </c>
      <c r="Q96">
        <f>INDEX(allsections[[S]:[Order]],MATCH(PIs[[#This Row],[SGUID]],allsections[SGUID],0),3)</f>
        <v>10</v>
      </c>
      <c r="R96" t="s">
        <v>59</v>
      </c>
      <c r="S96" t="str">
        <f>INDEX(allsections[[S]:[Order]],MATCH(PIs[[#This Row],[SSGUID]],allsections[SGUID],0),1)</f>
        <v>-</v>
      </c>
      <c r="T96" t="str">
        <f>INDEX(allsections[[S]:[Order]],MATCH(PIs[[#This Row],[SSGUID]],allsections[SGUID],0),2)</f>
        <v>-</v>
      </c>
      <c r="U96">
        <f>INDEX(#REF!,MATCH(PIs[[#This Row],[GUID]],#REF!,0),2)</f>
        <v>0</v>
      </c>
      <c r="V96" t="b">
        <v>0</v>
      </c>
    </row>
    <row r="97" spans="1:22" ht="409.6" x14ac:dyDescent="0.3">
      <c r="A97" t="s">
        <v>658</v>
      </c>
      <c r="C97" t="s">
        <v>659</v>
      </c>
      <c r="D97" t="s">
        <v>660</v>
      </c>
      <c r="E97" t="s">
        <v>661</v>
      </c>
      <c r="F97" t="s">
        <v>662</v>
      </c>
      <c r="G97" s="24" t="s">
        <v>663</v>
      </c>
      <c r="H97" t="s">
        <v>66</v>
      </c>
      <c r="I97" t="str">
        <f>INDEX(Level[Level],MATCH(PIs[[#This Row],[L]],Level[GUID],0),1)</f>
        <v>Kritisches Musskriterium</v>
      </c>
      <c r="N97" t="s">
        <v>95</v>
      </c>
      <c r="O97" t="str">
        <f>INDEX(allsections[[S]:[Order]],MATCH(PIs[[#This Row],[SGUID]],allsections[SGUID],0),1)</f>
        <v>FO 02 RÜCKVERFOLGBARKEIT</v>
      </c>
      <c r="P97" t="str">
        <f>INDEX(allsections[[S]:[Order]],MATCH(PIs[[#This Row],[SGUID]],allsections[SGUID],0),2)</f>
        <v>-</v>
      </c>
      <c r="Q97">
        <f>INDEX(allsections[[S]:[Order]],MATCH(PIs[[#This Row],[SGUID]],allsections[SGUID],0),3)</f>
        <v>2</v>
      </c>
      <c r="R97" t="s">
        <v>664</v>
      </c>
      <c r="S97" t="str">
        <f>INDEX(allsections[[S]:[Order]],MATCH(PIs[[#This Row],[SSGUID]],allsections[SGUID],0),1)</f>
        <v>FO 02.01 Rückverfolgbarkeit</v>
      </c>
      <c r="T97" t="str">
        <f>INDEX(allsections[[S]:[Order]],MATCH(PIs[[#This Row],[SSGUID]],allsections[SGUID],0),2)</f>
        <v>-</v>
      </c>
      <c r="U97">
        <f>INDEX(#REF!,MATCH(PIs[[#This Row],[GUID]],#REF!,0),2)</f>
        <v>0</v>
      </c>
      <c r="V97" t="b">
        <v>0</v>
      </c>
    </row>
    <row r="98" spans="1:22" x14ac:dyDescent="0.3">
      <c r="A98" t="s">
        <v>665</v>
      </c>
      <c r="C98" t="s">
        <v>666</v>
      </c>
      <c r="D98" t="s">
        <v>667</v>
      </c>
      <c r="E98" t="s">
        <v>668</v>
      </c>
      <c r="F98" t="s">
        <v>669</v>
      </c>
      <c r="G98" t="s">
        <v>670</v>
      </c>
      <c r="H98" t="s">
        <v>57</v>
      </c>
      <c r="I98" t="str">
        <f>INDEX(Level[Level],MATCH(PIs[[#This Row],[L]],Level[GUID],0),1)</f>
        <v>Nicht kritisches Musskriterium</v>
      </c>
      <c r="N98" t="s">
        <v>49</v>
      </c>
      <c r="O98" t="str">
        <f>INDEX(allsections[[S]:[Order]],MATCH(PIs[[#This Row],[SGUID]],allsections[SGUID],0),1)</f>
        <v>FO 04 BODEN, PFLANZENERNÄHRUNG UND DÜNGEMITTEL</v>
      </c>
      <c r="P98" t="str">
        <f>INDEX(allsections[[S]:[Order]],MATCH(PIs[[#This Row],[SGUID]],allsections[SGUID],0),2)</f>
        <v>-</v>
      </c>
      <c r="Q98">
        <f>INDEX(allsections[[S]:[Order]],MATCH(PIs[[#This Row],[SGUID]],allsections[SGUID],0),3)</f>
        <v>4</v>
      </c>
      <c r="R98" t="s">
        <v>230</v>
      </c>
      <c r="S98" t="str">
        <f>INDEX(allsections[[S]:[Order]],MATCH(PIs[[#This Row],[SSGUID]],allsections[SGUID],0),1)</f>
        <v xml:space="preserve">FO 04.01 Bodenerhaltung
</v>
      </c>
      <c r="T98" t="str">
        <f>INDEX(allsections[[S]:[Order]],MATCH(PIs[[#This Row],[SSGUID]],allsections[SGUID],0),2)</f>
        <v>Eine gute Bodenbewirtschaftung sichert eine langfristige Fruchtbarkeit des Bodens, fördert den Ertrag und trägt zur Wirtschaftlichkeit bei. Nicht anwendbar bei Kulturpflanzen, die nicht direkt im Boden wachsen (z. B. Hydrokuluren oder Topfpflanzen).</v>
      </c>
      <c r="U98" t="str">
        <f>INDEX(#REF!,MATCH(PIs[[#This Row],[GUID]],#REF!,0),2)</f>
        <v>6WUvJ8mCZ5jZz6OMmg6bGM</v>
      </c>
      <c r="V98" t="b">
        <v>0</v>
      </c>
    </row>
    <row r="99" spans="1:22" ht="409.6" x14ac:dyDescent="0.3">
      <c r="A99" t="s">
        <v>671</v>
      </c>
      <c r="C99" t="s">
        <v>672</v>
      </c>
      <c r="D99" t="s">
        <v>673</v>
      </c>
      <c r="E99" t="s">
        <v>674</v>
      </c>
      <c r="F99" t="s">
        <v>675</v>
      </c>
      <c r="G99" s="24" t="s">
        <v>676</v>
      </c>
      <c r="H99" t="s">
        <v>48</v>
      </c>
      <c r="I99" t="str">
        <f>INDEX(Level[Level],MATCH(PIs[[#This Row],[L]],Level[GUID],0),1)</f>
        <v>Empfehlung</v>
      </c>
      <c r="N99" t="s">
        <v>210</v>
      </c>
      <c r="O99" t="str">
        <f>INDEX(allsections[[S]:[Order]],MATCH(PIs[[#This Row],[SGUID]],allsections[SGUID],0),1)</f>
        <v xml:space="preserve">FO 10 BIODIVERSITÄT
</v>
      </c>
      <c r="P99" t="str">
        <f>INDEX(allsections[[S]:[Order]],MATCH(PIs[[#This Row],[SGUID]],allsections[SGUID],0),2)</f>
        <v>-</v>
      </c>
      <c r="Q99">
        <f>INDEX(allsections[[S]:[Order]],MATCH(PIs[[#This Row],[SGUID]],allsections[SGUID],0),3)</f>
        <v>10</v>
      </c>
      <c r="R99" t="s">
        <v>59</v>
      </c>
      <c r="S99" t="str">
        <f>INDEX(allsections[[S]:[Order]],MATCH(PIs[[#This Row],[SSGUID]],allsections[SGUID],0),1)</f>
        <v>-</v>
      </c>
      <c r="T99" t="str">
        <f>INDEX(allsections[[S]:[Order]],MATCH(PIs[[#This Row],[SSGUID]],allsections[SGUID],0),2)</f>
        <v>-</v>
      </c>
      <c r="U99">
        <f>INDEX(#REF!,MATCH(PIs[[#This Row],[GUID]],#REF!,0),2)</f>
        <v>0</v>
      </c>
      <c r="V99" t="b">
        <v>0</v>
      </c>
    </row>
    <row r="100" spans="1:22" ht="409.6" x14ac:dyDescent="0.3">
      <c r="A100" t="s">
        <v>677</v>
      </c>
      <c r="C100" t="s">
        <v>678</v>
      </c>
      <c r="D100" t="s">
        <v>679</v>
      </c>
      <c r="E100" t="s">
        <v>680</v>
      </c>
      <c r="F100" t="s">
        <v>681</v>
      </c>
      <c r="G100" s="24" t="s">
        <v>682</v>
      </c>
      <c r="H100" t="s">
        <v>66</v>
      </c>
      <c r="I100" t="str">
        <f>INDEX(Level[Level],MATCH(PIs[[#This Row],[L]],Level[GUID],0),1)</f>
        <v>Kritisches Musskriterium</v>
      </c>
      <c r="N100" t="s">
        <v>210</v>
      </c>
      <c r="O100" t="str">
        <f>INDEX(allsections[[S]:[Order]],MATCH(PIs[[#This Row],[SGUID]],allsections[SGUID],0),1)</f>
        <v xml:space="preserve">FO 10 BIODIVERSITÄT
</v>
      </c>
      <c r="P100" t="str">
        <f>INDEX(allsections[[S]:[Order]],MATCH(PIs[[#This Row],[SGUID]],allsections[SGUID],0),2)</f>
        <v>-</v>
      </c>
      <c r="Q100">
        <f>INDEX(allsections[[S]:[Order]],MATCH(PIs[[#This Row],[SGUID]],allsections[SGUID],0),3)</f>
        <v>10</v>
      </c>
      <c r="R100" t="s">
        <v>59</v>
      </c>
      <c r="S100" t="str">
        <f>INDEX(allsections[[S]:[Order]],MATCH(PIs[[#This Row],[SSGUID]],allsections[SGUID],0),1)</f>
        <v>-</v>
      </c>
      <c r="T100" t="str">
        <f>INDEX(allsections[[S]:[Order]],MATCH(PIs[[#This Row],[SSGUID]],allsections[SGUID],0),2)</f>
        <v>-</v>
      </c>
      <c r="U100">
        <f>INDEX(#REF!,MATCH(PIs[[#This Row],[GUID]],#REF!,0),2)</f>
        <v>0</v>
      </c>
      <c r="V100" t="b">
        <v>0</v>
      </c>
    </row>
    <row r="101" spans="1:22" ht="409.6" x14ac:dyDescent="0.3">
      <c r="A101" t="s">
        <v>683</v>
      </c>
      <c r="C101" t="s">
        <v>684</v>
      </c>
      <c r="D101" t="s">
        <v>685</v>
      </c>
      <c r="E101" t="s">
        <v>686</v>
      </c>
      <c r="F101" t="s">
        <v>687</v>
      </c>
      <c r="G101" s="24" t="s">
        <v>688</v>
      </c>
      <c r="H101" t="s">
        <v>66</v>
      </c>
      <c r="I101" t="str">
        <f>INDEX(Level[Level],MATCH(PIs[[#This Row],[L]],Level[GUID],0),1)</f>
        <v>Kritisches Musskriterium</v>
      </c>
      <c r="N101" t="s">
        <v>210</v>
      </c>
      <c r="O101" t="str">
        <f>INDEX(allsections[[S]:[Order]],MATCH(PIs[[#This Row],[SGUID]],allsections[SGUID],0),1)</f>
        <v xml:space="preserve">FO 10 BIODIVERSITÄT
</v>
      </c>
      <c r="P101" t="str">
        <f>INDEX(allsections[[S]:[Order]],MATCH(PIs[[#This Row],[SGUID]],allsections[SGUID],0),2)</f>
        <v>-</v>
      </c>
      <c r="Q101">
        <f>INDEX(allsections[[S]:[Order]],MATCH(PIs[[#This Row],[SGUID]],allsections[SGUID],0),3)</f>
        <v>10</v>
      </c>
      <c r="R101" t="s">
        <v>59</v>
      </c>
      <c r="S101" t="str">
        <f>INDEX(allsections[[S]:[Order]],MATCH(PIs[[#This Row],[SSGUID]],allsections[SGUID],0),1)</f>
        <v>-</v>
      </c>
      <c r="T101" t="str">
        <f>INDEX(allsections[[S]:[Order]],MATCH(PIs[[#This Row],[SSGUID]],allsections[SGUID],0),2)</f>
        <v>-</v>
      </c>
      <c r="U101">
        <f>INDEX(#REF!,MATCH(PIs[[#This Row],[GUID]],#REF!,0),2)</f>
        <v>0</v>
      </c>
      <c r="V101" t="b">
        <v>0</v>
      </c>
    </row>
    <row r="102" spans="1:22" ht="409.6" x14ac:dyDescent="0.3">
      <c r="A102" t="s">
        <v>689</v>
      </c>
      <c r="C102" t="s">
        <v>690</v>
      </c>
      <c r="D102" t="s">
        <v>691</v>
      </c>
      <c r="E102" t="s">
        <v>692</v>
      </c>
      <c r="F102" t="s">
        <v>693</v>
      </c>
      <c r="G102" s="24" t="s">
        <v>694</v>
      </c>
      <c r="H102" t="s">
        <v>57</v>
      </c>
      <c r="I102" t="str">
        <f>INDEX(Level[Level],MATCH(PIs[[#This Row],[L]],Level[GUID],0),1)</f>
        <v>Nicht kritisches Musskriterium</v>
      </c>
      <c r="N102" t="s">
        <v>210</v>
      </c>
      <c r="O102" t="str">
        <f>INDEX(allsections[[S]:[Order]],MATCH(PIs[[#This Row],[SGUID]],allsections[SGUID],0),1)</f>
        <v xml:space="preserve">FO 10 BIODIVERSITÄT
</v>
      </c>
      <c r="P102" t="str">
        <f>INDEX(allsections[[S]:[Order]],MATCH(PIs[[#This Row],[SGUID]],allsections[SGUID],0),2)</f>
        <v>-</v>
      </c>
      <c r="Q102">
        <f>INDEX(allsections[[S]:[Order]],MATCH(PIs[[#This Row],[SGUID]],allsections[SGUID],0),3)</f>
        <v>10</v>
      </c>
      <c r="R102" t="s">
        <v>59</v>
      </c>
      <c r="S102" t="str">
        <f>INDEX(allsections[[S]:[Order]],MATCH(PIs[[#This Row],[SSGUID]],allsections[SGUID],0),1)</f>
        <v>-</v>
      </c>
      <c r="T102" t="str">
        <f>INDEX(allsections[[S]:[Order]],MATCH(PIs[[#This Row],[SSGUID]],allsections[SGUID],0),2)</f>
        <v>-</v>
      </c>
      <c r="U102" t="str">
        <f>INDEX(#REF!,MATCH(PIs[[#This Row],[GUID]],#REF!,0),2)</f>
        <v>4pStMx8J9zdTA08NPOZK8J</v>
      </c>
      <c r="V102" t="b">
        <v>0</v>
      </c>
    </row>
    <row r="103" spans="1:22" ht="409.6" x14ac:dyDescent="0.3">
      <c r="A103" t="s">
        <v>695</v>
      </c>
      <c r="C103" t="s">
        <v>696</v>
      </c>
      <c r="D103" t="s">
        <v>697</v>
      </c>
      <c r="E103" t="s">
        <v>698</v>
      </c>
      <c r="F103" t="s">
        <v>699</v>
      </c>
      <c r="G103" s="24" t="s">
        <v>700</v>
      </c>
      <c r="H103" t="s">
        <v>57</v>
      </c>
      <c r="I103" t="str">
        <f>INDEX(Level[Level],MATCH(PIs[[#This Row],[L]],Level[GUID],0),1)</f>
        <v>Nicht kritisches Musskriterium</v>
      </c>
      <c r="N103" t="s">
        <v>203</v>
      </c>
      <c r="O103" t="str">
        <f>INDEX(allsections[[S]:[Order]],MATCH(PIs[[#This Row],[SGUID]],allsections[SGUID],0),1)</f>
        <v>FO 13 WOHLBEFINDEN VON ARBEITERN</v>
      </c>
      <c r="P103" t="str">
        <f>INDEX(allsections[[S]:[Order]],MATCH(PIs[[#This Row],[SGUID]],allsections[SGUID],0),2)</f>
        <v>-</v>
      </c>
      <c r="Q103">
        <f>INDEX(allsections[[S]:[Order]],MATCH(PIs[[#This Row],[SGUID]],allsections[SGUID],0),3)</f>
        <v>13</v>
      </c>
      <c r="R103" t="s">
        <v>59</v>
      </c>
      <c r="S103" t="str">
        <f>INDEX(allsections[[S]:[Order]],MATCH(PIs[[#This Row],[SSGUID]],allsections[SGUID],0),1)</f>
        <v>-</v>
      </c>
      <c r="T103" t="str">
        <f>INDEX(allsections[[S]:[Order]],MATCH(PIs[[#This Row],[SSGUID]],allsections[SGUID],0),2)</f>
        <v>-</v>
      </c>
      <c r="U103">
        <f>INDEX(#REF!,MATCH(PIs[[#This Row],[GUID]],#REF!,0),2)</f>
        <v>0</v>
      </c>
      <c r="V103" t="b">
        <v>0</v>
      </c>
    </row>
    <row r="104" spans="1:22" x14ac:dyDescent="0.3">
      <c r="A104" t="s">
        <v>701</v>
      </c>
      <c r="C104" t="s">
        <v>702</v>
      </c>
      <c r="D104" t="s">
        <v>703</v>
      </c>
      <c r="E104" t="s">
        <v>704</v>
      </c>
      <c r="F104" t="s">
        <v>705</v>
      </c>
      <c r="G104" t="s">
        <v>706</v>
      </c>
      <c r="H104" t="s">
        <v>66</v>
      </c>
      <c r="I104" t="str">
        <f>INDEX(Level[Level],MATCH(PIs[[#This Row],[L]],Level[GUID],0),1)</f>
        <v>Kritisches Musskriterium</v>
      </c>
      <c r="N104" t="s">
        <v>133</v>
      </c>
      <c r="O104" t="str">
        <f>INDEX(allsections[[S]:[Order]],MATCH(PIs[[#This Row],[SGUID]],allsections[SGUID],0),1)</f>
        <v>FO 07 PFLANZENSCHUTZMITTEL</v>
      </c>
      <c r="P104" t="str">
        <f>INDEX(allsections[[S]:[Order]],MATCH(PIs[[#This Row],[SGUID]],allsections[SGUID],0),2)</f>
        <v>-</v>
      </c>
      <c r="Q104">
        <f>INDEX(allsections[[S]:[Order]],MATCH(PIs[[#This Row],[SGUID]],allsections[SGUID],0),3)</f>
        <v>7</v>
      </c>
      <c r="R104" t="s">
        <v>196</v>
      </c>
      <c r="S104" t="str">
        <f>INDEX(allsections[[S]:[Order]],MATCH(PIs[[#This Row],[SSGUID]],allsections[SGUID],0),1)</f>
        <v>FO 07.05 Handhabung von Pflanzenschutzmitteln</v>
      </c>
      <c r="T104" t="str">
        <f>INDEX(allsections[[S]:[Order]],MATCH(PIs[[#This Row],[SSGUID]],allsections[SGUID],0),2)</f>
        <v>-</v>
      </c>
      <c r="U104" t="str">
        <f>INDEX(#REF!,MATCH(PIs[[#This Row],[GUID]],#REF!,0),2)</f>
        <v>78wVA7YnBFnvaegzh1b0Ty</v>
      </c>
      <c r="V104" t="b">
        <v>0</v>
      </c>
    </row>
    <row r="105" spans="1:22" x14ac:dyDescent="0.3">
      <c r="A105" t="s">
        <v>707</v>
      </c>
      <c r="C105" t="s">
        <v>708</v>
      </c>
      <c r="D105" t="s">
        <v>709</v>
      </c>
      <c r="E105" t="s">
        <v>710</v>
      </c>
      <c r="F105" t="s">
        <v>711</v>
      </c>
      <c r="G105" t="s">
        <v>712</v>
      </c>
      <c r="H105" t="s">
        <v>57</v>
      </c>
      <c r="I105" t="str">
        <f>INDEX(Level[Level],MATCH(PIs[[#This Row],[L]],Level[GUID],0),1)</f>
        <v>Nicht kritisches Musskriterium</v>
      </c>
      <c r="N105" t="s">
        <v>203</v>
      </c>
      <c r="O105" t="str">
        <f>INDEX(allsections[[S]:[Order]],MATCH(PIs[[#This Row],[SGUID]],allsections[SGUID],0),1)</f>
        <v>FO 13 WOHLBEFINDEN VON ARBEITERN</v>
      </c>
      <c r="P105" t="str">
        <f>INDEX(allsections[[S]:[Order]],MATCH(PIs[[#This Row],[SGUID]],allsections[SGUID],0),2)</f>
        <v>-</v>
      </c>
      <c r="Q105">
        <f>INDEX(allsections[[S]:[Order]],MATCH(PIs[[#This Row],[SGUID]],allsections[SGUID],0),3)</f>
        <v>13</v>
      </c>
      <c r="R105" t="s">
        <v>59</v>
      </c>
      <c r="S105" t="str">
        <f>INDEX(allsections[[S]:[Order]],MATCH(PIs[[#This Row],[SSGUID]],allsections[SGUID],0),1)</f>
        <v>-</v>
      </c>
      <c r="T105" t="str">
        <f>INDEX(allsections[[S]:[Order]],MATCH(PIs[[#This Row],[SSGUID]],allsections[SGUID],0),2)</f>
        <v>-</v>
      </c>
      <c r="U105">
        <f>INDEX(#REF!,MATCH(PIs[[#This Row],[GUID]],#REF!,0),2)</f>
        <v>0</v>
      </c>
      <c r="V105" t="b">
        <v>0</v>
      </c>
    </row>
    <row r="106" spans="1:22" ht="409.6" x14ac:dyDescent="0.3">
      <c r="A106" t="s">
        <v>713</v>
      </c>
      <c r="C106" t="s">
        <v>714</v>
      </c>
      <c r="D106" t="s">
        <v>715</v>
      </c>
      <c r="E106" t="s">
        <v>716</v>
      </c>
      <c r="F106" t="s">
        <v>717</v>
      </c>
      <c r="G106" s="24" t="s">
        <v>718</v>
      </c>
      <c r="H106" t="s">
        <v>66</v>
      </c>
      <c r="I106" t="str">
        <f>INDEX(Level[Level],MATCH(PIs[[#This Row],[L]],Level[GUID],0),1)</f>
        <v>Kritisches Musskriterium</v>
      </c>
      <c r="N106" t="s">
        <v>203</v>
      </c>
      <c r="O106" t="str">
        <f>INDEX(allsections[[S]:[Order]],MATCH(PIs[[#This Row],[SGUID]],allsections[SGUID],0),1)</f>
        <v>FO 13 WOHLBEFINDEN VON ARBEITERN</v>
      </c>
      <c r="P106" t="str">
        <f>INDEX(allsections[[S]:[Order]],MATCH(PIs[[#This Row],[SGUID]],allsections[SGUID],0),2)</f>
        <v>-</v>
      </c>
      <c r="Q106">
        <f>INDEX(allsections[[S]:[Order]],MATCH(PIs[[#This Row],[SGUID]],allsections[SGUID],0),3)</f>
        <v>13</v>
      </c>
      <c r="R106" t="s">
        <v>59</v>
      </c>
      <c r="S106" t="str">
        <f>INDEX(allsections[[S]:[Order]],MATCH(PIs[[#This Row],[SSGUID]],allsections[SGUID],0),1)</f>
        <v>-</v>
      </c>
      <c r="T106" t="str">
        <f>INDEX(allsections[[S]:[Order]],MATCH(PIs[[#This Row],[SSGUID]],allsections[SGUID],0),2)</f>
        <v>-</v>
      </c>
      <c r="U106">
        <f>INDEX(#REF!,MATCH(PIs[[#This Row],[GUID]],#REF!,0),2)</f>
        <v>0</v>
      </c>
      <c r="V106" t="b">
        <v>0</v>
      </c>
    </row>
    <row r="107" spans="1:22" ht="409.6" x14ac:dyDescent="0.3">
      <c r="A107" t="s">
        <v>719</v>
      </c>
      <c r="C107" t="s">
        <v>720</v>
      </c>
      <c r="D107" t="s">
        <v>721</v>
      </c>
      <c r="E107" t="s">
        <v>722</v>
      </c>
      <c r="F107" t="s">
        <v>723</v>
      </c>
      <c r="G107" s="24" t="s">
        <v>724</v>
      </c>
      <c r="H107" t="s">
        <v>66</v>
      </c>
      <c r="I107" t="str">
        <f>INDEX(Level[Level],MATCH(PIs[[#This Row],[L]],Level[GUID],0),1)</f>
        <v>Kritisches Musskriterium</v>
      </c>
      <c r="N107" t="s">
        <v>95</v>
      </c>
      <c r="O107" t="str">
        <f>INDEX(allsections[[S]:[Order]],MATCH(PIs[[#This Row],[SGUID]],allsections[SGUID],0),1)</f>
        <v>FO 02 RÜCKVERFOLGBARKEIT</v>
      </c>
      <c r="P107" t="str">
        <f>INDEX(allsections[[S]:[Order]],MATCH(PIs[[#This Row],[SGUID]],allsections[SGUID],0),2)</f>
        <v>-</v>
      </c>
      <c r="Q107">
        <f>INDEX(allsections[[S]:[Order]],MATCH(PIs[[#This Row],[SGUID]],allsections[SGUID],0),3)</f>
        <v>2</v>
      </c>
      <c r="R107" t="s">
        <v>725</v>
      </c>
      <c r="S107" t="str">
        <f>INDEX(allsections[[S]:[Order]],MATCH(PIs[[#This Row],[SSGUID]],allsections[SGUID],0),1)</f>
        <v>FO 02.04 GLOBALG.A.P. Status</v>
      </c>
      <c r="T107" t="str">
        <f>INDEX(allsections[[S]:[Order]],MATCH(PIs[[#This Row],[SSGUID]],allsections[SGUID],0),2)</f>
        <v>-</v>
      </c>
      <c r="U107">
        <f>INDEX(#REF!,MATCH(PIs[[#This Row],[GUID]],#REF!,0),2)</f>
        <v>0</v>
      </c>
      <c r="V107" t="b">
        <v>0</v>
      </c>
    </row>
    <row r="108" spans="1:22" x14ac:dyDescent="0.3">
      <c r="A108" t="s">
        <v>726</v>
      </c>
      <c r="C108" t="s">
        <v>727</v>
      </c>
      <c r="D108" t="s">
        <v>728</v>
      </c>
      <c r="E108" t="s">
        <v>729</v>
      </c>
      <c r="F108" t="s">
        <v>730</v>
      </c>
      <c r="G108" t="s">
        <v>731</v>
      </c>
      <c r="H108" t="s">
        <v>66</v>
      </c>
      <c r="I108" t="str">
        <f>INDEX(Level[Level],MATCH(PIs[[#This Row],[L]],Level[GUID],0),1)</f>
        <v>Kritisches Musskriterium</v>
      </c>
      <c r="N108" t="s">
        <v>133</v>
      </c>
      <c r="O108" t="str">
        <f>INDEX(allsections[[S]:[Order]],MATCH(PIs[[#This Row],[SGUID]],allsections[SGUID],0),1)</f>
        <v>FO 07 PFLANZENSCHUTZMITTEL</v>
      </c>
      <c r="P108" t="str">
        <f>INDEX(allsections[[S]:[Order]],MATCH(PIs[[#This Row],[SGUID]],allsections[SGUID],0),2)</f>
        <v>-</v>
      </c>
      <c r="Q108">
        <f>INDEX(allsections[[S]:[Order]],MATCH(PIs[[#This Row],[SGUID]],allsections[SGUID],0),3)</f>
        <v>7</v>
      </c>
      <c r="R108" t="s">
        <v>196</v>
      </c>
      <c r="S108" t="str">
        <f>INDEX(allsections[[S]:[Order]],MATCH(PIs[[#This Row],[SSGUID]],allsections[SGUID],0),1)</f>
        <v>FO 07.05 Handhabung von Pflanzenschutzmitteln</v>
      </c>
      <c r="T108" t="str">
        <f>INDEX(allsections[[S]:[Order]],MATCH(PIs[[#This Row],[SSGUID]],allsections[SGUID],0),2)</f>
        <v>-</v>
      </c>
      <c r="U108" t="str">
        <f>INDEX(#REF!,MATCH(PIs[[#This Row],[GUID]],#REF!,0),2)</f>
        <v>78wVA7YnBFnvaegzh1b0Ty</v>
      </c>
      <c r="V108" t="b">
        <v>0</v>
      </c>
    </row>
    <row r="109" spans="1:22" ht="409.6" x14ac:dyDescent="0.3">
      <c r="A109" t="s">
        <v>732</v>
      </c>
      <c r="C109" t="s">
        <v>733</v>
      </c>
      <c r="D109" t="s">
        <v>734</v>
      </c>
      <c r="E109" t="s">
        <v>735</v>
      </c>
      <c r="F109" t="s">
        <v>736</v>
      </c>
      <c r="G109" s="24" t="s">
        <v>737</v>
      </c>
      <c r="H109" t="s">
        <v>66</v>
      </c>
      <c r="I109" t="str">
        <f>INDEX(Level[Level],MATCH(PIs[[#This Row],[L]],Level[GUID],0),1)</f>
        <v>Kritisches Musskriterium</v>
      </c>
      <c r="N109" t="s">
        <v>133</v>
      </c>
      <c r="O109" t="str">
        <f>INDEX(allsections[[S]:[Order]],MATCH(PIs[[#This Row],[SGUID]],allsections[SGUID],0),1)</f>
        <v>FO 07 PFLANZENSCHUTZMITTEL</v>
      </c>
      <c r="P109" t="str">
        <f>INDEX(allsections[[S]:[Order]],MATCH(PIs[[#This Row],[SGUID]],allsections[SGUID],0),2)</f>
        <v>-</v>
      </c>
      <c r="Q109">
        <f>INDEX(allsections[[S]:[Order]],MATCH(PIs[[#This Row],[SGUID]],allsections[SGUID],0),3)</f>
        <v>7</v>
      </c>
      <c r="R109" t="s">
        <v>196</v>
      </c>
      <c r="S109" t="str">
        <f>INDEX(allsections[[S]:[Order]],MATCH(PIs[[#This Row],[SSGUID]],allsections[SGUID],0),1)</f>
        <v>FO 07.05 Handhabung von Pflanzenschutzmitteln</v>
      </c>
      <c r="T109" t="str">
        <f>INDEX(allsections[[S]:[Order]],MATCH(PIs[[#This Row],[SSGUID]],allsections[SGUID],0),2)</f>
        <v>-</v>
      </c>
      <c r="U109" t="str">
        <f>INDEX(#REF!,MATCH(PIs[[#This Row],[GUID]],#REF!,0),2)</f>
        <v>78wVA7YnBFnvaegzh1b0Ty</v>
      </c>
      <c r="V109" t="b">
        <v>0</v>
      </c>
    </row>
    <row r="110" spans="1:22" x14ac:dyDescent="0.3">
      <c r="A110" t="s">
        <v>738</v>
      </c>
      <c r="C110" t="s">
        <v>739</v>
      </c>
      <c r="D110" t="s">
        <v>740</v>
      </c>
      <c r="E110" t="s">
        <v>741</v>
      </c>
      <c r="F110" t="s">
        <v>742</v>
      </c>
      <c r="G110" t="s">
        <v>743</v>
      </c>
      <c r="H110" t="s">
        <v>57</v>
      </c>
      <c r="I110" t="str">
        <f>INDEX(Level[Level],MATCH(PIs[[#This Row],[L]],Level[GUID],0),1)</f>
        <v>Nicht kritisches Musskriterium</v>
      </c>
      <c r="N110" t="s">
        <v>133</v>
      </c>
      <c r="O110" t="str">
        <f>INDEX(allsections[[S]:[Order]],MATCH(PIs[[#This Row],[SGUID]],allsections[SGUID],0),1)</f>
        <v>FO 07 PFLANZENSCHUTZMITTEL</v>
      </c>
      <c r="P110" t="str">
        <f>INDEX(allsections[[S]:[Order]],MATCH(PIs[[#This Row],[SGUID]],allsections[SGUID],0),2)</f>
        <v>-</v>
      </c>
      <c r="Q110">
        <f>INDEX(allsections[[S]:[Order]],MATCH(PIs[[#This Row],[SGUID]],allsections[SGUID],0),3)</f>
        <v>7</v>
      </c>
      <c r="R110" t="s">
        <v>237</v>
      </c>
      <c r="S110" t="str">
        <f>INDEX(allsections[[S]:[Order]],MATCH(PIs[[#This Row],[SSGUID]],allsections[SGUID],0),1)</f>
        <v>FO 07.04 Lagerung von Pflanzenschutzmitteln und Nacherntebehandlungsmitteln</v>
      </c>
      <c r="T110" t="str">
        <f>INDEX(allsections[[S]:[Order]],MATCH(PIs[[#This Row],[SSGUID]],allsections[SGUID],0),2)</f>
        <v>-</v>
      </c>
      <c r="U110" t="str">
        <f>INDEX(#REF!,MATCH(PIs[[#This Row],[GUID]],#REF!,0),2)</f>
        <v>5tEJuAZKG5KWmgCRdpscul</v>
      </c>
      <c r="V110" t="b">
        <v>0</v>
      </c>
    </row>
    <row r="111" spans="1:22" x14ac:dyDescent="0.3">
      <c r="A111" t="s">
        <v>744</v>
      </c>
      <c r="C111" t="s">
        <v>745</v>
      </c>
      <c r="D111" t="s">
        <v>746</v>
      </c>
      <c r="E111" t="s">
        <v>747</v>
      </c>
      <c r="F111" t="s">
        <v>748</v>
      </c>
      <c r="G111" t="s">
        <v>749</v>
      </c>
      <c r="H111" t="s">
        <v>57</v>
      </c>
      <c r="I111" t="str">
        <f>INDEX(Level[Level],MATCH(PIs[[#This Row],[L]],Level[GUID],0),1)</f>
        <v>Nicht kritisches Musskriterium</v>
      </c>
      <c r="N111" t="s">
        <v>133</v>
      </c>
      <c r="O111" t="str">
        <f>INDEX(allsections[[S]:[Order]],MATCH(PIs[[#This Row],[SGUID]],allsections[SGUID],0),1)</f>
        <v>FO 07 PFLANZENSCHUTZMITTEL</v>
      </c>
      <c r="P111" t="str">
        <f>INDEX(allsections[[S]:[Order]],MATCH(PIs[[#This Row],[SGUID]],allsections[SGUID],0),2)</f>
        <v>-</v>
      </c>
      <c r="Q111">
        <f>INDEX(allsections[[S]:[Order]],MATCH(PIs[[#This Row],[SGUID]],allsections[SGUID],0),3)</f>
        <v>7</v>
      </c>
      <c r="R111" t="s">
        <v>237</v>
      </c>
      <c r="S111" t="str">
        <f>INDEX(allsections[[S]:[Order]],MATCH(PIs[[#This Row],[SSGUID]],allsections[SGUID],0),1)</f>
        <v>FO 07.04 Lagerung von Pflanzenschutzmitteln und Nacherntebehandlungsmitteln</v>
      </c>
      <c r="T111" t="str">
        <f>INDEX(allsections[[S]:[Order]],MATCH(PIs[[#This Row],[SSGUID]],allsections[SGUID],0),2)</f>
        <v>-</v>
      </c>
      <c r="U111" t="str">
        <f>INDEX(#REF!,MATCH(PIs[[#This Row],[GUID]],#REF!,0),2)</f>
        <v>5tEJuAZKG5KWmgCRdpscul</v>
      </c>
      <c r="V111" t="b">
        <v>0</v>
      </c>
    </row>
    <row r="112" spans="1:22" ht="409.6" x14ac:dyDescent="0.3">
      <c r="A112" t="s">
        <v>750</v>
      </c>
      <c r="C112" t="s">
        <v>751</v>
      </c>
      <c r="D112" t="s">
        <v>752</v>
      </c>
      <c r="E112" t="s">
        <v>753</v>
      </c>
      <c r="F112" t="s">
        <v>754</v>
      </c>
      <c r="G112" s="24" t="s">
        <v>755</v>
      </c>
      <c r="H112" t="s">
        <v>66</v>
      </c>
      <c r="I112" t="str">
        <f>INDEX(Level[Level],MATCH(PIs[[#This Row],[L]],Level[GUID],0),1)</f>
        <v>Kritisches Musskriterium</v>
      </c>
      <c r="N112" t="s">
        <v>169</v>
      </c>
      <c r="O112" t="str">
        <f>INDEX(allsections[[S]:[Order]],MATCH(PIs[[#This Row],[SGUID]],allsections[SGUID],0),1)</f>
        <v>FO 12 GESUNDHEIT UND SICHERHEIT VON ARBEITERN</v>
      </c>
      <c r="P112"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12">
        <f>INDEX(allsections[[S]:[Order]],MATCH(PIs[[#This Row],[SGUID]],allsections[SGUID],0),3)</f>
        <v>12</v>
      </c>
      <c r="R112" t="s">
        <v>756</v>
      </c>
      <c r="S112" t="str">
        <f>INDEX(allsections[[S]:[Order]],MATCH(PIs[[#This Row],[SSGUID]],allsections[SGUID],0),1)</f>
        <v>FO 12.02 Persönliche Schutzausrüstung</v>
      </c>
      <c r="T112" t="str">
        <f>INDEX(allsections[[S]:[Order]],MATCH(PIs[[#This Row],[SSGUID]],allsections[SGUID],0),2)</f>
        <v>-</v>
      </c>
      <c r="U112">
        <f>INDEX(#REF!,MATCH(PIs[[#This Row],[GUID]],#REF!,0),2)</f>
        <v>0</v>
      </c>
      <c r="V112" t="b">
        <v>0</v>
      </c>
    </row>
    <row r="113" spans="1:22" x14ac:dyDescent="0.3">
      <c r="A113" t="s">
        <v>757</v>
      </c>
      <c r="C113" t="s">
        <v>758</v>
      </c>
      <c r="D113" t="s">
        <v>759</v>
      </c>
      <c r="E113" t="s">
        <v>760</v>
      </c>
      <c r="F113" t="s">
        <v>761</v>
      </c>
      <c r="G113" t="s">
        <v>762</v>
      </c>
      <c r="H113" t="s">
        <v>66</v>
      </c>
      <c r="I113" t="str">
        <f>INDEX(Level[Level],MATCH(PIs[[#This Row],[L]],Level[GUID],0),1)</f>
        <v>Kritisches Musskriterium</v>
      </c>
      <c r="N113" t="s">
        <v>169</v>
      </c>
      <c r="O113" t="str">
        <f>INDEX(allsections[[S]:[Order]],MATCH(PIs[[#This Row],[SGUID]],allsections[SGUID],0),1)</f>
        <v>FO 12 GESUNDHEIT UND SICHERHEIT VON ARBEITERN</v>
      </c>
      <c r="P113"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13">
        <f>INDEX(allsections[[S]:[Order]],MATCH(PIs[[#This Row],[SGUID]],allsections[SGUID],0),3)</f>
        <v>12</v>
      </c>
      <c r="R113" t="s">
        <v>756</v>
      </c>
      <c r="S113" t="str">
        <f>INDEX(allsections[[S]:[Order]],MATCH(PIs[[#This Row],[SSGUID]],allsections[SGUID],0),1)</f>
        <v>FO 12.02 Persönliche Schutzausrüstung</v>
      </c>
      <c r="T113" t="str">
        <f>INDEX(allsections[[S]:[Order]],MATCH(PIs[[#This Row],[SSGUID]],allsections[SGUID],0),2)</f>
        <v>-</v>
      </c>
      <c r="U113">
        <f>INDEX(#REF!,MATCH(PIs[[#This Row],[GUID]],#REF!,0),2)</f>
        <v>0</v>
      </c>
      <c r="V113" t="b">
        <v>0</v>
      </c>
    </row>
    <row r="114" spans="1:22" x14ac:dyDescent="0.3">
      <c r="A114" t="s">
        <v>763</v>
      </c>
      <c r="C114" t="s">
        <v>764</v>
      </c>
      <c r="D114" t="s">
        <v>765</v>
      </c>
      <c r="E114" t="s">
        <v>766</v>
      </c>
      <c r="F114" t="s">
        <v>767</v>
      </c>
      <c r="G114" t="s">
        <v>768</v>
      </c>
      <c r="H114" t="s">
        <v>57</v>
      </c>
      <c r="I114" t="str">
        <f>INDEX(Level[Level],MATCH(PIs[[#This Row],[L]],Level[GUID],0),1)</f>
        <v>Nicht kritisches Musskriterium</v>
      </c>
      <c r="N114" t="s">
        <v>169</v>
      </c>
      <c r="O114" t="str">
        <f>INDEX(allsections[[S]:[Order]],MATCH(PIs[[#This Row],[SGUID]],allsections[SGUID],0),1)</f>
        <v>FO 12 GESUNDHEIT UND SICHERHEIT VON ARBEITERN</v>
      </c>
      <c r="P114"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14">
        <f>INDEX(allsections[[S]:[Order]],MATCH(PIs[[#This Row],[SGUID]],allsections[SGUID],0),3)</f>
        <v>12</v>
      </c>
      <c r="R114" t="s">
        <v>189</v>
      </c>
      <c r="S114" t="str">
        <f>INDEX(allsections[[S]:[Order]],MATCH(PIs[[#This Row],[SSGUID]],allsections[SGUID],0),1)</f>
        <v>FO 12.02 Gefährdungen und Erste Hilfe</v>
      </c>
      <c r="T114" t="str">
        <f>INDEX(allsections[[S]:[Order]],MATCH(PIs[[#This Row],[SSGUID]],allsections[SGUID],0),2)</f>
        <v>-</v>
      </c>
      <c r="U114">
        <f>INDEX(#REF!,MATCH(PIs[[#This Row],[GUID]],#REF!,0),2)</f>
        <v>0</v>
      </c>
      <c r="V114" t="b">
        <v>0</v>
      </c>
    </row>
    <row r="115" spans="1:22" x14ac:dyDescent="0.3">
      <c r="A115" t="s">
        <v>769</v>
      </c>
      <c r="C115" t="s">
        <v>770</v>
      </c>
      <c r="D115" t="s">
        <v>771</v>
      </c>
      <c r="E115" t="s">
        <v>772</v>
      </c>
      <c r="F115" t="s">
        <v>773</v>
      </c>
      <c r="G115" t="s">
        <v>774</v>
      </c>
      <c r="H115" t="s">
        <v>57</v>
      </c>
      <c r="I115" t="str">
        <f>INDEX(Level[Level],MATCH(PIs[[#This Row],[L]],Level[GUID],0),1)</f>
        <v>Nicht kritisches Musskriterium</v>
      </c>
      <c r="N115" t="s">
        <v>169</v>
      </c>
      <c r="O115" t="str">
        <f>INDEX(allsections[[S]:[Order]],MATCH(PIs[[#This Row],[SGUID]],allsections[SGUID],0),1)</f>
        <v>FO 12 GESUNDHEIT UND SICHERHEIT VON ARBEITERN</v>
      </c>
      <c r="P115"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15">
        <f>INDEX(allsections[[S]:[Order]],MATCH(PIs[[#This Row],[SGUID]],allsections[SGUID],0),3)</f>
        <v>12</v>
      </c>
      <c r="R115" t="s">
        <v>756</v>
      </c>
      <c r="S115" t="str">
        <f>INDEX(allsections[[S]:[Order]],MATCH(PIs[[#This Row],[SSGUID]],allsections[SGUID],0),1)</f>
        <v>FO 12.02 Persönliche Schutzausrüstung</v>
      </c>
      <c r="T115" t="str">
        <f>INDEX(allsections[[S]:[Order]],MATCH(PIs[[#This Row],[SSGUID]],allsections[SGUID],0),2)</f>
        <v>-</v>
      </c>
      <c r="U115">
        <f>INDEX(#REF!,MATCH(PIs[[#This Row],[GUID]],#REF!,0),2)</f>
        <v>0</v>
      </c>
      <c r="V115" t="b">
        <v>0</v>
      </c>
    </row>
    <row r="116" spans="1:22" ht="409.6" x14ac:dyDescent="0.3">
      <c r="A116" t="s">
        <v>775</v>
      </c>
      <c r="C116" t="s">
        <v>776</v>
      </c>
      <c r="D116" t="s">
        <v>777</v>
      </c>
      <c r="E116" t="s">
        <v>778</v>
      </c>
      <c r="F116" t="s">
        <v>779</v>
      </c>
      <c r="G116" s="24" t="s">
        <v>780</v>
      </c>
      <c r="H116" t="s">
        <v>66</v>
      </c>
      <c r="I116" t="str">
        <f>INDEX(Level[Level],MATCH(PIs[[#This Row],[L]],Level[GUID],0),1)</f>
        <v>Kritisches Musskriterium</v>
      </c>
      <c r="N116" t="s">
        <v>67</v>
      </c>
      <c r="O116" t="str">
        <f>INDEX(allsections[[S]:[Order]],MATCH(PIs[[#This Row],[SGUID]],allsections[SGUID],0),1)</f>
        <v xml:space="preserve">FO 01 MANAGEMENT </v>
      </c>
      <c r="P116" t="str">
        <f>INDEX(allsections[[S]:[Order]],MATCH(PIs[[#This Row],[SGUID]],allsections[SGUID],0),2)</f>
        <v>-</v>
      </c>
      <c r="Q116">
        <f>INDEX(allsections[[S]:[Order]],MATCH(PIs[[#This Row],[SGUID]],allsections[SGUID],0),3)</f>
        <v>1</v>
      </c>
      <c r="R116" t="s">
        <v>781</v>
      </c>
      <c r="S116" t="str">
        <f>INDEX(allsections[[S]:[Order]],MATCH(PIs[[#This Row],[SSGUID]],allsections[SGUID],0),1)</f>
        <v>FO 01.02 Ausgelagerte Aktivitäten</v>
      </c>
      <c r="T116" t="str">
        <f>INDEX(allsections[[S]:[Order]],MATCH(PIs[[#This Row],[SSGUID]],allsections[SGUID],0),2)</f>
        <v>-</v>
      </c>
      <c r="U116" t="str">
        <f>INDEX(#REF!,MATCH(PIs[[#This Row],[GUID]],#REF!,0),2)</f>
        <v>2X5jIQrwwam5QenXltA03n</v>
      </c>
      <c r="V116" t="b">
        <v>0</v>
      </c>
    </row>
    <row r="117" spans="1:22" ht="409.6" x14ac:dyDescent="0.3">
      <c r="A117" t="s">
        <v>782</v>
      </c>
      <c r="C117" t="s">
        <v>783</v>
      </c>
      <c r="D117" t="s">
        <v>784</v>
      </c>
      <c r="E117" t="s">
        <v>785</v>
      </c>
      <c r="F117" t="s">
        <v>786</v>
      </c>
      <c r="G117" s="24" t="s">
        <v>787</v>
      </c>
      <c r="H117" t="s">
        <v>57</v>
      </c>
      <c r="I117" t="str">
        <f>INDEX(Level[Level],MATCH(PIs[[#This Row],[L]],Level[GUID],0),1)</f>
        <v>Nicht kritisches Musskriterium</v>
      </c>
      <c r="N117" t="s">
        <v>58</v>
      </c>
      <c r="O117" t="str">
        <f>INDEX(allsections[[S]:[Order]],MATCH(PIs[[#This Row],[SGUID]],allsections[SGUID],0),1)</f>
        <v>FO 09 ABFALLMANAGEMENT</v>
      </c>
      <c r="P117" t="str">
        <f>INDEX(allsections[[S]:[Order]],MATCH(PIs[[#This Row],[SGUID]],allsections[SGUID],0),2)</f>
        <v>-</v>
      </c>
      <c r="Q117">
        <f>INDEX(allsections[[S]:[Order]],MATCH(PIs[[#This Row],[SGUID]],allsections[SGUID],0),3)</f>
        <v>9</v>
      </c>
      <c r="R117" t="s">
        <v>59</v>
      </c>
      <c r="S117" t="str">
        <f>INDEX(allsections[[S]:[Order]],MATCH(PIs[[#This Row],[SSGUID]],allsections[SGUID],0),1)</f>
        <v>-</v>
      </c>
      <c r="T117" t="str">
        <f>INDEX(allsections[[S]:[Order]],MATCH(PIs[[#This Row],[SSGUID]],allsections[SGUID],0),2)</f>
        <v>-</v>
      </c>
      <c r="U117">
        <f>INDEX(#REF!,MATCH(PIs[[#This Row],[GUID]],#REF!,0),2)</f>
        <v>0</v>
      </c>
      <c r="V117" t="b">
        <v>0</v>
      </c>
    </row>
    <row r="118" spans="1:22" x14ac:dyDescent="0.3">
      <c r="A118" t="s">
        <v>788</v>
      </c>
      <c r="C118" t="s">
        <v>789</v>
      </c>
      <c r="D118" t="s">
        <v>790</v>
      </c>
      <c r="E118" t="s">
        <v>791</v>
      </c>
      <c r="F118" t="s">
        <v>792</v>
      </c>
      <c r="G118" t="s">
        <v>793</v>
      </c>
      <c r="H118" t="s">
        <v>57</v>
      </c>
      <c r="I118" t="str">
        <f>INDEX(Level[Level],MATCH(PIs[[#This Row],[L]],Level[GUID],0),1)</f>
        <v>Nicht kritisches Musskriterium</v>
      </c>
      <c r="N118" t="s">
        <v>169</v>
      </c>
      <c r="O118" t="str">
        <f>INDEX(allsections[[S]:[Order]],MATCH(PIs[[#This Row],[SGUID]],allsections[SGUID],0),1)</f>
        <v>FO 12 GESUNDHEIT UND SICHERHEIT VON ARBEITERN</v>
      </c>
      <c r="P118"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18">
        <f>INDEX(allsections[[S]:[Order]],MATCH(PIs[[#This Row],[SGUID]],allsections[SGUID],0),3)</f>
        <v>12</v>
      </c>
      <c r="R118" t="s">
        <v>189</v>
      </c>
      <c r="S118" t="str">
        <f>INDEX(allsections[[S]:[Order]],MATCH(PIs[[#This Row],[SSGUID]],allsections[SGUID],0),1)</f>
        <v>FO 12.02 Gefährdungen und Erste Hilfe</v>
      </c>
      <c r="T118" t="str">
        <f>INDEX(allsections[[S]:[Order]],MATCH(PIs[[#This Row],[SSGUID]],allsections[SGUID],0),2)</f>
        <v>-</v>
      </c>
      <c r="U118">
        <f>INDEX(#REF!,MATCH(PIs[[#This Row],[GUID]],#REF!,0),2)</f>
        <v>0</v>
      </c>
      <c r="V118" t="b">
        <v>0</v>
      </c>
    </row>
    <row r="119" spans="1:22" ht="409.6" x14ac:dyDescent="0.3">
      <c r="A119" t="s">
        <v>794</v>
      </c>
      <c r="C119" t="s">
        <v>795</v>
      </c>
      <c r="D119" t="s">
        <v>796</v>
      </c>
      <c r="E119" t="s">
        <v>797</v>
      </c>
      <c r="F119" t="s">
        <v>798</v>
      </c>
      <c r="G119" s="24" t="s">
        <v>799</v>
      </c>
      <c r="H119" t="s">
        <v>66</v>
      </c>
      <c r="I119" t="str">
        <f>INDEX(Level[Level],MATCH(PIs[[#This Row],[L]],Level[GUID],0),1)</f>
        <v>Kritisches Musskriterium</v>
      </c>
      <c r="N119" t="s">
        <v>67</v>
      </c>
      <c r="O119" t="str">
        <f>INDEX(allsections[[S]:[Order]],MATCH(PIs[[#This Row],[SGUID]],allsections[SGUID],0),1)</f>
        <v xml:space="preserve">FO 01 MANAGEMENT </v>
      </c>
      <c r="P119" t="str">
        <f>INDEX(allsections[[S]:[Order]],MATCH(PIs[[#This Row],[SGUID]],allsections[SGUID],0),2)</f>
        <v>-</v>
      </c>
      <c r="Q119">
        <f>INDEX(allsections[[S]:[Order]],MATCH(PIs[[#This Row],[SGUID]],allsections[SGUID],0),3)</f>
        <v>1</v>
      </c>
      <c r="R119" t="s">
        <v>800</v>
      </c>
      <c r="S119" t="str">
        <f>INDEX(allsections[[S]:[Order]],MATCH(PIs[[#This Row],[SSGUID]],allsections[SGUID],0),1)</f>
        <v>FO 01.04 Schulungen und Zuweisen von Verantwortlichkeiten</v>
      </c>
      <c r="T119" t="str">
        <f>INDEX(allsections[[S]:[Order]],MATCH(PIs[[#This Row],[SSGUID]],allsections[SGUID],0),2)</f>
        <v>-</v>
      </c>
      <c r="U119">
        <f>INDEX(#REF!,MATCH(PIs[[#This Row],[GUID]],#REF!,0),2)</f>
        <v>0</v>
      </c>
      <c r="V119" t="b">
        <v>0</v>
      </c>
    </row>
    <row r="120" spans="1:22" ht="409.6" x14ac:dyDescent="0.3">
      <c r="A120" t="s">
        <v>801</v>
      </c>
      <c r="C120" t="s">
        <v>802</v>
      </c>
      <c r="D120" t="s">
        <v>803</v>
      </c>
      <c r="E120" t="s">
        <v>804</v>
      </c>
      <c r="F120" t="s">
        <v>805</v>
      </c>
      <c r="G120" s="24" t="s">
        <v>806</v>
      </c>
      <c r="H120" t="s">
        <v>66</v>
      </c>
      <c r="I120" t="str">
        <f>INDEX(Level[Level],MATCH(PIs[[#This Row],[L]],Level[GUID],0),1)</f>
        <v>Kritisches Musskriterium</v>
      </c>
      <c r="N120" t="s">
        <v>169</v>
      </c>
      <c r="O120" t="str">
        <f>INDEX(allsections[[S]:[Order]],MATCH(PIs[[#This Row],[SGUID]],allsections[SGUID],0),1)</f>
        <v>FO 12 GESUNDHEIT UND SICHERHEIT VON ARBEITERN</v>
      </c>
      <c r="P120"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20">
        <f>INDEX(allsections[[S]:[Order]],MATCH(PIs[[#This Row],[SGUID]],allsections[SGUID],0),3)</f>
        <v>12</v>
      </c>
      <c r="R120" t="s">
        <v>170</v>
      </c>
      <c r="S120" t="str">
        <f>INDEX(allsections[[S]:[Order]],MATCH(PIs[[#This Row],[SSGUID]],allsections[SGUID],0),1)</f>
        <v>FO 12.01 Gesundheit und Sicherheit von Arbeitern</v>
      </c>
      <c r="T120" t="str">
        <f>INDEX(allsections[[S]:[Order]],MATCH(PIs[[#This Row],[SSGUID]],allsections[SGUID],0),2)</f>
        <v>-</v>
      </c>
      <c r="U120">
        <f>INDEX(#REF!,MATCH(PIs[[#This Row],[GUID]],#REF!,0),2)</f>
        <v>0</v>
      </c>
      <c r="V120" t="b">
        <v>0</v>
      </c>
    </row>
    <row r="121" spans="1:22" ht="409.6" x14ac:dyDescent="0.3">
      <c r="A121" t="s">
        <v>807</v>
      </c>
      <c r="C121" t="s">
        <v>808</v>
      </c>
      <c r="D121" t="s">
        <v>809</v>
      </c>
      <c r="E121" t="s">
        <v>810</v>
      </c>
      <c r="F121" t="s">
        <v>811</v>
      </c>
      <c r="G121" s="24" t="s">
        <v>812</v>
      </c>
      <c r="H121" t="s">
        <v>66</v>
      </c>
      <c r="I121" t="str">
        <f>INDEX(Level[Level],MATCH(PIs[[#This Row],[L]],Level[GUID],0),1)</f>
        <v>Kritisches Musskriterium</v>
      </c>
      <c r="N121" t="s">
        <v>169</v>
      </c>
      <c r="O121" t="str">
        <f>INDEX(allsections[[S]:[Order]],MATCH(PIs[[#This Row],[SGUID]],allsections[SGUID],0),1)</f>
        <v>FO 12 GESUNDHEIT UND SICHERHEIT VON ARBEITERN</v>
      </c>
      <c r="P121"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21">
        <f>INDEX(allsections[[S]:[Order]],MATCH(PIs[[#This Row],[SGUID]],allsections[SGUID],0),3)</f>
        <v>12</v>
      </c>
      <c r="R121" t="s">
        <v>170</v>
      </c>
      <c r="S121" t="str">
        <f>INDEX(allsections[[S]:[Order]],MATCH(PIs[[#This Row],[SSGUID]],allsections[SGUID],0),1)</f>
        <v>FO 12.01 Gesundheit und Sicherheit von Arbeitern</v>
      </c>
      <c r="T121" t="str">
        <f>INDEX(allsections[[S]:[Order]],MATCH(PIs[[#This Row],[SSGUID]],allsections[SGUID],0),2)</f>
        <v>-</v>
      </c>
      <c r="U121">
        <f>INDEX(#REF!,MATCH(PIs[[#This Row],[GUID]],#REF!,0),2)</f>
        <v>0</v>
      </c>
      <c r="V121" t="b">
        <v>0</v>
      </c>
    </row>
    <row r="122" spans="1:22" ht="409.6" x14ac:dyDescent="0.3">
      <c r="A122" t="s">
        <v>813</v>
      </c>
      <c r="C122" t="s">
        <v>814</v>
      </c>
      <c r="D122" t="s">
        <v>815</v>
      </c>
      <c r="E122" t="s">
        <v>816</v>
      </c>
      <c r="F122" t="s">
        <v>817</v>
      </c>
      <c r="G122" s="24" t="s">
        <v>818</v>
      </c>
      <c r="H122" t="s">
        <v>66</v>
      </c>
      <c r="I122" t="str">
        <f>INDEX(Level[Level],MATCH(PIs[[#This Row],[L]],Level[GUID],0),1)</f>
        <v>Kritisches Musskriterium</v>
      </c>
      <c r="N122" t="s">
        <v>169</v>
      </c>
      <c r="O122" t="str">
        <f>INDEX(allsections[[S]:[Order]],MATCH(PIs[[#This Row],[SGUID]],allsections[SGUID],0),1)</f>
        <v>FO 12 GESUNDHEIT UND SICHERHEIT VON ARBEITERN</v>
      </c>
      <c r="P122"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22">
        <f>INDEX(allsections[[S]:[Order]],MATCH(PIs[[#This Row],[SGUID]],allsections[SGUID],0),3)</f>
        <v>12</v>
      </c>
      <c r="R122" t="s">
        <v>170</v>
      </c>
      <c r="S122" t="str">
        <f>INDEX(allsections[[S]:[Order]],MATCH(PIs[[#This Row],[SSGUID]],allsections[SGUID],0),1)</f>
        <v>FO 12.01 Gesundheit und Sicherheit von Arbeitern</v>
      </c>
      <c r="T122" t="str">
        <f>INDEX(allsections[[S]:[Order]],MATCH(PIs[[#This Row],[SSGUID]],allsections[SGUID],0),2)</f>
        <v>-</v>
      </c>
      <c r="U122">
        <f>INDEX(#REF!,MATCH(PIs[[#This Row],[GUID]],#REF!,0),2)</f>
        <v>0</v>
      </c>
      <c r="V122" t="b">
        <v>0</v>
      </c>
    </row>
    <row r="123" spans="1:22" ht="409.6" x14ac:dyDescent="0.3">
      <c r="A123" t="s">
        <v>819</v>
      </c>
      <c r="C123" t="s">
        <v>820</v>
      </c>
      <c r="D123" t="s">
        <v>821</v>
      </c>
      <c r="E123" t="s">
        <v>822</v>
      </c>
      <c r="F123" t="s">
        <v>823</v>
      </c>
      <c r="G123" s="24" t="s">
        <v>824</v>
      </c>
      <c r="H123" t="s">
        <v>66</v>
      </c>
      <c r="I123" t="str">
        <f>INDEX(Level[Level],MATCH(PIs[[#This Row],[L]],Level[GUID],0),1)</f>
        <v>Kritisches Musskriterium</v>
      </c>
      <c r="N123" t="s">
        <v>133</v>
      </c>
      <c r="O123" t="str">
        <f>INDEX(allsections[[S]:[Order]],MATCH(PIs[[#This Row],[SGUID]],allsections[SGUID],0),1)</f>
        <v>FO 07 PFLANZENSCHUTZMITTEL</v>
      </c>
      <c r="P123" t="str">
        <f>INDEX(allsections[[S]:[Order]],MATCH(PIs[[#This Row],[SGUID]],allsections[SGUID],0),2)</f>
        <v>-</v>
      </c>
      <c r="Q123">
        <f>INDEX(allsections[[S]:[Order]],MATCH(PIs[[#This Row],[SGUID]],allsections[SGUID],0),3)</f>
        <v>7</v>
      </c>
      <c r="R123" t="s">
        <v>825</v>
      </c>
      <c r="S123" t="str">
        <f>INDEX(allsections[[S]:[Order]],MATCH(PIs[[#This Row],[SSGUID]],allsections[SGUID],0),1)</f>
        <v>FO 07.01 Auswahl von Pflanzenschutzmitteln</v>
      </c>
      <c r="T123" t="str">
        <f>INDEX(allsections[[S]:[Order]],MATCH(PIs[[#This Row],[SSGUID]],allsections[SGUID],0),2)</f>
        <v>-</v>
      </c>
      <c r="U123" t="str">
        <f>INDEX(#REF!,MATCH(PIs[[#This Row],[GUID]],#REF!,0),2)</f>
        <v>78wVA7YnBFnvaegzh1b0Ty</v>
      </c>
      <c r="V123" t="b">
        <v>0</v>
      </c>
    </row>
    <row r="124" spans="1:22" x14ac:dyDescent="0.3">
      <c r="A124" t="s">
        <v>826</v>
      </c>
      <c r="C124" t="s">
        <v>827</v>
      </c>
      <c r="D124" t="s">
        <v>828</v>
      </c>
      <c r="E124" t="s">
        <v>829</v>
      </c>
      <c r="F124" t="s">
        <v>830</v>
      </c>
      <c r="G124" t="s">
        <v>831</v>
      </c>
      <c r="H124" t="s">
        <v>57</v>
      </c>
      <c r="I124" t="str">
        <f>INDEX(Level[Level],MATCH(PIs[[#This Row],[L]],Level[GUID],0),1)</f>
        <v>Nicht kritisches Musskriterium</v>
      </c>
      <c r="N124" t="s">
        <v>49</v>
      </c>
      <c r="O124" t="str">
        <f>INDEX(allsections[[S]:[Order]],MATCH(PIs[[#This Row],[SGUID]],allsections[SGUID],0),1)</f>
        <v>FO 04 BODEN, PFLANZENERNÄHRUNG UND DÜNGEMITTEL</v>
      </c>
      <c r="P124" t="str">
        <f>INDEX(allsections[[S]:[Order]],MATCH(PIs[[#This Row],[SGUID]],allsections[SGUID],0),2)</f>
        <v>-</v>
      </c>
      <c r="Q124">
        <f>INDEX(allsections[[S]:[Order]],MATCH(PIs[[#This Row],[SGUID]],allsections[SGUID],0),3)</f>
        <v>4</v>
      </c>
      <c r="R124" t="s">
        <v>832</v>
      </c>
      <c r="S124" t="str">
        <f>INDEX(allsections[[S]:[Order]],MATCH(PIs[[#This Row],[SSGUID]],allsections[SGUID],0),1)</f>
        <v>FO 04.07 Lagerung von Düngemitteln und Biostimulatoren</v>
      </c>
      <c r="T124" t="str">
        <f>INDEX(allsections[[S]:[Order]],MATCH(PIs[[#This Row],[SSGUID]],allsections[SGUID],0),2)</f>
        <v>-</v>
      </c>
      <c r="U124">
        <f>INDEX(#REF!,MATCH(PIs[[#This Row],[GUID]],#REF!,0),2)</f>
        <v>0</v>
      </c>
      <c r="V124" t="b">
        <v>0</v>
      </c>
    </row>
    <row r="125" spans="1:22" ht="409.6" x14ac:dyDescent="0.3">
      <c r="A125" t="s">
        <v>833</v>
      </c>
      <c r="C125" t="s">
        <v>834</v>
      </c>
      <c r="D125" t="s">
        <v>835</v>
      </c>
      <c r="E125" t="s">
        <v>836</v>
      </c>
      <c r="F125" t="s">
        <v>837</v>
      </c>
      <c r="G125" s="24" t="s">
        <v>838</v>
      </c>
      <c r="H125" t="s">
        <v>57</v>
      </c>
      <c r="I125" t="str">
        <f>INDEX(Level[Level],MATCH(PIs[[#This Row],[L]],Level[GUID],0),1)</f>
        <v>Nicht kritisches Musskriterium</v>
      </c>
      <c r="N125" t="s">
        <v>169</v>
      </c>
      <c r="O125" t="str">
        <f>INDEX(allsections[[S]:[Order]],MATCH(PIs[[#This Row],[SGUID]],allsections[SGUID],0),1)</f>
        <v>FO 12 GESUNDHEIT UND SICHERHEIT VON ARBEITERN</v>
      </c>
      <c r="P125"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25">
        <f>INDEX(allsections[[S]:[Order]],MATCH(PIs[[#This Row],[SGUID]],allsections[SGUID],0),3)</f>
        <v>12</v>
      </c>
      <c r="R125" t="s">
        <v>170</v>
      </c>
      <c r="S125" t="str">
        <f>INDEX(allsections[[S]:[Order]],MATCH(PIs[[#This Row],[SSGUID]],allsections[SGUID],0),1)</f>
        <v>FO 12.01 Gesundheit und Sicherheit von Arbeitern</v>
      </c>
      <c r="T125" t="str">
        <f>INDEX(allsections[[S]:[Order]],MATCH(PIs[[#This Row],[SSGUID]],allsections[SGUID],0),2)</f>
        <v>-</v>
      </c>
      <c r="U125">
        <f>INDEX(#REF!,MATCH(PIs[[#This Row],[GUID]],#REF!,0),2)</f>
        <v>0</v>
      </c>
      <c r="V125" t="b">
        <v>0</v>
      </c>
    </row>
    <row r="126" spans="1:22" ht="409.6" x14ac:dyDescent="0.3">
      <c r="A126" t="s">
        <v>839</v>
      </c>
      <c r="C126" t="s">
        <v>840</v>
      </c>
      <c r="D126" t="s">
        <v>841</v>
      </c>
      <c r="E126" t="s">
        <v>842</v>
      </c>
      <c r="F126" t="s">
        <v>843</v>
      </c>
      <c r="G126" s="24" t="s">
        <v>844</v>
      </c>
      <c r="H126" t="s">
        <v>57</v>
      </c>
      <c r="I126" t="str">
        <f>INDEX(Level[Level],MATCH(PIs[[#This Row],[L]],Level[GUID],0),1)</f>
        <v>Nicht kritisches Musskriterium</v>
      </c>
      <c r="N126" t="s">
        <v>169</v>
      </c>
      <c r="O126" t="str">
        <f>INDEX(allsections[[S]:[Order]],MATCH(PIs[[#This Row],[SGUID]],allsections[SGUID],0),1)</f>
        <v>FO 12 GESUNDHEIT UND SICHERHEIT VON ARBEITERN</v>
      </c>
      <c r="P126" t="str">
        <f>INDEX(allsections[[S]:[Order]],MATCH(PIs[[#This Row],[SGUID]],allsections[SGUID],0),2)</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Q126">
        <f>INDEX(allsections[[S]:[Order]],MATCH(PIs[[#This Row],[SGUID]],allsections[SGUID],0),3)</f>
        <v>12</v>
      </c>
      <c r="R126" t="s">
        <v>170</v>
      </c>
      <c r="S126" t="str">
        <f>INDEX(allsections[[S]:[Order]],MATCH(PIs[[#This Row],[SSGUID]],allsections[SGUID],0),1)</f>
        <v>FO 12.01 Gesundheit und Sicherheit von Arbeitern</v>
      </c>
      <c r="T126" t="str">
        <f>INDEX(allsections[[S]:[Order]],MATCH(PIs[[#This Row],[SSGUID]],allsections[SGUID],0),2)</f>
        <v>-</v>
      </c>
      <c r="U126">
        <f>INDEX(#REF!,MATCH(PIs[[#This Row],[GUID]],#REF!,0),2)</f>
        <v>0</v>
      </c>
      <c r="V126" t="b">
        <v>0</v>
      </c>
    </row>
    <row r="127" spans="1:22" x14ac:dyDescent="0.3">
      <c r="A127" t="s">
        <v>845</v>
      </c>
      <c r="C127" t="s">
        <v>846</v>
      </c>
      <c r="D127" t="s">
        <v>847</v>
      </c>
      <c r="E127" t="s">
        <v>848</v>
      </c>
      <c r="F127" t="s">
        <v>849</v>
      </c>
      <c r="G127" t="s">
        <v>850</v>
      </c>
      <c r="H127" t="s">
        <v>66</v>
      </c>
      <c r="I127" t="str">
        <f>INDEX(Level[Level],MATCH(PIs[[#This Row],[L]],Level[GUID],0),1)</f>
        <v>Kritisches Musskriterium</v>
      </c>
      <c r="N127" t="s">
        <v>147</v>
      </c>
      <c r="O127" t="str">
        <f>INDEX(allsections[[S]:[Order]],MATCH(PIs[[#This Row],[SGUID]],allsections[SGUID],0),1)</f>
        <v>FO 08 NACH DER ERNTE</v>
      </c>
      <c r="P127" t="str">
        <f>INDEX(allsections[[S]:[Order]],MATCH(PIs[[#This Row],[SGUID]],allsections[SGUID],0),2)</f>
        <v>-</v>
      </c>
      <c r="Q127">
        <f>INDEX(allsections[[S]:[Order]],MATCH(PIs[[#This Row],[SGUID]],allsections[SGUID],0),3)</f>
        <v>8</v>
      </c>
      <c r="R127" t="s">
        <v>148</v>
      </c>
      <c r="S127" t="str">
        <f>INDEX(allsections[[S]:[Order]],MATCH(PIs[[#This Row],[SSGUID]],allsections[SGUID],0),1)</f>
        <v>FO 08.02 Nacherntebehandlungen</v>
      </c>
      <c r="T127" t="str">
        <f>INDEX(allsections[[S]:[Order]],MATCH(PIs[[#This Row],[SSGUID]],allsections[SGUID],0),2)</f>
        <v>-</v>
      </c>
      <c r="U127" t="str">
        <f>INDEX(#REF!,MATCH(PIs[[#This Row],[GUID]],#REF!,0),2)</f>
        <v>78wVA7YnBFnvaegzh1b0Ty</v>
      </c>
      <c r="V127" t="b">
        <v>0</v>
      </c>
    </row>
    <row r="128" spans="1:22" ht="409.6" x14ac:dyDescent="0.3">
      <c r="A128" t="s">
        <v>851</v>
      </c>
      <c r="C128" t="s">
        <v>852</v>
      </c>
      <c r="D128" t="s">
        <v>853</v>
      </c>
      <c r="E128" t="s">
        <v>854</v>
      </c>
      <c r="F128" t="s">
        <v>855</v>
      </c>
      <c r="G128" s="24" t="s">
        <v>856</v>
      </c>
      <c r="H128" t="s">
        <v>57</v>
      </c>
      <c r="I128" t="str">
        <f>INDEX(Level[Level],MATCH(PIs[[#This Row],[L]],Level[GUID],0),1)</f>
        <v>Nicht kritisches Musskriterium</v>
      </c>
      <c r="N128" t="s">
        <v>147</v>
      </c>
      <c r="O128" t="str">
        <f>INDEX(allsections[[S]:[Order]],MATCH(PIs[[#This Row],[SGUID]],allsections[SGUID],0),1)</f>
        <v>FO 08 NACH DER ERNTE</v>
      </c>
      <c r="P128" t="str">
        <f>INDEX(allsections[[S]:[Order]],MATCH(PIs[[#This Row],[SGUID]],allsections[SGUID],0),2)</f>
        <v>-</v>
      </c>
      <c r="Q128">
        <f>INDEX(allsections[[S]:[Order]],MATCH(PIs[[#This Row],[SGUID]],allsections[SGUID],0),3)</f>
        <v>8</v>
      </c>
      <c r="R128" t="s">
        <v>148</v>
      </c>
      <c r="S128" t="str">
        <f>INDEX(allsections[[S]:[Order]],MATCH(PIs[[#This Row],[SSGUID]],allsections[SGUID],0),1)</f>
        <v>FO 08.02 Nacherntebehandlungen</v>
      </c>
      <c r="T128" t="str">
        <f>INDEX(allsections[[S]:[Order]],MATCH(PIs[[#This Row],[SSGUID]],allsections[SGUID],0),2)</f>
        <v>-</v>
      </c>
      <c r="U128" t="str">
        <f>INDEX(#REF!,MATCH(PIs[[#This Row],[GUID]],#REF!,0),2)</f>
        <v>78wVA7YnBFnvaegzh1b0Ty</v>
      </c>
      <c r="V128" t="b">
        <v>0</v>
      </c>
    </row>
    <row r="129" spans="1:22" x14ac:dyDescent="0.3">
      <c r="A129" t="s">
        <v>857</v>
      </c>
      <c r="C129" t="s">
        <v>858</v>
      </c>
      <c r="D129" t="s">
        <v>859</v>
      </c>
      <c r="E129" t="s">
        <v>860</v>
      </c>
      <c r="F129" t="s">
        <v>861</v>
      </c>
      <c r="G129" t="s">
        <v>862</v>
      </c>
      <c r="H129" t="s">
        <v>57</v>
      </c>
      <c r="I129" t="str">
        <f>INDEX(Level[Level],MATCH(PIs[[#This Row],[L]],Level[GUID],0),1)</f>
        <v>Nicht kritisches Musskriterium</v>
      </c>
      <c r="N129" t="s">
        <v>133</v>
      </c>
      <c r="O129" t="str">
        <f>INDEX(allsections[[S]:[Order]],MATCH(PIs[[#This Row],[SGUID]],allsections[SGUID],0),1)</f>
        <v>FO 07 PFLANZENSCHUTZMITTEL</v>
      </c>
      <c r="P129" t="str">
        <f>INDEX(allsections[[S]:[Order]],MATCH(PIs[[#This Row],[SGUID]],allsections[SGUID],0),2)</f>
        <v>-</v>
      </c>
      <c r="Q129">
        <f>INDEX(allsections[[S]:[Order]],MATCH(PIs[[#This Row],[SGUID]],allsections[SGUID],0),3)</f>
        <v>7</v>
      </c>
      <c r="R129" t="s">
        <v>863</v>
      </c>
      <c r="S129" t="str">
        <f>INDEX(allsections[[S]:[Order]],MATCH(PIs[[#This Row],[SSGUID]],allsections[SGUID],0),1)</f>
        <v xml:space="preserve">FO 07.07 Nicht verwendete Pflanzenschutzmittel </v>
      </c>
      <c r="T129" t="str">
        <f>INDEX(allsections[[S]:[Order]],MATCH(PIs[[#This Row],[SSGUID]],allsections[SGUID],0),2)</f>
        <v>-</v>
      </c>
      <c r="U129" t="str">
        <f>INDEX(#REF!,MATCH(PIs[[#This Row],[GUID]],#REF!,0),2)</f>
        <v>78wVA7YnBFnvaegzh1b0Ty</v>
      </c>
      <c r="V129" t="b">
        <v>0</v>
      </c>
    </row>
    <row r="130" spans="1:22" x14ac:dyDescent="0.3">
      <c r="A130" t="s">
        <v>864</v>
      </c>
      <c r="C130" t="s">
        <v>865</v>
      </c>
      <c r="D130" t="s">
        <v>866</v>
      </c>
      <c r="E130" t="s">
        <v>867</v>
      </c>
      <c r="F130" t="s">
        <v>868</v>
      </c>
      <c r="G130" t="s">
        <v>869</v>
      </c>
      <c r="H130" t="s">
        <v>66</v>
      </c>
      <c r="I130" t="str">
        <f>INDEX(Level[Level],MATCH(PIs[[#This Row],[L]],Level[GUID],0),1)</f>
        <v>Kritisches Musskriterium</v>
      </c>
      <c r="N130" t="s">
        <v>133</v>
      </c>
      <c r="O130" t="str">
        <f>INDEX(allsections[[S]:[Order]],MATCH(PIs[[#This Row],[SGUID]],allsections[SGUID],0),1)</f>
        <v>FO 07 PFLANZENSCHUTZMITTEL</v>
      </c>
      <c r="P130" t="str">
        <f>INDEX(allsections[[S]:[Order]],MATCH(PIs[[#This Row],[SGUID]],allsections[SGUID],0),2)</f>
        <v>-</v>
      </c>
      <c r="Q130">
        <f>INDEX(allsections[[S]:[Order]],MATCH(PIs[[#This Row],[SGUID]],allsections[SGUID],0),3)</f>
        <v>7</v>
      </c>
      <c r="R130" t="s">
        <v>134</v>
      </c>
      <c r="S130" t="str">
        <f>INDEX(allsections[[S]:[Order]],MATCH(PIs[[#This Row],[SSGUID]],allsections[SGUID],0),1)</f>
        <v>FO 07.06 Leere Pflanzenschutzmittelbehälter</v>
      </c>
      <c r="T130" t="str">
        <f>INDEX(allsections[[S]:[Order]],MATCH(PIs[[#This Row],[SSGUID]],allsections[SGUID],0),2)</f>
        <v>-</v>
      </c>
      <c r="U130" t="str">
        <f>INDEX(#REF!,MATCH(PIs[[#This Row],[GUID]],#REF!,0),2)</f>
        <v>78wVA7YnBFnvaegzh1b0Ty</v>
      </c>
      <c r="V130" t="b">
        <v>0</v>
      </c>
    </row>
    <row r="131" spans="1:22" x14ac:dyDescent="0.3">
      <c r="A131" t="s">
        <v>870</v>
      </c>
      <c r="C131" t="s">
        <v>871</v>
      </c>
      <c r="D131" t="s">
        <v>872</v>
      </c>
      <c r="E131" t="s">
        <v>873</v>
      </c>
      <c r="F131" t="s">
        <v>874</v>
      </c>
      <c r="G131" t="s">
        <v>875</v>
      </c>
      <c r="H131" t="s">
        <v>57</v>
      </c>
      <c r="I131" t="str">
        <f>INDEX(Level[Level],MATCH(PIs[[#This Row],[L]],Level[GUID],0),1)</f>
        <v>Nicht kritisches Musskriterium</v>
      </c>
      <c r="N131" t="s">
        <v>133</v>
      </c>
      <c r="O131" t="str">
        <f>INDEX(allsections[[S]:[Order]],MATCH(PIs[[#This Row],[SGUID]],allsections[SGUID],0),1)</f>
        <v>FO 07 PFLANZENSCHUTZMITTEL</v>
      </c>
      <c r="P131" t="str">
        <f>INDEX(allsections[[S]:[Order]],MATCH(PIs[[#This Row],[SGUID]],allsections[SGUID],0),2)</f>
        <v>-</v>
      </c>
      <c r="Q131">
        <f>INDEX(allsections[[S]:[Order]],MATCH(PIs[[#This Row],[SGUID]],allsections[SGUID],0),3)</f>
        <v>7</v>
      </c>
      <c r="R131" t="s">
        <v>134</v>
      </c>
      <c r="S131" t="str">
        <f>INDEX(allsections[[S]:[Order]],MATCH(PIs[[#This Row],[SSGUID]],allsections[SGUID],0),1)</f>
        <v>FO 07.06 Leere Pflanzenschutzmittelbehälter</v>
      </c>
      <c r="T131" t="str">
        <f>INDEX(allsections[[S]:[Order]],MATCH(PIs[[#This Row],[SSGUID]],allsections[SGUID],0),2)</f>
        <v>-</v>
      </c>
      <c r="U131" t="str">
        <f>INDEX(#REF!,MATCH(PIs[[#This Row],[GUID]],#REF!,0),2)</f>
        <v>78wVA7YnBFnvaegzh1b0Ty</v>
      </c>
      <c r="V131" t="b">
        <v>0</v>
      </c>
    </row>
    <row r="132" spans="1:22" ht="409.6" x14ac:dyDescent="0.3">
      <c r="A132" t="s">
        <v>876</v>
      </c>
      <c r="C132" t="s">
        <v>877</v>
      </c>
      <c r="D132" t="s">
        <v>878</v>
      </c>
      <c r="E132" t="s">
        <v>879</v>
      </c>
      <c r="F132" t="s">
        <v>880</v>
      </c>
      <c r="G132" s="24" t="s">
        <v>881</v>
      </c>
      <c r="H132" t="s">
        <v>57</v>
      </c>
      <c r="I132" t="str">
        <f>INDEX(Level[Level],MATCH(PIs[[#This Row],[L]],Level[GUID],0),1)</f>
        <v>Nicht kritisches Musskriterium</v>
      </c>
      <c r="N132" t="s">
        <v>67</v>
      </c>
      <c r="O132" t="str">
        <f>INDEX(allsections[[S]:[Order]],MATCH(PIs[[#This Row],[SGUID]],allsections[SGUID],0),1)</f>
        <v xml:space="preserve">FO 01 MANAGEMENT </v>
      </c>
      <c r="P132" t="str">
        <f>INDEX(allsections[[S]:[Order]],MATCH(PIs[[#This Row],[SGUID]],allsections[SGUID],0),2)</f>
        <v>-</v>
      </c>
      <c r="Q132">
        <f>INDEX(allsections[[S]:[Order]],MATCH(PIs[[#This Row],[SGUID]],allsections[SGUID],0),3)</f>
        <v>1</v>
      </c>
      <c r="R132" t="s">
        <v>800</v>
      </c>
      <c r="S132" t="str">
        <f>INDEX(allsections[[S]:[Order]],MATCH(PIs[[#This Row],[SSGUID]],allsections[SGUID],0),1)</f>
        <v>FO 01.04 Schulungen und Zuweisen von Verantwortlichkeiten</v>
      </c>
      <c r="T132" t="str">
        <f>INDEX(allsections[[S]:[Order]],MATCH(PIs[[#This Row],[SSGUID]],allsections[SGUID],0),2)</f>
        <v>-</v>
      </c>
      <c r="U132">
        <f>INDEX(#REF!,MATCH(PIs[[#This Row],[GUID]],#REF!,0),2)</f>
        <v>0</v>
      </c>
      <c r="V132" t="b">
        <v>0</v>
      </c>
    </row>
    <row r="133" spans="1:22" x14ac:dyDescent="0.3">
      <c r="A133" t="s">
        <v>882</v>
      </c>
      <c r="C133" t="s">
        <v>883</v>
      </c>
      <c r="D133" t="s">
        <v>884</v>
      </c>
      <c r="E133" t="s">
        <v>885</v>
      </c>
      <c r="F133" t="s">
        <v>886</v>
      </c>
      <c r="G133" t="s">
        <v>887</v>
      </c>
      <c r="H133" t="s">
        <v>57</v>
      </c>
      <c r="I133" t="str">
        <f>INDEX(Level[Level],MATCH(PIs[[#This Row],[L]],Level[GUID],0),1)</f>
        <v>Nicht kritisches Musskriterium</v>
      </c>
      <c r="N133" t="s">
        <v>133</v>
      </c>
      <c r="O133" t="str">
        <f>INDEX(allsections[[S]:[Order]],MATCH(PIs[[#This Row],[SGUID]],allsections[SGUID],0),1)</f>
        <v>FO 07 PFLANZENSCHUTZMITTEL</v>
      </c>
      <c r="P133" t="str">
        <f>INDEX(allsections[[S]:[Order]],MATCH(PIs[[#This Row],[SGUID]],allsections[SGUID],0),2)</f>
        <v>-</v>
      </c>
      <c r="Q133">
        <f>INDEX(allsections[[S]:[Order]],MATCH(PIs[[#This Row],[SGUID]],allsections[SGUID],0),3)</f>
        <v>7</v>
      </c>
      <c r="R133" t="s">
        <v>134</v>
      </c>
      <c r="S133" t="str">
        <f>INDEX(allsections[[S]:[Order]],MATCH(PIs[[#This Row],[SSGUID]],allsections[SGUID],0),1)</f>
        <v>FO 07.06 Leere Pflanzenschutzmittelbehälter</v>
      </c>
      <c r="T133" t="str">
        <f>INDEX(allsections[[S]:[Order]],MATCH(PIs[[#This Row],[SSGUID]],allsections[SGUID],0),2)</f>
        <v>-</v>
      </c>
      <c r="U133" t="str">
        <f>INDEX(#REF!,MATCH(PIs[[#This Row],[GUID]],#REF!,0),2)</f>
        <v>78wVA7YnBFnvaegzh1b0Ty</v>
      </c>
      <c r="V133" t="b">
        <v>0</v>
      </c>
    </row>
    <row r="134" spans="1:22" x14ac:dyDescent="0.3">
      <c r="A134" t="s">
        <v>888</v>
      </c>
      <c r="C134" t="s">
        <v>889</v>
      </c>
      <c r="D134" t="s">
        <v>890</v>
      </c>
      <c r="E134" t="s">
        <v>891</v>
      </c>
      <c r="F134" t="s">
        <v>892</v>
      </c>
      <c r="G134" t="s">
        <v>893</v>
      </c>
      <c r="H134" t="s">
        <v>57</v>
      </c>
      <c r="I134" t="str">
        <f>INDEX(Level[Level],MATCH(PIs[[#This Row],[L]],Level[GUID],0),1)</f>
        <v>Nicht kritisches Musskriterium</v>
      </c>
      <c r="N134" t="s">
        <v>133</v>
      </c>
      <c r="O134" t="str">
        <f>INDEX(allsections[[S]:[Order]],MATCH(PIs[[#This Row],[SGUID]],allsections[SGUID],0),1)</f>
        <v>FO 07 PFLANZENSCHUTZMITTEL</v>
      </c>
      <c r="P134" t="str">
        <f>INDEX(allsections[[S]:[Order]],MATCH(PIs[[#This Row],[SGUID]],allsections[SGUID],0),2)</f>
        <v>-</v>
      </c>
      <c r="Q134">
        <f>INDEX(allsections[[S]:[Order]],MATCH(PIs[[#This Row],[SGUID]],allsections[SGUID],0),3)</f>
        <v>7</v>
      </c>
      <c r="R134" t="s">
        <v>237</v>
      </c>
      <c r="S134" t="str">
        <f>INDEX(allsections[[S]:[Order]],MATCH(PIs[[#This Row],[SSGUID]],allsections[SGUID],0),1)</f>
        <v>FO 07.04 Lagerung von Pflanzenschutzmitteln und Nacherntebehandlungsmitteln</v>
      </c>
      <c r="T134" t="str">
        <f>INDEX(allsections[[S]:[Order]],MATCH(PIs[[#This Row],[SSGUID]],allsections[SGUID],0),2)</f>
        <v>-</v>
      </c>
      <c r="U134" t="str">
        <f>INDEX(#REF!,MATCH(PIs[[#This Row],[GUID]],#REF!,0),2)</f>
        <v>5tEJuAZKG5KWmgCRdpscul</v>
      </c>
      <c r="V134" t="b">
        <v>0</v>
      </c>
    </row>
    <row r="135" spans="1:22" ht="409.6" x14ac:dyDescent="0.3">
      <c r="A135" t="s">
        <v>894</v>
      </c>
      <c r="C135" t="s">
        <v>895</v>
      </c>
      <c r="D135" t="s">
        <v>896</v>
      </c>
      <c r="E135" t="s">
        <v>897</v>
      </c>
      <c r="F135" t="s">
        <v>898</v>
      </c>
      <c r="G135" s="24" t="s">
        <v>899</v>
      </c>
      <c r="H135" t="s">
        <v>66</v>
      </c>
      <c r="I135" t="str">
        <f>INDEX(Level[Level],MATCH(PIs[[#This Row],[L]],Level[GUID],0),1)</f>
        <v>Kritisches Musskriterium</v>
      </c>
      <c r="N135" t="s">
        <v>133</v>
      </c>
      <c r="O135" t="str">
        <f>INDEX(allsections[[S]:[Order]],MATCH(PIs[[#This Row],[SGUID]],allsections[SGUID],0),1)</f>
        <v>FO 07 PFLANZENSCHUTZMITTEL</v>
      </c>
      <c r="P135" t="str">
        <f>INDEX(allsections[[S]:[Order]],MATCH(PIs[[#This Row],[SGUID]],allsections[SGUID],0),2)</f>
        <v>-</v>
      </c>
      <c r="Q135">
        <f>INDEX(allsections[[S]:[Order]],MATCH(PIs[[#This Row],[SGUID]],allsections[SGUID],0),3)</f>
        <v>7</v>
      </c>
      <c r="R135" t="s">
        <v>237</v>
      </c>
      <c r="S135" t="str">
        <f>INDEX(allsections[[S]:[Order]],MATCH(PIs[[#This Row],[SSGUID]],allsections[SGUID],0),1)</f>
        <v>FO 07.04 Lagerung von Pflanzenschutzmitteln und Nacherntebehandlungsmitteln</v>
      </c>
      <c r="T135" t="str">
        <f>INDEX(allsections[[S]:[Order]],MATCH(PIs[[#This Row],[SSGUID]],allsections[SGUID],0),2)</f>
        <v>-</v>
      </c>
      <c r="U135" t="str">
        <f>INDEX(#REF!,MATCH(PIs[[#This Row],[GUID]],#REF!,0),2)</f>
        <v>5tEJuAZKG5KWmgCRdpscul</v>
      </c>
      <c r="V135" t="b">
        <v>0</v>
      </c>
    </row>
    <row r="136" spans="1:22" x14ac:dyDescent="0.3">
      <c r="A136" t="s">
        <v>900</v>
      </c>
      <c r="C136" t="s">
        <v>901</v>
      </c>
      <c r="D136" t="s">
        <v>902</v>
      </c>
      <c r="E136" t="s">
        <v>903</v>
      </c>
      <c r="F136" t="s">
        <v>904</v>
      </c>
      <c r="G136" t="s">
        <v>905</v>
      </c>
      <c r="H136" t="s">
        <v>57</v>
      </c>
      <c r="I136" t="str">
        <f>INDEX(Level[Level],MATCH(PIs[[#This Row],[L]],Level[GUID],0),1)</f>
        <v>Nicht kritisches Musskriterium</v>
      </c>
      <c r="N136" t="s">
        <v>133</v>
      </c>
      <c r="O136" t="str">
        <f>INDEX(allsections[[S]:[Order]],MATCH(PIs[[#This Row],[SGUID]],allsections[SGUID],0),1)</f>
        <v>FO 07 PFLANZENSCHUTZMITTEL</v>
      </c>
      <c r="P136" t="str">
        <f>INDEX(allsections[[S]:[Order]],MATCH(PIs[[#This Row],[SGUID]],allsections[SGUID],0),2)</f>
        <v>-</v>
      </c>
      <c r="Q136">
        <f>INDEX(allsections[[S]:[Order]],MATCH(PIs[[#This Row],[SGUID]],allsections[SGUID],0),3)</f>
        <v>7</v>
      </c>
      <c r="R136" t="s">
        <v>237</v>
      </c>
      <c r="S136" t="str">
        <f>INDEX(allsections[[S]:[Order]],MATCH(PIs[[#This Row],[SSGUID]],allsections[SGUID],0),1)</f>
        <v>FO 07.04 Lagerung von Pflanzenschutzmitteln und Nacherntebehandlungsmitteln</v>
      </c>
      <c r="T136" t="str">
        <f>INDEX(allsections[[S]:[Order]],MATCH(PIs[[#This Row],[SSGUID]],allsections[SGUID],0),2)</f>
        <v>-</v>
      </c>
      <c r="U136" t="str">
        <f>INDEX(#REF!,MATCH(PIs[[#This Row],[GUID]],#REF!,0),2)</f>
        <v>5tEJuAZKG5KWmgCRdpscul</v>
      </c>
      <c r="V136" t="b">
        <v>0</v>
      </c>
    </row>
    <row r="137" spans="1:22" ht="409.6" x14ac:dyDescent="0.3">
      <c r="A137" t="s">
        <v>906</v>
      </c>
      <c r="C137" t="s">
        <v>907</v>
      </c>
      <c r="D137" t="s">
        <v>908</v>
      </c>
      <c r="E137" t="s">
        <v>909</v>
      </c>
      <c r="F137" t="s">
        <v>910</v>
      </c>
      <c r="G137" s="24" t="s">
        <v>911</v>
      </c>
      <c r="H137" t="s">
        <v>66</v>
      </c>
      <c r="I137" t="str">
        <f>INDEX(Level[Level],MATCH(PIs[[#This Row],[L]],Level[GUID],0),1)</f>
        <v>Kritisches Musskriterium</v>
      </c>
      <c r="N137" t="s">
        <v>133</v>
      </c>
      <c r="O137" t="str">
        <f>INDEX(allsections[[S]:[Order]],MATCH(PIs[[#This Row],[SGUID]],allsections[SGUID],0),1)</f>
        <v>FO 07 PFLANZENSCHUTZMITTEL</v>
      </c>
      <c r="P137" t="str">
        <f>INDEX(allsections[[S]:[Order]],MATCH(PIs[[#This Row],[SGUID]],allsections[SGUID],0),2)</f>
        <v>-</v>
      </c>
      <c r="Q137">
        <f>INDEX(allsections[[S]:[Order]],MATCH(PIs[[#This Row],[SGUID]],allsections[SGUID],0),3)</f>
        <v>7</v>
      </c>
      <c r="R137" t="s">
        <v>134</v>
      </c>
      <c r="S137" t="str">
        <f>INDEX(allsections[[S]:[Order]],MATCH(PIs[[#This Row],[SSGUID]],allsections[SGUID],0),1)</f>
        <v>FO 07.06 Leere Pflanzenschutzmittelbehälter</v>
      </c>
      <c r="T137" t="str">
        <f>INDEX(allsections[[S]:[Order]],MATCH(PIs[[#This Row],[SSGUID]],allsections[SGUID],0),2)</f>
        <v>-</v>
      </c>
      <c r="U137" t="str">
        <f>INDEX(#REF!,MATCH(PIs[[#This Row],[GUID]],#REF!,0),2)</f>
        <v>78wVA7YnBFnvaegzh1b0Ty</v>
      </c>
      <c r="V137" t="b">
        <v>0</v>
      </c>
    </row>
    <row r="138" spans="1:22" ht="409.6" x14ac:dyDescent="0.3">
      <c r="A138" t="s">
        <v>912</v>
      </c>
      <c r="C138" t="s">
        <v>913</v>
      </c>
      <c r="D138" t="s">
        <v>914</v>
      </c>
      <c r="E138" t="s">
        <v>915</v>
      </c>
      <c r="F138" t="s">
        <v>916</v>
      </c>
      <c r="G138" s="24" t="s">
        <v>917</v>
      </c>
      <c r="H138" t="s">
        <v>57</v>
      </c>
      <c r="I138" t="str">
        <f>INDEX(Level[Level],MATCH(PIs[[#This Row],[L]],Level[GUID],0),1)</f>
        <v>Nicht kritisches Musskriterium</v>
      </c>
      <c r="N138" t="s">
        <v>133</v>
      </c>
      <c r="O138" t="str">
        <f>INDEX(allsections[[S]:[Order]],MATCH(PIs[[#This Row],[SGUID]],allsections[SGUID],0),1)</f>
        <v>FO 07 PFLANZENSCHUTZMITTEL</v>
      </c>
      <c r="P138" t="str">
        <f>INDEX(allsections[[S]:[Order]],MATCH(PIs[[#This Row],[SGUID]],allsections[SGUID],0),2)</f>
        <v>-</v>
      </c>
      <c r="Q138">
        <f>INDEX(allsections[[S]:[Order]],MATCH(PIs[[#This Row],[SGUID]],allsections[SGUID],0),3)</f>
        <v>7</v>
      </c>
      <c r="R138" t="s">
        <v>237</v>
      </c>
      <c r="S138" t="str">
        <f>INDEX(allsections[[S]:[Order]],MATCH(PIs[[#This Row],[SSGUID]],allsections[SGUID],0),1)</f>
        <v>FO 07.04 Lagerung von Pflanzenschutzmitteln und Nacherntebehandlungsmitteln</v>
      </c>
      <c r="T138" t="str">
        <f>INDEX(allsections[[S]:[Order]],MATCH(PIs[[#This Row],[SSGUID]],allsections[SGUID],0),2)</f>
        <v>-</v>
      </c>
      <c r="U138" t="str">
        <f>INDEX(#REF!,MATCH(PIs[[#This Row],[GUID]],#REF!,0),2)</f>
        <v>5tEJuAZKG5KWmgCRdpscul</v>
      </c>
      <c r="V138" t="b">
        <v>0</v>
      </c>
    </row>
    <row r="139" spans="1:22" ht="409.6" x14ac:dyDescent="0.3">
      <c r="A139" t="s">
        <v>918</v>
      </c>
      <c r="C139" t="s">
        <v>919</v>
      </c>
      <c r="D139" t="s">
        <v>920</v>
      </c>
      <c r="E139" t="s">
        <v>921</v>
      </c>
      <c r="F139" t="s">
        <v>922</v>
      </c>
      <c r="G139" s="24" t="s">
        <v>923</v>
      </c>
      <c r="H139" t="s">
        <v>57</v>
      </c>
      <c r="I139" t="str">
        <f>INDEX(Level[Level],MATCH(PIs[[#This Row],[L]],Level[GUID],0),1)</f>
        <v>Nicht kritisches Musskriterium</v>
      </c>
      <c r="N139" t="s">
        <v>133</v>
      </c>
      <c r="O139" t="str">
        <f>INDEX(allsections[[S]:[Order]],MATCH(PIs[[#This Row],[SGUID]],allsections[SGUID],0),1)</f>
        <v>FO 07 PFLANZENSCHUTZMITTEL</v>
      </c>
      <c r="P139" t="str">
        <f>INDEX(allsections[[S]:[Order]],MATCH(PIs[[#This Row],[SGUID]],allsections[SGUID],0),2)</f>
        <v>-</v>
      </c>
      <c r="Q139">
        <f>INDEX(allsections[[S]:[Order]],MATCH(PIs[[#This Row],[SGUID]],allsections[SGUID],0),3)</f>
        <v>7</v>
      </c>
      <c r="R139" t="s">
        <v>924</v>
      </c>
      <c r="S139" t="str">
        <f>INDEX(allsections[[S]:[Order]],MATCH(PIs[[#This Row],[SSGUID]],allsections[SGUID],0),1)</f>
        <v xml:space="preserve">FO 07.08 Anwendung sonstiger Substanzen </v>
      </c>
      <c r="T139" t="str">
        <f>INDEX(allsections[[S]:[Order]],MATCH(PIs[[#This Row],[SSGUID]],allsections[SGUID],0),2)</f>
        <v>-</v>
      </c>
      <c r="U139">
        <f>INDEX(#REF!,MATCH(PIs[[#This Row],[GUID]],#REF!,0),2)</f>
        <v>0</v>
      </c>
      <c r="V139" t="b">
        <v>0</v>
      </c>
    </row>
    <row r="140" spans="1:22" ht="409.6" x14ac:dyDescent="0.3">
      <c r="A140" t="s">
        <v>925</v>
      </c>
      <c r="C140" t="s">
        <v>926</v>
      </c>
      <c r="D140" t="s">
        <v>927</v>
      </c>
      <c r="E140" t="s">
        <v>928</v>
      </c>
      <c r="F140" t="s">
        <v>929</v>
      </c>
      <c r="G140" s="24" t="s">
        <v>930</v>
      </c>
      <c r="H140" t="s">
        <v>48</v>
      </c>
      <c r="I140" t="str">
        <f>INDEX(Level[Level],MATCH(PIs[[#This Row],[L]],Level[GUID],0),1)</f>
        <v>Empfehlung</v>
      </c>
      <c r="N140" t="s">
        <v>133</v>
      </c>
      <c r="O140" t="str">
        <f>INDEX(allsections[[S]:[Order]],MATCH(PIs[[#This Row],[SGUID]],allsections[SGUID],0),1)</f>
        <v>FO 07 PFLANZENSCHUTZMITTEL</v>
      </c>
      <c r="P140" t="str">
        <f>INDEX(allsections[[S]:[Order]],MATCH(PIs[[#This Row],[SGUID]],allsections[SGUID],0),2)</f>
        <v>-</v>
      </c>
      <c r="Q140">
        <f>INDEX(allsections[[S]:[Order]],MATCH(PIs[[#This Row],[SGUID]],allsections[SGUID],0),3)</f>
        <v>7</v>
      </c>
      <c r="R140" t="s">
        <v>931</v>
      </c>
      <c r="S140" t="str">
        <f>INDEX(allsections[[S]:[Order]],MATCH(PIs[[#This Row],[SSGUID]],allsections[SGUID],0),1)</f>
        <v xml:space="preserve">FO 07.02 Aufzeichnungen über die Anwendungen </v>
      </c>
      <c r="T140" t="str">
        <f>INDEX(allsections[[S]:[Order]],MATCH(PIs[[#This Row],[SSGUID]],allsections[SGUID],0),2)</f>
        <v>-</v>
      </c>
      <c r="U140" t="str">
        <f>INDEX(#REF!,MATCH(PIs[[#This Row],[GUID]],#REF!,0),2)</f>
        <v>78wVA7YnBFnvaegzh1b0Ty</v>
      </c>
      <c r="V140" t="b">
        <v>0</v>
      </c>
    </row>
    <row r="141" spans="1:22" x14ac:dyDescent="0.3">
      <c r="A141" t="s">
        <v>932</v>
      </c>
      <c r="C141" t="s">
        <v>933</v>
      </c>
      <c r="D141" t="s">
        <v>934</v>
      </c>
      <c r="E141" t="s">
        <v>935</v>
      </c>
      <c r="F141" t="s">
        <v>936</v>
      </c>
      <c r="G141" t="s">
        <v>937</v>
      </c>
      <c r="H141" t="s">
        <v>57</v>
      </c>
      <c r="I141" t="str">
        <f>INDEX(Level[Level],MATCH(PIs[[#This Row],[L]],Level[GUID],0),1)</f>
        <v>Nicht kritisches Musskriterium</v>
      </c>
      <c r="N141" t="s">
        <v>133</v>
      </c>
      <c r="O141" t="str">
        <f>INDEX(allsections[[S]:[Order]],MATCH(PIs[[#This Row],[SGUID]],allsections[SGUID],0),1)</f>
        <v>FO 07 PFLANZENSCHUTZMITTEL</v>
      </c>
      <c r="P141" t="str">
        <f>INDEX(allsections[[S]:[Order]],MATCH(PIs[[#This Row],[SGUID]],allsections[SGUID],0),2)</f>
        <v>-</v>
      </c>
      <c r="Q141">
        <f>INDEX(allsections[[S]:[Order]],MATCH(PIs[[#This Row],[SGUID]],allsections[SGUID],0),3)</f>
        <v>7</v>
      </c>
      <c r="R141" t="s">
        <v>931</v>
      </c>
      <c r="S141" t="str">
        <f>INDEX(allsections[[S]:[Order]],MATCH(PIs[[#This Row],[SSGUID]],allsections[SGUID],0),1)</f>
        <v xml:space="preserve">FO 07.02 Aufzeichnungen über die Anwendungen </v>
      </c>
      <c r="T141" t="str">
        <f>INDEX(allsections[[S]:[Order]],MATCH(PIs[[#This Row],[SSGUID]],allsections[SGUID],0),2)</f>
        <v>-</v>
      </c>
      <c r="U141" t="str">
        <f>INDEX(#REF!,MATCH(PIs[[#This Row],[GUID]],#REF!,0),2)</f>
        <v>78wVA7YnBFnvaegzh1b0Ty</v>
      </c>
      <c r="V141" t="b">
        <v>0</v>
      </c>
    </row>
    <row r="142" spans="1:22" ht="409.6" x14ac:dyDescent="0.3">
      <c r="A142" t="s">
        <v>938</v>
      </c>
      <c r="C142" t="s">
        <v>939</v>
      </c>
      <c r="D142" t="s">
        <v>940</v>
      </c>
      <c r="E142" t="s">
        <v>941</v>
      </c>
      <c r="F142" t="s">
        <v>942</v>
      </c>
      <c r="G142" s="24" t="s">
        <v>943</v>
      </c>
      <c r="H142" t="s">
        <v>48</v>
      </c>
      <c r="I142" t="str">
        <f>INDEX(Level[Level],MATCH(PIs[[#This Row],[L]],Level[GUID],0),1)</f>
        <v>Empfehlung</v>
      </c>
      <c r="N142" t="s">
        <v>133</v>
      </c>
      <c r="O142" t="str">
        <f>INDEX(allsections[[S]:[Order]],MATCH(PIs[[#This Row],[SGUID]],allsections[SGUID],0),1)</f>
        <v>FO 07 PFLANZENSCHUTZMITTEL</v>
      </c>
      <c r="P142" t="str">
        <f>INDEX(allsections[[S]:[Order]],MATCH(PIs[[#This Row],[SGUID]],allsections[SGUID],0),2)</f>
        <v>-</v>
      </c>
      <c r="Q142">
        <f>INDEX(allsections[[S]:[Order]],MATCH(PIs[[#This Row],[SGUID]],allsections[SGUID],0),3)</f>
        <v>7</v>
      </c>
      <c r="R142" t="s">
        <v>931</v>
      </c>
      <c r="S142" t="str">
        <f>INDEX(allsections[[S]:[Order]],MATCH(PIs[[#This Row],[SSGUID]],allsections[SGUID],0),1)</f>
        <v xml:space="preserve">FO 07.02 Aufzeichnungen über die Anwendungen </v>
      </c>
      <c r="T142" t="str">
        <f>INDEX(allsections[[S]:[Order]],MATCH(PIs[[#This Row],[SSGUID]],allsections[SGUID],0),2)</f>
        <v>-</v>
      </c>
      <c r="U142" t="str">
        <f>INDEX(#REF!,MATCH(PIs[[#This Row],[GUID]],#REF!,0),2)</f>
        <v>78wVA7YnBFnvaegzh1b0Ty</v>
      </c>
      <c r="V142" t="b">
        <v>0</v>
      </c>
    </row>
    <row r="143" spans="1:22" ht="409.6" x14ac:dyDescent="0.3">
      <c r="A143" t="s">
        <v>944</v>
      </c>
      <c r="C143" t="s">
        <v>945</v>
      </c>
      <c r="D143" t="s">
        <v>946</v>
      </c>
      <c r="E143" t="s">
        <v>947</v>
      </c>
      <c r="F143" t="s">
        <v>948</v>
      </c>
      <c r="G143" s="24" t="s">
        <v>949</v>
      </c>
      <c r="H143" t="s">
        <v>66</v>
      </c>
      <c r="I143" t="str">
        <f>INDEX(Level[Level],MATCH(PIs[[#This Row],[L]],Level[GUID],0),1)</f>
        <v>Kritisches Musskriterium</v>
      </c>
      <c r="N143" t="s">
        <v>133</v>
      </c>
      <c r="O143" t="str">
        <f>INDEX(allsections[[S]:[Order]],MATCH(PIs[[#This Row],[SGUID]],allsections[SGUID],0),1)</f>
        <v>FO 07 PFLANZENSCHUTZMITTEL</v>
      </c>
      <c r="P143" t="str">
        <f>INDEX(allsections[[S]:[Order]],MATCH(PIs[[#This Row],[SGUID]],allsections[SGUID],0),2)</f>
        <v>-</v>
      </c>
      <c r="Q143">
        <f>INDEX(allsections[[S]:[Order]],MATCH(PIs[[#This Row],[SGUID]],allsections[SGUID],0),3)</f>
        <v>7</v>
      </c>
      <c r="R143" t="s">
        <v>931</v>
      </c>
      <c r="S143" t="str">
        <f>INDEX(allsections[[S]:[Order]],MATCH(PIs[[#This Row],[SSGUID]],allsections[SGUID],0),1)</f>
        <v xml:space="preserve">FO 07.02 Aufzeichnungen über die Anwendungen </v>
      </c>
      <c r="T143" t="str">
        <f>INDEX(allsections[[S]:[Order]],MATCH(PIs[[#This Row],[SSGUID]],allsections[SGUID],0),2)</f>
        <v>-</v>
      </c>
      <c r="U143" t="str">
        <f>INDEX(#REF!,MATCH(PIs[[#This Row],[GUID]],#REF!,0),2)</f>
        <v>78wVA7YnBFnvaegzh1b0Ty</v>
      </c>
      <c r="V143" t="b">
        <v>0</v>
      </c>
    </row>
    <row r="144" spans="1:22" ht="409.6" x14ac:dyDescent="0.3">
      <c r="A144" t="s">
        <v>950</v>
      </c>
      <c r="C144" t="s">
        <v>951</v>
      </c>
      <c r="D144" t="s">
        <v>952</v>
      </c>
      <c r="E144" t="s">
        <v>953</v>
      </c>
      <c r="F144" t="s">
        <v>954</v>
      </c>
      <c r="G144" s="24" t="s">
        <v>955</v>
      </c>
      <c r="H144" t="s">
        <v>66</v>
      </c>
      <c r="I144" t="str">
        <f>INDEX(Level[Level],MATCH(PIs[[#This Row],[L]],Level[GUID],0),1)</f>
        <v>Kritisches Musskriterium</v>
      </c>
      <c r="N144" t="s">
        <v>133</v>
      </c>
      <c r="O144" t="str">
        <f>INDEX(allsections[[S]:[Order]],MATCH(PIs[[#This Row],[SGUID]],allsections[SGUID],0),1)</f>
        <v>FO 07 PFLANZENSCHUTZMITTEL</v>
      </c>
      <c r="P144" t="str">
        <f>INDEX(allsections[[S]:[Order]],MATCH(PIs[[#This Row],[SGUID]],allsections[SGUID],0),2)</f>
        <v>-</v>
      </c>
      <c r="Q144">
        <f>INDEX(allsections[[S]:[Order]],MATCH(PIs[[#This Row],[SGUID]],allsections[SGUID],0),3)</f>
        <v>7</v>
      </c>
      <c r="R144" t="s">
        <v>825</v>
      </c>
      <c r="S144" t="str">
        <f>INDEX(allsections[[S]:[Order]],MATCH(PIs[[#This Row],[SSGUID]],allsections[SGUID],0),1)</f>
        <v>FO 07.01 Auswahl von Pflanzenschutzmitteln</v>
      </c>
      <c r="T144" t="str">
        <f>INDEX(allsections[[S]:[Order]],MATCH(PIs[[#This Row],[SSGUID]],allsections[SGUID],0),2)</f>
        <v>-</v>
      </c>
      <c r="U144" t="str">
        <f>INDEX(#REF!,MATCH(PIs[[#This Row],[GUID]],#REF!,0),2)</f>
        <v>78wVA7YnBFnvaegzh1b0Ty</v>
      </c>
      <c r="V144" t="b">
        <v>0</v>
      </c>
    </row>
    <row r="145" spans="1:22" ht="409.6" x14ac:dyDescent="0.3">
      <c r="A145" t="s">
        <v>956</v>
      </c>
      <c r="C145" t="s">
        <v>957</v>
      </c>
      <c r="D145" t="s">
        <v>958</v>
      </c>
      <c r="E145" t="s">
        <v>959</v>
      </c>
      <c r="F145" t="s">
        <v>960</v>
      </c>
      <c r="G145" s="24" t="s">
        <v>961</v>
      </c>
      <c r="H145" t="s">
        <v>57</v>
      </c>
      <c r="I145" t="str">
        <f>INDEX(Level[Level],MATCH(PIs[[#This Row],[L]],Level[GUID],0),1)</f>
        <v>Nicht kritisches Musskriterium</v>
      </c>
      <c r="N145" t="s">
        <v>133</v>
      </c>
      <c r="O145" t="str">
        <f>INDEX(allsections[[S]:[Order]],MATCH(PIs[[#This Row],[SGUID]],allsections[SGUID],0),1)</f>
        <v>FO 07 PFLANZENSCHUTZMITTEL</v>
      </c>
      <c r="P145" t="str">
        <f>INDEX(allsections[[S]:[Order]],MATCH(PIs[[#This Row],[SGUID]],allsections[SGUID],0),2)</f>
        <v>-</v>
      </c>
      <c r="Q145">
        <f>INDEX(allsections[[S]:[Order]],MATCH(PIs[[#This Row],[SGUID]],allsections[SGUID],0),3)</f>
        <v>7</v>
      </c>
      <c r="R145" t="s">
        <v>931</v>
      </c>
      <c r="S145" t="str">
        <f>INDEX(allsections[[S]:[Order]],MATCH(PIs[[#This Row],[SSGUID]],allsections[SGUID],0),1)</f>
        <v xml:space="preserve">FO 07.02 Aufzeichnungen über die Anwendungen </v>
      </c>
      <c r="T145" t="str">
        <f>INDEX(allsections[[S]:[Order]],MATCH(PIs[[#This Row],[SSGUID]],allsections[SGUID],0),2)</f>
        <v>-</v>
      </c>
      <c r="U145" t="str">
        <f>INDEX(#REF!,MATCH(PIs[[#This Row],[GUID]],#REF!,0),2)</f>
        <v>78wVA7YnBFnvaegzh1b0Ty</v>
      </c>
      <c r="V145" t="b">
        <v>0</v>
      </c>
    </row>
    <row r="146" spans="1:22" x14ac:dyDescent="0.3">
      <c r="A146" t="s">
        <v>962</v>
      </c>
      <c r="C146" t="s">
        <v>963</v>
      </c>
      <c r="D146" t="s">
        <v>964</v>
      </c>
      <c r="E146" t="s">
        <v>965</v>
      </c>
      <c r="F146" t="s">
        <v>966</v>
      </c>
      <c r="G146" t="s">
        <v>967</v>
      </c>
      <c r="H146" t="s">
        <v>66</v>
      </c>
      <c r="I146" t="str">
        <f>INDEX(Level[Level],MATCH(PIs[[#This Row],[L]],Level[GUID],0),1)</f>
        <v>Kritisches Musskriterium</v>
      </c>
      <c r="N146" t="s">
        <v>147</v>
      </c>
      <c r="O146" t="str">
        <f>INDEX(allsections[[S]:[Order]],MATCH(PIs[[#This Row],[SGUID]],allsections[SGUID],0),1)</f>
        <v>FO 08 NACH DER ERNTE</v>
      </c>
      <c r="P146" t="str">
        <f>INDEX(allsections[[S]:[Order]],MATCH(PIs[[#This Row],[SGUID]],allsections[SGUID],0),2)</f>
        <v>-</v>
      </c>
      <c r="Q146">
        <f>INDEX(allsections[[S]:[Order]],MATCH(PIs[[#This Row],[SGUID]],allsections[SGUID],0),3)</f>
        <v>8</v>
      </c>
      <c r="R146" t="s">
        <v>148</v>
      </c>
      <c r="S146" t="str">
        <f>INDEX(allsections[[S]:[Order]],MATCH(PIs[[#This Row],[SSGUID]],allsections[SGUID],0),1)</f>
        <v>FO 08.02 Nacherntebehandlungen</v>
      </c>
      <c r="T146" t="str">
        <f>INDEX(allsections[[S]:[Order]],MATCH(PIs[[#This Row],[SSGUID]],allsections[SGUID],0),2)</f>
        <v>-</v>
      </c>
      <c r="U146" t="str">
        <f>INDEX(#REF!,MATCH(PIs[[#This Row],[GUID]],#REF!,0),2)</f>
        <v>78wVA7YnBFnvaegzh1b0Ty</v>
      </c>
      <c r="V146" t="b">
        <v>0</v>
      </c>
    </row>
    <row r="147" spans="1:22" ht="409.6" x14ac:dyDescent="0.3">
      <c r="A147" t="s">
        <v>968</v>
      </c>
      <c r="C147" t="s">
        <v>969</v>
      </c>
      <c r="D147" t="s">
        <v>970</v>
      </c>
      <c r="E147" t="s">
        <v>971</v>
      </c>
      <c r="F147" t="s">
        <v>972</v>
      </c>
      <c r="G147" s="24" t="s">
        <v>973</v>
      </c>
      <c r="H147" t="s">
        <v>66</v>
      </c>
      <c r="I147" t="str">
        <f>INDEX(Level[Level],MATCH(PIs[[#This Row],[L]],Level[GUID],0),1)</f>
        <v>Kritisches Musskriterium</v>
      </c>
      <c r="N147" t="s">
        <v>133</v>
      </c>
      <c r="O147" t="str">
        <f>INDEX(allsections[[S]:[Order]],MATCH(PIs[[#This Row],[SGUID]],allsections[SGUID],0),1)</f>
        <v>FO 07 PFLANZENSCHUTZMITTEL</v>
      </c>
      <c r="P147" t="str">
        <f>INDEX(allsections[[S]:[Order]],MATCH(PIs[[#This Row],[SGUID]],allsections[SGUID],0),2)</f>
        <v>-</v>
      </c>
      <c r="Q147">
        <f>INDEX(allsections[[S]:[Order]],MATCH(PIs[[#This Row],[SGUID]],allsections[SGUID],0),3)</f>
        <v>7</v>
      </c>
      <c r="R147" t="s">
        <v>825</v>
      </c>
      <c r="S147" t="str">
        <f>INDEX(allsections[[S]:[Order]],MATCH(PIs[[#This Row],[SSGUID]],allsections[SGUID],0),1)</f>
        <v>FO 07.01 Auswahl von Pflanzenschutzmitteln</v>
      </c>
      <c r="T147" t="str">
        <f>INDEX(allsections[[S]:[Order]],MATCH(PIs[[#This Row],[SSGUID]],allsections[SGUID],0),2)</f>
        <v>-</v>
      </c>
      <c r="U147" t="str">
        <f>INDEX(#REF!,MATCH(PIs[[#This Row],[GUID]],#REF!,0),2)</f>
        <v>78wVA7YnBFnvaegzh1b0Ty</v>
      </c>
      <c r="V147" t="b">
        <v>0</v>
      </c>
    </row>
    <row r="148" spans="1:22" ht="409.6" x14ac:dyDescent="0.3">
      <c r="A148" t="s">
        <v>974</v>
      </c>
      <c r="C148" t="s">
        <v>975</v>
      </c>
      <c r="D148" t="s">
        <v>976</v>
      </c>
      <c r="E148" t="s">
        <v>977</v>
      </c>
      <c r="F148" t="s">
        <v>978</v>
      </c>
      <c r="G148" s="24" t="s">
        <v>979</v>
      </c>
      <c r="H148" t="s">
        <v>66</v>
      </c>
      <c r="I148" t="str">
        <f>INDEX(Level[Level],MATCH(PIs[[#This Row],[L]],Level[GUID],0),1)</f>
        <v>Kritisches Musskriterium</v>
      </c>
      <c r="N148" t="s">
        <v>147</v>
      </c>
      <c r="O148" t="str">
        <f>INDEX(allsections[[S]:[Order]],MATCH(PIs[[#This Row],[SGUID]],allsections[SGUID],0),1)</f>
        <v>FO 08 NACH DER ERNTE</v>
      </c>
      <c r="P148" t="str">
        <f>INDEX(allsections[[S]:[Order]],MATCH(PIs[[#This Row],[SGUID]],allsections[SGUID],0),2)</f>
        <v>-</v>
      </c>
      <c r="Q148">
        <f>INDEX(allsections[[S]:[Order]],MATCH(PIs[[#This Row],[SGUID]],allsections[SGUID],0),3)</f>
        <v>8</v>
      </c>
      <c r="R148" t="s">
        <v>148</v>
      </c>
      <c r="S148" t="str">
        <f>INDEX(allsections[[S]:[Order]],MATCH(PIs[[#This Row],[SSGUID]],allsections[SGUID],0),1)</f>
        <v>FO 08.02 Nacherntebehandlungen</v>
      </c>
      <c r="T148" t="str">
        <f>INDEX(allsections[[S]:[Order]],MATCH(PIs[[#This Row],[SSGUID]],allsections[SGUID],0),2)</f>
        <v>-</v>
      </c>
      <c r="U148" t="str">
        <f>INDEX(#REF!,MATCH(PIs[[#This Row],[GUID]],#REF!,0),2)</f>
        <v>78wVA7YnBFnvaegzh1b0Ty</v>
      </c>
      <c r="V148" t="b">
        <v>0</v>
      </c>
    </row>
    <row r="149" spans="1:22" x14ac:dyDescent="0.3">
      <c r="A149" t="s">
        <v>980</v>
      </c>
      <c r="C149" t="s">
        <v>981</v>
      </c>
      <c r="D149" t="s">
        <v>982</v>
      </c>
      <c r="E149" t="s">
        <v>983</v>
      </c>
      <c r="F149" t="s">
        <v>984</v>
      </c>
      <c r="G149" t="s">
        <v>985</v>
      </c>
      <c r="H149" t="s">
        <v>57</v>
      </c>
      <c r="I149" t="str">
        <f>INDEX(Level[Level],MATCH(PIs[[#This Row],[L]],Level[GUID],0),1)</f>
        <v>Nicht kritisches Musskriterium</v>
      </c>
      <c r="N149" t="s">
        <v>49</v>
      </c>
      <c r="O149" t="str">
        <f>INDEX(allsections[[S]:[Order]],MATCH(PIs[[#This Row],[SGUID]],allsections[SGUID],0),1)</f>
        <v>FO 04 BODEN, PFLANZENERNÄHRUNG UND DÜNGEMITTEL</v>
      </c>
      <c r="P149" t="str">
        <f>INDEX(allsections[[S]:[Order]],MATCH(PIs[[#This Row],[SGUID]],allsections[SGUID],0),2)</f>
        <v>-</v>
      </c>
      <c r="Q149">
        <f>INDEX(allsections[[S]:[Order]],MATCH(PIs[[#This Row],[SGUID]],allsections[SGUID],0),3)</f>
        <v>4</v>
      </c>
      <c r="R149" t="s">
        <v>832</v>
      </c>
      <c r="S149" t="str">
        <f>INDEX(allsections[[S]:[Order]],MATCH(PIs[[#This Row],[SSGUID]],allsections[SGUID],0),1)</f>
        <v>FO 04.07 Lagerung von Düngemitteln und Biostimulatoren</v>
      </c>
      <c r="T149" t="str">
        <f>INDEX(allsections[[S]:[Order]],MATCH(PIs[[#This Row],[SSGUID]],allsections[SGUID],0),2)</f>
        <v>-</v>
      </c>
      <c r="U149" t="str">
        <f>INDEX(#REF!,MATCH(PIs[[#This Row],[GUID]],#REF!,0),2)</f>
        <v>4Zdmgt25UbXfgJxrggzCIy</v>
      </c>
      <c r="V149" t="b">
        <v>0</v>
      </c>
    </row>
    <row r="150" spans="1:22" ht="409.6" x14ac:dyDescent="0.3">
      <c r="A150" t="s">
        <v>986</v>
      </c>
      <c r="C150" t="s">
        <v>987</v>
      </c>
      <c r="D150" t="s">
        <v>988</v>
      </c>
      <c r="E150" t="s">
        <v>989</v>
      </c>
      <c r="F150" t="s">
        <v>990</v>
      </c>
      <c r="G150" s="24" t="s">
        <v>991</v>
      </c>
      <c r="H150" t="s">
        <v>57</v>
      </c>
      <c r="I150" t="str">
        <f>INDEX(Level[Level],MATCH(PIs[[#This Row],[L]],Level[GUID],0),1)</f>
        <v>Nicht kritisches Musskriterium</v>
      </c>
      <c r="N150" t="s">
        <v>49</v>
      </c>
      <c r="O150" t="str">
        <f>INDEX(allsections[[S]:[Order]],MATCH(PIs[[#This Row],[SGUID]],allsections[SGUID],0),1)</f>
        <v>FO 04 BODEN, PFLANZENERNÄHRUNG UND DÜNGEMITTEL</v>
      </c>
      <c r="P150" t="str">
        <f>INDEX(allsections[[S]:[Order]],MATCH(PIs[[#This Row],[SGUID]],allsections[SGUID],0),2)</f>
        <v>-</v>
      </c>
      <c r="Q150">
        <f>INDEX(allsections[[S]:[Order]],MATCH(PIs[[#This Row],[SGUID]],allsections[SGUID],0),3)</f>
        <v>4</v>
      </c>
      <c r="R150" t="s">
        <v>832</v>
      </c>
      <c r="S150" t="str">
        <f>INDEX(allsections[[S]:[Order]],MATCH(PIs[[#This Row],[SSGUID]],allsections[SGUID],0),1)</f>
        <v>FO 04.07 Lagerung von Düngemitteln und Biostimulatoren</v>
      </c>
      <c r="T150" t="str">
        <f>INDEX(allsections[[S]:[Order]],MATCH(PIs[[#This Row],[SSGUID]],allsections[SGUID],0),2)</f>
        <v>-</v>
      </c>
      <c r="U150" t="str">
        <f>INDEX(#REF!,MATCH(PIs[[#This Row],[GUID]],#REF!,0),2)</f>
        <v>4Zdmgt25UbXfgJxrggzCIy</v>
      </c>
      <c r="V150" t="b">
        <v>0</v>
      </c>
    </row>
    <row r="151" spans="1:22" ht="409.6" x14ac:dyDescent="0.3">
      <c r="A151" t="s">
        <v>992</v>
      </c>
      <c r="C151" t="s">
        <v>993</v>
      </c>
      <c r="D151" t="s">
        <v>994</v>
      </c>
      <c r="E151" t="s">
        <v>995</v>
      </c>
      <c r="F151" t="s">
        <v>996</v>
      </c>
      <c r="G151" s="24" t="s">
        <v>997</v>
      </c>
      <c r="H151" t="s">
        <v>66</v>
      </c>
      <c r="I151" t="str">
        <f>INDEX(Level[Level],MATCH(PIs[[#This Row],[L]],Level[GUID],0),1)</f>
        <v>Kritisches Musskriterium</v>
      </c>
      <c r="N151" t="s">
        <v>49</v>
      </c>
      <c r="O151" t="str">
        <f>INDEX(allsections[[S]:[Order]],MATCH(PIs[[#This Row],[SGUID]],allsections[SGUID],0),1)</f>
        <v>FO 04 BODEN, PFLANZENERNÄHRUNG UND DÜNGEMITTEL</v>
      </c>
      <c r="P151" t="str">
        <f>INDEX(allsections[[S]:[Order]],MATCH(PIs[[#This Row],[SGUID]],allsections[SGUID],0),2)</f>
        <v>-</v>
      </c>
      <c r="Q151">
        <f>INDEX(allsections[[S]:[Order]],MATCH(PIs[[#This Row],[SGUID]],allsections[SGUID],0),3)</f>
        <v>4</v>
      </c>
      <c r="R151" t="s">
        <v>832</v>
      </c>
      <c r="S151" t="str">
        <f>INDEX(allsections[[S]:[Order]],MATCH(PIs[[#This Row],[SSGUID]],allsections[SGUID],0),1)</f>
        <v>FO 04.07 Lagerung von Düngemitteln und Biostimulatoren</v>
      </c>
      <c r="T151" t="str">
        <f>INDEX(allsections[[S]:[Order]],MATCH(PIs[[#This Row],[SSGUID]],allsections[SGUID],0),2)</f>
        <v>-</v>
      </c>
      <c r="U151" t="str">
        <f>INDEX(#REF!,MATCH(PIs[[#This Row],[GUID]],#REF!,0),2)</f>
        <v>4Zdmgt25UbXfgJxrggzCIy</v>
      </c>
      <c r="V151" t="b">
        <v>0</v>
      </c>
    </row>
    <row r="152" spans="1:22" ht="409.6" x14ac:dyDescent="0.3">
      <c r="A152" t="s">
        <v>998</v>
      </c>
      <c r="C152" t="s">
        <v>999</v>
      </c>
      <c r="D152" t="s">
        <v>1000</v>
      </c>
      <c r="E152" t="s">
        <v>1001</v>
      </c>
      <c r="F152" t="s">
        <v>1002</v>
      </c>
      <c r="G152" s="24" t="s">
        <v>1003</v>
      </c>
      <c r="H152" t="s">
        <v>57</v>
      </c>
      <c r="I152" t="str">
        <f>INDEX(Level[Level],MATCH(PIs[[#This Row],[L]],Level[GUID],0),1)</f>
        <v>Nicht kritisches Musskriterium</v>
      </c>
      <c r="N152" t="s">
        <v>49</v>
      </c>
      <c r="O152" t="str">
        <f>INDEX(allsections[[S]:[Order]],MATCH(PIs[[#This Row],[SGUID]],allsections[SGUID],0),1)</f>
        <v>FO 04 BODEN, PFLANZENERNÄHRUNG UND DÜNGEMITTEL</v>
      </c>
      <c r="P152" t="str">
        <f>INDEX(allsections[[S]:[Order]],MATCH(PIs[[#This Row],[SGUID]],allsections[SGUID],0),2)</f>
        <v>-</v>
      </c>
      <c r="Q152">
        <f>INDEX(allsections[[S]:[Order]],MATCH(PIs[[#This Row],[SGUID]],allsections[SGUID],0),3)</f>
        <v>4</v>
      </c>
      <c r="R152" t="s">
        <v>1004</v>
      </c>
      <c r="S152" t="str">
        <f>INDEX(allsections[[S]:[Order]],MATCH(PIs[[#This Row],[SSGUID]],allsections[SGUID],0),1)</f>
        <v>FO 04.06 Aufzeichnungen über die Anwendungen</v>
      </c>
      <c r="T152" t="str">
        <f>INDEX(allsections[[S]:[Order]],MATCH(PIs[[#This Row],[SSGUID]],allsections[SGUID],0),2)</f>
        <v>-</v>
      </c>
      <c r="U152" t="str">
        <f>INDEX(#REF!,MATCH(PIs[[#This Row],[GUID]],#REF!,0),2)</f>
        <v>4R9L9YGGN56lLGRoI3945q</v>
      </c>
      <c r="V152" t="b">
        <v>0</v>
      </c>
    </row>
    <row r="153" spans="1:22" x14ac:dyDescent="0.3">
      <c r="A153" t="s">
        <v>1005</v>
      </c>
      <c r="C153" t="s">
        <v>1006</v>
      </c>
      <c r="D153" t="s">
        <v>1007</v>
      </c>
      <c r="E153" t="s">
        <v>1008</v>
      </c>
      <c r="F153" t="s">
        <v>1009</v>
      </c>
      <c r="G153" t="s">
        <v>1010</v>
      </c>
      <c r="H153" t="s">
        <v>66</v>
      </c>
      <c r="I153" t="str">
        <f>INDEX(Level[Level],MATCH(PIs[[#This Row],[L]],Level[GUID],0),1)</f>
        <v>Kritisches Musskriterium</v>
      </c>
      <c r="N153" t="s">
        <v>49</v>
      </c>
      <c r="O153" t="str">
        <f>INDEX(allsections[[S]:[Order]],MATCH(PIs[[#This Row],[SGUID]],allsections[SGUID],0),1)</f>
        <v>FO 04 BODEN, PFLANZENERNÄHRUNG UND DÜNGEMITTEL</v>
      </c>
      <c r="P153" t="str">
        <f>INDEX(allsections[[S]:[Order]],MATCH(PIs[[#This Row],[SGUID]],allsections[SGUID],0),2)</f>
        <v>-</v>
      </c>
      <c r="Q153">
        <f>INDEX(allsections[[S]:[Order]],MATCH(PIs[[#This Row],[SGUID]],allsections[SGUID],0),3)</f>
        <v>4</v>
      </c>
      <c r="R153" t="s">
        <v>256</v>
      </c>
      <c r="S153" t="str">
        <f>INDEX(allsections[[S]:[Order]],MATCH(PIs[[#This Row],[SSGUID]],allsections[SGUID],0),1)</f>
        <v>FO 04.05 Nährstoffgehalt</v>
      </c>
      <c r="T153" t="str">
        <f>INDEX(allsections[[S]:[Order]],MATCH(PIs[[#This Row],[SSGUID]],allsections[SGUID],0),2)</f>
        <v>-</v>
      </c>
      <c r="U153">
        <f>INDEX(#REF!,MATCH(PIs[[#This Row],[GUID]],#REF!,0),2)</f>
        <v>0</v>
      </c>
      <c r="V153" t="b">
        <v>0</v>
      </c>
    </row>
    <row r="154" spans="1:22" ht="409.6" x14ac:dyDescent="0.3">
      <c r="A154" t="s">
        <v>1011</v>
      </c>
      <c r="C154" t="s">
        <v>1012</v>
      </c>
      <c r="D154" t="s">
        <v>1013</v>
      </c>
      <c r="E154" t="s">
        <v>1014</v>
      </c>
      <c r="F154" t="s">
        <v>1015</v>
      </c>
      <c r="G154" s="24" t="s">
        <v>1016</v>
      </c>
      <c r="H154" t="s">
        <v>57</v>
      </c>
      <c r="I154" t="str">
        <f>INDEX(Level[Level],MATCH(PIs[[#This Row],[L]],Level[GUID],0),1)</f>
        <v>Nicht kritisches Musskriterium</v>
      </c>
      <c r="N154" t="s">
        <v>49</v>
      </c>
      <c r="O154" t="str">
        <f>INDEX(allsections[[S]:[Order]],MATCH(PIs[[#This Row],[SGUID]],allsections[SGUID],0),1)</f>
        <v>FO 04 BODEN, PFLANZENERNÄHRUNG UND DÜNGEMITTEL</v>
      </c>
      <c r="P154" t="str">
        <f>INDEX(allsections[[S]:[Order]],MATCH(PIs[[#This Row],[SGUID]],allsections[SGUID],0),2)</f>
        <v>-</v>
      </c>
      <c r="Q154">
        <f>INDEX(allsections[[S]:[Order]],MATCH(PIs[[#This Row],[SGUID]],allsections[SGUID],0),3)</f>
        <v>4</v>
      </c>
      <c r="R154" t="s">
        <v>832</v>
      </c>
      <c r="S154" t="str">
        <f>INDEX(allsections[[S]:[Order]],MATCH(PIs[[#This Row],[SSGUID]],allsections[SGUID],0),1)</f>
        <v>FO 04.07 Lagerung von Düngemitteln und Biostimulatoren</v>
      </c>
      <c r="T154" t="str">
        <f>INDEX(allsections[[S]:[Order]],MATCH(PIs[[#This Row],[SSGUID]],allsections[SGUID],0),2)</f>
        <v>-</v>
      </c>
      <c r="U154" t="str">
        <f>INDEX(#REF!,MATCH(PIs[[#This Row],[GUID]],#REF!,0),2)</f>
        <v>4Zdmgt25UbXfgJxrggzCIy</v>
      </c>
      <c r="V154" t="b">
        <v>0</v>
      </c>
    </row>
    <row r="155" spans="1:22" ht="409.6" x14ac:dyDescent="0.3">
      <c r="A155" t="s">
        <v>1017</v>
      </c>
      <c r="C155" t="s">
        <v>1018</v>
      </c>
      <c r="D155" t="s">
        <v>1019</v>
      </c>
      <c r="E155" t="s">
        <v>1020</v>
      </c>
      <c r="F155" t="s">
        <v>1021</v>
      </c>
      <c r="G155" s="24" t="s">
        <v>1022</v>
      </c>
      <c r="H155" t="s">
        <v>57</v>
      </c>
      <c r="I155" t="str">
        <f>INDEX(Level[Level],MATCH(PIs[[#This Row],[L]],Level[GUID],0),1)</f>
        <v>Nicht kritisches Musskriterium</v>
      </c>
      <c r="N155" t="s">
        <v>49</v>
      </c>
      <c r="O155" t="str">
        <f>INDEX(allsections[[S]:[Order]],MATCH(PIs[[#This Row],[SGUID]],allsections[SGUID],0),1)</f>
        <v>FO 04 BODEN, PFLANZENERNÄHRUNG UND DÜNGEMITTEL</v>
      </c>
      <c r="P155" t="str">
        <f>INDEX(allsections[[S]:[Order]],MATCH(PIs[[#This Row],[SGUID]],allsections[SGUID],0),2)</f>
        <v>-</v>
      </c>
      <c r="Q155">
        <f>INDEX(allsections[[S]:[Order]],MATCH(PIs[[#This Row],[SGUID]],allsections[SGUID],0),3)</f>
        <v>4</v>
      </c>
      <c r="R155" t="s">
        <v>256</v>
      </c>
      <c r="S155" t="str">
        <f>INDEX(allsections[[S]:[Order]],MATCH(PIs[[#This Row],[SSGUID]],allsections[SGUID],0),1)</f>
        <v>FO 04.05 Nährstoffgehalt</v>
      </c>
      <c r="T155" t="str">
        <f>INDEX(allsections[[S]:[Order]],MATCH(PIs[[#This Row],[SSGUID]],allsections[SGUID],0),2)</f>
        <v>-</v>
      </c>
      <c r="U155" t="str">
        <f>INDEX(#REF!,MATCH(PIs[[#This Row],[GUID]],#REF!,0),2)</f>
        <v>4R9L9YGGN56lLGRoI3945q</v>
      </c>
      <c r="V155" t="b">
        <v>0</v>
      </c>
    </row>
    <row r="156" spans="1:22" ht="409.6" x14ac:dyDescent="0.3">
      <c r="A156" t="s">
        <v>1023</v>
      </c>
      <c r="C156" t="s">
        <v>1024</v>
      </c>
      <c r="D156" t="s">
        <v>1025</v>
      </c>
      <c r="E156" t="s">
        <v>2388</v>
      </c>
      <c r="F156" t="s">
        <v>1026</v>
      </c>
      <c r="G156" s="24" t="s">
        <v>2387</v>
      </c>
      <c r="H156" t="s">
        <v>66</v>
      </c>
      <c r="I156" t="str">
        <f>INDEX(Level[Level],MATCH(PIs[[#This Row],[L]],Level[GUID],0),1)</f>
        <v>Kritisches Musskriterium</v>
      </c>
      <c r="N156" t="s">
        <v>81</v>
      </c>
      <c r="O156" t="str">
        <f>INDEX(allsections[[S]:[Order]],MATCH(PIs[[#This Row],[SGUID]],allsections[SGUID],0),1)</f>
        <v>FO 03 VERMEHRUNGSMATERIAL</v>
      </c>
      <c r="P156" t="str">
        <f>INDEX(allsections[[S]:[Order]],MATCH(PIs[[#This Row],[SGUID]],allsections[SGUID],0),2)</f>
        <v>-</v>
      </c>
      <c r="Q156">
        <f>INDEX(allsections[[S]:[Order]],MATCH(PIs[[#This Row],[SGUID]],allsections[SGUID],0),3)</f>
        <v>3</v>
      </c>
      <c r="R156" t="s">
        <v>1027</v>
      </c>
      <c r="S156" t="str">
        <f>INDEX(allsections[[S]:[Order]],MATCH(PIs[[#This Row],[SSGUID]],allsections[SGUID],0),1)</f>
        <v xml:space="preserve">FO 03.04 Übergangsphase </v>
      </c>
      <c r="T156" t="str">
        <f>INDEX(allsections[[S]:[Order]],MATCH(PIs[[#This Row],[SSGUID]],allsections[SGUID],0),2)</f>
        <v>-</v>
      </c>
      <c r="U156">
        <f>INDEX(#REF!,MATCH(PIs[[#This Row],[GUID]],#REF!,0),2)</f>
        <v>0</v>
      </c>
      <c r="V156" t="b">
        <v>0</v>
      </c>
    </row>
    <row r="157" spans="1:22" ht="409.6" x14ac:dyDescent="0.3">
      <c r="A157" t="s">
        <v>1028</v>
      </c>
      <c r="C157" t="s">
        <v>1029</v>
      </c>
      <c r="D157" t="s">
        <v>1030</v>
      </c>
      <c r="E157" t="s">
        <v>1031</v>
      </c>
      <c r="F157" t="s">
        <v>1032</v>
      </c>
      <c r="G157" s="24" t="s">
        <v>1033</v>
      </c>
      <c r="H157" t="s">
        <v>57</v>
      </c>
      <c r="I157" t="str">
        <f>INDEX(Level[Level],MATCH(PIs[[#This Row],[L]],Level[GUID],0),1)</f>
        <v>Nicht kritisches Musskriterium</v>
      </c>
      <c r="N157" t="s">
        <v>81</v>
      </c>
      <c r="O157" t="str">
        <f>INDEX(allsections[[S]:[Order]],MATCH(PIs[[#This Row],[SGUID]],allsections[SGUID],0),1)</f>
        <v>FO 03 VERMEHRUNGSMATERIAL</v>
      </c>
      <c r="P157" t="str">
        <f>INDEX(allsections[[S]:[Order]],MATCH(PIs[[#This Row],[SGUID]],allsections[SGUID],0),2)</f>
        <v>-</v>
      </c>
      <c r="Q157">
        <f>INDEX(allsections[[S]:[Order]],MATCH(PIs[[#This Row],[SGUID]],allsections[SGUID],0),3)</f>
        <v>3</v>
      </c>
      <c r="R157" t="s">
        <v>1034</v>
      </c>
      <c r="S157" t="str">
        <f>INDEX(allsections[[S]:[Order]],MATCH(PIs[[#This Row],[SSGUID]],allsections[SGUID],0),1)</f>
        <v>FO 03.02 Chemische Behandlungen und Beizungen</v>
      </c>
      <c r="T157" t="str">
        <f>INDEX(allsections[[S]:[Order]],MATCH(PIs[[#This Row],[SSGUID]],allsections[SGUID],0),2)</f>
        <v>-</v>
      </c>
      <c r="U157">
        <f>INDEX(#REF!,MATCH(PIs[[#This Row],[GUID]],#REF!,0),2)</f>
        <v>0</v>
      </c>
      <c r="V157" t="b">
        <v>0</v>
      </c>
    </row>
    <row r="158" spans="1:22" ht="409.6" x14ac:dyDescent="0.3">
      <c r="A158" t="s">
        <v>1035</v>
      </c>
      <c r="C158" t="s">
        <v>1036</v>
      </c>
      <c r="D158" t="s">
        <v>1037</v>
      </c>
      <c r="E158" t="s">
        <v>1038</v>
      </c>
      <c r="F158" t="s">
        <v>1039</v>
      </c>
      <c r="G158" s="24" t="s">
        <v>1040</v>
      </c>
      <c r="H158" t="s">
        <v>66</v>
      </c>
      <c r="I158" t="str">
        <f>INDEX(Level[Level],MATCH(PIs[[#This Row],[L]],Level[GUID],0),1)</f>
        <v>Kritisches Musskriterium</v>
      </c>
      <c r="N158" t="s">
        <v>81</v>
      </c>
      <c r="O158" t="str">
        <f>INDEX(allsections[[S]:[Order]],MATCH(PIs[[#This Row],[SGUID]],allsections[SGUID],0),1)</f>
        <v>FO 03 VERMEHRUNGSMATERIAL</v>
      </c>
      <c r="P158" t="str">
        <f>INDEX(allsections[[S]:[Order]],MATCH(PIs[[#This Row],[SGUID]],allsections[SGUID],0),2)</f>
        <v>-</v>
      </c>
      <c r="Q158">
        <f>INDEX(allsections[[S]:[Order]],MATCH(PIs[[#This Row],[SGUID]],allsections[SGUID],0),3)</f>
        <v>3</v>
      </c>
      <c r="R158" t="s">
        <v>1034</v>
      </c>
      <c r="S158" t="str">
        <f>INDEX(allsections[[S]:[Order]],MATCH(PIs[[#This Row],[SSGUID]],allsections[SGUID],0),1)</f>
        <v>FO 03.02 Chemische Behandlungen und Beizungen</v>
      </c>
      <c r="T158" t="str">
        <f>INDEX(allsections[[S]:[Order]],MATCH(PIs[[#This Row],[SSGUID]],allsections[SGUID],0),2)</f>
        <v>-</v>
      </c>
      <c r="U158" t="str">
        <f>INDEX(#REF!,MATCH(PIs[[#This Row],[GUID]],#REF!,0),2)</f>
        <v>1DKo9zqfflOcZsDUt4F8bK</v>
      </c>
      <c r="V158" t="b">
        <v>0</v>
      </c>
    </row>
    <row r="159" spans="1:22" ht="409.6" x14ac:dyDescent="0.3">
      <c r="A159" t="s">
        <v>1041</v>
      </c>
      <c r="C159" t="s">
        <v>1042</v>
      </c>
      <c r="D159" t="s">
        <v>1043</v>
      </c>
      <c r="E159" t="s">
        <v>1044</v>
      </c>
      <c r="F159" t="s">
        <v>1045</v>
      </c>
      <c r="G159" s="24" t="s">
        <v>1046</v>
      </c>
      <c r="H159" t="s">
        <v>48</v>
      </c>
      <c r="I159" t="str">
        <f>INDEX(Level[Level],MATCH(PIs[[#This Row],[L]],Level[GUID],0),1)</f>
        <v>Empfehlung</v>
      </c>
      <c r="N159" t="s">
        <v>49</v>
      </c>
      <c r="O159" t="str">
        <f>INDEX(allsections[[S]:[Order]],MATCH(PIs[[#This Row],[SGUID]],allsections[SGUID],0),1)</f>
        <v>FO 04 BODEN, PFLANZENERNÄHRUNG UND DÜNGEMITTEL</v>
      </c>
      <c r="P159" t="str">
        <f>INDEX(allsections[[S]:[Order]],MATCH(PIs[[#This Row],[SGUID]],allsections[SGUID],0),2)</f>
        <v>-</v>
      </c>
      <c r="Q159">
        <f>INDEX(allsections[[S]:[Order]],MATCH(PIs[[#This Row],[SGUID]],allsections[SGUID],0),3)</f>
        <v>4</v>
      </c>
      <c r="R159" t="s">
        <v>1004</v>
      </c>
      <c r="S159" t="str">
        <f>INDEX(allsections[[S]:[Order]],MATCH(PIs[[#This Row],[SSGUID]],allsections[SGUID],0),1)</f>
        <v>FO 04.06 Aufzeichnungen über die Anwendungen</v>
      </c>
      <c r="T159" t="str">
        <f>INDEX(allsections[[S]:[Order]],MATCH(PIs[[#This Row],[SSGUID]],allsections[SGUID],0),2)</f>
        <v>-</v>
      </c>
      <c r="U159" t="str">
        <f>INDEX(#REF!,MATCH(PIs[[#This Row],[GUID]],#REF!,0),2)</f>
        <v>4R9L9YGGN56lLGRoI3945q</v>
      </c>
      <c r="V159"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7"/>
  <sheetViews>
    <sheetView workbookViewId="0">
      <selection activeCell="B52" sqref="B52"/>
    </sheetView>
  </sheetViews>
  <sheetFormatPr baseColWidth="10" defaultColWidth="8.88671875" defaultRowHeight="14.4" x14ac:dyDescent="0.3"/>
  <cols>
    <col min="2" max="2" width="21.88671875" customWidth="1"/>
    <col min="4" max="4" width="7.88671875" bestFit="1" customWidth="1"/>
    <col min="6" max="6" width="12.88671875" customWidth="1"/>
    <col min="11" max="11" width="9" customWidth="1"/>
    <col min="16" max="16" width="13.77734375" customWidth="1"/>
    <col min="17" max="17" width="16.77734375" customWidth="1"/>
    <col min="29" max="29" width="28.77734375" bestFit="1" customWidth="1"/>
  </cols>
  <sheetData>
    <row r="1" spans="1:29" ht="14.7" customHeight="1" x14ac:dyDescent="0.3">
      <c r="A1" s="71" t="s">
        <v>1047</v>
      </c>
      <c r="B1" s="71"/>
      <c r="C1" s="71"/>
      <c r="D1" s="71"/>
      <c r="F1" s="71" t="s">
        <v>1048</v>
      </c>
      <c r="G1" s="71"/>
      <c r="H1" s="71"/>
      <c r="I1" s="71"/>
      <c r="K1" s="71" t="s">
        <v>1049</v>
      </c>
      <c r="L1" s="71"/>
      <c r="M1" s="71"/>
      <c r="N1" s="71"/>
      <c r="P1" s="71" t="s">
        <v>1050</v>
      </c>
      <c r="Q1" s="71"/>
      <c r="R1" s="71"/>
      <c r="S1" s="71"/>
      <c r="T1" s="71"/>
      <c r="U1" s="71"/>
      <c r="V1" s="71"/>
    </row>
    <row r="2" spans="1:29" x14ac:dyDescent="0.3">
      <c r="A2" t="s">
        <v>32</v>
      </c>
      <c r="B2" t="s">
        <v>33</v>
      </c>
      <c r="C2" t="s">
        <v>34</v>
      </c>
      <c r="D2" t="s">
        <v>35</v>
      </c>
      <c r="F2" t="s">
        <v>32</v>
      </c>
      <c r="G2" t="s">
        <v>33</v>
      </c>
      <c r="H2" t="s">
        <v>34</v>
      </c>
      <c r="I2" t="s">
        <v>35</v>
      </c>
      <c r="K2" t="s">
        <v>36</v>
      </c>
      <c r="L2" t="s">
        <v>37</v>
      </c>
      <c r="M2" t="s">
        <v>38</v>
      </c>
      <c r="N2" t="s">
        <v>35</v>
      </c>
      <c r="P2" t="s">
        <v>1051</v>
      </c>
      <c r="Q2" t="s">
        <v>1052</v>
      </c>
      <c r="R2" t="s">
        <v>1053</v>
      </c>
      <c r="S2" t="s">
        <v>1054</v>
      </c>
      <c r="T2" t="s">
        <v>1055</v>
      </c>
      <c r="U2" t="s">
        <v>19</v>
      </c>
      <c r="V2" t="s">
        <v>1056</v>
      </c>
      <c r="X2" t="s">
        <v>1051</v>
      </c>
      <c r="Y2" t="s">
        <v>1052</v>
      </c>
      <c r="Z2" t="s">
        <v>1053</v>
      </c>
      <c r="AA2" t="s">
        <v>1054</v>
      </c>
      <c r="AB2" t="s">
        <v>1055</v>
      </c>
      <c r="AC2" t="s">
        <v>19</v>
      </c>
    </row>
    <row r="3" spans="1:29" x14ac:dyDescent="0.3">
      <c r="A3" t="s">
        <v>59</v>
      </c>
      <c r="B3" t="s">
        <v>1057</v>
      </c>
      <c r="C3" t="s">
        <v>1057</v>
      </c>
      <c r="F3" t="s">
        <v>1058</v>
      </c>
      <c r="G3" t="str">
        <f>INDEX(allsections[[S]:[Order]],MATCH(unique_sections[[#This Row],[SGUID]],allsections[SGUID],0),1)</f>
        <v>FV 01 INTERNE DOKUMENTATION</v>
      </c>
      <c r="H3" t="str">
        <f>INDEX(allsections[[S]:[Order]],MATCH(unique_sections[[#This Row],[SGUID]],allsections[SGUID],0),2)</f>
        <v>-</v>
      </c>
      <c r="I3">
        <f>INDEX(allsections[[S]:[Order]],MATCH(unique_sections[[#This Row],[SGUID]],allsections[SGUID],0),3)</f>
        <v>1</v>
      </c>
      <c r="K3" t="s">
        <v>59</v>
      </c>
      <c r="L3" t="str">
        <f>INDEX(allsections[[S]:[Order]],MATCH(unique_sub[[#This Row],[SSGUID]],allsections[SGUID],0),1)</f>
        <v>-</v>
      </c>
      <c r="M3" t="str">
        <f>INDEX(allsections[[S]:[Order]],MATCH(unique_sub[[#This Row],[SSGUID]],allsections[SGUID],0),2)</f>
        <v>-</v>
      </c>
      <c r="N3">
        <f>INDEX(allsections[[S]:[Order]],MATCH(unique_sub[[#This Row],[SSGUID]],allsections[SGUID],0),3)</f>
        <v>0</v>
      </c>
      <c r="P3" t="s">
        <v>1059</v>
      </c>
      <c r="Q3" t="s">
        <v>59</v>
      </c>
      <c r="R3" s="17" t="str">
        <f t="shared" ref="R3:R34" si="0">P3&amp;Q3</f>
        <v>56UycwhshuG3OMlSB7ahAa5TvyR0UgB0EOmnMkFaZftX</v>
      </c>
      <c r="S3" s="17">
        <f>INDEX(allsections[[S]:[Order]],MATCH(P3,allsections[SGUID],0),3)</f>
        <v>17</v>
      </c>
      <c r="T3" s="17">
        <f>INDEX(allsections[[S]:[Order]],MATCH(Q3,allsections[SGUID],0),3)</f>
        <v>0</v>
      </c>
      <c r="V3">
        <f>COUNTIF(Z:Z,sectionsubsection[[#This Row],[Title]])</f>
        <v>1</v>
      </c>
      <c r="Z3" s="17" t="s">
        <v>1060</v>
      </c>
      <c r="AA3" s="17" t="e">
        <f>INDEX(allsections[[S]:[Order]],MATCH(X3,allsections[SGUID],0),3)</f>
        <v>#N/A</v>
      </c>
      <c r="AB3" s="17" t="e">
        <f>INDEX(allsections[[S]:[Order]],MATCH(Y3,allsections[SGUID],0),3)</f>
        <v>#N/A</v>
      </c>
      <c r="AC3" t="s">
        <v>1061</v>
      </c>
    </row>
    <row r="4" spans="1:29" x14ac:dyDescent="0.3">
      <c r="A4" t="s">
        <v>58</v>
      </c>
      <c r="B4" t="s">
        <v>1062</v>
      </c>
      <c r="C4" t="s">
        <v>1057</v>
      </c>
      <c r="D4">
        <v>9</v>
      </c>
      <c r="F4" t="s">
        <v>1063</v>
      </c>
      <c r="G4" t="str">
        <f>INDEX(allsections[[S]:[Order]],MATCH(unique_sections[[#This Row],[SGUID]],allsections[SGUID],0),1)</f>
        <v>FV 02 PLAN ZUR KONTINUIERLICHEN VERBESSERUNG</v>
      </c>
      <c r="H4" t="str">
        <f>INDEX(allsections[[S]:[Order]],MATCH(unique_sections[[#This Row],[SGUID]],allsections[SGUID],0),2)</f>
        <v>-</v>
      </c>
      <c r="I4">
        <f>INDEX(allsections[[S]:[Order]],MATCH(unique_sections[[#This Row],[SGUID]],allsections[SGUID],0),3)</f>
        <v>2</v>
      </c>
      <c r="K4" t="s">
        <v>1064</v>
      </c>
      <c r="L4" t="str">
        <f>INDEX(allsections[[S]:[Order]],MATCH(unique_sub[[#This Row],[SSGUID]],allsections[SGUID],0),1)</f>
        <v>FV 32.04 Leere Behälter</v>
      </c>
      <c r="M4" t="str">
        <f>INDEX(allsections[[S]:[Order]],MATCH(unique_sub[[#This Row],[SSGUID]],allsections[SGUID],0),2)</f>
        <v>-</v>
      </c>
      <c r="N4">
        <f>INDEX(allsections[[S]:[Order]],MATCH(unique_sub[[#This Row],[SSGUID]],allsections[SGUID],0),3)</f>
        <v>3204</v>
      </c>
      <c r="P4" t="s">
        <v>1065</v>
      </c>
      <c r="Q4" t="s">
        <v>59</v>
      </c>
      <c r="R4" s="17" t="str">
        <f t="shared" si="0"/>
        <v>2RFsPSHa2XlX0JHYiJO2Wc5TvyR0UgB0EOmnMkFaZftX</v>
      </c>
      <c r="S4" s="17">
        <f>INDEX(allsections[[S]:[Order]],MATCH(P4,allsections[SGUID],0),3)</f>
        <v>3</v>
      </c>
      <c r="T4" s="17">
        <f>INDEX(allsections[[S]:[Order]],MATCH(Q4,allsections[SGUID],0),3)</f>
        <v>0</v>
      </c>
      <c r="V4">
        <f>COUNTIF(Z:Z,sectionsubsection[[#This Row],[Title]])</f>
        <v>1</v>
      </c>
      <c r="Z4" s="25" t="s">
        <v>1066</v>
      </c>
      <c r="AA4" s="25" t="e">
        <f>INDEX(allsections[[S]:[Order]],MATCH(X4,allsections[SGUID],0),3)</f>
        <v>#N/A</v>
      </c>
      <c r="AB4" s="25" t="e">
        <f>INDEX(allsections[[S]:[Order]],MATCH(Y4,allsections[SGUID],0),3)</f>
        <v>#N/A</v>
      </c>
      <c r="AC4" t="s">
        <v>1067</v>
      </c>
    </row>
    <row r="5" spans="1:29" x14ac:dyDescent="0.3">
      <c r="A5" t="s">
        <v>68</v>
      </c>
      <c r="B5" t="s">
        <v>1068</v>
      </c>
      <c r="C5" t="s">
        <v>1057</v>
      </c>
      <c r="D5">
        <v>101</v>
      </c>
      <c r="F5" t="s">
        <v>1065</v>
      </c>
      <c r="G5" t="str">
        <f>INDEX(allsections[[S]:[Order]],MATCH(unique_sections[[#This Row],[SGUID]],allsections[SGUID],0),1)</f>
        <v>FV 03 RESSOURCENMANAGEMENT UND SCHULUNGEN</v>
      </c>
      <c r="H5" t="str">
        <f>INDEX(allsections[[S]:[Order]],MATCH(unique_sections[[#This Row],[SGUID]],allsections[SGUID],0),2)</f>
        <v>-</v>
      </c>
      <c r="I5">
        <f>INDEX(allsections[[S]:[Order]],MATCH(unique_sections[[#This Row],[SGUID]],allsections[SGUID],0),3)</f>
        <v>3</v>
      </c>
      <c r="K5" t="s">
        <v>1069</v>
      </c>
      <c r="L5" t="str">
        <f>INDEX(allsections[[S]:[Order]],MATCH(unique_sub[[#This Row],[SSGUID]],allsections[SGUID],0),1)</f>
        <v>FV 29.02 Lagerung</v>
      </c>
      <c r="M5" t="str">
        <f>INDEX(allsections[[S]:[Order]],MATCH(unique_sub[[#This Row],[SSGUID]],allsections[SGUID],0),2)</f>
        <v>-</v>
      </c>
      <c r="N5">
        <f>INDEX(allsections[[S]:[Order]],MATCH(unique_sub[[#This Row],[SSGUID]],allsections[SGUID],0),3)</f>
        <v>2902</v>
      </c>
      <c r="P5" t="s">
        <v>1070</v>
      </c>
      <c r="Q5" t="s">
        <v>59</v>
      </c>
      <c r="R5" s="17" t="str">
        <f t="shared" si="0"/>
        <v>2lCsmz9pLx7NagHecV9mpX5TvyR0UgB0EOmnMkFaZftX</v>
      </c>
      <c r="S5" s="17">
        <f>INDEX(allsections[[S]:[Order]],MATCH(P5,allsections[SGUID],0),3)</f>
        <v>23</v>
      </c>
      <c r="T5" s="17">
        <f>INDEX(allsections[[S]:[Order]],MATCH(Q5,allsections[SGUID],0),3)</f>
        <v>0</v>
      </c>
      <c r="V5">
        <f>COUNTIF(Z:Z,sectionsubsection[[#This Row],[Title]])</f>
        <v>1</v>
      </c>
      <c r="Z5" s="25" t="s">
        <v>1071</v>
      </c>
      <c r="AA5" s="25" t="e">
        <f>INDEX(allsections[[S]:[Order]],MATCH(X5,allsections[SGUID],0),3)</f>
        <v>#N/A</v>
      </c>
      <c r="AB5" s="25" t="e">
        <f>INDEX(allsections[[S]:[Order]],MATCH(Y5,allsections[SGUID],0),3)</f>
        <v>#N/A</v>
      </c>
      <c r="AC5" t="s">
        <v>1072</v>
      </c>
    </row>
    <row r="6" spans="1:29" x14ac:dyDescent="0.3">
      <c r="A6" t="s">
        <v>67</v>
      </c>
      <c r="B6" t="s">
        <v>1073</v>
      </c>
      <c r="C6" t="s">
        <v>1057</v>
      </c>
      <c r="D6">
        <v>1</v>
      </c>
      <c r="F6" t="s">
        <v>1074</v>
      </c>
      <c r="G6" t="str">
        <f>INDEX(allsections[[S]:[Order]],MATCH(unique_sections[[#This Row],[SGUID]],allsections[SGUID],0),1)</f>
        <v>FV 04 AUSGELAGERTE AKTIVITÄTEN (SUBUNTERNEHMER)</v>
      </c>
      <c r="H6" t="str">
        <f>INDEX(allsections[[S]:[Order]],MATCH(unique_sections[[#This Row],[SGUID]],allsections[SGUID],0),2)</f>
        <v>-</v>
      </c>
      <c r="I6">
        <f>INDEX(allsections[[S]:[Order]],MATCH(unique_sections[[#This Row],[SGUID]],allsections[SGUID],0),3)</f>
        <v>4</v>
      </c>
      <c r="K6" t="s">
        <v>1075</v>
      </c>
      <c r="L6" t="str">
        <f>INDEX(allsections[[S]:[Order]],MATCH(unique_sub[[#This Row],[SSGUID]],allsections[SGUID],0),1)</f>
        <v>FV 32.01 Pflanzenschutzmittelmanagement</v>
      </c>
      <c r="M6" t="str">
        <f>INDEX(allsections[[S]:[Order]],MATCH(unique_sub[[#This Row],[SSGUID]],allsections[SGUID],0),2)</f>
        <v>-</v>
      </c>
      <c r="N6">
        <f>INDEX(allsections[[S]:[Order]],MATCH(unique_sub[[#This Row],[SSGUID]],allsections[SGUID],0),3)</f>
        <v>3201</v>
      </c>
      <c r="P6" t="s">
        <v>1063</v>
      </c>
      <c r="Q6" t="s">
        <v>59</v>
      </c>
      <c r="R6" s="17" t="str">
        <f t="shared" si="0"/>
        <v>6l21qjBupUIUO8XLCiUEef5TvyR0UgB0EOmnMkFaZftX</v>
      </c>
      <c r="S6" s="17">
        <f>INDEX(allsections[[S]:[Order]],MATCH(P6,allsections[SGUID],0),3)</f>
        <v>2</v>
      </c>
      <c r="T6" s="17">
        <f>INDEX(allsections[[S]:[Order]],MATCH(Q6,allsections[SGUID],0),3)</f>
        <v>0</v>
      </c>
      <c r="V6">
        <f>COUNTIF(Z:Z,sectionsubsection[[#This Row],[Title]])</f>
        <v>1</v>
      </c>
      <c r="Z6" s="25" t="s">
        <v>1076</v>
      </c>
      <c r="AA6" s="25" t="e">
        <f>INDEX(allsections[[S]:[Order]],MATCH(X6,allsections[SGUID],0),3)</f>
        <v>#N/A</v>
      </c>
      <c r="AB6" s="25" t="e">
        <f>INDEX(allsections[[S]:[Order]],MATCH(Y6,allsections[SGUID],0),3)</f>
        <v>#N/A</v>
      </c>
      <c r="AC6" t="s">
        <v>1077</v>
      </c>
    </row>
    <row r="7" spans="1:29" x14ac:dyDescent="0.3">
      <c r="A7" t="s">
        <v>82</v>
      </c>
      <c r="B7" t="s">
        <v>1078</v>
      </c>
      <c r="C7" t="s">
        <v>1057</v>
      </c>
      <c r="D7">
        <v>301</v>
      </c>
      <c r="F7" t="s">
        <v>1079</v>
      </c>
      <c r="G7" t="str">
        <f>INDEX(allsections[[S]:[Order]],MATCH(unique_sections[[#This Row],[SGUID]],allsections[SGUID],0),1)</f>
        <v>FV 05 SPEZIFIKATIONEN, LIEFERANTEN UND BESTANDSVERWALTUNG</v>
      </c>
      <c r="H7" t="str">
        <f>INDEX(allsections[[S]:[Order]],MATCH(unique_sections[[#This Row],[SGUID]],allsections[SGUID],0),2)</f>
        <v>-</v>
      </c>
      <c r="I7">
        <f>INDEX(allsections[[S]:[Order]],MATCH(unique_sections[[#This Row],[SGUID]],allsections[SGUID],0),3)</f>
        <v>5</v>
      </c>
      <c r="K7" t="s">
        <v>1080</v>
      </c>
      <c r="L7" t="str">
        <f>INDEX(allsections[[S]:[Order]],MATCH(unique_sub[[#This Row],[SSGUID]],allsections[SGUID],0),1)</f>
        <v>FV 32.02 Aufzeichnungen über die Anwendungen</v>
      </c>
      <c r="M7" t="str">
        <f>INDEX(allsections[[S]:[Order]],MATCH(unique_sub[[#This Row],[SSGUID]],allsections[SGUID],0),2)</f>
        <v>-</v>
      </c>
      <c r="N7">
        <f>INDEX(allsections[[S]:[Order]],MATCH(unique_sub[[#This Row],[SSGUID]],allsections[SGUID],0),3)</f>
        <v>3202</v>
      </c>
      <c r="P7" t="s">
        <v>1081</v>
      </c>
      <c r="Q7" t="s">
        <v>59</v>
      </c>
      <c r="R7" s="17" t="str">
        <f t="shared" si="0"/>
        <v>5OZ3Oy0MVM5jXao9ZvAlrA5TvyR0UgB0EOmnMkFaZftX</v>
      </c>
      <c r="S7" s="17">
        <f>INDEX(allsections[[S]:[Order]],MATCH(P7,allsections[SGUID],0),3)</f>
        <v>18</v>
      </c>
      <c r="T7" s="17">
        <f>INDEX(allsections[[S]:[Order]],MATCH(Q7,allsections[SGUID],0),3)</f>
        <v>0</v>
      </c>
      <c r="V7">
        <f>COUNTIF(Z:Z,sectionsubsection[[#This Row],[Title]])</f>
        <v>1</v>
      </c>
      <c r="Z7" s="25" t="s">
        <v>1082</v>
      </c>
      <c r="AA7" s="25" t="e">
        <f>INDEX(allsections[[S]:[Order]],MATCH(X7,allsections[SGUID],0),3)</f>
        <v>#N/A</v>
      </c>
      <c r="AB7" s="25" t="e">
        <f>INDEX(allsections[[S]:[Order]],MATCH(Y7,allsections[SGUID],0),3)</f>
        <v>#N/A</v>
      </c>
      <c r="AC7" t="s">
        <v>1083</v>
      </c>
    </row>
    <row r="8" spans="1:29" x14ac:dyDescent="0.3">
      <c r="A8" t="s">
        <v>81</v>
      </c>
      <c r="B8" t="s">
        <v>1084</v>
      </c>
      <c r="C8" t="s">
        <v>1057</v>
      </c>
      <c r="D8">
        <v>3</v>
      </c>
      <c r="F8" t="s">
        <v>1085</v>
      </c>
      <c r="G8" t="str">
        <f>INDEX(allsections[[S]:[Order]],MATCH(unique_sections[[#This Row],[SGUID]],allsections[SGUID],0),1)</f>
        <v>FV 06 RÜCKVERFOLGBARKEIT</v>
      </c>
      <c r="H8" t="str">
        <f>INDEX(allsections[[S]:[Order]],MATCH(unique_sections[[#This Row],[SGUID]],allsections[SGUID],0),2)</f>
        <v>-</v>
      </c>
      <c r="I8">
        <f>INDEX(allsections[[S]:[Order]],MATCH(unique_sections[[#This Row],[SGUID]],allsections[SGUID],0),3)</f>
        <v>6</v>
      </c>
      <c r="K8" t="s">
        <v>1086</v>
      </c>
      <c r="L8" t="str">
        <f>INDEX(allsections[[S]:[Order]],MATCH(unique_sub[[#This Row],[SSGUID]],allsections[SGUID],0),1)</f>
        <v>FV 32.09 Lagerung von Pflanzenschutzmitteln und Nacherntebehandlungsmitteln</v>
      </c>
      <c r="M8" t="str">
        <f>INDEX(allsections[[S]:[Order]],MATCH(unique_sub[[#This Row],[SSGUID]],allsections[SGUID],0),2)</f>
        <v>-</v>
      </c>
      <c r="N8">
        <f>INDEX(allsections[[S]:[Order]],MATCH(unique_sub[[#This Row],[SSGUID]],allsections[SGUID],0),3)</f>
        <v>3209</v>
      </c>
      <c r="P8" t="s">
        <v>1087</v>
      </c>
      <c r="Q8" t="s">
        <v>1064</v>
      </c>
      <c r="R8" s="17" t="str">
        <f t="shared" si="0"/>
        <v>6mrYpZ2GcLZ7AP1RVVry5G2sC7LUqXHhrGUVy4ZkqKu8</v>
      </c>
      <c r="S8" s="17">
        <f>INDEX(allsections[[S]:[Order]],MATCH(P8,allsections[SGUID],0),3)</f>
        <v>32</v>
      </c>
      <c r="T8" s="17">
        <f>INDEX(allsections[[S]:[Order]],MATCH(Q8,allsections[SGUID],0),3)</f>
        <v>3204</v>
      </c>
      <c r="V8">
        <f>COUNTIF(Z:Z,sectionsubsection[[#This Row],[Title]])</f>
        <v>1</v>
      </c>
      <c r="Z8" s="25" t="s">
        <v>1088</v>
      </c>
      <c r="AA8" s="25" t="e">
        <f>INDEX(allsections[[S]:[Order]],MATCH(X8,allsections[SGUID],0),3)</f>
        <v>#N/A</v>
      </c>
      <c r="AB8" s="25" t="e">
        <f>INDEX(allsections[[S]:[Order]],MATCH(Y8,allsections[SGUID],0),3)</f>
        <v>#N/A</v>
      </c>
      <c r="AC8" t="s">
        <v>1089</v>
      </c>
    </row>
    <row r="9" spans="1:29" x14ac:dyDescent="0.3">
      <c r="A9" t="s">
        <v>96</v>
      </c>
      <c r="B9" t="s">
        <v>1090</v>
      </c>
      <c r="C9" t="s">
        <v>1057</v>
      </c>
      <c r="D9">
        <v>205</v>
      </c>
      <c r="F9" t="s">
        <v>1091</v>
      </c>
      <c r="G9" t="str">
        <f>INDEX(allsections[[S]:[Order]],MATCH(unique_sections[[#This Row],[SGUID]],allsections[SGUID],0),1)</f>
        <v xml:space="preserve">FV 07 PARALLELEIGENTUM, RÜCKVERFOLGBARKEIT UND TRENNUNG </v>
      </c>
      <c r="H9" t="str">
        <f>INDEX(allsections[[S]:[Order]],MATCH(unique_sections[[#This Row],[SGUID]],allsections[SGUID],0),2)</f>
        <v>-</v>
      </c>
      <c r="I9">
        <f>INDEX(allsections[[S]:[Order]],MATCH(unique_sections[[#This Row],[SGUID]],allsections[SGUID],0),3)</f>
        <v>7</v>
      </c>
      <c r="K9" t="s">
        <v>1092</v>
      </c>
      <c r="L9" t="str">
        <f>INDEX(allsections[[S]:[Order]],MATCH(unique_sub[[#This Row],[SSGUID]],allsections[SGUID],0),1)</f>
        <v>FV 32.08 Anwendung sonstiger Substanzen</v>
      </c>
      <c r="M9" t="str">
        <f>INDEX(allsections[[S]:[Order]],MATCH(unique_sub[[#This Row],[SSGUID]],allsections[SGUID],0),2)</f>
        <v>-</v>
      </c>
      <c r="N9">
        <f>INDEX(allsections[[S]:[Order]],MATCH(unique_sub[[#This Row],[SSGUID]],allsections[SGUID],0),3)</f>
        <v>3208</v>
      </c>
      <c r="P9" t="s">
        <v>1093</v>
      </c>
      <c r="Q9" t="s">
        <v>1069</v>
      </c>
      <c r="R9" s="17" t="str">
        <f t="shared" si="0"/>
        <v>5nPf6FvRIaYhUohxiK6Z4C7tkt1sKqqlLnUrh71qam9K</v>
      </c>
      <c r="S9" s="17">
        <f>INDEX(allsections[[S]:[Order]],MATCH(P9,allsections[SGUID],0),3)</f>
        <v>29</v>
      </c>
      <c r="T9" s="17">
        <f>INDEX(allsections[[S]:[Order]],MATCH(Q9,allsections[SGUID],0),3)</f>
        <v>2902</v>
      </c>
      <c r="V9">
        <f>COUNTIF(Z:Z,sectionsubsection[[#This Row],[Title]])</f>
        <v>1</v>
      </c>
      <c r="Z9" s="25" t="s">
        <v>1094</v>
      </c>
      <c r="AA9" s="25" t="e">
        <f>INDEX(allsections[[S]:[Order]],MATCH(X9,allsections[SGUID],0),3)</f>
        <v>#N/A</v>
      </c>
      <c r="AB9" s="25" t="e">
        <f>INDEX(allsections[[S]:[Order]],MATCH(Y9,allsections[SGUID],0),3)</f>
        <v>#N/A</v>
      </c>
      <c r="AC9" t="s">
        <v>1095</v>
      </c>
    </row>
    <row r="10" spans="1:29" x14ac:dyDescent="0.3">
      <c r="A10" t="s">
        <v>95</v>
      </c>
      <c r="B10" t="s">
        <v>1096</v>
      </c>
      <c r="C10" t="s">
        <v>1057</v>
      </c>
      <c r="D10">
        <v>2</v>
      </c>
      <c r="F10" t="s">
        <v>1097</v>
      </c>
      <c r="G10" t="str">
        <f>INDEX(allsections[[S]:[Order]],MATCH(unique_sections[[#This Row],[SGUID]],allsections[SGUID],0),1)</f>
        <v>FV 08 MENGENBILANZ</v>
      </c>
      <c r="H10" t="str">
        <f>INDEX(allsections[[S]:[Order]],MATCH(unique_sections[[#This Row],[SGUID]],allsections[SGUID],0),2)</f>
        <v>-</v>
      </c>
      <c r="I10">
        <f>INDEX(allsections[[S]:[Order]],MATCH(unique_sections[[#This Row],[SGUID]],allsections[SGUID],0),3)</f>
        <v>8</v>
      </c>
      <c r="K10" t="s">
        <v>1098</v>
      </c>
      <c r="L10" t="str">
        <f>INDEX(allsections[[S]:[Order]],MATCH(unique_sub[[#This Row],[SSGUID]],allsections[SGUID],0),1)</f>
        <v>FV 32.03 Wartezeiten für Pflanzenschutzmittel</v>
      </c>
      <c r="M10" t="str">
        <f>INDEX(allsections[[S]:[Order]],MATCH(unique_sub[[#This Row],[SSGUID]],allsections[SGUID],0),2)</f>
        <v>-</v>
      </c>
      <c r="N10">
        <f>INDEX(allsections[[S]:[Order]],MATCH(unique_sub[[#This Row],[SSGUID]],allsections[SGUID],0),3)</f>
        <v>3203</v>
      </c>
      <c r="P10" t="s">
        <v>1099</v>
      </c>
      <c r="Q10" t="s">
        <v>59</v>
      </c>
      <c r="R10" s="17" t="str">
        <f t="shared" si="0"/>
        <v>4UI39RIn6YI8gQZpGRKexG5TvyR0UgB0EOmnMkFaZftX</v>
      </c>
      <c r="S10" s="17">
        <f>INDEX(allsections[[S]:[Order]],MATCH(P10,allsections[SGUID],0),3)</f>
        <v>25</v>
      </c>
      <c r="T10" s="17">
        <f>INDEX(allsections[[S]:[Order]],MATCH(Q10,allsections[SGUID],0),3)</f>
        <v>0</v>
      </c>
      <c r="V10">
        <f>COUNTIF(Z:Z,sectionsubsection[[#This Row],[Title]])</f>
        <v>1</v>
      </c>
      <c r="Z10" s="25" t="s">
        <v>1100</v>
      </c>
      <c r="AA10" s="25" t="e">
        <f>INDEX(allsections[[S]:[Order]],MATCH(X10,allsections[SGUID],0),3)</f>
        <v>#N/A</v>
      </c>
      <c r="AB10" s="25" t="e">
        <f>INDEX(allsections[[S]:[Order]],MATCH(Y10,allsections[SGUID],0),3)</f>
        <v>#N/A</v>
      </c>
      <c r="AC10" t="s">
        <v>1101</v>
      </c>
    </row>
    <row r="11" spans="1:29" x14ac:dyDescent="0.3">
      <c r="A11" t="s">
        <v>134</v>
      </c>
      <c r="B11" t="s">
        <v>1102</v>
      </c>
      <c r="C11" t="s">
        <v>1057</v>
      </c>
      <c r="D11">
        <v>706</v>
      </c>
      <c r="F11" t="s">
        <v>1103</v>
      </c>
      <c r="G11" t="str">
        <f>INDEX(allsections[[S]:[Order]],MATCH(unique_sections[[#This Row],[SGUID]],allsections[SGUID],0),1)</f>
        <v>FV 09 RÜCKRUF UND RÜCKNAHME</v>
      </c>
      <c r="H11" t="str">
        <f>INDEX(allsections[[S]:[Order]],MATCH(unique_sections[[#This Row],[SGUID]],allsections[SGUID],0),2)</f>
        <v>-</v>
      </c>
      <c r="I11">
        <f>INDEX(allsections[[S]:[Order]],MATCH(unique_sections[[#This Row],[SGUID]],allsections[SGUID],0),3)</f>
        <v>9</v>
      </c>
      <c r="K11" t="s">
        <v>1104</v>
      </c>
      <c r="L11" t="str">
        <f>INDEX(allsections[[S]:[Order]],MATCH(unique_sub[[#This Row],[SSGUID]],allsections[SGUID],0),1)</f>
        <v>FV 29.01 Aufzeichnungen über die Anwendungen</v>
      </c>
      <c r="M11" t="str">
        <f>INDEX(allsections[[S]:[Order]],MATCH(unique_sub[[#This Row],[SSGUID]],allsections[SGUID],0),2)</f>
        <v>-</v>
      </c>
      <c r="N11">
        <f>INDEX(allsections[[S]:[Order]],MATCH(unique_sub[[#This Row],[SSGUID]],allsections[SGUID],0),3)</f>
        <v>2901</v>
      </c>
      <c r="P11" t="s">
        <v>1087</v>
      </c>
      <c r="Q11" t="s">
        <v>1075</v>
      </c>
      <c r="R11" s="17" t="str">
        <f t="shared" si="0"/>
        <v>6mrYpZ2GcLZ7AP1RVVry5GaeLabNl3CjngCaQDiZCnP</v>
      </c>
      <c r="S11" s="17">
        <f>INDEX(allsections[[S]:[Order]],MATCH(P11,allsections[SGUID],0),3)</f>
        <v>32</v>
      </c>
      <c r="T11" s="17">
        <f>INDEX(allsections[[S]:[Order]],MATCH(Q11,allsections[SGUID],0),3)</f>
        <v>3201</v>
      </c>
      <c r="V11">
        <f>COUNTIF(Z:Z,sectionsubsection[[#This Row],[Title]])</f>
        <v>1</v>
      </c>
      <c r="Z11" s="25" t="s">
        <v>1105</v>
      </c>
      <c r="AA11" s="25" t="e">
        <f>INDEX(allsections[[S]:[Order]],MATCH(X11,allsections[SGUID],0),3)</f>
        <v>#N/A</v>
      </c>
      <c r="AB11" s="25" t="e">
        <f>INDEX(allsections[[S]:[Order]],MATCH(Y11,allsections[SGUID],0),3)</f>
        <v>#N/A</v>
      </c>
      <c r="AC11" t="s">
        <v>1106</v>
      </c>
    </row>
    <row r="12" spans="1:29" x14ac:dyDescent="0.3">
      <c r="A12" t="s">
        <v>133</v>
      </c>
      <c r="B12" t="s">
        <v>1107</v>
      </c>
      <c r="C12" t="s">
        <v>1057</v>
      </c>
      <c r="D12">
        <v>7</v>
      </c>
      <c r="F12" t="s">
        <v>1108</v>
      </c>
      <c r="G12" t="str">
        <f>INDEX(allsections[[S]:[Order]],MATCH(unique_sections[[#This Row],[SGUID]],allsections[SGUID],0),1)</f>
        <v>FV 10 BESCHWERDEN</v>
      </c>
      <c r="H12" t="str">
        <f>INDEX(allsections[[S]:[Order]],MATCH(unique_sections[[#This Row],[SGUID]],allsections[SGUID],0),2)</f>
        <v>-</v>
      </c>
      <c r="I12">
        <f>INDEX(allsections[[S]:[Order]],MATCH(unique_sections[[#This Row],[SGUID]],allsections[SGUID],0),3)</f>
        <v>10</v>
      </c>
      <c r="K12" t="s">
        <v>1109</v>
      </c>
      <c r="L12" t="str">
        <f>INDEX(allsections[[S]:[Order]],MATCH(unique_sub[[#This Row],[SSGUID]],allsections[SGUID],0),1)</f>
        <v>FV 29.03 Organische Düngemittel</v>
      </c>
      <c r="M12" t="str">
        <f>INDEX(allsections[[S]:[Order]],MATCH(unique_sub[[#This Row],[SSGUID]],allsections[SGUID],0),2)</f>
        <v>-</v>
      </c>
      <c r="N12">
        <f>INDEX(allsections[[S]:[Order]],MATCH(unique_sub[[#This Row],[SSGUID]],allsections[SGUID],0),3)</f>
        <v>2903</v>
      </c>
      <c r="P12" t="s">
        <v>1087</v>
      </c>
      <c r="Q12" t="s">
        <v>1080</v>
      </c>
      <c r="R12" s="17" t="str">
        <f t="shared" si="0"/>
        <v>6mrYpZ2GcLZ7AP1RVVry5G7te0V5sEO4j2gdaCHhqwRe</v>
      </c>
      <c r="S12" s="17">
        <f>INDEX(allsections[[S]:[Order]],MATCH(P12,allsections[SGUID],0),3)</f>
        <v>32</v>
      </c>
      <c r="T12" s="17">
        <f>INDEX(allsections[[S]:[Order]],MATCH(Q12,allsections[SGUID],0),3)</f>
        <v>3202</v>
      </c>
      <c r="V12">
        <f>COUNTIF(Z:Z,sectionsubsection[[#This Row],[Title]])</f>
        <v>1</v>
      </c>
      <c r="Z12" s="25" t="s">
        <v>1110</v>
      </c>
      <c r="AA12" s="25" t="e">
        <f>INDEX(allsections[[S]:[Order]],MATCH(X12,allsections[SGUID],0),3)</f>
        <v>#N/A</v>
      </c>
      <c r="AB12" s="25" t="e">
        <f>INDEX(allsections[[S]:[Order]],MATCH(Y12,allsections[SGUID],0),3)</f>
        <v>#N/A</v>
      </c>
      <c r="AC12" t="s">
        <v>1111</v>
      </c>
    </row>
    <row r="13" spans="1:29" x14ac:dyDescent="0.3">
      <c r="A13" t="s">
        <v>148</v>
      </c>
      <c r="B13" t="s">
        <v>1112</v>
      </c>
      <c r="C13" t="s">
        <v>1057</v>
      </c>
      <c r="D13">
        <v>802</v>
      </c>
      <c r="F13" t="s">
        <v>1113</v>
      </c>
      <c r="G13" t="str">
        <f>INDEX(allsections[[S]:[Order]],MATCH(unique_sections[[#This Row],[SGUID]],allsections[SGUID],0),1)</f>
        <v>FV 11 NICHT KONFORME PRODUKTE</v>
      </c>
      <c r="H13" t="str">
        <f>INDEX(allsections[[S]:[Order]],MATCH(unique_sections[[#This Row],[SGUID]],allsections[SGUID],0),2)</f>
        <v>-</v>
      </c>
      <c r="I13">
        <f>INDEX(allsections[[S]:[Order]],MATCH(unique_sections[[#This Row],[SGUID]],allsections[SGUID],0),3)</f>
        <v>11</v>
      </c>
      <c r="K13" t="s">
        <v>1114</v>
      </c>
      <c r="L13" t="str">
        <f>INDEX(allsections[[S]:[Order]],MATCH(unique_sub[[#This Row],[SSGUID]],allsections[SGUID],0),1)</f>
        <v>FV 32.05 Nicht verwendete Pflanzenschutzmittel</v>
      </c>
      <c r="M13" t="str">
        <f>INDEX(allsections[[S]:[Order]],MATCH(unique_sub[[#This Row],[SSGUID]],allsections[SGUID],0),2)</f>
        <v>-</v>
      </c>
      <c r="N13">
        <f>INDEX(allsections[[S]:[Order]],MATCH(unique_sub[[#This Row],[SSGUID]],allsections[SGUID],0),3)</f>
        <v>3205</v>
      </c>
      <c r="P13" t="s">
        <v>1087</v>
      </c>
      <c r="Q13" t="s">
        <v>1086</v>
      </c>
      <c r="R13" s="17" t="str">
        <f t="shared" si="0"/>
        <v>6mrYpZ2GcLZ7AP1RVVry5G7FzFPUI62I8icT9zFiqYBn</v>
      </c>
      <c r="S13" s="17">
        <f>INDEX(allsections[[S]:[Order]],MATCH(P13,allsections[SGUID],0),3)</f>
        <v>32</v>
      </c>
      <c r="T13" s="17">
        <f>INDEX(allsections[[S]:[Order]],MATCH(Q13,allsections[SGUID],0),3)</f>
        <v>3209</v>
      </c>
      <c r="V13">
        <f>COUNTIF(Z:Z,sectionsubsection[[#This Row],[Title]])</f>
        <v>1</v>
      </c>
      <c r="Z13" s="25" t="s">
        <v>1115</v>
      </c>
      <c r="AA13" s="25" t="e">
        <f>INDEX(allsections[[S]:[Order]],MATCH(X13,allsections[SGUID],0),3)</f>
        <v>#N/A</v>
      </c>
      <c r="AB13" s="25" t="e">
        <f>INDEX(allsections[[S]:[Order]],MATCH(Y13,allsections[SGUID],0),3)</f>
        <v>#N/A</v>
      </c>
      <c r="AC13" t="s">
        <v>1116</v>
      </c>
    </row>
    <row r="14" spans="1:29" x14ac:dyDescent="0.3">
      <c r="A14" t="s">
        <v>147</v>
      </c>
      <c r="B14" t="s">
        <v>1117</v>
      </c>
      <c r="C14" t="s">
        <v>1057</v>
      </c>
      <c r="D14">
        <v>8</v>
      </c>
      <c r="F14" t="s">
        <v>1118</v>
      </c>
      <c r="G14" t="str">
        <f>INDEX(allsections[[S]:[Order]],MATCH(unique_sections[[#This Row],[SGUID]],allsections[SGUID],0),1)</f>
        <v>FV 12 LABORTESTS</v>
      </c>
      <c r="H14" t="str">
        <f>INDEX(allsections[[S]:[Order]],MATCH(unique_sections[[#This Row],[SGUID]],allsections[SGUID],0),2)</f>
        <v>-</v>
      </c>
      <c r="I14">
        <f>INDEX(allsections[[S]:[Order]],MATCH(unique_sections[[#This Row],[SGUID]],allsections[SGUID],0),3)</f>
        <v>12</v>
      </c>
      <c r="K14" t="s">
        <v>1119</v>
      </c>
      <c r="L14" t="str">
        <f>INDEX(allsections[[S]:[Order]],MATCH(unique_sub[[#This Row],[SSGUID]],allsections[SGUID],0),1)</f>
        <v>FV 32.06 Entsorgung von Restmengen der Spritzbrühe</v>
      </c>
      <c r="M14" t="str">
        <f>INDEX(allsections[[S]:[Order]],MATCH(unique_sub[[#This Row],[SSGUID]],allsections[SGUID],0),2)</f>
        <v>-</v>
      </c>
      <c r="N14">
        <f>INDEX(allsections[[S]:[Order]],MATCH(unique_sub[[#This Row],[SSGUID]],allsections[SGUID],0),3)</f>
        <v>3206</v>
      </c>
      <c r="P14" t="s">
        <v>1087</v>
      </c>
      <c r="Q14" t="s">
        <v>1092</v>
      </c>
      <c r="R14" s="17" t="str">
        <f t="shared" si="0"/>
        <v>6mrYpZ2GcLZ7AP1RVVry5G6ZlIRqNokp14rd0OrJYpUs</v>
      </c>
      <c r="S14" s="17">
        <f>INDEX(allsections[[S]:[Order]],MATCH(P14,allsections[SGUID],0),3)</f>
        <v>32</v>
      </c>
      <c r="T14" s="17">
        <f>INDEX(allsections[[S]:[Order]],MATCH(Q14,allsections[SGUID],0),3)</f>
        <v>3208</v>
      </c>
      <c r="V14">
        <f>COUNTIF(Z:Z,sectionsubsection[[#This Row],[Title]])</f>
        <v>1</v>
      </c>
      <c r="Z14" s="25" t="s">
        <v>1120</v>
      </c>
      <c r="AA14" s="25" t="e">
        <f>INDEX(allsections[[S]:[Order]],MATCH(X14,allsections[SGUID],0),3)</f>
        <v>#N/A</v>
      </c>
      <c r="AB14" s="25" t="e">
        <f>INDEX(allsections[[S]:[Order]],MATCH(Y14,allsections[SGUID],0),3)</f>
        <v>#N/A</v>
      </c>
      <c r="AC14" t="s">
        <v>1121</v>
      </c>
    </row>
    <row r="15" spans="1:29" x14ac:dyDescent="0.3">
      <c r="A15" t="s">
        <v>155</v>
      </c>
      <c r="B15" t="s">
        <v>1122</v>
      </c>
      <c r="C15" t="s">
        <v>1057</v>
      </c>
      <c r="D15">
        <v>703</v>
      </c>
      <c r="F15" t="s">
        <v>1123</v>
      </c>
      <c r="G15" t="str">
        <f>INDEX(allsections[[S]:[Order]],MATCH(unique_sections[[#This Row],[SGUID]],allsections[SGUID],0),1)</f>
        <v>FV 13 AUSRÜSTUNG UND GERÄTE</v>
      </c>
      <c r="H15" t="str">
        <f>INDEX(allsections[[S]:[Order]],MATCH(unique_sections[[#This Row],[SGUID]],allsections[SGUID],0),2)</f>
        <v>-</v>
      </c>
      <c r="I15">
        <f>INDEX(allsections[[S]:[Order]],MATCH(unique_sections[[#This Row],[SGUID]],allsections[SGUID],0),3)</f>
        <v>13</v>
      </c>
      <c r="K15" t="s">
        <v>1124</v>
      </c>
      <c r="L15" t="str">
        <f>INDEX(allsections[[S]:[Order]],MATCH(unique_sub[[#This Row],[SSGUID]],allsections[SGUID],0),1)</f>
        <v>FV 32.11 Rechnungen und Beschaffungsdokumentation</v>
      </c>
      <c r="M15" t="str">
        <f>INDEX(allsections[[S]:[Order]],MATCH(unique_sub[[#This Row],[SSGUID]],allsections[SGUID],0),2)</f>
        <v>-</v>
      </c>
      <c r="N15">
        <f>INDEX(allsections[[S]:[Order]],MATCH(unique_sub[[#This Row],[SSGUID]],allsections[SGUID],0),3)</f>
        <v>3211</v>
      </c>
      <c r="P15" t="s">
        <v>1087</v>
      </c>
      <c r="Q15" t="s">
        <v>1098</v>
      </c>
      <c r="R15" s="17" t="str">
        <f t="shared" si="0"/>
        <v>6mrYpZ2GcLZ7AP1RVVry5G6Rr7lWkdEx4UFV3lspdV2c</v>
      </c>
      <c r="S15" s="17">
        <f>INDEX(allsections[[S]:[Order]],MATCH(P15,allsections[SGUID],0),3)</f>
        <v>32</v>
      </c>
      <c r="T15" s="17">
        <f>INDEX(allsections[[S]:[Order]],MATCH(Q15,allsections[SGUID],0),3)</f>
        <v>3203</v>
      </c>
      <c r="V15">
        <f>COUNTIF(Z:Z,sectionsubsection[[#This Row],[Title]])</f>
        <v>1</v>
      </c>
      <c r="Z15" s="25" t="s">
        <v>1125</v>
      </c>
      <c r="AA15" s="25" t="e">
        <f>INDEX(allsections[[S]:[Order]],MATCH(X15,allsections[SGUID],0),3)</f>
        <v>#N/A</v>
      </c>
      <c r="AB15" s="25" t="e">
        <f>INDEX(allsections[[S]:[Order]],MATCH(Y15,allsections[SGUID],0),3)</f>
        <v>#N/A</v>
      </c>
      <c r="AC15" t="s">
        <v>1126</v>
      </c>
    </row>
    <row r="16" spans="1:29" x14ac:dyDescent="0.3">
      <c r="A16" t="s">
        <v>162</v>
      </c>
      <c r="B16" t="s">
        <v>1127</v>
      </c>
      <c r="C16" t="s">
        <v>1057</v>
      </c>
      <c r="D16">
        <v>709</v>
      </c>
      <c r="F16" t="s">
        <v>1128</v>
      </c>
      <c r="G16" t="str">
        <f>INDEX(allsections[[S]:[Order]],MATCH(unique_sections[[#This Row],[SGUID]],allsections[SGUID],0),1)</f>
        <v>FV 14 ERKLÄRUNG ZUR LEBENSMITTELSICHERHEIT</v>
      </c>
      <c r="H16" t="str">
        <f>INDEX(allsections[[S]:[Order]],MATCH(unique_sections[[#This Row],[SGUID]],allsections[SGUID],0),2)</f>
        <v>-</v>
      </c>
      <c r="I16">
        <f>INDEX(allsections[[S]:[Order]],MATCH(unique_sections[[#This Row],[SGUID]],allsections[SGUID],0),3)</f>
        <v>14</v>
      </c>
      <c r="K16" t="s">
        <v>1129</v>
      </c>
      <c r="L16" t="str">
        <f>INDEX(allsections[[S]:[Order]],MATCH(unique_sub[[#This Row],[SSGUID]],allsections[SGUID],0),1)</f>
        <v>FV 32.10 Mischen und Handhabung</v>
      </c>
      <c r="M16" t="str">
        <f>INDEX(allsections[[S]:[Order]],MATCH(unique_sub[[#This Row],[SSGUID]],allsections[SGUID],0),2)</f>
        <v>-</v>
      </c>
      <c r="N16">
        <f>INDEX(allsections[[S]:[Order]],MATCH(unique_sub[[#This Row],[SSGUID]],allsections[SGUID],0),3)</f>
        <v>3210</v>
      </c>
      <c r="P16" t="s">
        <v>1130</v>
      </c>
      <c r="Q16" t="s">
        <v>59</v>
      </c>
      <c r="R16" s="17" t="str">
        <f t="shared" si="0"/>
        <v>3BmiRfV14Y9UArHysfO3zs5TvyR0UgB0EOmnMkFaZftX</v>
      </c>
      <c r="S16" s="17">
        <f>INDEX(allsections[[S]:[Order]],MATCH(P16,allsections[SGUID],0),3)</f>
        <v>21</v>
      </c>
      <c r="T16" s="17">
        <f>INDEX(allsections[[S]:[Order]],MATCH(Q16,allsections[SGUID],0),3)</f>
        <v>0</v>
      </c>
      <c r="V16">
        <f>COUNTIF(Z:Z,sectionsubsection[[#This Row],[Title]])</f>
        <v>1</v>
      </c>
      <c r="Z16" s="25" t="s">
        <v>1131</v>
      </c>
      <c r="AA16" s="25" t="e">
        <f>INDEX(allsections[[S]:[Order]],MATCH(X16,allsections[SGUID],0),3)</f>
        <v>#N/A</v>
      </c>
      <c r="AB16" s="25" t="e">
        <f>INDEX(allsections[[S]:[Order]],MATCH(Y16,allsections[SGUID],0),3)</f>
        <v>#N/A</v>
      </c>
      <c r="AC16" t="s">
        <v>1132</v>
      </c>
    </row>
    <row r="17" spans="1:29" x14ac:dyDescent="0.3">
      <c r="A17" t="s">
        <v>170</v>
      </c>
      <c r="B17" t="s">
        <v>1133</v>
      </c>
      <c r="C17" t="s">
        <v>1057</v>
      </c>
      <c r="D17">
        <v>1201</v>
      </c>
      <c r="F17" t="s">
        <v>1134</v>
      </c>
      <c r="G17" t="str">
        <f>INDEX(allsections[[S]:[Order]],MATCH(unique_sections[[#This Row],[SGUID]],allsections[SGUID],0),1)</f>
        <v>FV 15 PRODUKTSCHUTZ (FOOD DEFENSE)</v>
      </c>
      <c r="H17" t="str">
        <f>INDEX(allsections[[S]:[Order]],MATCH(unique_sections[[#This Row],[SGUID]],allsections[SGUID],0),2)</f>
        <v>-</v>
      </c>
      <c r="I17">
        <f>INDEX(allsections[[S]:[Order]],MATCH(unique_sections[[#This Row],[SGUID]],allsections[SGUID],0),3)</f>
        <v>15</v>
      </c>
      <c r="K17" t="s">
        <v>1135</v>
      </c>
      <c r="L17" t="str">
        <f>INDEX(allsections[[S]:[Order]],MATCH(unique_sub[[#This Row],[SSGUID]],allsections[SGUID],0),1)</f>
        <v>FV 20.03 Persönliche Schutzausrüstung</v>
      </c>
      <c r="M17" t="str">
        <f>INDEX(allsections[[S]:[Order]],MATCH(unique_sub[[#This Row],[SSGUID]],allsections[SGUID],0),2)</f>
        <v>-</v>
      </c>
      <c r="N17">
        <f>INDEX(allsections[[S]:[Order]],MATCH(unique_sub[[#This Row],[SSGUID]],allsections[SGUID],0),3)</f>
        <v>2003</v>
      </c>
      <c r="P17" t="s">
        <v>1093</v>
      </c>
      <c r="Q17" t="s">
        <v>1104</v>
      </c>
      <c r="R17" s="17" t="str">
        <f t="shared" si="0"/>
        <v>5nPf6FvRIaYhUohxiK6Z4C5wu9vqrUGRlCKkbHt3ECf0</v>
      </c>
      <c r="S17" s="17">
        <f>INDEX(allsections[[S]:[Order]],MATCH(P17,allsections[SGUID],0),3)</f>
        <v>29</v>
      </c>
      <c r="T17" s="17">
        <f>INDEX(allsections[[S]:[Order]],MATCH(Q17,allsections[SGUID],0),3)</f>
        <v>2901</v>
      </c>
      <c r="V17">
        <f>COUNTIF(Z:Z,sectionsubsection[[#This Row],[Title]])</f>
        <v>1</v>
      </c>
      <c r="Z17" s="25" t="s">
        <v>1136</v>
      </c>
      <c r="AA17" s="25" t="e">
        <f>INDEX(allsections[[S]:[Order]],MATCH(X17,allsections[SGUID],0),3)</f>
        <v>#N/A</v>
      </c>
      <c r="AB17" s="25" t="e">
        <f>INDEX(allsections[[S]:[Order]],MATCH(Y17,allsections[SGUID],0),3)</f>
        <v>#N/A</v>
      </c>
      <c r="AC17" t="s">
        <v>1137</v>
      </c>
    </row>
    <row r="18" spans="1:29" x14ac:dyDescent="0.3">
      <c r="A18" t="s">
        <v>169</v>
      </c>
      <c r="B18" t="s">
        <v>1138</v>
      </c>
      <c r="C18" t="s">
        <v>1139</v>
      </c>
      <c r="D18">
        <v>12</v>
      </c>
      <c r="F18" t="s">
        <v>1140</v>
      </c>
      <c r="G18" t="str">
        <f>INDEX(allsections[[S]:[Order]],MATCH(unique_sections[[#This Row],[SGUID]],allsections[SGUID],0),1)</f>
        <v>FV 16 LEBENSMITTELBETRUG</v>
      </c>
      <c r="H18" t="str">
        <f>INDEX(allsections[[S]:[Order]],MATCH(unique_sections[[#This Row],[SGUID]],allsections[SGUID],0),2)</f>
        <v>-</v>
      </c>
      <c r="I18">
        <f>INDEX(allsections[[S]:[Order]],MATCH(unique_sections[[#This Row],[SGUID]],allsections[SGUID],0),3)</f>
        <v>16</v>
      </c>
      <c r="K18" t="s">
        <v>1141</v>
      </c>
      <c r="L18" t="str">
        <f>INDEX(allsections[[S]:[Order]],MATCH(unique_sub[[#This Row],[SSGUID]],allsections[SGUID],0),1)</f>
        <v>FV 20.02 Gefährdungen und Erste Hilfe</v>
      </c>
      <c r="M18" t="str">
        <f>INDEX(allsections[[S]:[Order]],MATCH(unique_sub[[#This Row],[SSGUID]],allsections[SGUID],0),2)</f>
        <v>-</v>
      </c>
      <c r="N18">
        <f>INDEX(allsections[[S]:[Order]],MATCH(unique_sub[[#This Row],[SSGUID]],allsections[SGUID],0),3)</f>
        <v>2002</v>
      </c>
      <c r="P18" t="s">
        <v>1093</v>
      </c>
      <c r="Q18" t="s">
        <v>1109</v>
      </c>
      <c r="R18" s="17" t="str">
        <f t="shared" si="0"/>
        <v>5nPf6FvRIaYhUohxiK6Z4C4e9U8QqFWhkb5syMftPkjz</v>
      </c>
      <c r="S18" s="17">
        <f>INDEX(allsections[[S]:[Order]],MATCH(P18,allsections[SGUID],0),3)</f>
        <v>29</v>
      </c>
      <c r="T18" s="17">
        <f>INDEX(allsections[[S]:[Order]],MATCH(Q18,allsections[SGUID],0),3)</f>
        <v>2903</v>
      </c>
      <c r="V18">
        <f>COUNTIF(Z:Z,sectionsubsection[[#This Row],[Title]])</f>
        <v>1</v>
      </c>
      <c r="Z18" s="25" t="s">
        <v>1142</v>
      </c>
      <c r="AA18" s="25" t="e">
        <f>INDEX(allsections[[S]:[Order]],MATCH(X18,allsections[SGUID],0),3)</f>
        <v>#N/A</v>
      </c>
      <c r="AB18" s="25" t="e">
        <f>INDEX(allsections[[S]:[Order]],MATCH(Y18,allsections[SGUID],0),3)</f>
        <v>#N/A</v>
      </c>
      <c r="AC18" t="s">
        <v>1143</v>
      </c>
    </row>
    <row r="19" spans="1:29" x14ac:dyDescent="0.3">
      <c r="A19" t="s">
        <v>189</v>
      </c>
      <c r="B19" t="s">
        <v>1144</v>
      </c>
      <c r="C19" t="s">
        <v>1057</v>
      </c>
      <c r="D19">
        <v>1202</v>
      </c>
      <c r="F19" t="s">
        <v>1059</v>
      </c>
      <c r="G19" t="str">
        <f>INDEX(allsections[[S]:[Order]],MATCH(unique_sections[[#This Row],[SGUID]],allsections[SGUID],0),1)</f>
        <v>FV 17 VERWENDUNG DES LOGOS</v>
      </c>
      <c r="H19" t="str">
        <f>INDEX(allsections[[S]:[Order]],MATCH(unique_sections[[#This Row],[SGUID]],allsections[SGUID],0),2)</f>
        <v>-</v>
      </c>
      <c r="I19">
        <f>INDEX(allsections[[S]:[Order]],MATCH(unique_sections[[#This Row],[SGUID]],allsections[SGUID],0),3)</f>
        <v>17</v>
      </c>
      <c r="K19" t="s">
        <v>1145</v>
      </c>
      <c r="L19" t="str">
        <f>INDEX(allsections[[S]:[Order]],MATCH(unique_sub[[#This Row],[SSGUID]],allsections[SGUID],0),1)</f>
        <v>FV 20.01 Risikobeurteilung und Schulungen</v>
      </c>
      <c r="M19" t="str">
        <f>INDEX(allsections[[S]:[Order]],MATCH(unique_sub[[#This Row],[SSGUID]],allsections[SGUID],0),2)</f>
        <v>-</v>
      </c>
      <c r="N19">
        <f>INDEX(allsections[[S]:[Order]],MATCH(unique_sub[[#This Row],[SSGUID]],allsections[SGUID],0),3)</f>
        <v>2001</v>
      </c>
      <c r="P19" t="s">
        <v>1146</v>
      </c>
      <c r="Q19" t="s">
        <v>59</v>
      </c>
      <c r="R19" s="17" t="str">
        <f t="shared" si="0"/>
        <v>3Xuqd2nxrHRHWBMMAl2PDV5TvyR0UgB0EOmnMkFaZftX</v>
      </c>
      <c r="S19" s="17">
        <f>INDEX(allsections[[S]:[Order]],MATCH(P19,allsections[SGUID],0),3)</f>
        <v>26</v>
      </c>
      <c r="T19" s="17">
        <f>INDEX(allsections[[S]:[Order]],MATCH(Q19,allsections[SGUID],0),3)</f>
        <v>0</v>
      </c>
      <c r="V19">
        <f>COUNTIF(Z:Z,sectionsubsection[[#This Row],[Title]])</f>
        <v>1</v>
      </c>
      <c r="Z19" s="25" t="s">
        <v>1147</v>
      </c>
      <c r="AA19" s="25" t="e">
        <f>INDEX(allsections[[S]:[Order]],MATCH(X19,allsections[SGUID],0),3)</f>
        <v>#N/A</v>
      </c>
      <c r="AB19" s="25" t="e">
        <f>INDEX(allsections[[S]:[Order]],MATCH(Y19,allsections[SGUID],0),3)</f>
        <v>#N/A</v>
      </c>
      <c r="AC19" t="s">
        <v>1148</v>
      </c>
    </row>
    <row r="20" spans="1:29" x14ac:dyDescent="0.3">
      <c r="A20" t="s">
        <v>196</v>
      </c>
      <c r="B20" t="s">
        <v>1149</v>
      </c>
      <c r="C20" t="s">
        <v>1057</v>
      </c>
      <c r="D20">
        <v>705</v>
      </c>
      <c r="F20" t="s">
        <v>1081</v>
      </c>
      <c r="G20" t="str">
        <f>INDEX(allsections[[S]:[Order]],MATCH(unique_sections[[#This Row],[SGUID]],allsections[SGUID],0),1)</f>
        <v>FV 18 GLOBALG.A.P. STATUS</v>
      </c>
      <c r="H20" t="str">
        <f>INDEX(allsections[[S]:[Order]],MATCH(unique_sections[[#This Row],[SGUID]],allsections[SGUID],0),2)</f>
        <v>-</v>
      </c>
      <c r="I20">
        <f>INDEX(allsections[[S]:[Order]],MATCH(unique_sections[[#This Row],[SGUID]],allsections[SGUID],0),3)</f>
        <v>18</v>
      </c>
      <c r="K20" t="s">
        <v>1150</v>
      </c>
      <c r="L20" t="str">
        <f>INDEX(allsections[[S]:[Order]],MATCH(unique_sub[[#This Row],[SSGUID]],allsections[SGUID],0),1)</f>
        <v>FV 20.04 Wohlbefinden von Arbeitern</v>
      </c>
      <c r="M20" t="str">
        <f>INDEX(allsections[[S]:[Order]],MATCH(unique_sub[[#This Row],[SSGUID]],allsections[SGUID],0),2)</f>
        <v>-</v>
      </c>
      <c r="N20">
        <f>INDEX(allsections[[S]:[Order]],MATCH(unique_sub[[#This Row],[SSGUID]],allsections[SGUID],0),3)</f>
        <v>2004</v>
      </c>
      <c r="P20" t="s">
        <v>1087</v>
      </c>
      <c r="Q20" t="s">
        <v>1114</v>
      </c>
      <c r="R20" s="17" t="str">
        <f t="shared" si="0"/>
        <v>6mrYpZ2GcLZ7AP1RVVry5G3ZsSeRvZNIo9inIvGSDPi7</v>
      </c>
      <c r="S20" s="17">
        <f>INDEX(allsections[[S]:[Order]],MATCH(P20,allsections[SGUID],0),3)</f>
        <v>32</v>
      </c>
      <c r="T20" s="17">
        <f>INDEX(allsections[[S]:[Order]],MATCH(Q20,allsections[SGUID],0),3)</f>
        <v>3205</v>
      </c>
      <c r="V20">
        <f>COUNTIF(Z:Z,sectionsubsection[[#This Row],[Title]])</f>
        <v>1</v>
      </c>
      <c r="Z20" s="25" t="s">
        <v>1151</v>
      </c>
      <c r="AA20" s="25" t="e">
        <f>INDEX(allsections[[S]:[Order]],MATCH(X20,allsections[SGUID],0),3)</f>
        <v>#N/A</v>
      </c>
      <c r="AB20" s="25" t="e">
        <f>INDEX(allsections[[S]:[Order]],MATCH(Y20,allsections[SGUID],0),3)</f>
        <v>#N/A</v>
      </c>
      <c r="AC20" t="s">
        <v>1152</v>
      </c>
    </row>
    <row r="21" spans="1:29" x14ac:dyDescent="0.3">
      <c r="A21" t="s">
        <v>203</v>
      </c>
      <c r="B21" t="s">
        <v>1153</v>
      </c>
      <c r="C21" t="s">
        <v>1057</v>
      </c>
      <c r="D21">
        <v>13</v>
      </c>
      <c r="F21" t="s">
        <v>1154</v>
      </c>
      <c r="G21" t="str">
        <f>INDEX(allsections[[S]:[Order]],MATCH(unique_sections[[#This Row],[SGUID]],allsections[SGUID],0),1)</f>
        <v>FV 19 HYGIENE</v>
      </c>
      <c r="H21" t="str">
        <f>INDEX(allsections[[S]:[Order]],MATCH(unique_sections[[#This Row],[SGUID]],allsections[SGUID],0),2)</f>
        <v>-</v>
      </c>
      <c r="I21">
        <f>INDEX(allsections[[S]:[Order]],MATCH(unique_sections[[#This Row],[SGUID]],allsections[SGUID],0),3)</f>
        <v>19</v>
      </c>
      <c r="K21" t="s">
        <v>1155</v>
      </c>
      <c r="L21" t="str">
        <f>INDEX(allsections[[S]:[Order]],MATCH(unique_sub[[#This Row],[SSGUID]],allsections[SGUID],0),1)</f>
        <v>FV 28.01 Bodenbewirtschaftung und -erhaltung</v>
      </c>
      <c r="M21" t="str">
        <f>INDEX(allsections[[S]:[Order]],MATCH(unique_sub[[#This Row],[SSGUID]],allsections[SGUID],0),2)</f>
        <v>-</v>
      </c>
      <c r="N21">
        <f>INDEX(allsections[[S]:[Order]],MATCH(unique_sub[[#This Row],[SSGUID]],allsections[SGUID],0),3)</f>
        <v>2801</v>
      </c>
      <c r="P21" t="s">
        <v>1087</v>
      </c>
      <c r="Q21" t="s">
        <v>1119</v>
      </c>
      <c r="R21" s="17" t="str">
        <f t="shared" si="0"/>
        <v>6mrYpZ2GcLZ7AP1RVVry5GwRT3XcKfUaVoLQYa4XeJC</v>
      </c>
      <c r="S21" s="17">
        <f>INDEX(allsections[[S]:[Order]],MATCH(P21,allsections[SGUID],0),3)</f>
        <v>32</v>
      </c>
      <c r="T21" s="17">
        <f>INDEX(allsections[[S]:[Order]],MATCH(Q21,allsections[SGUID],0),3)</f>
        <v>3206</v>
      </c>
      <c r="V21">
        <f>COUNTIF(Z:Z,sectionsubsection[[#This Row],[Title]])</f>
        <v>1</v>
      </c>
      <c r="Z21" s="25" t="s">
        <v>1156</v>
      </c>
      <c r="AA21" s="25" t="e">
        <f>INDEX(allsections[[S]:[Order]],MATCH(X21,allsections[SGUID],0),3)</f>
        <v>#N/A</v>
      </c>
      <c r="AB21" s="25" t="e">
        <f>INDEX(allsections[[S]:[Order]],MATCH(Y21,allsections[SGUID],0),3)</f>
        <v>#N/A</v>
      </c>
      <c r="AC21" t="s">
        <v>1157</v>
      </c>
    </row>
    <row r="22" spans="1:29" ht="28.8" x14ac:dyDescent="0.3">
      <c r="A22" t="s">
        <v>210</v>
      </c>
      <c r="B22" s="24" t="s">
        <v>1158</v>
      </c>
      <c r="C22" t="s">
        <v>1057</v>
      </c>
      <c r="D22">
        <v>10</v>
      </c>
      <c r="F22" t="s">
        <v>1159</v>
      </c>
      <c r="G22" t="str">
        <f>INDEX(allsections[[S]:[Order]],MATCH(unique_sections[[#This Row],[SGUID]],allsections[SGUID],0),1)</f>
        <v>FV 20 GESUNDHEIT, SICHERHEIT UND WOHLBEFINDEN VON ARBEITERN</v>
      </c>
      <c r="H22" t="str">
        <f>INDEX(allsections[[S]:[Order]],MATCH(unique_sections[[#This Row],[SGUID]],allsections[SGUID],0),2)</f>
        <v>-</v>
      </c>
      <c r="I22">
        <f>INDEX(allsections[[S]:[Order]],MATCH(unique_sections[[#This Row],[SGUID]],allsections[SGUID],0),3)</f>
        <v>20</v>
      </c>
      <c r="K22" t="s">
        <v>1160</v>
      </c>
      <c r="L22" t="str">
        <f>INDEX(allsections[[S]:[Order]],MATCH(unique_sub[[#This Row],[SSGUID]],allsections[SGUID],0),1)</f>
        <v>FV 22.03 Keine Umwandlung von natürlichen Ökosystemen und Lebensräumen in landwirtschaftliche Nutzflächen</v>
      </c>
      <c r="M22" t="str">
        <f>INDEX(allsections[[S]:[Order]],MATCH(unique_sub[[#This Row],[SSGUID]],allsections[SGUID],0),2)</f>
        <v>-</v>
      </c>
      <c r="N22">
        <f>INDEX(allsections[[S]:[Order]],MATCH(unique_sub[[#This Row],[SSGUID]],allsections[SGUID],0),3)</f>
        <v>2203</v>
      </c>
      <c r="P22" t="s">
        <v>1087</v>
      </c>
      <c r="Q22" t="s">
        <v>1124</v>
      </c>
      <c r="R22" s="17" t="str">
        <f t="shared" si="0"/>
        <v>6mrYpZ2GcLZ7AP1RVVry5G5OPZTbS8UKCdo5sAfvtHwp</v>
      </c>
      <c r="S22" s="17">
        <f>INDEX(allsections[[S]:[Order]],MATCH(P22,allsections[SGUID],0),3)</f>
        <v>32</v>
      </c>
      <c r="T22" s="17">
        <f>INDEX(allsections[[S]:[Order]],MATCH(Q22,allsections[SGUID],0),3)</f>
        <v>3211</v>
      </c>
      <c r="V22">
        <f>COUNTIF(Z:Z,sectionsubsection[[#This Row],[Title]])</f>
        <v>1</v>
      </c>
      <c r="Z22" s="25" t="s">
        <v>1161</v>
      </c>
      <c r="AA22" s="25" t="e">
        <f>INDEX(allsections[[S]:[Order]],MATCH(X22,allsections[SGUID],0),3)</f>
        <v>#N/A</v>
      </c>
      <c r="AB22" s="25" t="e">
        <f>INDEX(allsections[[S]:[Order]],MATCH(Y22,allsections[SGUID],0),3)</f>
        <v>#N/A</v>
      </c>
      <c r="AC22" t="s">
        <v>1162</v>
      </c>
    </row>
    <row r="23" spans="1:29" x14ac:dyDescent="0.3">
      <c r="A23" t="s">
        <v>223</v>
      </c>
      <c r="B23" s="24" t="s">
        <v>1163</v>
      </c>
      <c r="C23" t="s">
        <v>1057</v>
      </c>
      <c r="D23">
        <v>11</v>
      </c>
      <c r="F23" t="s">
        <v>1130</v>
      </c>
      <c r="G23" t="str">
        <f>INDEX(allsections[[S]:[Order]],MATCH(unique_sections[[#This Row],[SGUID]],allsections[SGUID],0),1)</f>
        <v>FV 21 STANDORTMANAGEMENT</v>
      </c>
      <c r="H23" t="str">
        <f>INDEX(allsections[[S]:[Order]],MATCH(unique_sections[[#This Row],[SGUID]],allsections[SGUID],0),2)</f>
        <v>-</v>
      </c>
      <c r="I23">
        <f>INDEX(allsections[[S]:[Order]],MATCH(unique_sections[[#This Row],[SGUID]],allsections[SGUID],0),3)</f>
        <v>21</v>
      </c>
      <c r="K23" t="s">
        <v>1164</v>
      </c>
      <c r="L23" t="str">
        <f>INDEX(allsections[[S]:[Order]],MATCH(unique_sub[[#This Row],[SSGUID]],allsections[SGUID],0),1)</f>
        <v>FV 22.02 Ökologische Aufwertung unproduktiver Flächen</v>
      </c>
      <c r="M23" t="str">
        <f>INDEX(allsections[[S]:[Order]],MATCH(unique_sub[[#This Row],[SSGUID]],allsections[SGUID],0),2)</f>
        <v>-</v>
      </c>
      <c r="N23">
        <f>INDEX(allsections[[S]:[Order]],MATCH(unique_sub[[#This Row],[SSGUID]],allsections[SGUID],0),3)</f>
        <v>2202</v>
      </c>
      <c r="P23" t="s">
        <v>1087</v>
      </c>
      <c r="Q23" t="s">
        <v>1129</v>
      </c>
      <c r="R23" s="17" t="str">
        <f t="shared" si="0"/>
        <v>6mrYpZ2GcLZ7AP1RVVry5G3WBrxkh802qoM6WUHlCwcx</v>
      </c>
      <c r="S23" s="17">
        <f>INDEX(allsections[[S]:[Order]],MATCH(P23,allsections[SGUID],0),3)</f>
        <v>32</v>
      </c>
      <c r="T23" s="17">
        <f>INDEX(allsections[[S]:[Order]],MATCH(Q23,allsections[SGUID],0),3)</f>
        <v>3210</v>
      </c>
      <c r="V23">
        <f>COUNTIF(Z:Z,sectionsubsection[[#This Row],[Title]])</f>
        <v>1</v>
      </c>
      <c r="Z23" s="25" t="s">
        <v>1165</v>
      </c>
      <c r="AA23" s="25" t="e">
        <f>INDEX(allsections[[S]:[Order]],MATCH(X23,allsections[SGUID],0),3)</f>
        <v>#N/A</v>
      </c>
      <c r="AB23" s="25" t="e">
        <f>INDEX(allsections[[S]:[Order]],MATCH(Y23,allsections[SGUID],0),3)</f>
        <v>#N/A</v>
      </c>
      <c r="AC23" t="s">
        <v>1166</v>
      </c>
    </row>
    <row r="24" spans="1:29" ht="28.8" x14ac:dyDescent="0.3">
      <c r="A24" t="s">
        <v>230</v>
      </c>
      <c r="B24" s="24" t="s">
        <v>1167</v>
      </c>
      <c r="C24" t="s">
        <v>1168</v>
      </c>
      <c r="D24">
        <v>401</v>
      </c>
      <c r="F24" t="s">
        <v>1169</v>
      </c>
      <c r="G24" t="str">
        <f>INDEX(allsections[[S]:[Order]],MATCH(unique_sections[[#This Row],[SGUID]],allsections[SGUID],0),1)</f>
        <v>FV 22 BIODIVERSITÄT UND LEBENSRÄUME</v>
      </c>
      <c r="H24" t="str">
        <f>INDEX(allsections[[S]:[Order]],MATCH(unique_sections[[#This Row],[SGUID]],allsections[SGUID],0),2)</f>
        <v>-</v>
      </c>
      <c r="I24">
        <f>INDEX(allsections[[S]:[Order]],MATCH(unique_sections[[#This Row],[SGUID]],allsections[SGUID],0),3)</f>
        <v>22</v>
      </c>
      <c r="K24" t="s">
        <v>1170</v>
      </c>
      <c r="L24" t="str">
        <f>INDEX(allsections[[S]:[Order]],MATCH(unique_sub[[#This Row],[SSGUID]],allsections[SGUID],0),1)</f>
        <v>FV 22.01 Biodiversitäts- und Lebensraummanagement</v>
      </c>
      <c r="M24" t="str">
        <f>INDEX(allsections[[S]:[Order]],MATCH(unique_sub[[#This Row],[SSGUID]],allsections[SGUID],0),2)</f>
        <v>-</v>
      </c>
      <c r="N24">
        <f>INDEX(allsections[[S]:[Order]],MATCH(unique_sub[[#This Row],[SSGUID]],allsections[SGUID],0),3)</f>
        <v>2201</v>
      </c>
      <c r="P24" t="s">
        <v>1123</v>
      </c>
      <c r="Q24" t="s">
        <v>59</v>
      </c>
      <c r="R24" s="17" t="str">
        <f t="shared" si="0"/>
        <v>64cWD91pr0geaTi2ASvLb5TvyR0UgB0EOmnMkFaZftX</v>
      </c>
      <c r="S24" s="17">
        <f>INDEX(allsections[[S]:[Order]],MATCH(P24,allsections[SGUID],0),3)</f>
        <v>13</v>
      </c>
      <c r="T24" s="17">
        <f>INDEX(allsections[[S]:[Order]],MATCH(Q24,allsections[SGUID],0),3)</f>
        <v>0</v>
      </c>
      <c r="V24">
        <f>COUNTIF(Z:Z,sectionsubsection[[#This Row],[Title]])</f>
        <v>1</v>
      </c>
      <c r="Z24" s="25" t="s">
        <v>1171</v>
      </c>
      <c r="AA24" s="25" t="e">
        <f>INDEX(allsections[[S]:[Order]],MATCH(X24,allsections[SGUID],0),3)</f>
        <v>#N/A</v>
      </c>
      <c r="AB24" s="25" t="e">
        <f>INDEX(allsections[[S]:[Order]],MATCH(Y24,allsections[SGUID],0),3)</f>
        <v>#N/A</v>
      </c>
      <c r="AC24" t="s">
        <v>1172</v>
      </c>
    </row>
    <row r="25" spans="1:29" ht="43.2" x14ac:dyDescent="0.3">
      <c r="A25" t="s">
        <v>49</v>
      </c>
      <c r="B25" s="24" t="s">
        <v>1173</v>
      </c>
      <c r="C25" t="s">
        <v>1057</v>
      </c>
      <c r="D25">
        <v>4</v>
      </c>
      <c r="F25" t="s">
        <v>1070</v>
      </c>
      <c r="G25" t="str">
        <f>INDEX(allsections[[S]:[Order]],MATCH(unique_sections[[#This Row],[SGUID]],allsections[SGUID],0),1)</f>
        <v>FV 23 ENERGIEEFFIZIENZ</v>
      </c>
      <c r="H25" t="str">
        <f>INDEX(allsections[[S]:[Order]],MATCH(unique_sections[[#This Row],[SGUID]],allsections[SGUID],0),2)</f>
        <v>-</v>
      </c>
      <c r="I25">
        <f>INDEX(allsections[[S]:[Order]],MATCH(unique_sections[[#This Row],[SGUID]],allsections[SGUID],0),3)</f>
        <v>23</v>
      </c>
      <c r="K25" t="s">
        <v>1174</v>
      </c>
      <c r="L25" t="str">
        <f>INDEX(allsections[[S]:[Order]],MATCH(unique_sub[[#This Row],[SSGUID]],allsections[SGUID],0),1)</f>
        <v>FV 29.04 Nährstoffgehalt</v>
      </c>
      <c r="M25" t="str">
        <f>INDEX(allsections[[S]:[Order]],MATCH(unique_sub[[#This Row],[SSGUID]],allsections[SGUID],0),2)</f>
        <v>-</v>
      </c>
      <c r="N25">
        <f>INDEX(allsections[[S]:[Order]],MATCH(unique_sub[[#This Row],[SSGUID]],allsections[SGUID],0),3)</f>
        <v>2904</v>
      </c>
      <c r="P25" t="s">
        <v>1074</v>
      </c>
      <c r="Q25" t="s">
        <v>59</v>
      </c>
      <c r="R25" s="17" t="str">
        <f t="shared" si="0"/>
        <v>1kzI7hCCMY4wQOFQmIPOPD5TvyR0UgB0EOmnMkFaZftX</v>
      </c>
      <c r="S25" s="17">
        <f>INDEX(allsections[[S]:[Order]],MATCH(P25,allsections[SGUID],0),3)</f>
        <v>4</v>
      </c>
      <c r="T25" s="17">
        <f>INDEX(allsections[[S]:[Order]],MATCH(Q25,allsections[SGUID],0),3)</f>
        <v>0</v>
      </c>
      <c r="V25">
        <f>COUNTIF(Z:Z,sectionsubsection[[#This Row],[Title]])</f>
        <v>1</v>
      </c>
      <c r="Z25" s="25" t="s">
        <v>1175</v>
      </c>
      <c r="AA25" s="25" t="e">
        <f>INDEX(allsections[[S]:[Order]],MATCH(X25,allsections[SGUID],0),3)</f>
        <v>#N/A</v>
      </c>
      <c r="AB25" s="25" t="e">
        <f>INDEX(allsections[[S]:[Order]],MATCH(Y25,allsections[SGUID],0),3)</f>
        <v>#N/A</v>
      </c>
      <c r="AC25" t="s">
        <v>1176</v>
      </c>
    </row>
    <row r="26" spans="1:29" ht="72" x14ac:dyDescent="0.3">
      <c r="A26" t="s">
        <v>237</v>
      </c>
      <c r="B26" s="24" t="s">
        <v>1177</v>
      </c>
      <c r="C26" t="s">
        <v>1057</v>
      </c>
      <c r="D26">
        <v>704</v>
      </c>
      <c r="F26" t="s">
        <v>1178</v>
      </c>
      <c r="G26" t="str">
        <f>INDEX(allsections[[S]:[Order]],MATCH(unique_sections[[#This Row],[SGUID]],allsections[SGUID],0),1)</f>
        <v>FV 24 TREIBHAUSGASE UND KLIMAWANDEL</v>
      </c>
      <c r="H26" t="str">
        <f>INDEX(allsections[[S]:[Order]],MATCH(unique_sections[[#This Row],[SGUID]],allsections[SGUID],0),2)</f>
        <v>-</v>
      </c>
      <c r="I26">
        <f>INDEX(allsections[[S]:[Order]],MATCH(unique_sections[[#This Row],[SGUID]],allsections[SGUID],0),3)</f>
        <v>24</v>
      </c>
      <c r="K26" t="s">
        <v>1179</v>
      </c>
      <c r="L26" t="str">
        <f>INDEX(allsections[[S]:[Order]],MATCH(unique_sub[[#This Row],[SSGUID]],allsections[SGUID],0),1)</f>
        <v>FV 28.03 Substrate</v>
      </c>
      <c r="M26" t="str">
        <f>INDEX(allsections[[S]:[Order]],MATCH(unique_sub[[#This Row],[SSGUID]],allsections[SGUID],0),2)</f>
        <v>-</v>
      </c>
      <c r="N26">
        <f>INDEX(allsections[[S]:[Order]],MATCH(unique_sub[[#This Row],[SSGUID]],allsections[SGUID],0),3)</f>
        <v>2803</v>
      </c>
      <c r="P26" t="s">
        <v>1159</v>
      </c>
      <c r="Q26" t="s">
        <v>1135</v>
      </c>
      <c r="R26" s="17" t="str">
        <f t="shared" si="0"/>
        <v>2apQYV4sVGueZxb722p88222v7nnkQpO82gWNsHA3e6i</v>
      </c>
      <c r="S26" s="17">
        <f>INDEX(allsections[[S]:[Order]],MATCH(P26,allsections[SGUID],0),3)</f>
        <v>20</v>
      </c>
      <c r="T26" s="17">
        <f>INDEX(allsections[[S]:[Order]],MATCH(Q26,allsections[SGUID],0),3)</f>
        <v>2003</v>
      </c>
      <c r="V26">
        <f>COUNTIF(Z:Z,sectionsubsection[[#This Row],[Title]])</f>
        <v>1</v>
      </c>
      <c r="Z26" s="25" t="s">
        <v>1180</v>
      </c>
      <c r="AA26" s="25" t="e">
        <f>INDEX(allsections[[S]:[Order]],MATCH(X26,allsections[SGUID],0),3)</f>
        <v>#N/A</v>
      </c>
      <c r="AB26" s="25" t="e">
        <f>INDEX(allsections[[S]:[Order]],MATCH(Y26,allsections[SGUID],0),3)</f>
        <v>#N/A</v>
      </c>
      <c r="AC26" t="s">
        <v>1181</v>
      </c>
    </row>
    <row r="27" spans="1:29" x14ac:dyDescent="0.3">
      <c r="A27" t="s">
        <v>50</v>
      </c>
      <c r="B27" s="24" t="s">
        <v>1182</v>
      </c>
      <c r="C27" t="s">
        <v>1057</v>
      </c>
      <c r="D27">
        <v>402</v>
      </c>
      <c r="F27" t="s">
        <v>1099</v>
      </c>
      <c r="G27" t="str">
        <f>INDEX(allsections[[S]:[Order]],MATCH(unique_sections[[#This Row],[SGUID]],allsections[SGUID],0),1)</f>
        <v>FV 25 ABFALLMANAGEMENT</v>
      </c>
      <c r="H27" t="str">
        <f>INDEX(allsections[[S]:[Order]],MATCH(unique_sections[[#This Row],[SGUID]],allsections[SGUID],0),2)</f>
        <v>-</v>
      </c>
      <c r="I27">
        <f>INDEX(allsections[[S]:[Order]],MATCH(unique_sections[[#This Row],[SGUID]],allsections[SGUID],0),3)</f>
        <v>25</v>
      </c>
      <c r="K27" t="s">
        <v>1183</v>
      </c>
      <c r="L27" t="str">
        <f>INDEX(allsections[[S]:[Order]],MATCH(unique_sub[[#This Row],[SSGUID]],allsections[SGUID],0),1)</f>
        <v>FV 28.02 Bodenbegasung</v>
      </c>
      <c r="M27" t="str">
        <f>INDEX(allsections[[S]:[Order]],MATCH(unique_sub[[#This Row],[SSGUID]],allsections[SGUID],0),2)</f>
        <v>-</v>
      </c>
      <c r="N27">
        <f>INDEX(allsections[[S]:[Order]],MATCH(unique_sub[[#This Row],[SSGUID]],allsections[SGUID],0),3)</f>
        <v>2802</v>
      </c>
      <c r="P27" t="s">
        <v>1159</v>
      </c>
      <c r="Q27" t="s">
        <v>1141</v>
      </c>
      <c r="R27" s="17" t="str">
        <f t="shared" si="0"/>
        <v>2apQYV4sVGueZxb722p8826rCsdcQbJnfwmnsw2F9C4z</v>
      </c>
      <c r="S27" s="17">
        <f>INDEX(allsections[[S]:[Order]],MATCH(P27,allsections[SGUID],0),3)</f>
        <v>20</v>
      </c>
      <c r="T27" s="17">
        <f>INDEX(allsections[[S]:[Order]],MATCH(Q27,allsections[SGUID],0),3)</f>
        <v>2002</v>
      </c>
      <c r="V27">
        <f>COUNTIF(Z:Z,sectionsubsection[[#This Row],[Title]])</f>
        <v>1</v>
      </c>
      <c r="Z27" s="25" t="s">
        <v>1184</v>
      </c>
      <c r="AA27" s="25" t="e">
        <f>INDEX(allsections[[S]:[Order]],MATCH(X27,allsections[SGUID],0),3)</f>
        <v>#N/A</v>
      </c>
      <c r="AB27" s="25" t="e">
        <f>INDEX(allsections[[S]:[Order]],MATCH(Y27,allsections[SGUID],0),3)</f>
        <v>#N/A</v>
      </c>
      <c r="AC27" t="s">
        <v>1185</v>
      </c>
    </row>
    <row r="28" spans="1:29" x14ac:dyDescent="0.3">
      <c r="A28" t="s">
        <v>256</v>
      </c>
      <c r="B28" s="24" t="s">
        <v>1186</v>
      </c>
      <c r="C28" t="s">
        <v>1057</v>
      </c>
      <c r="D28">
        <v>405</v>
      </c>
      <c r="F28" t="s">
        <v>1146</v>
      </c>
      <c r="G28" t="str">
        <f>INDEX(allsections[[S]:[Order]],MATCH(unique_sections[[#This Row],[SGUID]],allsections[SGUID],0),1)</f>
        <v>FV 26 VERMEHRUNGSMATERIAL</v>
      </c>
      <c r="H28" t="str">
        <f>INDEX(allsections[[S]:[Order]],MATCH(unique_sections[[#This Row],[SGUID]],allsections[SGUID],0),2)</f>
        <v>-</v>
      </c>
      <c r="I28">
        <f>INDEX(allsections[[S]:[Order]],MATCH(unique_sections[[#This Row],[SGUID]],allsections[SGUID],0),3)</f>
        <v>26</v>
      </c>
      <c r="K28" t="s">
        <v>1187</v>
      </c>
      <c r="L28" t="str">
        <f>INDEX(allsections[[S]:[Order]],MATCH(unique_sub[[#This Row],[SSGUID]],allsections[SGUID],0),1)</f>
        <v>FV 32.07 Rückstandsanalyse</v>
      </c>
      <c r="M28" t="str">
        <f>INDEX(allsections[[S]:[Order]],MATCH(unique_sub[[#This Row],[SSGUID]],allsections[SGUID],0),2)</f>
        <v>-</v>
      </c>
      <c r="N28">
        <f>INDEX(allsections[[S]:[Order]],MATCH(unique_sub[[#This Row],[SSGUID]],allsections[SGUID],0),3)</f>
        <v>3207</v>
      </c>
      <c r="P28" t="s">
        <v>1159</v>
      </c>
      <c r="Q28" t="s">
        <v>1145</v>
      </c>
      <c r="R28" s="17" t="str">
        <f t="shared" si="0"/>
        <v>2apQYV4sVGueZxb722p8822IPCUnYuMhRLMitDdZuBV6</v>
      </c>
      <c r="S28" s="17">
        <f>INDEX(allsections[[S]:[Order]],MATCH(P28,allsections[SGUID],0),3)</f>
        <v>20</v>
      </c>
      <c r="T28" s="17">
        <f>INDEX(allsections[[S]:[Order]],MATCH(Q28,allsections[SGUID],0),3)</f>
        <v>2001</v>
      </c>
      <c r="V28">
        <f>COUNTIF(Z:Z,sectionsubsection[[#This Row],[Title]])</f>
        <v>1</v>
      </c>
      <c r="Z28" s="25" t="s">
        <v>1188</v>
      </c>
      <c r="AA28" s="25" t="e">
        <f>INDEX(allsections[[S]:[Order]],MATCH(X28,allsections[SGUID],0),3)</f>
        <v>#N/A</v>
      </c>
      <c r="AB28" s="25" t="e">
        <f>INDEX(allsections[[S]:[Order]],MATCH(Y28,allsections[SGUID],0),3)</f>
        <v>#N/A</v>
      </c>
      <c r="AC28" t="s">
        <v>1189</v>
      </c>
    </row>
    <row r="29" spans="1:29" ht="28.8" x14ac:dyDescent="0.3">
      <c r="A29" t="s">
        <v>263</v>
      </c>
      <c r="B29" s="24" t="s">
        <v>1190</v>
      </c>
      <c r="C29" t="s">
        <v>1191</v>
      </c>
      <c r="D29">
        <v>202</v>
      </c>
      <c r="F29" t="s">
        <v>1192</v>
      </c>
      <c r="G29" t="str">
        <f>INDEX(allsections[[S]:[Order]],MATCH(unique_sections[[#This Row],[SGUID]],allsections[SGUID],0),1)</f>
        <v>FV 27 GENTECHNISCH VERÄNDERTE ORGANISMEN</v>
      </c>
      <c r="H29" t="str">
        <f>INDEX(allsections[[S]:[Order]],MATCH(unique_sections[[#This Row],[SGUID]],allsections[SGUID],0),2)</f>
        <v>-</v>
      </c>
      <c r="I29">
        <f>INDEX(allsections[[S]:[Order]],MATCH(unique_sections[[#This Row],[SGUID]],allsections[SGUID],0),3)</f>
        <v>27</v>
      </c>
      <c r="K29" t="s">
        <v>1193</v>
      </c>
      <c r="L29" t="str">
        <f>INDEX(allsections[[S]:[Order]],MATCH(unique_sub[[#This Row],[SSGUID]],allsections[SGUID],0),1)</f>
        <v>FV 30.01 Risikobeurteilungen und Managementplan für die Wassernutzung</v>
      </c>
      <c r="M29" t="str">
        <f>INDEX(allsections[[S]:[Order]],MATCH(unique_sub[[#This Row],[SSGUID]],allsections[SGUID],0),2)</f>
        <v>-</v>
      </c>
      <c r="N29">
        <f>INDEX(allsections[[S]:[Order]],MATCH(unique_sub[[#This Row],[SSGUID]],allsections[SGUID],0),3)</f>
        <v>3001</v>
      </c>
      <c r="P29" t="s">
        <v>1159</v>
      </c>
      <c r="Q29" t="s">
        <v>1150</v>
      </c>
      <c r="R29" s="17" t="str">
        <f t="shared" si="0"/>
        <v>2apQYV4sVGueZxb722p8825az4vdaXEuQgs5B9UaOjzb</v>
      </c>
      <c r="S29" s="17">
        <f>INDEX(allsections[[S]:[Order]],MATCH(P29,allsections[SGUID],0),3)</f>
        <v>20</v>
      </c>
      <c r="T29" s="17">
        <f>INDEX(allsections[[S]:[Order]],MATCH(Q29,allsections[SGUID],0),3)</f>
        <v>2004</v>
      </c>
      <c r="V29">
        <f>COUNTIF(Z:Z,sectionsubsection[[#This Row],[Title]])</f>
        <v>1</v>
      </c>
      <c r="Z29" s="25" t="s">
        <v>1194</v>
      </c>
      <c r="AA29" s="25" t="e">
        <f>INDEX(allsections[[S]:[Order]],MATCH(X29,allsections[SGUID],0),3)</f>
        <v>#N/A</v>
      </c>
      <c r="AB29" s="25" t="e">
        <f>INDEX(allsections[[S]:[Order]],MATCH(Y29,allsections[SGUID],0),3)</f>
        <v>#N/A</v>
      </c>
      <c r="AC29" t="s">
        <v>1195</v>
      </c>
    </row>
    <row r="30" spans="1:29" ht="28.8" x14ac:dyDescent="0.3">
      <c r="A30" t="s">
        <v>270</v>
      </c>
      <c r="B30" s="24" t="s">
        <v>1196</v>
      </c>
      <c r="C30" t="s">
        <v>1057</v>
      </c>
      <c r="D30">
        <v>303</v>
      </c>
      <c r="F30" t="s">
        <v>1197</v>
      </c>
      <c r="G30" t="str">
        <f>INDEX(allsections[[S]:[Order]],MATCH(unique_sections[[#This Row],[SGUID]],allsections[SGUID],0),1)</f>
        <v>FV 28 BODENBEWIRTSCHAFTUNG UND SUBSTRATMANAGEMENT</v>
      </c>
      <c r="H30" t="str">
        <f>INDEX(allsections[[S]:[Order]],MATCH(unique_sections[[#This Row],[SGUID]],allsections[SGUID],0),2)</f>
        <v>-</v>
      </c>
      <c r="I30">
        <f>INDEX(allsections[[S]:[Order]],MATCH(unique_sections[[#This Row],[SGUID]],allsections[SGUID],0),3)</f>
        <v>28</v>
      </c>
      <c r="K30" t="s">
        <v>1198</v>
      </c>
      <c r="L30" t="str">
        <f>INDEX(allsections[[S]:[Order]],MATCH(unique_sub[[#This Row],[SSGUID]],allsections[SGUID],0),1)</f>
        <v>FV 30.04 Wasserspeicherung</v>
      </c>
      <c r="M30" t="str">
        <f>INDEX(allsections[[S]:[Order]],MATCH(unique_sub[[#This Row],[SSGUID]],allsections[SGUID],0),2)</f>
        <v>-</v>
      </c>
      <c r="N30">
        <f>INDEX(allsections[[S]:[Order]],MATCH(unique_sub[[#This Row],[SSGUID]],allsections[SGUID],0),3)</f>
        <v>3004</v>
      </c>
      <c r="P30" t="s">
        <v>1178</v>
      </c>
      <c r="Q30" t="s">
        <v>59</v>
      </c>
      <c r="R30" s="17" t="str">
        <f t="shared" si="0"/>
        <v>2qQW5LAimcgbwLksFTh6tg5TvyR0UgB0EOmnMkFaZftX</v>
      </c>
      <c r="S30" s="17">
        <f>INDEX(allsections[[S]:[Order]],MATCH(P30,allsections[SGUID],0),3)</f>
        <v>24</v>
      </c>
      <c r="T30" s="17">
        <f>INDEX(allsections[[S]:[Order]],MATCH(Q30,allsections[SGUID],0),3)</f>
        <v>0</v>
      </c>
      <c r="V30">
        <f>COUNTIF(Z:Z,sectionsubsection[[#This Row],[Title]])</f>
        <v>1</v>
      </c>
      <c r="Z30" s="25" t="s">
        <v>1199</v>
      </c>
      <c r="AA30" s="25" t="e">
        <f>INDEX(allsections[[S]:[Order]],MATCH(X30,allsections[SGUID],0),3)</f>
        <v>#N/A</v>
      </c>
      <c r="AB30" s="25" t="e">
        <f>INDEX(allsections[[S]:[Order]],MATCH(Y30,allsections[SGUID],0),3)</f>
        <v>#N/A</v>
      </c>
      <c r="AC30" t="s">
        <v>1200</v>
      </c>
    </row>
    <row r="31" spans="1:29" x14ac:dyDescent="0.3">
      <c r="A31" t="s">
        <v>277</v>
      </c>
      <c r="B31" s="24" t="s">
        <v>1201</v>
      </c>
      <c r="C31" t="s">
        <v>1057</v>
      </c>
      <c r="D31">
        <v>403</v>
      </c>
      <c r="F31" t="s">
        <v>1093</v>
      </c>
      <c r="G31" t="str">
        <f>INDEX(allsections[[S]:[Order]],MATCH(unique_sections[[#This Row],[SGUID]],allsections[SGUID],0),1)</f>
        <v>FV 29 DÜNGEMITTEL UND BIOSTIMULATOREN</v>
      </c>
      <c r="H31" t="str">
        <f>INDEX(allsections[[S]:[Order]],MATCH(unique_sections[[#This Row],[SGUID]],allsections[SGUID],0),2)</f>
        <v>-</v>
      </c>
      <c r="I31">
        <f>INDEX(allsections[[S]:[Order]],MATCH(unique_sections[[#This Row],[SGUID]],allsections[SGUID],0),3)</f>
        <v>29</v>
      </c>
      <c r="K31" t="s">
        <v>1202</v>
      </c>
      <c r="L31" t="str">
        <f>INDEX(allsections[[S]:[Order]],MATCH(unique_sub[[#This Row],[SSGUID]],allsections[SGUID],0),1)</f>
        <v>FV 30.06 Bewässerungsvorhersage und -aufzeichnungen</v>
      </c>
      <c r="M31" t="str">
        <f>INDEX(allsections[[S]:[Order]],MATCH(unique_sub[[#This Row],[SSGUID]],allsections[SGUID],0),2)</f>
        <v>-</v>
      </c>
      <c r="N31">
        <f>INDEX(allsections[[S]:[Order]],MATCH(unique_sub[[#This Row],[SSGUID]],allsections[SGUID],0),3)</f>
        <v>3006</v>
      </c>
      <c r="P31" t="s">
        <v>1197</v>
      </c>
      <c r="Q31" t="s">
        <v>1155</v>
      </c>
      <c r="R31" s="17" t="str">
        <f t="shared" si="0"/>
        <v>19FqK7ekLK0m3iLHchTn8h7mjSidGuWy0Ls8TvSUsTPI</v>
      </c>
      <c r="S31" s="17">
        <f>INDEX(allsections[[S]:[Order]],MATCH(P31,allsections[SGUID],0),3)</f>
        <v>28</v>
      </c>
      <c r="T31" s="17">
        <f>INDEX(allsections[[S]:[Order]],MATCH(Q31,allsections[SGUID],0),3)</f>
        <v>2801</v>
      </c>
      <c r="V31">
        <f>COUNTIF(Z:Z,sectionsubsection[[#This Row],[Title]])</f>
        <v>0</v>
      </c>
      <c r="Z31" s="25" t="s">
        <v>1203</v>
      </c>
      <c r="AA31" s="25" t="e">
        <f>INDEX(allsections[[S]:[Order]],MATCH(X31,allsections[SGUID],0),3)</f>
        <v>#N/A</v>
      </c>
      <c r="AB31" s="25" t="e">
        <f>INDEX(allsections[[S]:[Order]],MATCH(Y31,allsections[SGUID],0),3)</f>
        <v>#N/A</v>
      </c>
      <c r="AC31" t="s">
        <v>1204</v>
      </c>
    </row>
    <row r="32" spans="1:29" ht="28.8" x14ac:dyDescent="0.3">
      <c r="A32" t="s">
        <v>284</v>
      </c>
      <c r="B32" s="24" t="s">
        <v>1205</v>
      </c>
      <c r="C32" t="s">
        <v>1057</v>
      </c>
      <c r="D32">
        <v>6</v>
      </c>
      <c r="F32" t="s">
        <v>1206</v>
      </c>
      <c r="G32" t="str">
        <f>INDEX(allsections[[S]:[Order]],MATCH(unique_sections[[#This Row],[SGUID]],allsections[SGUID],0),1)</f>
        <v>FV 30 WASSERMANAGEMENT</v>
      </c>
      <c r="H32" t="str">
        <f>INDEX(allsections[[S]:[Order]],MATCH(unique_sections[[#This Row],[SGUID]],allsections[SGUID],0),2)</f>
        <v>-</v>
      </c>
      <c r="I32">
        <f>INDEX(allsections[[S]:[Order]],MATCH(unique_sections[[#This Row],[SGUID]],allsections[SGUID],0),3)</f>
        <v>30</v>
      </c>
      <c r="K32" t="s">
        <v>1207</v>
      </c>
      <c r="L32" t="str">
        <f>INDEX(allsections[[S]:[Order]],MATCH(unique_sub[[#This Row],[SSGUID]],allsections[SGUID],0),1)</f>
        <v>FV 30.05 Wasserqualität</v>
      </c>
      <c r="M32" t="str">
        <f>INDEX(allsections[[S]:[Order]],MATCH(unique_sub[[#This Row],[SSGUID]],allsections[SGUID],0),2)</f>
        <v>-</v>
      </c>
      <c r="N32">
        <f>INDEX(allsections[[S]:[Order]],MATCH(unique_sub[[#This Row],[SSGUID]],allsections[SGUID],0),3)</f>
        <v>3005</v>
      </c>
      <c r="P32" t="s">
        <v>1169</v>
      </c>
      <c r="Q32" t="s">
        <v>1160</v>
      </c>
      <c r="R32" s="17" t="str">
        <f t="shared" si="0"/>
        <v>6vDiuqvJNOSRl5wyT01PymegxrRxt1wvmpDaKwSbu23</v>
      </c>
      <c r="S32" s="17">
        <f>INDEX(allsections[[S]:[Order]],MATCH(P32,allsections[SGUID],0),3)</f>
        <v>22</v>
      </c>
      <c r="T32" s="17">
        <f>INDEX(allsections[[S]:[Order]],MATCH(Q32,allsections[SGUID],0),3)</f>
        <v>2203</v>
      </c>
      <c r="V32">
        <f>COUNTIF(Z:Z,sectionsubsection[[#This Row],[Title]])</f>
        <v>1</v>
      </c>
      <c r="Z32" s="25" t="s">
        <v>1208</v>
      </c>
      <c r="AA32" s="25" t="e">
        <f>INDEX(allsections[[S]:[Order]],MATCH(X32,allsections[SGUID],0),3)</f>
        <v>#N/A</v>
      </c>
      <c r="AB32" s="25" t="e">
        <f>INDEX(allsections[[S]:[Order]],MATCH(Y32,allsections[SGUID],0),3)</f>
        <v>#N/A</v>
      </c>
      <c r="AC32" t="s">
        <v>1209</v>
      </c>
    </row>
    <row r="33" spans="1:29" ht="28.8" x14ac:dyDescent="0.3">
      <c r="A33" t="s">
        <v>309</v>
      </c>
      <c r="B33" s="24" t="s">
        <v>1210</v>
      </c>
      <c r="C33" t="s">
        <v>1057</v>
      </c>
      <c r="D33">
        <v>105</v>
      </c>
      <c r="F33" t="s">
        <v>1211</v>
      </c>
      <c r="G33" t="str">
        <f>INDEX(allsections[[S]:[Order]],MATCH(unique_sections[[#This Row],[SGUID]],allsections[SGUID],0),1)</f>
        <v>FV 31 INTEGRIERTER PFLANZENSCHUTZ</v>
      </c>
      <c r="H33" t="str">
        <f>INDEX(allsections[[S]:[Order]],MATCH(unique_sections[[#This Row],[SGUID]],allsections[SGUID],0),2)</f>
        <v>-</v>
      </c>
      <c r="I33">
        <f>INDEX(allsections[[S]:[Order]],MATCH(unique_sections[[#This Row],[SGUID]],allsections[SGUID],0),3)</f>
        <v>31</v>
      </c>
      <c r="K33" t="s">
        <v>1212</v>
      </c>
      <c r="L33" t="str">
        <f>INDEX(allsections[[S]:[Order]],MATCH(unique_sub[[#This Row],[SSGUID]],allsections[SGUID],0),1)</f>
        <v>FV 30.03 Effiziente Wassernutzung auf dem Betrieb</v>
      </c>
      <c r="M33" t="str">
        <f>INDEX(allsections[[S]:[Order]],MATCH(unique_sub[[#This Row],[SSGUID]],allsections[SGUID],0),2)</f>
        <v>-</v>
      </c>
      <c r="N33">
        <f>INDEX(allsections[[S]:[Order]],MATCH(unique_sub[[#This Row],[SSGUID]],allsections[SGUID],0),3)</f>
        <v>3003</v>
      </c>
      <c r="P33" t="s">
        <v>1085</v>
      </c>
      <c r="Q33" t="s">
        <v>59</v>
      </c>
      <c r="R33" s="17" t="str">
        <f t="shared" si="0"/>
        <v>4ZGW9ZWBwWewpL1DYzfgyb5TvyR0UgB0EOmnMkFaZftX</v>
      </c>
      <c r="S33" s="17">
        <f>INDEX(allsections[[S]:[Order]],MATCH(P33,allsections[SGUID],0),3)</f>
        <v>6</v>
      </c>
      <c r="T33" s="17">
        <f>INDEX(allsections[[S]:[Order]],MATCH(Q33,allsections[SGUID],0),3)</f>
        <v>0</v>
      </c>
      <c r="V33">
        <f>COUNTIF(Z:Z,sectionsubsection[[#This Row],[Title]])</f>
        <v>1</v>
      </c>
      <c r="Z33" s="25" t="s">
        <v>1213</v>
      </c>
      <c r="AA33" s="25" t="e">
        <f>INDEX(allsections[[S]:[Order]],MATCH(X33,allsections[SGUID],0),3)</f>
        <v>#N/A</v>
      </c>
      <c r="AB33" s="25" t="e">
        <f>INDEX(allsections[[S]:[Order]],MATCH(Y33,allsections[SGUID],0),3)</f>
        <v>#N/A</v>
      </c>
      <c r="AC33" t="s">
        <v>1214</v>
      </c>
    </row>
    <row r="34" spans="1:29" ht="43.2" x14ac:dyDescent="0.3">
      <c r="A34" t="s">
        <v>316</v>
      </c>
      <c r="B34" s="24" t="s">
        <v>1215</v>
      </c>
      <c r="C34" t="s">
        <v>1057</v>
      </c>
      <c r="D34">
        <v>801</v>
      </c>
      <c r="F34" t="s">
        <v>1087</v>
      </c>
      <c r="G34" t="str">
        <f>INDEX(allsections[[S]:[Order]],MATCH(unique_sections[[#This Row],[SGUID]],allsections[SGUID],0),1)</f>
        <v>FV 32 PFLANZENSCHUTZMITTEL</v>
      </c>
      <c r="H34" t="str">
        <f>INDEX(allsections[[S]:[Order]],MATCH(unique_sections[[#This Row],[SGUID]],allsections[SGUID],0),2)</f>
        <v>-</v>
      </c>
      <c r="I34">
        <f>INDEX(allsections[[S]:[Order]],MATCH(unique_sections[[#This Row],[SGUID]],allsections[SGUID],0),3)</f>
        <v>32</v>
      </c>
      <c r="K34" t="s">
        <v>1216</v>
      </c>
      <c r="L34" t="str">
        <f>INDEX(allsections[[S]:[Order]],MATCH(unique_sub[[#This Row],[SSGUID]],allsections[SGUID],0),1)</f>
        <v>FV 33.06 Schädlingsbekämpfung</v>
      </c>
      <c r="M34" t="str">
        <f>INDEX(allsections[[S]:[Order]],MATCH(unique_sub[[#This Row],[SSGUID]],allsections[SGUID],0),2)</f>
        <v>-</v>
      </c>
      <c r="N34">
        <f>INDEX(allsections[[S]:[Order]],MATCH(unique_sub[[#This Row],[SSGUID]],allsections[SGUID],0),3)</f>
        <v>3304</v>
      </c>
      <c r="P34" t="s">
        <v>1169</v>
      </c>
      <c r="Q34" t="s">
        <v>1164</v>
      </c>
      <c r="R34" s="17" t="str">
        <f t="shared" si="0"/>
        <v>6vDiuqvJNOSRl5wyT01PymglN2WuTeRW3b5FgXbh8Ta</v>
      </c>
      <c r="S34" s="17">
        <f>INDEX(allsections[[S]:[Order]],MATCH(P34,allsections[SGUID],0),3)</f>
        <v>22</v>
      </c>
      <c r="T34" s="17">
        <f>INDEX(allsections[[S]:[Order]],MATCH(Q34,allsections[SGUID],0),3)</f>
        <v>2202</v>
      </c>
      <c r="V34">
        <f>COUNTIF(Z:Z,sectionsubsection[[#This Row],[Title]])</f>
        <v>1</v>
      </c>
      <c r="Z34" s="25" t="s">
        <v>1217</v>
      </c>
      <c r="AA34" s="25" t="e">
        <f>INDEX(allsections[[S]:[Order]],MATCH(X34,allsections[SGUID],0),3)</f>
        <v>#N/A</v>
      </c>
      <c r="AB34" s="25" t="e">
        <f>INDEX(allsections[[S]:[Order]],MATCH(Y34,allsections[SGUID],0),3)</f>
        <v>#N/A</v>
      </c>
      <c r="AC34" t="s">
        <v>1218</v>
      </c>
    </row>
    <row r="35" spans="1:29" ht="28.8" x14ac:dyDescent="0.3">
      <c r="A35" t="s">
        <v>323</v>
      </c>
      <c r="B35" s="24" t="s">
        <v>1219</v>
      </c>
      <c r="C35" t="s">
        <v>1057</v>
      </c>
      <c r="D35">
        <v>103</v>
      </c>
      <c r="F35" t="s">
        <v>1220</v>
      </c>
      <c r="G35" t="str">
        <f>INDEX(allsections[[S]:[Order]],MATCH(unique_sections[[#This Row],[SGUID]],allsections[SGUID],0),1)</f>
        <v>FV 33 HANDHABUNG NACH DER ERNTE</v>
      </c>
      <c r="H35" t="str">
        <f>INDEX(allsections[[S]:[Order]],MATCH(unique_sections[[#This Row],[SGUID]],allsections[SGUID],0),2)</f>
        <v>-</v>
      </c>
      <c r="I35">
        <f>INDEX(allsections[[S]:[Order]],MATCH(unique_sections[[#This Row],[SGUID]],allsections[SGUID],0),3)</f>
        <v>33</v>
      </c>
      <c r="K35" t="s">
        <v>1221</v>
      </c>
      <c r="L35" t="str">
        <f>INDEX(allsections[[S]:[Order]],MATCH(unique_sub[[#This Row],[SSGUID]],allsections[SGUID],0),1)</f>
        <v>FV 33.06 Programm zur Umweltüberwachung</v>
      </c>
      <c r="M35" t="str">
        <f>INDEX(allsections[[S]:[Order]],MATCH(unique_sub[[#This Row],[SSGUID]],allsections[SGUID],0),2)</f>
        <v>-</v>
      </c>
      <c r="N35">
        <f>INDEX(allsections[[S]:[Order]],MATCH(unique_sub[[#This Row],[SSGUID]],allsections[SGUID],0),3)</f>
        <v>3306</v>
      </c>
      <c r="P35" t="s">
        <v>1169</v>
      </c>
      <c r="Q35" t="s">
        <v>1170</v>
      </c>
      <c r="R35" s="17" t="str">
        <f t="shared" ref="R35:R66" si="1">P35&amp;Q35</f>
        <v>6vDiuqvJNOSRl5wyT01Pym7zXnm2lgE6Oh3K9yFP7Gdf</v>
      </c>
      <c r="S35" s="17">
        <f>INDEX(allsections[[S]:[Order]],MATCH(P35,allsections[SGUID],0),3)</f>
        <v>22</v>
      </c>
      <c r="T35" s="17">
        <f>INDEX(allsections[[S]:[Order]],MATCH(Q35,allsections[SGUID],0),3)</f>
        <v>2201</v>
      </c>
      <c r="V35">
        <f>COUNTIF(Z:Z,sectionsubsection[[#This Row],[Title]])</f>
        <v>1</v>
      </c>
      <c r="Z35" s="25" t="s">
        <v>1222</v>
      </c>
      <c r="AA35" s="25" t="e">
        <f>INDEX(allsections[[S]:[Order]],MATCH(X35,allsections[SGUID],0),3)</f>
        <v>#N/A</v>
      </c>
      <c r="AB35" s="25" t="e">
        <f>INDEX(allsections[[S]:[Order]],MATCH(Y35,allsections[SGUID],0),3)</f>
        <v>#N/A</v>
      </c>
      <c r="AC35" t="s">
        <v>1223</v>
      </c>
    </row>
    <row r="36" spans="1:29" ht="28.8" x14ac:dyDescent="0.3">
      <c r="A36" t="s">
        <v>331</v>
      </c>
      <c r="B36" s="24" t="s">
        <v>1224</v>
      </c>
      <c r="C36" t="s">
        <v>1057</v>
      </c>
      <c r="D36">
        <v>501</v>
      </c>
      <c r="K36" t="s">
        <v>1225</v>
      </c>
      <c r="L36" t="str">
        <f>INDEX(allsections[[S]:[Order]],MATCH(unique_sub[[#This Row],[SSGUID]],allsections[SGUID],0),1)</f>
        <v xml:space="preserve">FV 33.07 Luft und verdichtete Gase </v>
      </c>
      <c r="M36" t="str">
        <f>INDEX(allsections[[S]:[Order]],MATCH(unique_sub[[#This Row],[SSGUID]],allsections[SGUID],0),2)</f>
        <v>-</v>
      </c>
      <c r="N36">
        <f>INDEX(allsections[[S]:[Order]],MATCH(unique_sub[[#This Row],[SSGUID]],allsections[SGUID],0),3)</f>
        <v>3307</v>
      </c>
      <c r="P36" t="s">
        <v>1093</v>
      </c>
      <c r="Q36" t="s">
        <v>1174</v>
      </c>
      <c r="R36" s="17" t="str">
        <f t="shared" si="1"/>
        <v>5nPf6FvRIaYhUohxiK6Z4C1DSOMfBwEJ7NMTIzs3yO1i</v>
      </c>
      <c r="S36" s="17">
        <f>INDEX(allsections[[S]:[Order]],MATCH(P36,allsections[SGUID],0),3)</f>
        <v>29</v>
      </c>
      <c r="T36" s="17">
        <f>INDEX(allsections[[S]:[Order]],MATCH(Q36,allsections[SGUID],0),3)</f>
        <v>2904</v>
      </c>
      <c r="V36">
        <f>COUNTIF(Z:Z,sectionsubsection[[#This Row],[Title]])</f>
        <v>0</v>
      </c>
      <c r="Z36" s="25" t="s">
        <v>1226</v>
      </c>
      <c r="AA36" s="25" t="e">
        <f>INDEX(allsections[[S]:[Order]],MATCH(X36,allsections[SGUID],0),3)</f>
        <v>#N/A</v>
      </c>
      <c r="AB36" s="25" t="e">
        <f>INDEX(allsections[[S]:[Order]],MATCH(Y36,allsections[SGUID],0),3)</f>
        <v>#N/A</v>
      </c>
      <c r="AC36" t="s">
        <v>1227</v>
      </c>
    </row>
    <row r="37" spans="1:29" ht="28.8" x14ac:dyDescent="0.3">
      <c r="A37" t="s">
        <v>330</v>
      </c>
      <c r="B37" s="24" t="s">
        <v>1228</v>
      </c>
      <c r="C37" t="s">
        <v>1057</v>
      </c>
      <c r="D37">
        <v>5</v>
      </c>
      <c r="K37" t="s">
        <v>1229</v>
      </c>
      <c r="L37" t="str">
        <f>INDEX(allsections[[S]:[Order]],MATCH(unique_sub[[#This Row],[SSGUID]],allsections[SGUID],0),1)</f>
        <v>FV 33.05 Produktkennzeichnung</v>
      </c>
      <c r="M37" t="str">
        <f>INDEX(allsections[[S]:[Order]],MATCH(unique_sub[[#This Row],[SSGUID]],allsections[SGUID],0),2)</f>
        <v>-</v>
      </c>
      <c r="N37">
        <f>INDEX(allsections[[S]:[Order]],MATCH(unique_sub[[#This Row],[SSGUID]],allsections[SGUID],0),3)</f>
        <v>3305</v>
      </c>
      <c r="P37" t="s">
        <v>1091</v>
      </c>
      <c r="Q37" t="s">
        <v>59</v>
      </c>
      <c r="R37" s="17" t="str">
        <f t="shared" si="1"/>
        <v>4gUkP5eS8EnUG0fKZ0tMiZ5TvyR0UgB0EOmnMkFaZftX</v>
      </c>
      <c r="S37" s="17">
        <f>INDEX(allsections[[S]:[Order]],MATCH(P37,allsections[SGUID],0),3)</f>
        <v>7</v>
      </c>
      <c r="T37" s="17">
        <f>INDEX(allsections[[S]:[Order]],MATCH(Q37,allsections[SGUID],0),3)</f>
        <v>0</v>
      </c>
      <c r="V37">
        <f>COUNTIF(Z:Z,sectionsubsection[[#This Row],[Title]])</f>
        <v>1</v>
      </c>
      <c r="Z37" s="25" t="s">
        <v>1230</v>
      </c>
      <c r="AA37" s="25" t="e">
        <f>INDEX(allsections[[S]:[Order]],MATCH(X37,allsections[SGUID],0),3)</f>
        <v>#N/A</v>
      </c>
      <c r="AB37" s="25" t="e">
        <f>INDEX(allsections[[S]:[Order]],MATCH(Y37,allsections[SGUID],0),3)</f>
        <v>#N/A</v>
      </c>
      <c r="AC37" t="s">
        <v>1231</v>
      </c>
    </row>
    <row r="38" spans="1:29" ht="28.8" x14ac:dyDescent="0.3">
      <c r="A38" t="s">
        <v>344</v>
      </c>
      <c r="B38" s="24" t="s">
        <v>1232</v>
      </c>
      <c r="C38" t="s">
        <v>1057</v>
      </c>
      <c r="D38">
        <v>502</v>
      </c>
      <c r="K38" t="s">
        <v>1233</v>
      </c>
      <c r="L38" t="str">
        <f>INDEX(allsections[[S]:[Order]],MATCH(unique_sub[[#This Row],[SSGUID]],allsections[SGUID],0),1)</f>
        <v>FV 33.03 Temperatur- und Feuchtigkeitsregelung</v>
      </c>
      <c r="M38" t="str">
        <f>INDEX(allsections[[S]:[Order]],MATCH(unique_sub[[#This Row],[SSGUID]],allsections[SGUID],0),2)</f>
        <v>-</v>
      </c>
      <c r="N38">
        <f>INDEX(allsections[[S]:[Order]],MATCH(unique_sub[[#This Row],[SSGUID]],allsections[SGUID],0),3)</f>
        <v>3303</v>
      </c>
      <c r="P38" t="s">
        <v>1211</v>
      </c>
      <c r="Q38" t="s">
        <v>59</v>
      </c>
      <c r="R38" s="17" t="str">
        <f t="shared" si="1"/>
        <v>5QTGwGTKitdKuEwjmkCJSy5TvyR0UgB0EOmnMkFaZftX</v>
      </c>
      <c r="S38" s="17">
        <f>INDEX(allsections[[S]:[Order]],MATCH(P38,allsections[SGUID],0),3)</f>
        <v>31</v>
      </c>
      <c r="T38" s="17">
        <f>INDEX(allsections[[S]:[Order]],MATCH(Q38,allsections[SGUID],0),3)</f>
        <v>0</v>
      </c>
      <c r="V38">
        <f>COUNTIF(Z:Z,sectionsubsection[[#This Row],[Title]])</f>
        <v>1</v>
      </c>
      <c r="Z38" s="25" t="s">
        <v>1234</v>
      </c>
      <c r="AA38" s="25" t="e">
        <f>INDEX(allsections[[S]:[Order]],MATCH(X38,allsections[SGUID],0),3)</f>
        <v>#N/A</v>
      </c>
      <c r="AB38" s="25" t="e">
        <f>INDEX(allsections[[S]:[Order]],MATCH(Y38,allsections[SGUID],0),3)</f>
        <v>#N/A</v>
      </c>
      <c r="AC38" t="s">
        <v>1235</v>
      </c>
    </row>
    <row r="39" spans="1:29" x14ac:dyDescent="0.3">
      <c r="A39" t="s">
        <v>375</v>
      </c>
      <c r="B39" s="24" t="s">
        <v>1236</v>
      </c>
      <c r="C39" t="s">
        <v>1057</v>
      </c>
      <c r="D39">
        <v>503</v>
      </c>
      <c r="K39" t="s">
        <v>1237</v>
      </c>
      <c r="L39" t="str">
        <f>INDEX(allsections[[S]:[Order]],MATCH(unique_sub[[#This Row],[SSGUID]],allsections[SGUID],0),1)</f>
        <v>FV 33.02 Fremdkörper</v>
      </c>
      <c r="M39" t="str">
        <f>INDEX(allsections[[S]:[Order]],MATCH(unique_sub[[#This Row],[SSGUID]],allsections[SGUID],0),2)</f>
        <v>-</v>
      </c>
      <c r="N39">
        <f>INDEX(allsections[[S]:[Order]],MATCH(unique_sub[[#This Row],[SSGUID]],allsections[SGUID],0),3)</f>
        <v>3302</v>
      </c>
      <c r="P39" t="s">
        <v>1192</v>
      </c>
      <c r="Q39" t="s">
        <v>59</v>
      </c>
      <c r="R39" s="17" t="str">
        <f t="shared" si="1"/>
        <v>30jEVEr91nZpdd9cxyULwz5TvyR0UgB0EOmnMkFaZftX</v>
      </c>
      <c r="S39" s="17">
        <f>INDEX(allsections[[S]:[Order]],MATCH(P39,allsections[SGUID],0),3)</f>
        <v>27</v>
      </c>
      <c r="T39" s="17">
        <f>INDEX(allsections[[S]:[Order]],MATCH(Q39,allsections[SGUID],0),3)</f>
        <v>0</v>
      </c>
      <c r="V39">
        <f>COUNTIF(Z:Z,sectionsubsection[[#This Row],[Title]])</f>
        <v>1</v>
      </c>
      <c r="Z39" s="25" t="s">
        <v>1238</v>
      </c>
      <c r="AA39" s="25" t="e">
        <f>INDEX(allsections[[S]:[Order]],MATCH(X39,allsections[SGUID],0),3)</f>
        <v>#N/A</v>
      </c>
      <c r="AB39" s="25" t="e">
        <f>INDEX(allsections[[S]:[Order]],MATCH(Y39,allsections[SGUID],0),3)</f>
        <v>#N/A</v>
      </c>
      <c r="AC39" t="s">
        <v>1239</v>
      </c>
    </row>
    <row r="40" spans="1:29" x14ac:dyDescent="0.3">
      <c r="A40" t="s">
        <v>406</v>
      </c>
      <c r="B40" s="24" t="s">
        <v>1240</v>
      </c>
      <c r="C40" t="s">
        <v>1057</v>
      </c>
      <c r="D40">
        <v>504</v>
      </c>
      <c r="K40" t="s">
        <v>1241</v>
      </c>
      <c r="L40" t="str">
        <f>INDEX(allsections[[S]:[Order]],MATCH(unique_sub[[#This Row],[SSGUID]],allsections[SGUID],0),1)</f>
        <v>FV 33.01 Bereiche für das Verpacken (auf dem Feld oder in der Anlage) und Lagern</v>
      </c>
      <c r="M40" t="str">
        <f>INDEX(allsections[[S]:[Order]],MATCH(unique_sub[[#This Row],[SSGUID]],allsections[SGUID],0),2)</f>
        <v>-</v>
      </c>
      <c r="N40">
        <f>INDEX(allsections[[S]:[Order]],MATCH(unique_sub[[#This Row],[SSGUID]],allsections[SGUID],0),3)</f>
        <v>3301</v>
      </c>
      <c r="P40" t="s">
        <v>1197</v>
      </c>
      <c r="Q40" t="s">
        <v>1179</v>
      </c>
      <c r="R40" s="17" t="str">
        <f t="shared" si="1"/>
        <v>19FqK7ekLK0m3iLHchTn8h14lJpH5qVsP8C976yuQrDU</v>
      </c>
      <c r="S40" s="17">
        <f>INDEX(allsections[[S]:[Order]],MATCH(P40,allsections[SGUID],0),3)</f>
        <v>28</v>
      </c>
      <c r="T40" s="17">
        <f>INDEX(allsections[[S]:[Order]],MATCH(Q40,allsections[SGUID],0),3)</f>
        <v>2803</v>
      </c>
      <c r="V40">
        <f>COUNTIF(Z:Z,sectionsubsection[[#This Row],[Title]])</f>
        <v>1</v>
      </c>
      <c r="Z40" s="25" t="s">
        <v>1242</v>
      </c>
      <c r="AA40" s="25" t="e">
        <f>INDEX(allsections[[S]:[Order]],MATCH(X40,allsections[SGUID],0),3)</f>
        <v>#N/A</v>
      </c>
      <c r="AB40" s="25" t="e">
        <f>INDEX(allsections[[S]:[Order]],MATCH(Y40,allsections[SGUID],0),3)</f>
        <v>#N/A</v>
      </c>
      <c r="AC40" t="s">
        <v>1243</v>
      </c>
    </row>
    <row r="41" spans="1:29" x14ac:dyDescent="0.3">
      <c r="A41" t="s">
        <v>455</v>
      </c>
      <c r="B41" s="24" t="s">
        <v>1244</v>
      </c>
      <c r="C41" t="s">
        <v>1057</v>
      </c>
      <c r="D41">
        <v>106</v>
      </c>
      <c r="K41" t="s">
        <v>1245</v>
      </c>
      <c r="L41" t="str">
        <f>INDEX(allsections[[S]:[Order]],MATCH(unique_sub[[#This Row],[SSGUID]],allsections[SGUID],0),1)</f>
        <v>FV 30.02 Wasserquellen</v>
      </c>
      <c r="M41" t="str">
        <f>INDEX(allsections[[S]:[Order]],MATCH(unique_sub[[#This Row],[SSGUID]],allsections[SGUID],0),2)</f>
        <v>-</v>
      </c>
      <c r="N41">
        <f>INDEX(allsections[[S]:[Order]],MATCH(unique_sub[[#This Row],[SSGUID]],allsections[SGUID],0),3)</f>
        <v>3002</v>
      </c>
      <c r="P41" t="s">
        <v>1197</v>
      </c>
      <c r="Q41" t="s">
        <v>1183</v>
      </c>
      <c r="R41" s="17" t="str">
        <f t="shared" si="1"/>
        <v>19FqK7ekLK0m3iLHchTn8h2g5JReDfSpzAHl16771ew5</v>
      </c>
      <c r="S41" s="17">
        <f>INDEX(allsections[[S]:[Order]],MATCH(P41,allsections[SGUID],0),3)</f>
        <v>28</v>
      </c>
      <c r="T41" s="17">
        <f>INDEX(allsections[[S]:[Order]],MATCH(Q41,allsections[SGUID],0),3)</f>
        <v>2802</v>
      </c>
      <c r="V41">
        <f>COUNTIF(Z:Z,sectionsubsection[[#This Row],[Title]])</f>
        <v>1</v>
      </c>
      <c r="Z41" s="25" t="s">
        <v>1246</v>
      </c>
      <c r="AA41" s="25" t="e">
        <f>INDEX(allsections[[S]:[Order]],MATCH(X41,allsections[SGUID],0),3)</f>
        <v>#N/A</v>
      </c>
      <c r="AB41" s="25" t="e">
        <f>INDEX(allsections[[S]:[Order]],MATCH(Y41,allsections[SGUID],0),3)</f>
        <v>#N/A</v>
      </c>
      <c r="AC41" t="s">
        <v>1247</v>
      </c>
    </row>
    <row r="42" spans="1:29" ht="28.8" x14ac:dyDescent="0.3">
      <c r="A42" t="s">
        <v>462</v>
      </c>
      <c r="B42" s="24" t="s">
        <v>1248</v>
      </c>
      <c r="C42" t="s">
        <v>1057</v>
      </c>
      <c r="D42">
        <v>108</v>
      </c>
      <c r="P42" t="s">
        <v>1097</v>
      </c>
      <c r="Q42" t="s">
        <v>59</v>
      </c>
      <c r="R42" s="17" t="str">
        <f t="shared" si="1"/>
        <v>7HDQtIsDtzns0bD1ntR0eP5TvyR0UgB0EOmnMkFaZftX</v>
      </c>
      <c r="S42" s="17">
        <f>INDEX(allsections[[S]:[Order]],MATCH(P42,allsections[SGUID],0),3)</f>
        <v>8</v>
      </c>
      <c r="T42" s="17">
        <f>INDEX(allsections[[S]:[Order]],MATCH(Q42,allsections[SGUID],0),3)</f>
        <v>0</v>
      </c>
      <c r="V42">
        <f>COUNTIF(Z:Z,sectionsubsection[[#This Row],[Title]])</f>
        <v>1</v>
      </c>
      <c r="Z42" s="25" t="s">
        <v>1249</v>
      </c>
      <c r="AA42" s="25" t="e">
        <f>INDEX(allsections[[S]:[Order]],MATCH(X42,allsections[SGUID],0),3)</f>
        <v>#N/A</v>
      </c>
      <c r="AB42" s="25" t="e">
        <f>INDEX(allsections[[S]:[Order]],MATCH(Y42,allsections[SGUID],0),3)</f>
        <v>#N/A</v>
      </c>
      <c r="AC42" t="s">
        <v>1250</v>
      </c>
    </row>
    <row r="43" spans="1:29" ht="28.8" x14ac:dyDescent="0.3">
      <c r="A43" t="s">
        <v>469</v>
      </c>
      <c r="B43" s="24" t="s">
        <v>1251</v>
      </c>
      <c r="C43" t="s">
        <v>1057</v>
      </c>
      <c r="D43">
        <v>107</v>
      </c>
      <c r="P43" t="s">
        <v>1103</v>
      </c>
      <c r="Q43" t="s">
        <v>59</v>
      </c>
      <c r="R43" s="17" t="str">
        <f t="shared" si="1"/>
        <v>5ZEbtYAwaiK1X4qvVH0ye85TvyR0UgB0EOmnMkFaZftX</v>
      </c>
      <c r="S43" s="17">
        <f>INDEX(allsections[[S]:[Order]],MATCH(P43,allsections[SGUID],0),3)</f>
        <v>9</v>
      </c>
      <c r="T43" s="17">
        <f>INDEX(allsections[[S]:[Order]],MATCH(Q43,allsections[SGUID],0),3)</f>
        <v>0</v>
      </c>
      <c r="V43">
        <f>COUNTIF(Z:Z,sectionsubsection[[#This Row],[Title]])</f>
        <v>1</v>
      </c>
      <c r="Z43" s="25" t="s">
        <v>1252</v>
      </c>
      <c r="AA43" s="25" t="e">
        <f>INDEX(allsections[[S]:[Order]],MATCH(X43,allsections[SGUID],0),3)</f>
        <v>#N/A</v>
      </c>
      <c r="AB43" s="25" t="e">
        <f>INDEX(allsections[[S]:[Order]],MATCH(Y43,allsections[SGUID],0),3)</f>
        <v>#N/A</v>
      </c>
      <c r="AC43" t="s">
        <v>1253</v>
      </c>
    </row>
    <row r="44" spans="1:29" x14ac:dyDescent="0.3">
      <c r="A44" t="s">
        <v>488</v>
      </c>
      <c r="B44" s="24" t="s">
        <v>1254</v>
      </c>
      <c r="C44" t="s">
        <v>1057</v>
      </c>
      <c r="D44">
        <v>203</v>
      </c>
      <c r="P44" t="s">
        <v>1140</v>
      </c>
      <c r="Q44" t="s">
        <v>59</v>
      </c>
      <c r="R44" s="17" t="str">
        <f t="shared" si="1"/>
        <v>2o0PHrjwVpc8TxdOBpkPzy5TvyR0UgB0EOmnMkFaZftX</v>
      </c>
      <c r="S44" s="17">
        <f>INDEX(allsections[[S]:[Order]],MATCH(P44,allsections[SGUID],0),3)</f>
        <v>16</v>
      </c>
      <c r="T44" s="17">
        <f>INDEX(allsections[[S]:[Order]],MATCH(Q44,allsections[SGUID],0),3)</f>
        <v>0</v>
      </c>
      <c r="V44">
        <f>COUNTIF(Z:Z,sectionsubsection[[#This Row],[Title]])</f>
        <v>1</v>
      </c>
      <c r="Z44" s="25" t="s">
        <v>1255</v>
      </c>
      <c r="AA44" s="25" t="e">
        <f>INDEX(allsections[[S]:[Order]],MATCH(X44,allsections[SGUID],0),3)</f>
        <v>#N/A</v>
      </c>
      <c r="AB44" s="25" t="e">
        <f>INDEX(allsections[[S]:[Order]],MATCH(Y44,allsections[SGUID],0),3)</f>
        <v>#N/A</v>
      </c>
      <c r="AC44" t="s">
        <v>1256</v>
      </c>
    </row>
    <row r="45" spans="1:29" ht="28.8" x14ac:dyDescent="0.3">
      <c r="A45" t="s">
        <v>639</v>
      </c>
      <c r="B45" s="24" t="s">
        <v>1257</v>
      </c>
      <c r="C45" t="s">
        <v>1057</v>
      </c>
      <c r="D45">
        <v>404</v>
      </c>
      <c r="P45" t="s">
        <v>1134</v>
      </c>
      <c r="Q45" t="s">
        <v>59</v>
      </c>
      <c r="R45" s="17" t="str">
        <f t="shared" si="1"/>
        <v>48EClxc2uJIvBOW8IlSEPt5TvyR0UgB0EOmnMkFaZftX</v>
      </c>
      <c r="S45" s="17">
        <f>INDEX(allsections[[S]:[Order]],MATCH(P45,allsections[SGUID],0),3)</f>
        <v>15</v>
      </c>
      <c r="T45" s="17">
        <f>INDEX(allsections[[S]:[Order]],MATCH(Q45,allsections[SGUID],0),3)</f>
        <v>0</v>
      </c>
      <c r="V45">
        <f>COUNTIF(Z:Z,sectionsubsection[[#This Row],[Title]])</f>
        <v>1</v>
      </c>
      <c r="Z45" s="25" t="s">
        <v>1258</v>
      </c>
      <c r="AA45" s="25" t="e">
        <f>INDEX(allsections[[S]:[Order]],MATCH(X45,allsections[SGUID],0),3)</f>
        <v>#N/A</v>
      </c>
      <c r="AB45" s="25" t="e">
        <f>INDEX(allsections[[S]:[Order]],MATCH(Y45,allsections[SGUID],0),3)</f>
        <v>#N/A</v>
      </c>
      <c r="AC45" t="s">
        <v>1259</v>
      </c>
    </row>
    <row r="46" spans="1:29" ht="28.8" x14ac:dyDescent="0.3">
      <c r="A46" t="s">
        <v>664</v>
      </c>
      <c r="B46" s="24" t="s">
        <v>1260</v>
      </c>
      <c r="C46" t="s">
        <v>1057</v>
      </c>
      <c r="D46">
        <v>201</v>
      </c>
      <c r="P46" t="s">
        <v>1079</v>
      </c>
      <c r="Q46" t="s">
        <v>59</v>
      </c>
      <c r="R46" s="17" t="str">
        <f t="shared" si="1"/>
        <v>6PzSKiJw1bRFye5uX49taK5TvyR0UgB0EOmnMkFaZftX</v>
      </c>
      <c r="S46" s="17">
        <f>INDEX(allsections[[S]:[Order]],MATCH(P46,allsections[SGUID],0),3)</f>
        <v>5</v>
      </c>
      <c r="T46" s="17">
        <f>INDEX(allsections[[S]:[Order]],MATCH(Q46,allsections[SGUID],0),3)</f>
        <v>0</v>
      </c>
      <c r="V46">
        <f>COUNTIF(Z:Z,sectionsubsection[[#This Row],[Title]])</f>
        <v>1</v>
      </c>
      <c r="Z46" s="25" t="s">
        <v>1261</v>
      </c>
      <c r="AA46" s="25" t="e">
        <f>INDEX(allsections[[S]:[Order]],MATCH(X46,allsections[SGUID],0),3)</f>
        <v>#N/A</v>
      </c>
      <c r="AB46" s="25" t="e">
        <f>INDEX(allsections[[S]:[Order]],MATCH(Y46,allsections[SGUID],0),3)</f>
        <v>#N/A</v>
      </c>
      <c r="AC46" t="s">
        <v>1262</v>
      </c>
    </row>
    <row r="47" spans="1:29" ht="28.8" x14ac:dyDescent="0.3">
      <c r="A47" t="s">
        <v>725</v>
      </c>
      <c r="B47" s="24" t="s">
        <v>1263</v>
      </c>
      <c r="C47" t="s">
        <v>1057</v>
      </c>
      <c r="D47">
        <v>204</v>
      </c>
      <c r="P47" t="s">
        <v>1128</v>
      </c>
      <c r="Q47" t="s">
        <v>59</v>
      </c>
      <c r="R47" s="17" t="str">
        <f t="shared" si="1"/>
        <v>7bt3lOtOqh5dlKm5Rqrjx45TvyR0UgB0EOmnMkFaZftX</v>
      </c>
      <c r="S47" s="17">
        <f>INDEX(allsections[[S]:[Order]],MATCH(P47,allsections[SGUID],0),3)</f>
        <v>14</v>
      </c>
      <c r="T47" s="17">
        <f>INDEX(allsections[[S]:[Order]],MATCH(Q47,allsections[SGUID],0),3)</f>
        <v>0</v>
      </c>
      <c r="V47">
        <f>COUNTIF(Z:Z,sectionsubsection[[#This Row],[Title]])</f>
        <v>1</v>
      </c>
      <c r="Z47" s="25" t="s">
        <v>1264</v>
      </c>
      <c r="AA47" s="25" t="e">
        <f>INDEX(allsections[[S]:[Order]],MATCH(X47,allsections[SGUID],0),3)</f>
        <v>#N/A</v>
      </c>
      <c r="AB47" s="25" t="e">
        <f>INDEX(allsections[[S]:[Order]],MATCH(Y47,allsections[SGUID],0),3)</f>
        <v>#N/A</v>
      </c>
      <c r="AC47" t="s">
        <v>1265</v>
      </c>
    </row>
    <row r="48" spans="1:29" ht="28.8" x14ac:dyDescent="0.3">
      <c r="A48" t="s">
        <v>756</v>
      </c>
      <c r="B48" s="24" t="s">
        <v>1266</v>
      </c>
      <c r="C48" t="s">
        <v>1057</v>
      </c>
      <c r="D48">
        <v>1203</v>
      </c>
      <c r="P48" t="s">
        <v>1118</v>
      </c>
      <c r="Q48" t="s">
        <v>59</v>
      </c>
      <c r="R48" s="17" t="str">
        <f t="shared" si="1"/>
        <v>31r3O7m6YdmvyCuOWIOMh65TvyR0UgB0EOmnMkFaZftX</v>
      </c>
      <c r="S48" s="17">
        <f>INDEX(allsections[[S]:[Order]],MATCH(P48,allsections[SGUID],0),3)</f>
        <v>12</v>
      </c>
      <c r="T48" s="17">
        <f>INDEX(allsections[[S]:[Order]],MATCH(Q48,allsections[SGUID],0),3)</f>
        <v>0</v>
      </c>
      <c r="V48">
        <f>COUNTIF(Z:Z,sectionsubsection[[#This Row],[Title]])</f>
        <v>1</v>
      </c>
      <c r="Z48" s="25" t="s">
        <v>1267</v>
      </c>
      <c r="AA48" s="25" t="e">
        <f>INDEX(allsections[[S]:[Order]],MATCH(X48,allsections[SGUID],0),3)</f>
        <v>#N/A</v>
      </c>
      <c r="AB48" s="25" t="e">
        <f>INDEX(allsections[[S]:[Order]],MATCH(Y48,allsections[SGUID],0),3)</f>
        <v>#N/A</v>
      </c>
      <c r="AC48" t="s">
        <v>1268</v>
      </c>
    </row>
    <row r="49" spans="1:29" ht="28.8" x14ac:dyDescent="0.3">
      <c r="A49" t="s">
        <v>781</v>
      </c>
      <c r="B49" s="24" t="s">
        <v>1269</v>
      </c>
      <c r="C49" t="s">
        <v>1057</v>
      </c>
      <c r="D49">
        <v>102</v>
      </c>
      <c r="P49" t="s">
        <v>1058</v>
      </c>
      <c r="Q49" t="s">
        <v>59</v>
      </c>
      <c r="R49" s="17" t="str">
        <f t="shared" si="1"/>
        <v>76Up1Jlz2ogKdKXUH1J3L5TvyR0UgB0EOmnMkFaZftX</v>
      </c>
      <c r="S49" s="17">
        <f>INDEX(allsections[[S]:[Order]],MATCH(P49,allsections[SGUID],0),3)</f>
        <v>1</v>
      </c>
      <c r="T49" s="17">
        <f>INDEX(allsections[[S]:[Order]],MATCH(Q49,allsections[SGUID],0),3)</f>
        <v>0</v>
      </c>
      <c r="V49">
        <f>COUNTIF(Z:Z,sectionsubsection[[#This Row],[Title]])</f>
        <v>1</v>
      </c>
      <c r="Z49" s="25" t="s">
        <v>1270</v>
      </c>
      <c r="AA49" s="25" t="e">
        <f>INDEX(allsections[[S]:[Order]],MATCH(X49,allsections[SGUID],0),3)</f>
        <v>#N/A</v>
      </c>
      <c r="AB49" s="25" t="e">
        <f>INDEX(allsections[[S]:[Order]],MATCH(Y49,allsections[SGUID],0),3)</f>
        <v>#N/A</v>
      </c>
      <c r="AC49" t="s">
        <v>1271</v>
      </c>
    </row>
    <row r="50" spans="1:29" ht="43.2" x14ac:dyDescent="0.3">
      <c r="A50" t="s">
        <v>800</v>
      </c>
      <c r="B50" s="24" t="s">
        <v>1272</v>
      </c>
      <c r="C50" t="s">
        <v>1057</v>
      </c>
      <c r="D50">
        <v>104</v>
      </c>
      <c r="P50" t="s">
        <v>1113</v>
      </c>
      <c r="Q50" t="s">
        <v>59</v>
      </c>
      <c r="R50" s="17" t="str">
        <f t="shared" si="1"/>
        <v>1LqxqbMnYmX3O47nTDkHLF5TvyR0UgB0EOmnMkFaZftX</v>
      </c>
      <c r="S50" s="17">
        <f>INDEX(allsections[[S]:[Order]],MATCH(P50,allsections[SGUID],0),3)</f>
        <v>11</v>
      </c>
      <c r="T50" s="17">
        <f>INDEX(allsections[[S]:[Order]],MATCH(Q50,allsections[SGUID],0),3)</f>
        <v>0</v>
      </c>
      <c r="V50">
        <f>COUNTIF(Z:Z,sectionsubsection[[#This Row],[Title]])</f>
        <v>1</v>
      </c>
      <c r="Z50" s="25" t="s">
        <v>1273</v>
      </c>
      <c r="AA50" s="25" t="e">
        <f>INDEX(allsections[[S]:[Order]],MATCH(X50,allsections[SGUID],0),3)</f>
        <v>#N/A</v>
      </c>
      <c r="AB50" s="25" t="e">
        <f>INDEX(allsections[[S]:[Order]],MATCH(Y50,allsections[SGUID],0),3)</f>
        <v>#N/A</v>
      </c>
      <c r="AC50" t="s">
        <v>1274</v>
      </c>
    </row>
    <row r="51" spans="1:29" ht="28.8" x14ac:dyDescent="0.3">
      <c r="A51" t="s">
        <v>825</v>
      </c>
      <c r="B51" s="24" t="s">
        <v>2386</v>
      </c>
      <c r="C51" t="s">
        <v>1057</v>
      </c>
      <c r="D51">
        <v>701</v>
      </c>
      <c r="P51" t="s">
        <v>1108</v>
      </c>
      <c r="Q51" t="s">
        <v>59</v>
      </c>
      <c r="R51" s="17" t="str">
        <f t="shared" si="1"/>
        <v>36VGW0OgI5dbYuNy8pN1X45TvyR0UgB0EOmnMkFaZftX</v>
      </c>
      <c r="S51" s="17">
        <f>INDEX(allsections[[S]:[Order]],MATCH(P51,allsections[SGUID],0),3)</f>
        <v>10</v>
      </c>
      <c r="T51" s="17">
        <f>INDEX(allsections[[S]:[Order]],MATCH(Q51,allsections[SGUID],0),3)</f>
        <v>0</v>
      </c>
      <c r="V51">
        <f>COUNTIF(Z:Z,sectionsubsection[[#This Row],[Title]])</f>
        <v>1</v>
      </c>
      <c r="Z51" s="25" t="s">
        <v>1275</v>
      </c>
      <c r="AA51" s="25" t="e">
        <f>INDEX(allsections[[S]:[Order]],MATCH(X51,allsections[SGUID],0),3)</f>
        <v>#N/A</v>
      </c>
      <c r="AB51" s="25" t="e">
        <f>INDEX(allsections[[S]:[Order]],MATCH(Y51,allsections[SGUID],0),3)</f>
        <v>#N/A</v>
      </c>
      <c r="AC51" t="s">
        <v>1276</v>
      </c>
    </row>
    <row r="52" spans="1:29" ht="43.2" x14ac:dyDescent="0.3">
      <c r="A52" t="s">
        <v>832</v>
      </c>
      <c r="B52" s="24" t="s">
        <v>1277</v>
      </c>
      <c r="C52" t="s">
        <v>1057</v>
      </c>
      <c r="D52">
        <v>407</v>
      </c>
      <c r="P52" t="s">
        <v>1154</v>
      </c>
      <c r="Q52" t="s">
        <v>59</v>
      </c>
      <c r="R52" s="17" t="str">
        <f t="shared" si="1"/>
        <v>1gpvHRL3jcuK0YTVBxeDJK5TvyR0UgB0EOmnMkFaZftX</v>
      </c>
      <c r="S52" s="17">
        <f>INDEX(allsections[[S]:[Order]],MATCH(P52,allsections[SGUID],0),3)</f>
        <v>19</v>
      </c>
      <c r="T52" s="17">
        <f>INDEX(allsections[[S]:[Order]],MATCH(Q52,allsections[SGUID],0),3)</f>
        <v>0</v>
      </c>
      <c r="V52">
        <f>COUNTIF(Z:Z,sectionsubsection[[#This Row],[Title]])</f>
        <v>1</v>
      </c>
      <c r="Z52" s="25" t="s">
        <v>1278</v>
      </c>
      <c r="AA52" s="25" t="e">
        <f>INDEX(allsections[[S]:[Order]],MATCH(X52,allsections[SGUID],0),3)</f>
        <v>#N/A</v>
      </c>
      <c r="AB52" s="25" t="e">
        <f>INDEX(allsections[[S]:[Order]],MATCH(Y52,allsections[SGUID],0),3)</f>
        <v>#N/A</v>
      </c>
      <c r="AC52" t="s">
        <v>1279</v>
      </c>
    </row>
    <row r="53" spans="1:29" ht="43.2" x14ac:dyDescent="0.3">
      <c r="A53" t="s">
        <v>863</v>
      </c>
      <c r="B53" s="24" t="s">
        <v>1280</v>
      </c>
      <c r="C53" t="s">
        <v>1057</v>
      </c>
      <c r="D53">
        <v>707</v>
      </c>
      <c r="P53" t="s">
        <v>1087</v>
      </c>
      <c r="Q53" t="s">
        <v>1187</v>
      </c>
      <c r="R53" s="17" t="str">
        <f t="shared" si="1"/>
        <v>6mrYpZ2GcLZ7AP1RVVry5G78fF8J8n8uDPsOxFl12Alc</v>
      </c>
      <c r="S53" s="17">
        <f>INDEX(allsections[[S]:[Order]],MATCH(P53,allsections[SGUID],0),3)</f>
        <v>32</v>
      </c>
      <c r="T53" s="17">
        <f>INDEX(allsections[[S]:[Order]],MATCH(Q53,allsections[SGUID],0),3)</f>
        <v>3207</v>
      </c>
      <c r="V53">
        <f>COUNTIF(Z:Z,sectionsubsection[[#This Row],[Title]])</f>
        <v>0</v>
      </c>
      <c r="Z53" s="25" t="s">
        <v>1281</v>
      </c>
      <c r="AA53" s="25" t="e">
        <f>INDEX(allsections[[S]:[Order]],MATCH(X53,allsections[SGUID],0),3)</f>
        <v>#N/A</v>
      </c>
      <c r="AB53" s="25" t="e">
        <f>INDEX(allsections[[S]:[Order]],MATCH(Y53,allsections[SGUID],0),3)</f>
        <v>#N/A</v>
      </c>
      <c r="AC53" t="s">
        <v>1282</v>
      </c>
    </row>
    <row r="54" spans="1:29" ht="28.8" x14ac:dyDescent="0.3">
      <c r="A54" t="s">
        <v>924</v>
      </c>
      <c r="B54" s="24" t="s">
        <v>1283</v>
      </c>
      <c r="C54" t="s">
        <v>1057</v>
      </c>
      <c r="D54">
        <v>708</v>
      </c>
      <c r="P54" t="s">
        <v>1206</v>
      </c>
      <c r="Q54" t="s">
        <v>1193</v>
      </c>
      <c r="R54" s="17" t="str">
        <f t="shared" si="1"/>
        <v>696jSQYmLVDJoD3UnofwTY4YYEAFlKQL7dZttPmpxB2F</v>
      </c>
      <c r="S54" s="17">
        <f>INDEX(allsections[[S]:[Order]],MATCH(P54,allsections[SGUID],0),3)</f>
        <v>30</v>
      </c>
      <c r="T54" s="17">
        <f>INDEX(allsections[[S]:[Order]],MATCH(Q54,allsections[SGUID],0),3)</f>
        <v>3001</v>
      </c>
      <c r="V54">
        <f>COUNTIF(Z:Z,sectionsubsection[[#This Row],[Title]])</f>
        <v>1</v>
      </c>
      <c r="Z54" s="25" t="s">
        <v>1284</v>
      </c>
      <c r="AA54" s="25" t="e">
        <f>INDEX(allsections[[S]:[Order]],MATCH(X54,allsections[SGUID],0),3)</f>
        <v>#N/A</v>
      </c>
      <c r="AB54" s="25" t="e">
        <f>INDEX(allsections[[S]:[Order]],MATCH(Y54,allsections[SGUID],0),3)</f>
        <v>#N/A</v>
      </c>
      <c r="AC54" t="s">
        <v>1285</v>
      </c>
    </row>
    <row r="55" spans="1:29" ht="28.8" x14ac:dyDescent="0.3">
      <c r="A55" t="s">
        <v>931</v>
      </c>
      <c r="B55" s="24" t="s">
        <v>1286</v>
      </c>
      <c r="C55" t="s">
        <v>1057</v>
      </c>
      <c r="D55">
        <v>702</v>
      </c>
      <c r="P55" t="s">
        <v>1206</v>
      </c>
      <c r="Q55" t="s">
        <v>1198</v>
      </c>
      <c r="R55" s="17" t="str">
        <f t="shared" si="1"/>
        <v>696jSQYmLVDJoD3UnofwTY7GSUGbBCg0zqqdO3nIYknt</v>
      </c>
      <c r="S55" s="17">
        <f>INDEX(allsections[[S]:[Order]],MATCH(P55,allsections[SGUID],0),3)</f>
        <v>30</v>
      </c>
      <c r="T55" s="17">
        <f>INDEX(allsections[[S]:[Order]],MATCH(Q55,allsections[SGUID],0),3)</f>
        <v>3004</v>
      </c>
      <c r="V55">
        <f>COUNTIF(Z:Z,sectionsubsection[[#This Row],[Title]])</f>
        <v>1</v>
      </c>
      <c r="Z55" s="25" t="s">
        <v>1287</v>
      </c>
      <c r="AA55" s="25" t="e">
        <f>INDEX(allsections[[S]:[Order]],MATCH(X55,allsections[SGUID],0),3)</f>
        <v>#N/A</v>
      </c>
      <c r="AB55" s="25" t="e">
        <f>INDEX(allsections[[S]:[Order]],MATCH(Y55,allsections[SGUID],0),3)</f>
        <v>#N/A</v>
      </c>
      <c r="AC55" t="s">
        <v>1288</v>
      </c>
    </row>
    <row r="56" spans="1:29" ht="28.8" x14ac:dyDescent="0.3">
      <c r="A56" t="s">
        <v>1004</v>
      </c>
      <c r="B56" s="24" t="s">
        <v>1289</v>
      </c>
      <c r="C56" t="s">
        <v>1057</v>
      </c>
      <c r="D56">
        <v>406</v>
      </c>
      <c r="P56" t="s">
        <v>1206</v>
      </c>
      <c r="Q56" t="s">
        <v>1202</v>
      </c>
      <c r="R56" s="17" t="str">
        <f t="shared" si="1"/>
        <v>696jSQYmLVDJoD3UnofwTY6aZY7458MgGAXucrp2rDfj</v>
      </c>
      <c r="S56" s="17">
        <f>INDEX(allsections[[S]:[Order]],MATCH(P56,allsections[SGUID],0),3)</f>
        <v>30</v>
      </c>
      <c r="T56" s="17">
        <f>INDEX(allsections[[S]:[Order]],MATCH(Q56,allsections[SGUID],0),3)</f>
        <v>3006</v>
      </c>
      <c r="V56">
        <f>COUNTIF(Z:Z,sectionsubsection[[#This Row],[Title]])</f>
        <v>1</v>
      </c>
      <c r="Z56" s="25" t="s">
        <v>1290</v>
      </c>
      <c r="AA56" s="25" t="e">
        <f>INDEX(allsections[[S]:[Order]],MATCH(X56,allsections[SGUID],0),3)</f>
        <v>#N/A</v>
      </c>
      <c r="AB56" s="25" t="e">
        <f>INDEX(allsections[[S]:[Order]],MATCH(Y56,allsections[SGUID],0),3)</f>
        <v>#N/A</v>
      </c>
      <c r="AC56" t="s">
        <v>1291</v>
      </c>
    </row>
    <row r="57" spans="1:29" ht="28.8" x14ac:dyDescent="0.3">
      <c r="A57" t="s">
        <v>1027</v>
      </c>
      <c r="B57" s="24" t="s">
        <v>1292</v>
      </c>
      <c r="C57" t="s">
        <v>1057</v>
      </c>
      <c r="D57">
        <v>304</v>
      </c>
      <c r="P57" t="s">
        <v>1206</v>
      </c>
      <c r="Q57" t="s">
        <v>1207</v>
      </c>
      <c r="R57" s="17" t="str">
        <f t="shared" si="1"/>
        <v>696jSQYmLVDJoD3UnofwTY253gbk0kdnSSFyQX6iFKWy</v>
      </c>
      <c r="S57" s="17">
        <f>INDEX(allsections[[S]:[Order]],MATCH(P57,allsections[SGUID],0),3)</f>
        <v>30</v>
      </c>
      <c r="T57" s="17">
        <f>INDEX(allsections[[S]:[Order]],MATCH(Q57,allsections[SGUID],0),3)</f>
        <v>3005</v>
      </c>
      <c r="V57">
        <f>COUNTIF(Z:Z,sectionsubsection[[#This Row],[Title]])</f>
        <v>1</v>
      </c>
      <c r="Z57" s="25" t="s">
        <v>1293</v>
      </c>
      <c r="AA57" s="25" t="e">
        <f>INDEX(allsections[[S]:[Order]],MATCH(X57,allsections[SGUID],0),3)</f>
        <v>#N/A</v>
      </c>
      <c r="AB57" s="25" t="e">
        <f>INDEX(allsections[[S]:[Order]],MATCH(Y57,allsections[SGUID],0),3)</f>
        <v>#N/A</v>
      </c>
      <c r="AC57" t="s">
        <v>1294</v>
      </c>
    </row>
    <row r="58" spans="1:29" ht="43.2" x14ac:dyDescent="0.3">
      <c r="A58" t="s">
        <v>1034</v>
      </c>
      <c r="B58" s="24" t="s">
        <v>1295</v>
      </c>
      <c r="C58" t="s">
        <v>1057</v>
      </c>
      <c r="D58">
        <v>302</v>
      </c>
      <c r="P58" t="s">
        <v>1206</v>
      </c>
      <c r="Q58" t="s">
        <v>1212</v>
      </c>
      <c r="R58" s="17" t="str">
        <f t="shared" si="1"/>
        <v>696jSQYmLVDJoD3UnofwTYuzn8UMxTkF1w7M3FTD0sW</v>
      </c>
      <c r="S58" s="17">
        <f>INDEX(allsections[[S]:[Order]],MATCH(P58,allsections[SGUID],0),3)</f>
        <v>30</v>
      </c>
      <c r="T58" s="17">
        <f>INDEX(allsections[[S]:[Order]],MATCH(Q58,allsections[SGUID],0),3)</f>
        <v>3003</v>
      </c>
      <c r="V58">
        <f>COUNTIF(Z:Z,sectionsubsection[[#This Row],[Title]])</f>
        <v>1</v>
      </c>
      <c r="Z58" s="25" t="s">
        <v>1296</v>
      </c>
      <c r="AA58" s="25" t="e">
        <f>INDEX(allsections[[S]:[Order]],MATCH(X58,allsections[SGUID],0),3)</f>
        <v>#N/A</v>
      </c>
      <c r="AB58" s="25" t="e">
        <f>INDEX(allsections[[S]:[Order]],MATCH(Y58,allsections[SGUID],0),3)</f>
        <v>#N/A</v>
      </c>
      <c r="AC58" t="s">
        <v>1297</v>
      </c>
    </row>
    <row r="59" spans="1:29" ht="43.2" x14ac:dyDescent="0.3">
      <c r="A59" t="s">
        <v>1130</v>
      </c>
      <c r="B59" s="24" t="s">
        <v>1298</v>
      </c>
      <c r="C59" t="s">
        <v>1057</v>
      </c>
      <c r="D59">
        <v>21</v>
      </c>
      <c r="P59" t="s">
        <v>1220</v>
      </c>
      <c r="Q59" t="s">
        <v>1216</v>
      </c>
      <c r="R59" s="17" t="str">
        <f t="shared" si="1"/>
        <v>6SSbkfthK0LYaxbv5b14GB1OZTzJWvKeCm4lQLj2de5o</v>
      </c>
      <c r="S59" s="17">
        <f>INDEX(allsections[[S]:[Order]],MATCH(P59,allsections[SGUID],0),3)</f>
        <v>33</v>
      </c>
      <c r="T59" s="17">
        <f>INDEX(allsections[[S]:[Order]],MATCH(Q59,allsections[SGUID],0),3)</f>
        <v>3304</v>
      </c>
      <c r="V59">
        <f>COUNTIF(Z:Z,sectionsubsection[[#This Row],[Title]])</f>
        <v>1</v>
      </c>
      <c r="Z59" s="25" t="s">
        <v>1299</v>
      </c>
      <c r="AA59" s="25" t="e">
        <f>INDEX(allsections[[S]:[Order]],MATCH(X59,allsections[SGUID],0),3)</f>
        <v>#N/A</v>
      </c>
      <c r="AB59" s="25" t="e">
        <f>INDEX(allsections[[S]:[Order]],MATCH(Y59,allsections[SGUID],0),3)</f>
        <v>#N/A</v>
      </c>
      <c r="AC59" t="s">
        <v>1300</v>
      </c>
    </row>
    <row r="60" spans="1:29" ht="28.8" x14ac:dyDescent="0.3">
      <c r="A60" t="s">
        <v>1059</v>
      </c>
      <c r="B60" s="24" t="s">
        <v>1301</v>
      </c>
      <c r="C60" t="s">
        <v>1057</v>
      </c>
      <c r="D60">
        <v>17</v>
      </c>
      <c r="P60" t="s">
        <v>1220</v>
      </c>
      <c r="Q60" t="s">
        <v>1221</v>
      </c>
      <c r="R60" s="17" t="str">
        <f t="shared" si="1"/>
        <v>6SSbkfthK0LYaxbv5b14GB1vk62VlZg3Zq6bcgLfSxGJ</v>
      </c>
      <c r="S60" s="17">
        <f>INDEX(allsections[[S]:[Order]],MATCH(P60,allsections[SGUID],0),3)</f>
        <v>33</v>
      </c>
      <c r="T60" s="17">
        <f>INDEX(allsections[[S]:[Order]],MATCH(Q60,allsections[SGUID],0),3)</f>
        <v>3306</v>
      </c>
      <c r="V60">
        <f>COUNTIF(Z:Z,sectionsubsection[[#This Row],[Title]])</f>
        <v>1</v>
      </c>
      <c r="Z60" s="25" t="s">
        <v>1302</v>
      </c>
      <c r="AA60" s="25" t="e">
        <f>INDEX(allsections[[S]:[Order]],MATCH(X60,allsections[SGUID],0),3)</f>
        <v>#N/A</v>
      </c>
      <c r="AB60" s="25" t="e">
        <f>INDEX(allsections[[S]:[Order]],MATCH(Y60,allsections[SGUID],0),3)</f>
        <v>#N/A</v>
      </c>
      <c r="AC60" t="s">
        <v>1303</v>
      </c>
    </row>
    <row r="61" spans="1:29" ht="28.8" x14ac:dyDescent="0.3">
      <c r="A61" t="s">
        <v>1099</v>
      </c>
      <c r="B61" s="24" t="s">
        <v>1304</v>
      </c>
      <c r="C61" t="s">
        <v>1057</v>
      </c>
      <c r="D61">
        <v>25</v>
      </c>
      <c r="P61" t="s">
        <v>1220</v>
      </c>
      <c r="Q61" t="s">
        <v>1225</v>
      </c>
      <c r="R61" s="17" t="str">
        <f t="shared" si="1"/>
        <v>6SSbkfthK0LYaxbv5b14GB5TLexd3GI3AjZkCglPj3h5</v>
      </c>
      <c r="S61" s="17">
        <f>INDEX(allsections[[S]:[Order]],MATCH(P61,allsections[SGUID],0),3)</f>
        <v>33</v>
      </c>
      <c r="T61" s="17">
        <f>INDEX(allsections[[S]:[Order]],MATCH(Q61,allsections[SGUID],0),3)</f>
        <v>3307</v>
      </c>
      <c r="V61">
        <f>COUNTIF(Z:Z,sectionsubsection[[#This Row],[Title]])</f>
        <v>1</v>
      </c>
      <c r="Z61" s="25" t="s">
        <v>1305</v>
      </c>
      <c r="AA61" s="25" t="e">
        <f>INDEX(allsections[[S]:[Order]],MATCH(X61,allsections[SGUID],0),3)</f>
        <v>#N/A</v>
      </c>
      <c r="AB61" s="25" t="e">
        <f>INDEX(allsections[[S]:[Order]],MATCH(Y61,allsections[SGUID],0),3)</f>
        <v>#N/A</v>
      </c>
      <c r="AC61" t="s">
        <v>1306</v>
      </c>
    </row>
    <row r="62" spans="1:29" ht="43.2" x14ac:dyDescent="0.3">
      <c r="A62" t="s">
        <v>1146</v>
      </c>
      <c r="B62" s="24" t="s">
        <v>1307</v>
      </c>
      <c r="C62" t="s">
        <v>1057</v>
      </c>
      <c r="D62">
        <v>26</v>
      </c>
      <c r="P62" t="s">
        <v>1220</v>
      </c>
      <c r="Q62" t="s">
        <v>1229</v>
      </c>
      <c r="R62" s="17" t="str">
        <f t="shared" si="1"/>
        <v>6SSbkfthK0LYaxbv5b14GB6v0SS1OCIEL11DaUsdV8qY</v>
      </c>
      <c r="S62" s="17">
        <f>INDEX(allsections[[S]:[Order]],MATCH(P62,allsections[SGUID],0),3)</f>
        <v>33</v>
      </c>
      <c r="T62" s="17">
        <f>INDEX(allsections[[S]:[Order]],MATCH(Q62,allsections[SGUID],0),3)</f>
        <v>3305</v>
      </c>
      <c r="V62">
        <f>COUNTIF(Z:Z,sectionsubsection[[#This Row],[Title]])</f>
        <v>1</v>
      </c>
      <c r="Z62" s="25" t="s">
        <v>1308</v>
      </c>
      <c r="AA62" s="25" t="e">
        <f>INDEX(allsections[[S]:[Order]],MATCH(X62,allsections[SGUID],0),3)</f>
        <v>#N/A</v>
      </c>
      <c r="AB62" s="25" t="e">
        <f>INDEX(allsections[[S]:[Order]],MATCH(Y62,allsections[SGUID],0),3)</f>
        <v>#N/A</v>
      </c>
      <c r="AC62" t="s">
        <v>1309</v>
      </c>
    </row>
    <row r="63" spans="1:29" ht="72" x14ac:dyDescent="0.3">
      <c r="A63" t="s">
        <v>1086</v>
      </c>
      <c r="B63" s="24" t="s">
        <v>1310</v>
      </c>
      <c r="C63" t="s">
        <v>1057</v>
      </c>
      <c r="D63">
        <v>3209</v>
      </c>
      <c r="P63" t="s">
        <v>1220</v>
      </c>
      <c r="Q63" t="s">
        <v>1233</v>
      </c>
      <c r="R63" s="17" t="str">
        <f t="shared" si="1"/>
        <v>6SSbkfthK0LYaxbv5b14GB5RnRCz8ee4Zl9QUgeRKTHd</v>
      </c>
      <c r="S63" s="17">
        <f>INDEX(allsections[[S]:[Order]],MATCH(P63,allsections[SGUID],0),3)</f>
        <v>33</v>
      </c>
      <c r="T63" s="17">
        <f>INDEX(allsections[[S]:[Order]],MATCH(Q63,allsections[SGUID],0),3)</f>
        <v>3303</v>
      </c>
      <c r="V63">
        <f>COUNTIF(Z:Z,sectionsubsection[[#This Row],[Title]])</f>
        <v>1</v>
      </c>
      <c r="Z63" s="25" t="s">
        <v>1311</v>
      </c>
      <c r="AA63" s="25" t="e">
        <f>INDEX(allsections[[S]:[Order]],MATCH(X63,allsections[SGUID],0),3)</f>
        <v>#N/A</v>
      </c>
      <c r="AB63" s="25" t="e">
        <f>INDEX(allsections[[S]:[Order]],MATCH(Y63,allsections[SGUID],0),3)</f>
        <v>#N/A</v>
      </c>
      <c r="AC63" t="s">
        <v>1312</v>
      </c>
    </row>
    <row r="64" spans="1:29" ht="43.2" x14ac:dyDescent="0.3">
      <c r="A64" t="s">
        <v>1087</v>
      </c>
      <c r="B64" s="24" t="s">
        <v>1313</v>
      </c>
      <c r="C64" t="s">
        <v>1057</v>
      </c>
      <c r="D64">
        <v>32</v>
      </c>
      <c r="P64" t="s">
        <v>1220</v>
      </c>
      <c r="Q64" t="s">
        <v>1237</v>
      </c>
      <c r="R64" s="17" t="str">
        <f t="shared" si="1"/>
        <v>6SSbkfthK0LYaxbv5b14GB7h4leQtnNFBbHHWbgN8lXM</v>
      </c>
      <c r="S64" s="17">
        <f>INDEX(allsections[[S]:[Order]],MATCH(P64,allsections[SGUID],0),3)</f>
        <v>33</v>
      </c>
      <c r="T64" s="17">
        <f>INDEX(allsections[[S]:[Order]],MATCH(Q64,allsections[SGUID],0),3)</f>
        <v>3302</v>
      </c>
      <c r="V64">
        <f>COUNTIF(Z:Z,sectionsubsection[[#This Row],[Title]])</f>
        <v>1</v>
      </c>
      <c r="Z64" s="25" t="s">
        <v>1314</v>
      </c>
      <c r="AA64" s="25" t="e">
        <f>INDEX(allsections[[S]:[Order]],MATCH(X64,allsections[SGUID],0),3)</f>
        <v>#N/A</v>
      </c>
      <c r="AB64" s="25" t="e">
        <f>INDEX(allsections[[S]:[Order]],MATCH(Y64,allsections[SGUID],0),3)</f>
        <v>#N/A</v>
      </c>
      <c r="AC64" t="s">
        <v>1315</v>
      </c>
    </row>
    <row r="65" spans="1:29" ht="43.2" x14ac:dyDescent="0.3">
      <c r="A65" t="s">
        <v>1075</v>
      </c>
      <c r="B65" s="24" t="s">
        <v>1316</v>
      </c>
      <c r="C65" t="s">
        <v>1057</v>
      </c>
      <c r="D65">
        <v>3201</v>
      </c>
      <c r="P65" t="s">
        <v>1220</v>
      </c>
      <c r="Q65" t="s">
        <v>1241</v>
      </c>
      <c r="R65" s="17" t="str">
        <f t="shared" si="1"/>
        <v>6SSbkfthK0LYaxbv5b14GBCewd3FqcwBMtVtTDK4h9s</v>
      </c>
      <c r="S65" s="17">
        <f>INDEX(allsections[[S]:[Order]],MATCH(P65,allsections[SGUID],0),3)</f>
        <v>33</v>
      </c>
      <c r="T65" s="17">
        <f>INDEX(allsections[[S]:[Order]],MATCH(Q65,allsections[SGUID],0),3)</f>
        <v>3301</v>
      </c>
      <c r="V65">
        <f>COUNTIF(Z:Z,sectionsubsection[[#This Row],[Title]])</f>
        <v>1</v>
      </c>
      <c r="Z65" s="25" t="s">
        <v>1317</v>
      </c>
      <c r="AA65" s="25" t="e">
        <f>INDEX(allsections[[S]:[Order]],MATCH(X65,allsections[SGUID],0),3)</f>
        <v>#N/A</v>
      </c>
      <c r="AB65" s="25" t="e">
        <f>INDEX(allsections[[S]:[Order]],MATCH(Y65,allsections[SGUID],0),3)</f>
        <v>#N/A</v>
      </c>
      <c r="AC65" t="s">
        <v>1318</v>
      </c>
    </row>
    <row r="66" spans="1:29" x14ac:dyDescent="0.3">
      <c r="A66" t="s">
        <v>1064</v>
      </c>
      <c r="B66" s="24" t="s">
        <v>1319</v>
      </c>
      <c r="C66" t="s">
        <v>1057</v>
      </c>
      <c r="D66">
        <v>3204</v>
      </c>
      <c r="P66" t="s">
        <v>1206</v>
      </c>
      <c r="Q66" t="s">
        <v>1245</v>
      </c>
      <c r="R66" s="17" t="str">
        <f t="shared" si="1"/>
        <v>696jSQYmLVDJoD3UnofwTY5U9xxekFJ28sU2NwdkP9u8</v>
      </c>
      <c r="S66" s="17">
        <f>INDEX(allsections[[S]:[Order]],MATCH(P66,allsections[SGUID],0),3)</f>
        <v>30</v>
      </c>
      <c r="T66" s="17">
        <f>INDEX(allsections[[S]:[Order]],MATCH(Q66,allsections[SGUID],0),3)</f>
        <v>3002</v>
      </c>
      <c r="V66">
        <f>COUNTIF(Z:Z,sectionsubsection[[#This Row],[Title]])</f>
        <v>1</v>
      </c>
      <c r="Z66" s="25" t="s">
        <v>1320</v>
      </c>
      <c r="AA66" s="25" t="e">
        <f>INDEX(allsections[[S]:[Order]],MATCH(X66,allsections[SGUID],0),3)</f>
        <v>#N/A</v>
      </c>
      <c r="AB66" s="25" t="e">
        <f>INDEX(allsections[[S]:[Order]],MATCH(Y66,allsections[SGUID],0),3)</f>
        <v>#N/A</v>
      </c>
      <c r="AC66" t="s">
        <v>1321</v>
      </c>
    </row>
    <row r="67" spans="1:29" ht="43.2" x14ac:dyDescent="0.3">
      <c r="A67" t="s">
        <v>1065</v>
      </c>
      <c r="B67" s="24" t="s">
        <v>1322</v>
      </c>
      <c r="C67" t="s">
        <v>1057</v>
      </c>
      <c r="D67">
        <v>3</v>
      </c>
      <c r="Z67" s="25" t="s">
        <v>1323</v>
      </c>
      <c r="AA67" s="25" t="e">
        <f>INDEX(allsections[[S]:[Order]],MATCH(X67,allsections[SGUID],0),3)</f>
        <v>#N/A</v>
      </c>
      <c r="AB67" s="25" t="e">
        <f>INDEX(allsections[[S]:[Order]],MATCH(Y67,allsections[SGUID],0),3)</f>
        <v>#N/A</v>
      </c>
      <c r="AC67" t="s">
        <v>1324</v>
      </c>
    </row>
    <row r="68" spans="1:29" ht="28.8" x14ac:dyDescent="0.3">
      <c r="A68" t="s">
        <v>1098</v>
      </c>
      <c r="B68" s="24" t="s">
        <v>1325</v>
      </c>
      <c r="C68" t="s">
        <v>1057</v>
      </c>
      <c r="D68">
        <v>3203</v>
      </c>
      <c r="Z68" s="25" t="s">
        <v>1326</v>
      </c>
      <c r="AA68" s="25" t="e">
        <f>INDEX(allsections[[S]:[Order]],MATCH(X68,allsections[SGUID],0),3)</f>
        <v>#N/A</v>
      </c>
      <c r="AB68" s="25" t="e">
        <f>INDEX(allsections[[S]:[Order]],MATCH(Y68,allsections[SGUID],0),3)</f>
        <v>#N/A</v>
      </c>
      <c r="AC68" t="s">
        <v>1327</v>
      </c>
    </row>
    <row r="69" spans="1:29" ht="28.8" x14ac:dyDescent="0.3">
      <c r="A69" t="s">
        <v>1092</v>
      </c>
      <c r="B69" s="24" t="s">
        <v>1328</v>
      </c>
      <c r="C69" t="s">
        <v>1057</v>
      </c>
      <c r="D69">
        <v>3208</v>
      </c>
      <c r="Z69" s="25" t="s">
        <v>1329</v>
      </c>
      <c r="AA69" s="25" t="e">
        <f>INDEX(allsections[[S]:[Order]],MATCH(X69,allsections[SGUID],0),3)</f>
        <v>#N/A</v>
      </c>
      <c r="AB69" s="25" t="e">
        <f>INDEX(allsections[[S]:[Order]],MATCH(Y69,allsections[SGUID],0),3)</f>
        <v>#N/A</v>
      </c>
      <c r="AC69" t="s">
        <v>1330</v>
      </c>
    </row>
    <row r="70" spans="1:29" ht="28.8" x14ac:dyDescent="0.3">
      <c r="A70" t="s">
        <v>1080</v>
      </c>
      <c r="B70" s="24" t="s">
        <v>1331</v>
      </c>
      <c r="C70" t="s">
        <v>1057</v>
      </c>
      <c r="D70">
        <v>3202</v>
      </c>
      <c r="Z70" s="25" t="s">
        <v>1332</v>
      </c>
      <c r="AA70" s="25" t="e">
        <f>INDEX(allsections[[S]:[Order]],MATCH(X70,allsections[SGUID],0),3)</f>
        <v>#N/A</v>
      </c>
      <c r="AB70" s="25" t="e">
        <f>INDEX(allsections[[S]:[Order]],MATCH(Y70,allsections[SGUID],0),3)</f>
        <v>#N/A</v>
      </c>
      <c r="AC70" t="s">
        <v>1333</v>
      </c>
    </row>
    <row r="71" spans="1:29" x14ac:dyDescent="0.3">
      <c r="A71" t="s">
        <v>1069</v>
      </c>
      <c r="B71" s="24" t="s">
        <v>1334</v>
      </c>
      <c r="C71" t="s">
        <v>1057</v>
      </c>
      <c r="D71">
        <v>2902</v>
      </c>
      <c r="Z71" s="25" t="s">
        <v>1335</v>
      </c>
      <c r="AA71" s="25" t="e">
        <f>INDEX(allsections[[S]:[Order]],MATCH(X71,allsections[SGUID],0),3)</f>
        <v>#N/A</v>
      </c>
      <c r="AB71" s="25" t="e">
        <f>INDEX(allsections[[S]:[Order]],MATCH(Y71,allsections[SGUID],0),3)</f>
        <v>#N/A</v>
      </c>
      <c r="AC71" t="s">
        <v>1336</v>
      </c>
    </row>
    <row r="72" spans="1:29" ht="28.8" x14ac:dyDescent="0.3">
      <c r="A72" t="s">
        <v>1093</v>
      </c>
      <c r="B72" s="24" t="s">
        <v>1337</v>
      </c>
      <c r="C72" t="s">
        <v>1057</v>
      </c>
      <c r="D72">
        <v>29</v>
      </c>
      <c r="Z72" s="25" t="s">
        <v>1338</v>
      </c>
      <c r="AA72" s="25" t="e">
        <f>INDEX(allsections[[S]:[Order]],MATCH(X72,allsections[SGUID],0),3)</f>
        <v>#N/A</v>
      </c>
      <c r="AB72" s="25" t="e">
        <f>INDEX(allsections[[S]:[Order]],MATCH(Y72,allsections[SGUID],0),3)</f>
        <v>#N/A</v>
      </c>
      <c r="AC72" t="s">
        <v>1339</v>
      </c>
    </row>
    <row r="73" spans="1:29" ht="28.8" x14ac:dyDescent="0.3">
      <c r="A73" t="s">
        <v>1104</v>
      </c>
      <c r="B73" s="24" t="s">
        <v>1340</v>
      </c>
      <c r="C73" t="s">
        <v>1057</v>
      </c>
      <c r="D73">
        <v>2901</v>
      </c>
      <c r="Z73" s="25" t="s">
        <v>1341</v>
      </c>
      <c r="AA73" s="25" t="e">
        <f>INDEX(allsections[[S]:[Order]],MATCH(X73,allsections[SGUID],0),3)</f>
        <v>#N/A</v>
      </c>
      <c r="AB73" s="25" t="e">
        <f>INDEX(allsections[[S]:[Order]],MATCH(Y73,allsections[SGUID],0),3)</f>
        <v>#N/A</v>
      </c>
      <c r="AC73" t="s">
        <v>1342</v>
      </c>
    </row>
    <row r="74" spans="1:29" ht="28.8" x14ac:dyDescent="0.3">
      <c r="A74" t="s">
        <v>1109</v>
      </c>
      <c r="B74" s="24" t="s">
        <v>1343</v>
      </c>
      <c r="C74" t="s">
        <v>1057</v>
      </c>
      <c r="D74">
        <v>2903</v>
      </c>
      <c r="Z74" s="25" t="s">
        <v>1344</v>
      </c>
      <c r="AA74" s="25" t="e">
        <f>INDEX(allsections[[S]:[Order]],MATCH(X74,allsections[SGUID],0),3)</f>
        <v>#N/A</v>
      </c>
      <c r="AB74" s="25" t="e">
        <f>INDEX(allsections[[S]:[Order]],MATCH(Y74,allsections[SGUID],0),3)</f>
        <v>#N/A</v>
      </c>
      <c r="AC74" t="s">
        <v>1345</v>
      </c>
    </row>
    <row r="75" spans="1:29" ht="43.2" x14ac:dyDescent="0.3">
      <c r="A75" t="s">
        <v>1114</v>
      </c>
      <c r="B75" s="24" t="s">
        <v>1346</v>
      </c>
      <c r="C75" t="s">
        <v>1057</v>
      </c>
      <c r="D75">
        <v>3205</v>
      </c>
      <c r="Z75" s="25" t="s">
        <v>1347</v>
      </c>
      <c r="AA75" s="25" t="e">
        <f>INDEX(allsections[[S]:[Order]],MATCH(X75,allsections[SGUID],0),3)</f>
        <v>#N/A</v>
      </c>
      <c r="AB75" s="25" t="e">
        <f>INDEX(allsections[[S]:[Order]],MATCH(Y75,allsections[SGUID],0),3)</f>
        <v>#N/A</v>
      </c>
      <c r="AC75" t="s">
        <v>1348</v>
      </c>
    </row>
    <row r="76" spans="1:29" ht="28.8" x14ac:dyDescent="0.3">
      <c r="A76" t="s">
        <v>1123</v>
      </c>
      <c r="B76" s="24" t="s">
        <v>1349</v>
      </c>
      <c r="C76" t="s">
        <v>1057</v>
      </c>
      <c r="D76">
        <v>13</v>
      </c>
      <c r="Z76" s="25" t="s">
        <v>1350</v>
      </c>
      <c r="AA76" s="25" t="e">
        <f>INDEX(allsections[[S]:[Order]],MATCH(X76,allsections[SGUID],0),3)</f>
        <v>#N/A</v>
      </c>
      <c r="AB76" s="25" t="e">
        <f>INDEX(allsections[[S]:[Order]],MATCH(Y76,allsections[SGUID],0),3)</f>
        <v>#N/A</v>
      </c>
      <c r="AC76" t="s">
        <v>1351</v>
      </c>
    </row>
    <row r="77" spans="1:29" ht="43.2" x14ac:dyDescent="0.3">
      <c r="A77" t="s">
        <v>1145</v>
      </c>
      <c r="B77" s="24" t="s">
        <v>1352</v>
      </c>
      <c r="C77" t="s">
        <v>1057</v>
      </c>
      <c r="D77">
        <v>2001</v>
      </c>
      <c r="Z77" s="25" t="s">
        <v>1353</v>
      </c>
      <c r="AA77" s="25" t="e">
        <f>INDEX(allsections[[S]:[Order]],MATCH(X77,allsections[SGUID],0),3)</f>
        <v>#N/A</v>
      </c>
      <c r="AB77" s="25" t="e">
        <f>INDEX(allsections[[S]:[Order]],MATCH(Y77,allsections[SGUID],0),3)</f>
        <v>#N/A</v>
      </c>
      <c r="AC77" t="s">
        <v>1354</v>
      </c>
    </row>
    <row r="78" spans="1:29" ht="57.6" x14ac:dyDescent="0.3">
      <c r="A78" t="s">
        <v>1159</v>
      </c>
      <c r="B78" s="24" t="s">
        <v>1355</v>
      </c>
      <c r="C78" t="s">
        <v>1057</v>
      </c>
      <c r="D78">
        <v>20</v>
      </c>
      <c r="Z78" s="25" t="s">
        <v>1356</v>
      </c>
      <c r="AA78" s="25" t="e">
        <f>INDEX(allsections[[S]:[Order]],MATCH(X78,allsections[SGUID],0),3)</f>
        <v>#N/A</v>
      </c>
      <c r="AB78" s="25" t="e">
        <f>INDEX(allsections[[S]:[Order]],MATCH(Y78,allsections[SGUID],0),3)</f>
        <v>#N/A</v>
      </c>
      <c r="AC78" t="s">
        <v>1357</v>
      </c>
    </row>
    <row r="79" spans="1:29" ht="57.6" x14ac:dyDescent="0.3">
      <c r="A79" t="s">
        <v>1124</v>
      </c>
      <c r="B79" s="24" t="s">
        <v>1358</v>
      </c>
      <c r="C79" t="s">
        <v>1057</v>
      </c>
      <c r="D79">
        <v>3211</v>
      </c>
      <c r="Z79" s="25" t="s">
        <v>1359</v>
      </c>
      <c r="AA79" s="25" t="e">
        <f>INDEX(allsections[[S]:[Order]],MATCH(X79,allsections[SGUID],0),3)</f>
        <v>#N/A</v>
      </c>
      <c r="AB79" s="25" t="e">
        <f>INDEX(allsections[[S]:[Order]],MATCH(Y79,allsections[SGUID],0),3)</f>
        <v>#N/A</v>
      </c>
      <c r="AC79" t="s">
        <v>1360</v>
      </c>
    </row>
    <row r="80" spans="1:29" ht="43.2" x14ac:dyDescent="0.3">
      <c r="A80" t="s">
        <v>1119</v>
      </c>
      <c r="B80" s="24" t="s">
        <v>1361</v>
      </c>
      <c r="C80" t="s">
        <v>1057</v>
      </c>
      <c r="D80">
        <v>3206</v>
      </c>
      <c r="Z80" s="25" t="s">
        <v>1362</v>
      </c>
      <c r="AA80" s="25" t="e">
        <f>INDEX(allsections[[S]:[Order]],MATCH(X80,allsections[SGUID],0),3)</f>
        <v>#N/A</v>
      </c>
      <c r="AB80" s="25" t="e">
        <f>INDEX(allsections[[S]:[Order]],MATCH(Y80,allsections[SGUID],0),3)</f>
        <v>#N/A</v>
      </c>
      <c r="AC80" t="s">
        <v>1363</v>
      </c>
    </row>
    <row r="81" spans="1:29" ht="28.8" x14ac:dyDescent="0.3">
      <c r="A81" t="s">
        <v>1141</v>
      </c>
      <c r="B81" s="24" t="s">
        <v>1364</v>
      </c>
      <c r="C81" t="s">
        <v>1057</v>
      </c>
      <c r="D81">
        <v>2002</v>
      </c>
      <c r="Z81" s="25" t="s">
        <v>1365</v>
      </c>
      <c r="AA81" s="25" t="e">
        <f>INDEX(allsections[[S]:[Order]],MATCH(X81,allsections[SGUID],0),3)</f>
        <v>#N/A</v>
      </c>
      <c r="AB81" s="25" t="e">
        <f>INDEX(allsections[[S]:[Order]],MATCH(Y81,allsections[SGUID],0),3)</f>
        <v>#N/A</v>
      </c>
      <c r="AC81" t="s">
        <v>1366</v>
      </c>
    </row>
    <row r="82" spans="1:29" ht="28.8" x14ac:dyDescent="0.3">
      <c r="A82" t="s">
        <v>1129</v>
      </c>
      <c r="B82" s="24" t="s">
        <v>1367</v>
      </c>
      <c r="C82" t="s">
        <v>1057</v>
      </c>
      <c r="D82">
        <v>3210</v>
      </c>
      <c r="Z82" s="25" t="s">
        <v>1368</v>
      </c>
      <c r="AA82" s="25" t="e">
        <f>INDEX(allsections[[S]:[Order]],MATCH(X82,allsections[SGUID],0),3)</f>
        <v>#N/A</v>
      </c>
      <c r="AB82" s="25" t="e">
        <f>INDEX(allsections[[S]:[Order]],MATCH(Y82,allsections[SGUID],0),3)</f>
        <v>#N/A</v>
      </c>
      <c r="AC82" t="s">
        <v>1369</v>
      </c>
    </row>
    <row r="83" spans="1:29" ht="28.8" x14ac:dyDescent="0.3">
      <c r="A83" t="s">
        <v>1150</v>
      </c>
      <c r="B83" s="24" t="s">
        <v>1370</v>
      </c>
      <c r="C83" t="s">
        <v>1057</v>
      </c>
      <c r="D83">
        <v>2004</v>
      </c>
      <c r="Z83" s="25" t="s">
        <v>1371</v>
      </c>
      <c r="AA83" s="25" t="e">
        <f>INDEX(allsections[[S]:[Order]],MATCH(X83,allsections[SGUID],0),3)</f>
        <v>#N/A</v>
      </c>
      <c r="AB83" s="25" t="e">
        <f>INDEX(allsections[[S]:[Order]],MATCH(Y83,allsections[SGUID],0),3)</f>
        <v>#N/A</v>
      </c>
      <c r="AC83" t="s">
        <v>1372</v>
      </c>
    </row>
    <row r="84" spans="1:29" ht="28.8" x14ac:dyDescent="0.3">
      <c r="A84" t="s">
        <v>1081</v>
      </c>
      <c r="B84" s="24" t="s">
        <v>1373</v>
      </c>
      <c r="C84" t="s">
        <v>1057</v>
      </c>
      <c r="D84">
        <v>18</v>
      </c>
      <c r="Z84" s="25" t="s">
        <v>1374</v>
      </c>
      <c r="AA84" s="25" t="e">
        <f>INDEX(allsections[[S]:[Order]],MATCH(X84,allsections[SGUID],0),3)</f>
        <v>#N/A</v>
      </c>
      <c r="AB84" s="25" t="e">
        <f>INDEX(allsections[[S]:[Order]],MATCH(Y84,allsections[SGUID],0),3)</f>
        <v>#N/A</v>
      </c>
      <c r="AC84" t="s">
        <v>1375</v>
      </c>
    </row>
    <row r="85" spans="1:29" ht="43.2" x14ac:dyDescent="0.3">
      <c r="A85" t="s">
        <v>1170</v>
      </c>
      <c r="B85" s="24" t="s">
        <v>1376</v>
      </c>
      <c r="C85" t="s">
        <v>1057</v>
      </c>
      <c r="D85">
        <v>2201</v>
      </c>
      <c r="Z85" s="25" t="s">
        <v>1377</v>
      </c>
      <c r="AA85" s="25" t="e">
        <f>INDEX(allsections[[S]:[Order]],MATCH(X85,allsections[SGUID],0),3)</f>
        <v>#N/A</v>
      </c>
      <c r="AB85" s="25" t="e">
        <f>INDEX(allsections[[S]:[Order]],MATCH(Y85,allsections[SGUID],0),3)</f>
        <v>#N/A</v>
      </c>
      <c r="AC85" t="s">
        <v>1378</v>
      </c>
    </row>
    <row r="86" spans="1:29" ht="28.8" x14ac:dyDescent="0.3">
      <c r="A86" t="s">
        <v>1169</v>
      </c>
      <c r="B86" s="24" t="s">
        <v>1379</v>
      </c>
      <c r="C86" t="s">
        <v>1057</v>
      </c>
      <c r="D86">
        <v>22</v>
      </c>
      <c r="Z86" s="25" t="s">
        <v>1380</v>
      </c>
      <c r="AA86" s="25" t="e">
        <f>INDEX(allsections[[S]:[Order]],MATCH(X86,allsections[SGUID],0),3)</f>
        <v>#N/A</v>
      </c>
      <c r="AB86" s="25" t="e">
        <f>INDEX(allsections[[S]:[Order]],MATCH(Y86,allsections[SGUID],0),3)</f>
        <v>#N/A</v>
      </c>
      <c r="AC86" t="s">
        <v>1381</v>
      </c>
    </row>
    <row r="87" spans="1:29" ht="86.4" x14ac:dyDescent="0.3">
      <c r="A87" t="s">
        <v>1160</v>
      </c>
      <c r="B87" s="24" t="s">
        <v>1382</v>
      </c>
      <c r="C87" t="s">
        <v>1057</v>
      </c>
      <c r="D87">
        <v>2203</v>
      </c>
      <c r="Z87" s="25" t="s">
        <v>1383</v>
      </c>
      <c r="AA87" s="25" t="e">
        <f>INDEX(allsections[[S]:[Order]],MATCH(X87,allsections[SGUID],0),3)</f>
        <v>#N/A</v>
      </c>
      <c r="AB87" s="25" t="e">
        <f>INDEX(allsections[[S]:[Order]],MATCH(Y87,allsections[SGUID],0),3)</f>
        <v>#N/A</v>
      </c>
      <c r="AC87" t="s">
        <v>1384</v>
      </c>
    </row>
    <row r="88" spans="1:29" x14ac:dyDescent="0.3">
      <c r="A88" t="s">
        <v>1070</v>
      </c>
      <c r="B88" s="24" t="s">
        <v>1385</v>
      </c>
      <c r="C88" t="s">
        <v>1057</v>
      </c>
      <c r="D88">
        <v>23</v>
      </c>
      <c r="Z88" s="25" t="s">
        <v>1386</v>
      </c>
      <c r="AA88" s="25" t="e">
        <f>INDEX(allsections[[S]:[Order]],MATCH(X88,allsections[SGUID],0),3)</f>
        <v>#N/A</v>
      </c>
      <c r="AB88" s="25" t="e">
        <f>INDEX(allsections[[S]:[Order]],MATCH(Y88,allsections[SGUID],0),3)</f>
        <v>#N/A</v>
      </c>
      <c r="AC88" t="s">
        <v>1387</v>
      </c>
    </row>
    <row r="89" spans="1:29" ht="28.8" x14ac:dyDescent="0.3">
      <c r="A89" t="s">
        <v>1178</v>
      </c>
      <c r="B89" s="24" t="s">
        <v>1388</v>
      </c>
      <c r="C89" t="s">
        <v>1057</v>
      </c>
      <c r="D89">
        <v>24</v>
      </c>
      <c r="Z89" s="25" t="s">
        <v>1389</v>
      </c>
      <c r="AA89" s="25" t="e">
        <f>INDEX(allsections[[S]:[Order]],MATCH(X89,allsections[SGUID],0),3)</f>
        <v>#N/A</v>
      </c>
      <c r="AB89" s="25" t="e">
        <f>INDEX(allsections[[S]:[Order]],MATCH(Y89,allsections[SGUID],0),3)</f>
        <v>#N/A</v>
      </c>
      <c r="AC89" t="s">
        <v>1390</v>
      </c>
    </row>
    <row r="90" spans="1:29" ht="28.8" x14ac:dyDescent="0.3">
      <c r="A90" t="s">
        <v>1085</v>
      </c>
      <c r="B90" s="24" t="s">
        <v>1391</v>
      </c>
      <c r="C90" t="s">
        <v>1057</v>
      </c>
      <c r="D90">
        <v>6</v>
      </c>
      <c r="Z90" s="25" t="s">
        <v>1392</v>
      </c>
      <c r="AA90" s="25" t="e">
        <f>INDEX(allsections[[S]:[Order]],MATCH(X90,allsections[SGUID],0),3)</f>
        <v>#N/A</v>
      </c>
      <c r="AB90" s="25" t="e">
        <f>INDEX(allsections[[S]:[Order]],MATCH(Y90,allsections[SGUID],0),3)</f>
        <v>#N/A</v>
      </c>
      <c r="AC90" t="s">
        <v>1393</v>
      </c>
    </row>
    <row r="91" spans="1:29" ht="43.2" x14ac:dyDescent="0.3">
      <c r="A91" t="s">
        <v>1155</v>
      </c>
      <c r="B91" s="24" t="s">
        <v>1394</v>
      </c>
      <c r="C91" t="s">
        <v>1057</v>
      </c>
      <c r="D91">
        <v>2801</v>
      </c>
      <c r="Z91" s="25" t="s">
        <v>1395</v>
      </c>
      <c r="AA91" s="25" t="e">
        <f>INDEX(allsections[[S]:[Order]],MATCH(X91,allsections[SGUID],0),3)</f>
        <v>#N/A</v>
      </c>
      <c r="AB91" s="25" t="e">
        <f>INDEX(allsections[[S]:[Order]],MATCH(Y91,allsections[SGUID],0),3)</f>
        <v>#N/A</v>
      </c>
      <c r="AC91" t="s">
        <v>1396</v>
      </c>
    </row>
    <row r="92" spans="1:29" ht="72" x14ac:dyDescent="0.3">
      <c r="A92" t="s">
        <v>1197</v>
      </c>
      <c r="B92" s="24" t="s">
        <v>1397</v>
      </c>
      <c r="C92" t="s">
        <v>1057</v>
      </c>
      <c r="D92">
        <v>28</v>
      </c>
      <c r="Z92" s="25" t="s">
        <v>1398</v>
      </c>
      <c r="AA92" s="25" t="e">
        <f>INDEX(allsections[[S]:[Order]],MATCH(X92,allsections[SGUID],0),3)</f>
        <v>#N/A</v>
      </c>
      <c r="AB92" s="25" t="e">
        <f>INDEX(allsections[[S]:[Order]],MATCH(Y92,allsections[SGUID],0),3)</f>
        <v>#N/A</v>
      </c>
      <c r="AC92" t="s">
        <v>1399</v>
      </c>
    </row>
    <row r="93" spans="1:29" ht="43.2" x14ac:dyDescent="0.3">
      <c r="A93" t="s">
        <v>1164</v>
      </c>
      <c r="B93" s="24" t="s">
        <v>1400</v>
      </c>
      <c r="C93" t="s">
        <v>1057</v>
      </c>
      <c r="D93">
        <v>2202</v>
      </c>
      <c r="Z93" s="25" t="s">
        <v>1401</v>
      </c>
      <c r="AA93" s="25" t="e">
        <f>INDEX(allsections[[S]:[Order]],MATCH(X93,allsections[SGUID],0),3)</f>
        <v>#N/A</v>
      </c>
      <c r="AB93" s="25" t="e">
        <f>INDEX(allsections[[S]:[Order]],MATCH(Y93,allsections[SGUID],0),3)</f>
        <v>#N/A</v>
      </c>
      <c r="AC93" t="s">
        <v>1402</v>
      </c>
    </row>
    <row r="94" spans="1:29" ht="43.2" x14ac:dyDescent="0.3">
      <c r="A94" t="s">
        <v>1074</v>
      </c>
      <c r="B94" s="24" t="s">
        <v>1403</v>
      </c>
      <c r="C94" t="s">
        <v>1057</v>
      </c>
      <c r="D94">
        <v>4</v>
      </c>
      <c r="Z94" s="25" t="s">
        <v>1404</v>
      </c>
      <c r="AA94" s="25" t="e">
        <f>INDEX(allsections[[S]:[Order]],MATCH(X94,allsections[SGUID],0),3)</f>
        <v>#N/A</v>
      </c>
      <c r="AB94" s="25" t="e">
        <f>INDEX(allsections[[S]:[Order]],MATCH(Y94,allsections[SGUID],0),3)</f>
        <v>#N/A</v>
      </c>
      <c r="AC94" t="s">
        <v>1405</v>
      </c>
    </row>
    <row r="95" spans="1:29" ht="28.8" x14ac:dyDescent="0.3">
      <c r="A95" t="s">
        <v>1135</v>
      </c>
      <c r="B95" s="24" t="s">
        <v>1406</v>
      </c>
      <c r="C95" t="s">
        <v>1057</v>
      </c>
      <c r="D95">
        <v>2003</v>
      </c>
      <c r="Z95" s="25" t="s">
        <v>1407</v>
      </c>
      <c r="AA95" s="25" t="e">
        <f>INDEX(allsections[[S]:[Order]],MATCH(X95,allsections[SGUID],0),3)</f>
        <v>#N/A</v>
      </c>
      <c r="AB95" s="25" t="e">
        <f>INDEX(allsections[[S]:[Order]],MATCH(Y95,allsections[SGUID],0),3)</f>
        <v>#N/A</v>
      </c>
      <c r="AC95" t="s">
        <v>1408</v>
      </c>
    </row>
    <row r="96" spans="1:29" ht="57.6" x14ac:dyDescent="0.3">
      <c r="A96" t="s">
        <v>1091</v>
      </c>
      <c r="B96" s="24" t="s">
        <v>1409</v>
      </c>
      <c r="C96" t="s">
        <v>1057</v>
      </c>
      <c r="D96">
        <v>7</v>
      </c>
      <c r="Z96" s="25" t="s">
        <v>1410</v>
      </c>
      <c r="AA96" s="25" t="e">
        <f>INDEX(allsections[[S]:[Order]],MATCH(X96,allsections[SGUID],0),3)</f>
        <v>#N/A</v>
      </c>
      <c r="AB96" s="25" t="e">
        <f>INDEX(allsections[[S]:[Order]],MATCH(Y96,allsections[SGUID],0),3)</f>
        <v>#N/A</v>
      </c>
      <c r="AC96" t="s">
        <v>1411</v>
      </c>
    </row>
    <row r="97" spans="1:29" x14ac:dyDescent="0.3">
      <c r="A97" t="s">
        <v>1183</v>
      </c>
      <c r="B97" s="24" t="s">
        <v>1412</v>
      </c>
      <c r="C97" t="s">
        <v>1057</v>
      </c>
      <c r="D97">
        <v>2802</v>
      </c>
      <c r="Z97" s="25" t="s">
        <v>1413</v>
      </c>
      <c r="AA97" s="25" t="e">
        <f>INDEX(allsections[[S]:[Order]],MATCH(X97,allsections[SGUID],0),3)</f>
        <v>#N/A</v>
      </c>
      <c r="AB97" s="25" t="e">
        <f>INDEX(allsections[[S]:[Order]],MATCH(Y97,allsections[SGUID],0),3)</f>
        <v>#N/A</v>
      </c>
      <c r="AC97" t="s">
        <v>1414</v>
      </c>
    </row>
    <row r="98" spans="1:29" x14ac:dyDescent="0.3">
      <c r="A98" t="s">
        <v>1174</v>
      </c>
      <c r="B98" s="24" t="s">
        <v>1415</v>
      </c>
      <c r="C98" t="s">
        <v>1057</v>
      </c>
      <c r="D98">
        <v>2904</v>
      </c>
      <c r="Z98" s="25" t="s">
        <v>1416</v>
      </c>
      <c r="AA98" s="25" t="e">
        <f>INDEX(allsections[[S]:[Order]],MATCH(X98,allsections[SGUID],0),3)</f>
        <v>#N/A</v>
      </c>
      <c r="AB98" s="25" t="e">
        <f>INDEX(allsections[[S]:[Order]],MATCH(Y98,allsections[SGUID],0),3)</f>
        <v>#N/A</v>
      </c>
      <c r="AC98" t="s">
        <v>1417</v>
      </c>
    </row>
    <row r="99" spans="1:29" x14ac:dyDescent="0.3">
      <c r="A99" t="s">
        <v>1179</v>
      </c>
      <c r="B99" s="24" t="s">
        <v>1418</v>
      </c>
      <c r="C99" t="s">
        <v>1057</v>
      </c>
      <c r="D99">
        <v>2803</v>
      </c>
      <c r="Z99" s="25" t="s">
        <v>1419</v>
      </c>
      <c r="AA99" s="25" t="e">
        <f>INDEX(allsections[[S]:[Order]],MATCH(X99,allsections[SGUID],0),3)</f>
        <v>#N/A</v>
      </c>
      <c r="AB99" s="25" t="e">
        <f>INDEX(allsections[[S]:[Order]],MATCH(Y99,allsections[SGUID],0),3)</f>
        <v>#N/A</v>
      </c>
      <c r="AC99" t="s">
        <v>1420</v>
      </c>
    </row>
    <row r="100" spans="1:29" ht="28.8" x14ac:dyDescent="0.3">
      <c r="A100" t="s">
        <v>1211</v>
      </c>
      <c r="B100" s="24" t="s">
        <v>1421</v>
      </c>
      <c r="C100" t="s">
        <v>1057</v>
      </c>
      <c r="D100">
        <v>31</v>
      </c>
      <c r="Z100" s="25" t="s">
        <v>1422</v>
      </c>
      <c r="AA100" s="25" t="e">
        <f>INDEX(allsections[[S]:[Order]],MATCH(X100,allsections[SGUID],0),3)</f>
        <v>#N/A</v>
      </c>
      <c r="AB100" s="25" t="e">
        <f>INDEX(allsections[[S]:[Order]],MATCH(Y100,allsections[SGUID],0),3)</f>
        <v>#N/A</v>
      </c>
      <c r="AC100" t="s">
        <v>1423</v>
      </c>
    </row>
    <row r="101" spans="1:29" ht="43.2" x14ac:dyDescent="0.3">
      <c r="A101" t="s">
        <v>1063</v>
      </c>
      <c r="B101" s="24" t="s">
        <v>1424</v>
      </c>
      <c r="C101" t="s">
        <v>1057</v>
      </c>
      <c r="D101">
        <v>2</v>
      </c>
      <c r="Z101" s="25" t="s">
        <v>1425</v>
      </c>
      <c r="AA101" s="25" t="e">
        <f>INDEX(allsections[[S]:[Order]],MATCH(X101,allsections[SGUID],0),3)</f>
        <v>#N/A</v>
      </c>
      <c r="AB101" s="25" t="e">
        <f>INDEX(allsections[[S]:[Order]],MATCH(Y101,allsections[SGUID],0),3)</f>
        <v>#N/A</v>
      </c>
      <c r="AC101" t="s">
        <v>1426</v>
      </c>
    </row>
    <row r="102" spans="1:29" ht="43.2" x14ac:dyDescent="0.3">
      <c r="A102" t="s">
        <v>1079</v>
      </c>
      <c r="B102" s="24" t="s">
        <v>1427</v>
      </c>
      <c r="C102" t="s">
        <v>1057</v>
      </c>
      <c r="D102">
        <v>5</v>
      </c>
      <c r="Z102" s="25" t="s">
        <v>1428</v>
      </c>
      <c r="AA102" s="25" t="e">
        <f>INDEX(allsections[[S]:[Order]],MATCH(X102,allsections[SGUID],0),3)</f>
        <v>#N/A</v>
      </c>
      <c r="AB102" s="25" t="e">
        <f>INDEX(allsections[[S]:[Order]],MATCH(Y102,allsections[SGUID],0),3)</f>
        <v>#N/A</v>
      </c>
      <c r="AC102" t="s">
        <v>1429</v>
      </c>
    </row>
    <row r="103" spans="1:29" ht="28.8" x14ac:dyDescent="0.3">
      <c r="A103" t="s">
        <v>1134</v>
      </c>
      <c r="B103" s="24" t="s">
        <v>1430</v>
      </c>
      <c r="C103" t="s">
        <v>1057</v>
      </c>
      <c r="D103">
        <v>15</v>
      </c>
      <c r="Z103" s="25" t="s">
        <v>1431</v>
      </c>
      <c r="AA103" s="25" t="e">
        <f>INDEX(allsections[[S]:[Order]],MATCH(X103,allsections[SGUID],0),3)</f>
        <v>#N/A</v>
      </c>
      <c r="AB103" s="25" t="e">
        <f>INDEX(allsections[[S]:[Order]],MATCH(Y103,allsections[SGUID],0),3)</f>
        <v>#N/A</v>
      </c>
      <c r="AC103" t="s">
        <v>1432</v>
      </c>
    </row>
    <row r="104" spans="1:29" ht="28.8" x14ac:dyDescent="0.3">
      <c r="A104" t="s">
        <v>1058</v>
      </c>
      <c r="B104" s="24" t="s">
        <v>1433</v>
      </c>
      <c r="C104" t="s">
        <v>1057</v>
      </c>
      <c r="D104">
        <v>1</v>
      </c>
      <c r="Z104" s="25" t="s">
        <v>1434</v>
      </c>
      <c r="AA104" s="25" t="e">
        <f>INDEX(allsections[[S]:[Order]],MATCH(X104,allsections[SGUID],0),3)</f>
        <v>#N/A</v>
      </c>
      <c r="AB104" s="25" t="e">
        <f>INDEX(allsections[[S]:[Order]],MATCH(Y104,allsections[SGUID],0),3)</f>
        <v>#N/A</v>
      </c>
      <c r="AC104" t="s">
        <v>1435</v>
      </c>
    </row>
    <row r="105" spans="1:29" ht="43.2" x14ac:dyDescent="0.3">
      <c r="A105" t="s">
        <v>1128</v>
      </c>
      <c r="B105" s="24" t="s">
        <v>1436</v>
      </c>
      <c r="C105" t="s">
        <v>1057</v>
      </c>
      <c r="D105">
        <v>14</v>
      </c>
      <c r="Z105" s="25" t="s">
        <v>1437</v>
      </c>
      <c r="AA105" s="25" t="e">
        <f>INDEX(allsections[[S]:[Order]],MATCH(X105,allsections[SGUID],0),3)</f>
        <v>#N/A</v>
      </c>
      <c r="AB105" s="25" t="e">
        <f>INDEX(allsections[[S]:[Order]],MATCH(Y105,allsections[SGUID],0),3)</f>
        <v>#N/A</v>
      </c>
      <c r="AC105" t="s">
        <v>1438</v>
      </c>
    </row>
    <row r="106" spans="1:29" x14ac:dyDescent="0.3">
      <c r="A106" t="s">
        <v>1154</v>
      </c>
      <c r="B106" s="24" t="s">
        <v>1439</v>
      </c>
      <c r="C106" t="s">
        <v>1057</v>
      </c>
      <c r="D106">
        <v>19</v>
      </c>
      <c r="Z106" s="25" t="s">
        <v>1440</v>
      </c>
      <c r="AA106" s="25" t="e">
        <f>INDEX(allsections[[S]:[Order]],MATCH(X106,allsections[SGUID],0),3)</f>
        <v>#N/A</v>
      </c>
      <c r="AB106" s="25" t="e">
        <f>INDEX(allsections[[S]:[Order]],MATCH(Y106,allsections[SGUID],0),3)</f>
        <v>#N/A</v>
      </c>
      <c r="AC106" t="s">
        <v>1441</v>
      </c>
    </row>
    <row r="107" spans="1:29" ht="28.8" x14ac:dyDescent="0.3">
      <c r="A107" t="s">
        <v>1140</v>
      </c>
      <c r="B107" s="24" t="s">
        <v>1442</v>
      </c>
      <c r="C107" t="s">
        <v>1057</v>
      </c>
      <c r="D107">
        <v>16</v>
      </c>
      <c r="Z107" s="25" t="s">
        <v>1443</v>
      </c>
      <c r="AA107" s="25" t="e">
        <f>INDEX(allsections[[S]:[Order]],MATCH(X107,allsections[SGUID],0),3)</f>
        <v>#N/A</v>
      </c>
      <c r="AB107" s="25" t="e">
        <f>INDEX(allsections[[S]:[Order]],MATCH(Y107,allsections[SGUID],0),3)</f>
        <v>#N/A</v>
      </c>
      <c r="AC107" t="s">
        <v>1444</v>
      </c>
    </row>
    <row r="108" spans="1:29" ht="28.8" x14ac:dyDescent="0.3">
      <c r="A108" t="s">
        <v>1113</v>
      </c>
      <c r="B108" s="24" t="s">
        <v>1445</v>
      </c>
      <c r="C108" t="s">
        <v>1057</v>
      </c>
      <c r="D108">
        <v>11</v>
      </c>
      <c r="Z108" s="25" t="s">
        <v>1446</v>
      </c>
      <c r="AA108" s="25" t="e">
        <f>INDEX(allsections[[S]:[Order]],MATCH(X108,allsections[SGUID],0),3)</f>
        <v>#N/A</v>
      </c>
      <c r="AB108" s="25" t="e">
        <f>INDEX(allsections[[S]:[Order]],MATCH(Y108,allsections[SGUID],0),3)</f>
        <v>#N/A</v>
      </c>
      <c r="AC108" t="s">
        <v>1447</v>
      </c>
    </row>
    <row r="109" spans="1:29" x14ac:dyDescent="0.3">
      <c r="A109" t="s">
        <v>1118</v>
      </c>
      <c r="B109" s="24" t="s">
        <v>1448</v>
      </c>
      <c r="C109" t="s">
        <v>1057</v>
      </c>
      <c r="D109">
        <v>12</v>
      </c>
      <c r="Z109" s="25" t="s">
        <v>1449</v>
      </c>
      <c r="AA109" s="25" t="e">
        <f>INDEX(allsections[[S]:[Order]],MATCH(X109,allsections[SGUID],0),3)</f>
        <v>#N/A</v>
      </c>
      <c r="AB109" s="25" t="e">
        <f>INDEX(allsections[[S]:[Order]],MATCH(Y109,allsections[SGUID],0),3)</f>
        <v>#N/A</v>
      </c>
      <c r="AC109" t="s">
        <v>1450</v>
      </c>
    </row>
    <row r="110" spans="1:29" x14ac:dyDescent="0.3">
      <c r="A110" t="s">
        <v>1108</v>
      </c>
      <c r="B110" s="24" t="s">
        <v>1451</v>
      </c>
      <c r="C110" t="s">
        <v>1057</v>
      </c>
      <c r="D110">
        <v>10</v>
      </c>
      <c r="Z110" s="25" t="s">
        <v>1452</v>
      </c>
      <c r="AA110" s="25" t="e">
        <f>INDEX(allsections[[S]:[Order]],MATCH(X110,allsections[SGUID],0),3)</f>
        <v>#N/A</v>
      </c>
      <c r="AB110" s="25" t="e">
        <f>INDEX(allsections[[S]:[Order]],MATCH(Y110,allsections[SGUID],0),3)</f>
        <v>#N/A</v>
      </c>
      <c r="AC110" t="s">
        <v>1453</v>
      </c>
    </row>
    <row r="111" spans="1:29" x14ac:dyDescent="0.3">
      <c r="A111" t="s">
        <v>1097</v>
      </c>
      <c r="B111" s="24" t="s">
        <v>1454</v>
      </c>
      <c r="C111" t="s">
        <v>1057</v>
      </c>
      <c r="D111">
        <v>8</v>
      </c>
      <c r="Z111" s="25" t="s">
        <v>1455</v>
      </c>
      <c r="AA111" s="25" t="e">
        <f>INDEX(allsections[[S]:[Order]],MATCH(X111,allsections[SGUID],0),3)</f>
        <v>#N/A</v>
      </c>
      <c r="AB111" s="25" t="e">
        <f>INDEX(allsections[[S]:[Order]],MATCH(Y111,allsections[SGUID],0),3)</f>
        <v>#N/A</v>
      </c>
      <c r="AC111" t="s">
        <v>1456</v>
      </c>
    </row>
    <row r="112" spans="1:29" ht="28.8" x14ac:dyDescent="0.3">
      <c r="A112" t="s">
        <v>1103</v>
      </c>
      <c r="B112" s="24" t="s">
        <v>1457</v>
      </c>
      <c r="C112" t="s">
        <v>1057</v>
      </c>
      <c r="D112">
        <v>9</v>
      </c>
      <c r="Z112" s="25" t="s">
        <v>1458</v>
      </c>
      <c r="AA112" s="25" t="e">
        <f>INDEX(allsections[[S]:[Order]],MATCH(X112,allsections[SGUID],0),3)</f>
        <v>#N/A</v>
      </c>
      <c r="AB112" s="25" t="e">
        <f>INDEX(allsections[[S]:[Order]],MATCH(Y112,allsections[SGUID],0),3)</f>
        <v>#N/A</v>
      </c>
      <c r="AC112" t="s">
        <v>1459</v>
      </c>
    </row>
    <row r="113" spans="1:29" ht="43.2" x14ac:dyDescent="0.3">
      <c r="A113" t="s">
        <v>1192</v>
      </c>
      <c r="B113" s="24" t="s">
        <v>1460</v>
      </c>
      <c r="C113" t="s">
        <v>1057</v>
      </c>
      <c r="D113">
        <v>27</v>
      </c>
      <c r="Z113" s="25" t="s">
        <v>1461</v>
      </c>
      <c r="AA113" s="25" t="e">
        <f>INDEX(allsections[[S]:[Order]],MATCH(X113,allsections[SGUID],0),3)</f>
        <v>#N/A</v>
      </c>
      <c r="AB113" s="25" t="e">
        <f>INDEX(allsections[[S]:[Order]],MATCH(Y113,allsections[SGUID],0),3)</f>
        <v>#N/A</v>
      </c>
      <c r="AC113" t="s">
        <v>1462</v>
      </c>
    </row>
    <row r="114" spans="1:29" ht="28.8" x14ac:dyDescent="0.3">
      <c r="A114" t="s">
        <v>1187</v>
      </c>
      <c r="B114" s="24" t="s">
        <v>1463</v>
      </c>
      <c r="C114" t="s">
        <v>1057</v>
      </c>
      <c r="D114">
        <v>3207</v>
      </c>
      <c r="Z114" s="25" t="s">
        <v>1464</v>
      </c>
      <c r="AA114" s="25" t="e">
        <f>INDEX(allsections[[S]:[Order]],MATCH(X114,allsections[SGUID],0),3)</f>
        <v>#N/A</v>
      </c>
      <c r="AB114" s="25" t="e">
        <f>INDEX(allsections[[S]:[Order]],MATCH(Y114,allsections[SGUID],0),3)</f>
        <v>#N/A</v>
      </c>
      <c r="AC114" t="s">
        <v>1465</v>
      </c>
    </row>
    <row r="115" spans="1:29" ht="57.6" x14ac:dyDescent="0.3">
      <c r="A115" t="s">
        <v>1193</v>
      </c>
      <c r="B115" s="24" t="s">
        <v>1466</v>
      </c>
      <c r="C115" t="s">
        <v>1057</v>
      </c>
      <c r="D115">
        <v>3001</v>
      </c>
      <c r="Z115" s="25" t="s">
        <v>1467</v>
      </c>
      <c r="AA115" s="25" t="e">
        <f>INDEX(allsections[[S]:[Order]],MATCH(X115,allsections[SGUID],0),3)</f>
        <v>#N/A</v>
      </c>
      <c r="AB115" s="25" t="e">
        <f>INDEX(allsections[[S]:[Order]],MATCH(Y115,allsections[SGUID],0),3)</f>
        <v>#N/A</v>
      </c>
      <c r="AC115" t="s">
        <v>1468</v>
      </c>
    </row>
    <row r="116" spans="1:29" ht="28.8" x14ac:dyDescent="0.3">
      <c r="A116" t="s">
        <v>1206</v>
      </c>
      <c r="B116" s="24" t="s">
        <v>1469</v>
      </c>
      <c r="C116" t="s">
        <v>1057</v>
      </c>
      <c r="D116">
        <v>30</v>
      </c>
      <c r="Z116" s="25" t="s">
        <v>1470</v>
      </c>
      <c r="AA116" s="25" t="e">
        <f>INDEX(allsections[[S]:[Order]],MATCH(X116,allsections[SGUID],0),3)</f>
        <v>#N/A</v>
      </c>
      <c r="AB116" s="25" t="e">
        <f>INDEX(allsections[[S]:[Order]],MATCH(Y116,allsections[SGUID],0),3)</f>
        <v>#N/A</v>
      </c>
      <c r="AC116" t="s">
        <v>1471</v>
      </c>
    </row>
    <row r="117" spans="1:29" x14ac:dyDescent="0.3">
      <c r="A117" t="s">
        <v>1207</v>
      </c>
      <c r="B117" s="24" t="s">
        <v>1472</v>
      </c>
      <c r="C117" t="s">
        <v>1057</v>
      </c>
      <c r="D117">
        <v>3005</v>
      </c>
      <c r="Z117" s="25" t="s">
        <v>1473</v>
      </c>
      <c r="AA117" s="25" t="e">
        <f>INDEX(allsections[[S]:[Order]],MATCH(X117,allsections[SGUID],0),3)</f>
        <v>#N/A</v>
      </c>
      <c r="AB117" s="25" t="e">
        <f>INDEX(allsections[[S]:[Order]],MATCH(Y117,allsections[SGUID],0),3)</f>
        <v>#N/A</v>
      </c>
      <c r="AC117" t="s">
        <v>1474</v>
      </c>
    </row>
    <row r="118" spans="1:29" ht="43.2" x14ac:dyDescent="0.3">
      <c r="A118" t="s">
        <v>1202</v>
      </c>
      <c r="B118" s="24" t="s">
        <v>1475</v>
      </c>
      <c r="C118" t="s">
        <v>1057</v>
      </c>
      <c r="D118">
        <v>3006</v>
      </c>
      <c r="Z118" s="25" t="s">
        <v>1476</v>
      </c>
      <c r="AA118" s="25" t="e">
        <f>INDEX(allsections[[S]:[Order]],MATCH(X118,allsections[SGUID],0),3)</f>
        <v>#N/A</v>
      </c>
      <c r="AB118" s="25" t="e">
        <f>INDEX(allsections[[S]:[Order]],MATCH(Y118,allsections[SGUID],0),3)</f>
        <v>#N/A</v>
      </c>
      <c r="AC118" t="s">
        <v>1477</v>
      </c>
    </row>
    <row r="119" spans="1:29" x14ac:dyDescent="0.3">
      <c r="A119" t="s">
        <v>1245</v>
      </c>
      <c r="B119" s="24" t="s">
        <v>1478</v>
      </c>
      <c r="C119" t="s">
        <v>1057</v>
      </c>
      <c r="D119">
        <v>3002</v>
      </c>
      <c r="Z119" s="25" t="s">
        <v>1479</v>
      </c>
      <c r="AA119" s="25" t="e">
        <f>INDEX(allsections[[S]:[Order]],MATCH(X119,allsections[SGUID],0),3)</f>
        <v>#N/A</v>
      </c>
      <c r="AB119" s="25" t="e">
        <f>INDEX(allsections[[S]:[Order]],MATCH(Y119,allsections[SGUID],0),3)</f>
        <v>#N/A</v>
      </c>
      <c r="AC119" t="s">
        <v>1480</v>
      </c>
    </row>
    <row r="120" spans="1:29" ht="57.6" x14ac:dyDescent="0.3">
      <c r="A120" t="s">
        <v>1241</v>
      </c>
      <c r="B120" s="24" t="s">
        <v>1481</v>
      </c>
      <c r="C120" t="s">
        <v>1057</v>
      </c>
      <c r="D120">
        <v>3301</v>
      </c>
      <c r="Z120" s="25" t="s">
        <v>1482</v>
      </c>
      <c r="AA120" s="25" t="e">
        <f>INDEX(allsections[[S]:[Order]],MATCH(X120,allsections[SGUID],0),3)</f>
        <v>#N/A</v>
      </c>
      <c r="AB120" s="25" t="e">
        <f>INDEX(allsections[[S]:[Order]],MATCH(Y120,allsections[SGUID],0),3)</f>
        <v>#N/A</v>
      </c>
      <c r="AC120" t="s">
        <v>1483</v>
      </c>
    </row>
    <row r="121" spans="1:29" ht="28.8" x14ac:dyDescent="0.3">
      <c r="A121" t="s">
        <v>1220</v>
      </c>
      <c r="B121" s="24" t="s">
        <v>1484</v>
      </c>
      <c r="C121" t="s">
        <v>1057</v>
      </c>
      <c r="D121">
        <v>33</v>
      </c>
      <c r="Z121" s="25" t="s">
        <v>1485</v>
      </c>
      <c r="AA121" s="25" t="e">
        <f>INDEX(allsections[[S]:[Order]],MATCH(X121,allsections[SGUID],0),3)</f>
        <v>#N/A</v>
      </c>
      <c r="AB121" s="25" t="e">
        <f>INDEX(allsections[[S]:[Order]],MATCH(Y121,allsections[SGUID],0),3)</f>
        <v>#N/A</v>
      </c>
      <c r="AC121" t="s">
        <v>1486</v>
      </c>
    </row>
    <row r="122" spans="1:29" x14ac:dyDescent="0.3">
      <c r="A122" t="s">
        <v>1237</v>
      </c>
      <c r="B122" s="24" t="s">
        <v>1487</v>
      </c>
      <c r="C122" t="s">
        <v>1057</v>
      </c>
      <c r="D122">
        <v>3302</v>
      </c>
      <c r="Z122" s="25" t="s">
        <v>1488</v>
      </c>
      <c r="AA122" s="25" t="e">
        <f>INDEX(allsections[[S]:[Order]],MATCH(X122,allsections[SGUID],0),3)</f>
        <v>#N/A</v>
      </c>
      <c r="AB122" s="25" t="e">
        <f>INDEX(allsections[[S]:[Order]],MATCH(Y122,allsections[SGUID],0),3)</f>
        <v>#N/A</v>
      </c>
      <c r="AC122" t="s">
        <v>1489</v>
      </c>
    </row>
    <row r="123" spans="1:29" ht="43.2" x14ac:dyDescent="0.3">
      <c r="A123" t="s">
        <v>1233</v>
      </c>
      <c r="B123" s="24" t="s">
        <v>1490</v>
      </c>
      <c r="C123" t="s">
        <v>1057</v>
      </c>
      <c r="D123">
        <v>3303</v>
      </c>
      <c r="Z123" s="25" t="s">
        <v>1491</v>
      </c>
      <c r="AA123" s="25" t="e">
        <f>INDEX(allsections[[S]:[Order]],MATCH(X123,allsections[SGUID],0),3)</f>
        <v>#N/A</v>
      </c>
      <c r="AB123" s="25" t="e">
        <f>INDEX(allsections[[S]:[Order]],MATCH(Y123,allsections[SGUID],0),3)</f>
        <v>#N/A</v>
      </c>
      <c r="AC123" t="s">
        <v>1492</v>
      </c>
    </row>
    <row r="124" spans="1:29" ht="28.8" x14ac:dyDescent="0.3">
      <c r="A124" t="s">
        <v>1216</v>
      </c>
      <c r="B124" s="24" t="s">
        <v>1493</v>
      </c>
      <c r="C124" t="s">
        <v>1057</v>
      </c>
      <c r="D124">
        <v>3304</v>
      </c>
      <c r="Z124" s="25" t="s">
        <v>1494</v>
      </c>
      <c r="AA124" s="25" t="e">
        <f>INDEX(allsections[[S]:[Order]],MATCH(X124,allsections[SGUID],0),3)</f>
        <v>#N/A</v>
      </c>
      <c r="AB124" s="25" t="e">
        <f>INDEX(allsections[[S]:[Order]],MATCH(Y124,allsections[SGUID],0),3)</f>
        <v>#N/A</v>
      </c>
      <c r="AC124" t="s">
        <v>1495</v>
      </c>
    </row>
    <row r="125" spans="1:29" ht="28.8" x14ac:dyDescent="0.3">
      <c r="A125" t="s">
        <v>1229</v>
      </c>
      <c r="B125" s="24" t="s">
        <v>1496</v>
      </c>
      <c r="C125" t="s">
        <v>1057</v>
      </c>
      <c r="D125">
        <v>3305</v>
      </c>
      <c r="Z125" s="25" t="s">
        <v>1497</v>
      </c>
      <c r="AA125" s="25" t="e">
        <f>INDEX(allsections[[S]:[Order]],MATCH(X125,allsections[SGUID],0),3)</f>
        <v>#N/A</v>
      </c>
      <c r="AB125" s="25" t="e">
        <f>INDEX(allsections[[S]:[Order]],MATCH(Y125,allsections[SGUID],0),3)</f>
        <v>#N/A</v>
      </c>
      <c r="AC125" t="s">
        <v>1498</v>
      </c>
    </row>
    <row r="126" spans="1:29" ht="28.8" x14ac:dyDescent="0.3">
      <c r="A126" t="s">
        <v>1221</v>
      </c>
      <c r="B126" s="24" t="s">
        <v>1499</v>
      </c>
      <c r="C126" t="s">
        <v>1057</v>
      </c>
      <c r="D126">
        <v>3306</v>
      </c>
      <c r="Z126" s="25" t="s">
        <v>1500</v>
      </c>
      <c r="AA126" s="25" t="e">
        <f>INDEX(allsections[[S]:[Order]],MATCH(X126,allsections[SGUID],0),3)</f>
        <v>#N/A</v>
      </c>
      <c r="AB126" s="25" t="e">
        <f>INDEX(allsections[[S]:[Order]],MATCH(Y126,allsections[SGUID],0),3)</f>
        <v>#N/A</v>
      </c>
      <c r="AC126" t="s">
        <v>1501</v>
      </c>
    </row>
    <row r="127" spans="1:29" ht="28.8" x14ac:dyDescent="0.3">
      <c r="A127" t="s">
        <v>1198</v>
      </c>
      <c r="B127" s="24" t="s">
        <v>1502</v>
      </c>
      <c r="C127" t="s">
        <v>1057</v>
      </c>
      <c r="D127">
        <v>3004</v>
      </c>
      <c r="Z127" s="25" t="s">
        <v>1503</v>
      </c>
      <c r="AA127" s="25" t="e">
        <f>INDEX(allsections[[S]:[Order]],MATCH(X127,allsections[SGUID],0),3)</f>
        <v>#N/A</v>
      </c>
      <c r="AB127" s="25" t="e">
        <f>INDEX(allsections[[S]:[Order]],MATCH(Y127,allsections[SGUID],0),3)</f>
        <v>#N/A</v>
      </c>
      <c r="AC127" t="s">
        <v>1504</v>
      </c>
    </row>
    <row r="128" spans="1:29" ht="43.2" x14ac:dyDescent="0.3">
      <c r="A128" t="s">
        <v>1212</v>
      </c>
      <c r="B128" s="24" t="s">
        <v>1505</v>
      </c>
      <c r="C128" t="s">
        <v>1057</v>
      </c>
      <c r="D128">
        <v>3003</v>
      </c>
      <c r="Z128" s="25" t="s">
        <v>1506</v>
      </c>
      <c r="AA128" s="25" t="e">
        <f>INDEX(allsections[[S]:[Order]],MATCH(X128,allsections[SGUID],0),3)</f>
        <v>#N/A</v>
      </c>
      <c r="AB128" s="25" t="e">
        <f>INDEX(allsections[[S]:[Order]],MATCH(Y128,allsections[SGUID],0),3)</f>
        <v>#N/A</v>
      </c>
      <c r="AC128" t="s">
        <v>1507</v>
      </c>
    </row>
    <row r="129" spans="1:29" ht="28.8" x14ac:dyDescent="0.3">
      <c r="A129" t="s">
        <v>1225</v>
      </c>
      <c r="B129" s="24" t="s">
        <v>1508</v>
      </c>
      <c r="C129" t="s">
        <v>1057</v>
      </c>
      <c r="D129">
        <v>3307</v>
      </c>
      <c r="Z129" s="25" t="s">
        <v>1509</v>
      </c>
      <c r="AA129" s="25" t="e">
        <f>INDEX(allsections[[S]:[Order]],MATCH(X129,allsections[SGUID],0),3)</f>
        <v>#N/A</v>
      </c>
      <c r="AB129" s="25" t="e">
        <f>INDEX(allsections[[S]:[Order]],MATCH(Y129,allsections[SGUID],0),3)</f>
        <v>#N/A</v>
      </c>
      <c r="AC129" t="s">
        <v>1510</v>
      </c>
    </row>
    <row r="130" spans="1:29" ht="409.6" x14ac:dyDescent="0.3">
      <c r="A130" t="s">
        <v>1511</v>
      </c>
      <c r="B130" s="24" t="s">
        <v>1512</v>
      </c>
      <c r="C130" s="24" t="s">
        <v>1513</v>
      </c>
      <c r="D130">
        <v>28</v>
      </c>
      <c r="Z130" s="25" t="s">
        <v>1514</v>
      </c>
      <c r="AA130" s="25" t="e">
        <f>INDEX(allsections[[S]:[Order]],MATCH(X130,allsections[SGUID],0),3)</f>
        <v>#N/A</v>
      </c>
      <c r="AB130" s="25" t="e">
        <f>INDEX(allsections[[S]:[Order]],MATCH(Y130,allsections[SGUID],0),3)</f>
        <v>#N/A</v>
      </c>
      <c r="AC130" t="s">
        <v>1515</v>
      </c>
    </row>
    <row r="131" spans="1:29" ht="28.8" x14ac:dyDescent="0.3">
      <c r="A131" t="s">
        <v>1516</v>
      </c>
      <c r="B131" s="24" t="s">
        <v>1517</v>
      </c>
      <c r="C131" t="s">
        <v>1057</v>
      </c>
      <c r="D131">
        <v>1</v>
      </c>
      <c r="Z131" s="25" t="s">
        <v>1518</v>
      </c>
      <c r="AA131" s="25" t="e">
        <f>INDEX(allsections[[S]:[Order]],MATCH(X131,allsections[SGUID],0),3)</f>
        <v>#N/A</v>
      </c>
      <c r="AB131" s="25" t="e">
        <f>INDEX(allsections[[S]:[Order]],MATCH(Y131,allsections[SGUID],0),3)</f>
        <v>#N/A</v>
      </c>
      <c r="AC131" t="s">
        <v>1519</v>
      </c>
    </row>
    <row r="132" spans="1:29" x14ac:dyDescent="0.3">
      <c r="A132" t="s">
        <v>1520</v>
      </c>
      <c r="B132" s="24" t="s">
        <v>1521</v>
      </c>
      <c r="C132" s="24" t="s">
        <v>1057</v>
      </c>
      <c r="D132">
        <v>23</v>
      </c>
      <c r="Z132" s="25" t="s">
        <v>1522</v>
      </c>
      <c r="AA132" s="25" t="e">
        <f>INDEX(allsections[[S]:[Order]],MATCH(X132,allsections[SGUID],0),3)</f>
        <v>#N/A</v>
      </c>
      <c r="AB132" s="25" t="e">
        <f>INDEX(allsections[[S]:[Order]],MATCH(Y132,allsections[SGUID],0),3)</f>
        <v>#N/A</v>
      </c>
      <c r="AC132" t="s">
        <v>1523</v>
      </c>
    </row>
    <row r="133" spans="1:29" ht="115.2" x14ac:dyDescent="0.3">
      <c r="A133" t="s">
        <v>1524</v>
      </c>
      <c r="B133" s="24" t="s">
        <v>1525</v>
      </c>
      <c r="C133" s="24" t="s">
        <v>1526</v>
      </c>
      <c r="D133">
        <v>2008</v>
      </c>
      <c r="Z133" s="25" t="s">
        <v>1527</v>
      </c>
      <c r="AA133" s="25" t="e">
        <f>INDEX(allsections[[S]:[Order]],MATCH(X133,allsections[SGUID],0),3)</f>
        <v>#N/A</v>
      </c>
      <c r="AB133" s="25" t="e">
        <f>INDEX(allsections[[S]:[Order]],MATCH(Y133,allsections[SGUID],0),3)</f>
        <v>#N/A</v>
      </c>
      <c r="AC133" t="s">
        <v>1528</v>
      </c>
    </row>
    <row r="134" spans="1:29" ht="302.39999999999998" x14ac:dyDescent="0.3">
      <c r="A134" t="s">
        <v>1529</v>
      </c>
      <c r="B134" s="24" t="s">
        <v>1530</v>
      </c>
      <c r="C134" s="24" t="s">
        <v>1531</v>
      </c>
      <c r="D134">
        <v>20</v>
      </c>
      <c r="Z134" s="25" t="s">
        <v>1532</v>
      </c>
      <c r="AA134" s="25" t="e">
        <f>INDEX(allsections[[S]:[Order]],MATCH(X134,allsections[SGUID],0),3)</f>
        <v>#N/A</v>
      </c>
      <c r="AB134" s="25" t="e">
        <f>INDEX(allsections[[S]:[Order]],MATCH(Y134,allsections[SGUID],0),3)</f>
        <v>#N/A</v>
      </c>
      <c r="AC134" t="s">
        <v>1533</v>
      </c>
    </row>
    <row r="135" spans="1:29" ht="57.6" x14ac:dyDescent="0.3">
      <c r="A135" t="s">
        <v>1534</v>
      </c>
      <c r="B135" s="24" t="s">
        <v>1535</v>
      </c>
      <c r="C135" s="24" t="s">
        <v>1536</v>
      </c>
      <c r="D135">
        <v>604</v>
      </c>
      <c r="Z135" s="25" t="s">
        <v>1537</v>
      </c>
      <c r="AA135" s="25" t="e">
        <f>INDEX(allsections[[S]:[Order]],MATCH(X135,allsections[SGUID],0),3)</f>
        <v>#N/A</v>
      </c>
      <c r="AB135" s="25" t="e">
        <f>INDEX(allsections[[S]:[Order]],MATCH(Y135,allsections[SGUID],0),3)</f>
        <v>#N/A</v>
      </c>
      <c r="AC135" t="s">
        <v>1538</v>
      </c>
    </row>
    <row r="136" spans="1:29" ht="43.2" x14ac:dyDescent="0.3">
      <c r="A136" t="s">
        <v>1539</v>
      </c>
      <c r="B136" s="24" t="s">
        <v>1540</v>
      </c>
      <c r="C136" s="24" t="s">
        <v>1057</v>
      </c>
      <c r="D136">
        <v>6</v>
      </c>
      <c r="Z136" s="25" t="s">
        <v>1541</v>
      </c>
      <c r="AA136" s="25" t="e">
        <f>INDEX(allsections[[S]:[Order]],MATCH(X136,allsections[SGUID],0),3)</f>
        <v>#N/A</v>
      </c>
      <c r="AB136" s="25" t="e">
        <f>INDEX(allsections[[S]:[Order]],MATCH(Y136,allsections[SGUID],0),3)</f>
        <v>#N/A</v>
      </c>
      <c r="AC136" t="s">
        <v>1542</v>
      </c>
    </row>
    <row r="137" spans="1:29" ht="43.2" x14ac:dyDescent="0.3">
      <c r="A137" t="s">
        <v>1543</v>
      </c>
      <c r="B137" s="24" t="s">
        <v>1544</v>
      </c>
      <c r="C137" s="24" t="s">
        <v>1057</v>
      </c>
      <c r="D137">
        <v>401</v>
      </c>
      <c r="Z137" s="25" t="s">
        <v>1545</v>
      </c>
      <c r="AA137" s="25" t="e">
        <f>INDEX(allsections[[S]:[Order]],MATCH(X137,allsections[SGUID],0),3)</f>
        <v>#N/A</v>
      </c>
      <c r="AB137" s="25" t="e">
        <f>INDEX(allsections[[S]:[Order]],MATCH(Y137,allsections[SGUID],0),3)</f>
        <v>#N/A</v>
      </c>
      <c r="AC137" t="s">
        <v>1546</v>
      </c>
    </row>
    <row r="138" spans="1:29" ht="57.6" x14ac:dyDescent="0.3">
      <c r="A138" t="s">
        <v>1547</v>
      </c>
      <c r="B138" s="24" t="s">
        <v>1548</v>
      </c>
      <c r="C138" t="s">
        <v>1057</v>
      </c>
      <c r="D138">
        <v>4</v>
      </c>
      <c r="Z138" s="25" t="s">
        <v>1549</v>
      </c>
      <c r="AA138" s="25" t="e">
        <f>INDEX(allsections[[S]:[Order]],MATCH(X138,allsections[SGUID],0),3)</f>
        <v>#N/A</v>
      </c>
      <c r="AB138" s="25" t="e">
        <f>INDEX(allsections[[S]:[Order]],MATCH(Y138,allsections[SGUID],0),3)</f>
        <v>#N/A</v>
      </c>
      <c r="AC138" t="s">
        <v>1550</v>
      </c>
    </row>
    <row r="139" spans="1:29" ht="28.8" x14ac:dyDescent="0.3">
      <c r="A139" t="s">
        <v>1551</v>
      </c>
      <c r="B139" s="24" t="s">
        <v>1552</v>
      </c>
      <c r="C139" s="24" t="s">
        <v>1057</v>
      </c>
      <c r="D139">
        <v>402</v>
      </c>
      <c r="Z139" s="25" t="s">
        <v>1553</v>
      </c>
      <c r="AA139" s="25" t="e">
        <f>INDEX(allsections[[S]:[Order]],MATCH(X139,allsections[SGUID],0),3)</f>
        <v>#N/A</v>
      </c>
      <c r="AB139" s="25" t="e">
        <f>INDEX(allsections[[S]:[Order]],MATCH(Y139,allsections[SGUID],0),3)</f>
        <v>#N/A</v>
      </c>
      <c r="AC139" t="s">
        <v>1554</v>
      </c>
    </row>
    <row r="140" spans="1:29" ht="28.8" x14ac:dyDescent="0.3">
      <c r="A140" t="s">
        <v>1555</v>
      </c>
      <c r="B140" s="24" t="s">
        <v>1556</v>
      </c>
      <c r="C140" t="s">
        <v>1057</v>
      </c>
      <c r="D140">
        <v>16</v>
      </c>
      <c r="Z140" s="25" t="s">
        <v>1557</v>
      </c>
      <c r="AA140" s="25" t="e">
        <f>INDEX(allsections[[S]:[Order]],MATCH(X140,allsections[SGUID],0),3)</f>
        <v>#N/A</v>
      </c>
      <c r="AB140" s="25" t="e">
        <f>INDEX(allsections[[S]:[Order]],MATCH(Y140,allsections[SGUID],0),3)</f>
        <v>#N/A</v>
      </c>
      <c r="AC140" t="s">
        <v>1558</v>
      </c>
    </row>
    <row r="141" spans="1:29" x14ac:dyDescent="0.3">
      <c r="A141" t="s">
        <v>1559</v>
      </c>
      <c r="B141" s="24" t="s">
        <v>1560</v>
      </c>
      <c r="C141" t="s">
        <v>1057</v>
      </c>
      <c r="D141">
        <v>3</v>
      </c>
      <c r="Z141" s="25" t="s">
        <v>1561</v>
      </c>
      <c r="AA141" s="25" t="e">
        <f>INDEX(allsections[[S]:[Order]],MATCH(X141,allsections[SGUID],0),3)</f>
        <v>#N/A</v>
      </c>
      <c r="AB141" s="25" t="e">
        <f>INDEX(allsections[[S]:[Order]],MATCH(Y141,allsections[SGUID],0),3)</f>
        <v>#N/A</v>
      </c>
      <c r="AC141" t="s">
        <v>1562</v>
      </c>
    </row>
    <row r="142" spans="1:29" ht="28.8" x14ac:dyDescent="0.3">
      <c r="A142" t="s">
        <v>1563</v>
      </c>
      <c r="B142" s="24" t="s">
        <v>1564</v>
      </c>
      <c r="C142" t="s">
        <v>1057</v>
      </c>
      <c r="D142">
        <v>15</v>
      </c>
      <c r="Z142" s="25" t="s">
        <v>1565</v>
      </c>
      <c r="AA142" s="25" t="e">
        <f>INDEX(allsections[[S]:[Order]],MATCH(X142,allsections[SGUID],0),3)</f>
        <v>#N/A</v>
      </c>
      <c r="AB142" s="25" t="e">
        <f>INDEX(allsections[[S]:[Order]],MATCH(Y142,allsections[SGUID],0),3)</f>
        <v>#N/A</v>
      </c>
      <c r="AC142" t="s">
        <v>1566</v>
      </c>
    </row>
    <row r="143" spans="1:29" ht="72" x14ac:dyDescent="0.3">
      <c r="A143" t="s">
        <v>1567</v>
      </c>
      <c r="B143" s="24" t="s">
        <v>1568</v>
      </c>
      <c r="C143" s="24" t="s">
        <v>1057</v>
      </c>
      <c r="D143">
        <v>17</v>
      </c>
      <c r="Z143" s="25" t="s">
        <v>1569</v>
      </c>
      <c r="AA143" s="25" t="e">
        <f>INDEX(allsections[[S]:[Order]],MATCH(X143,allsections[SGUID],0),3)</f>
        <v>#N/A</v>
      </c>
      <c r="AB143" s="25" t="e">
        <f>INDEX(allsections[[S]:[Order]],MATCH(Y143,allsections[SGUID],0),3)</f>
        <v>#N/A</v>
      </c>
      <c r="AC143" t="s">
        <v>1570</v>
      </c>
    </row>
    <row r="144" spans="1:29" ht="28.8" x14ac:dyDescent="0.3">
      <c r="A144" t="s">
        <v>1571</v>
      </c>
      <c r="B144" s="24" t="s">
        <v>1572</v>
      </c>
      <c r="C144" s="24" t="s">
        <v>1057</v>
      </c>
      <c r="D144">
        <v>2</v>
      </c>
      <c r="Z144" s="25" t="s">
        <v>1573</v>
      </c>
      <c r="AA144" s="25" t="e">
        <f>INDEX(allsections[[S]:[Order]],MATCH(X144,allsections[SGUID],0),3)</f>
        <v>#N/A</v>
      </c>
      <c r="AB144" s="25" t="e">
        <f>INDEX(allsections[[S]:[Order]],MATCH(Y144,allsections[SGUID],0),3)</f>
        <v>#N/A</v>
      </c>
      <c r="AC144" t="s">
        <v>1574</v>
      </c>
    </row>
    <row r="145" spans="1:29" x14ac:dyDescent="0.3">
      <c r="A145" t="s">
        <v>1575</v>
      </c>
      <c r="B145" s="24" t="s">
        <v>1576</v>
      </c>
      <c r="C145" t="s">
        <v>1057</v>
      </c>
      <c r="D145">
        <v>10</v>
      </c>
      <c r="Z145" s="25" t="s">
        <v>1577</v>
      </c>
      <c r="AA145" s="25" t="e">
        <f>INDEX(allsections[[S]:[Order]],MATCH(X145,allsections[SGUID],0),3)</f>
        <v>#N/A</v>
      </c>
      <c r="AB145" s="25" t="e">
        <f>INDEX(allsections[[S]:[Order]],MATCH(Y145,allsections[SGUID],0),3)</f>
        <v>#N/A</v>
      </c>
      <c r="AC145" t="s">
        <v>1578</v>
      </c>
    </row>
    <row r="146" spans="1:29" ht="43.2" x14ac:dyDescent="0.3">
      <c r="A146" t="s">
        <v>1579</v>
      </c>
      <c r="B146" s="24" t="s">
        <v>1580</v>
      </c>
      <c r="C146" s="24" t="s">
        <v>1057</v>
      </c>
      <c r="D146">
        <v>21</v>
      </c>
      <c r="Z146" s="25" t="s">
        <v>1581</v>
      </c>
      <c r="AA146" s="25" t="e">
        <f>INDEX(allsections[[S]:[Order]],MATCH(X146,allsections[SGUID],0),3)</f>
        <v>#N/A</v>
      </c>
      <c r="AB146" s="25" t="e">
        <f>INDEX(allsections[[S]:[Order]],MATCH(Y146,allsections[SGUID],0),3)</f>
        <v>#N/A</v>
      </c>
      <c r="AC146" t="s">
        <v>1582</v>
      </c>
    </row>
    <row r="147" spans="1:29" ht="28.8" x14ac:dyDescent="0.3">
      <c r="A147" t="s">
        <v>1583</v>
      </c>
      <c r="B147" s="24" t="s">
        <v>1584</v>
      </c>
      <c r="C147" s="24" t="s">
        <v>1057</v>
      </c>
      <c r="D147">
        <v>2009</v>
      </c>
      <c r="Z147" s="25" t="s">
        <v>1585</v>
      </c>
      <c r="AA147" s="25" t="e">
        <f>INDEX(allsections[[S]:[Order]],MATCH(X147,allsections[SGUID],0),3)</f>
        <v>#N/A</v>
      </c>
      <c r="AB147" s="25" t="e">
        <f>INDEX(allsections[[S]:[Order]],MATCH(Y147,allsections[SGUID],0),3)</f>
        <v>#N/A</v>
      </c>
      <c r="AC147" t="s">
        <v>1586</v>
      </c>
    </row>
    <row r="148" spans="1:29" x14ac:dyDescent="0.3">
      <c r="A148" t="s">
        <v>1587</v>
      </c>
      <c r="B148" s="24" t="s">
        <v>1588</v>
      </c>
      <c r="C148" s="24" t="s">
        <v>1057</v>
      </c>
      <c r="D148">
        <v>2003</v>
      </c>
      <c r="Z148" s="25" t="s">
        <v>1589</v>
      </c>
      <c r="AA148" s="25" t="e">
        <f>INDEX(allsections[[S]:[Order]],MATCH(X148,allsections[SGUID],0),3)</f>
        <v>#N/A</v>
      </c>
      <c r="AB148" s="25" t="e">
        <f>INDEX(allsections[[S]:[Order]],MATCH(Y148,allsections[SGUID],0),3)</f>
        <v>#N/A</v>
      </c>
      <c r="AC148" t="s">
        <v>1590</v>
      </c>
    </row>
    <row r="149" spans="1:29" ht="28.8" x14ac:dyDescent="0.3">
      <c r="A149" t="s">
        <v>1591</v>
      </c>
      <c r="B149" s="24" t="s">
        <v>1592</v>
      </c>
      <c r="C149" s="24" t="s">
        <v>1057</v>
      </c>
      <c r="D149">
        <v>2004</v>
      </c>
      <c r="Z149" s="25" t="s">
        <v>1593</v>
      </c>
      <c r="AA149" s="25" t="e">
        <f>INDEX(allsections[[S]:[Order]],MATCH(X149,allsections[SGUID],0),3)</f>
        <v>#N/A</v>
      </c>
      <c r="AB149" s="25" t="e">
        <f>INDEX(allsections[[S]:[Order]],MATCH(Y149,allsections[SGUID],0),3)</f>
        <v>#N/A</v>
      </c>
      <c r="AC149" t="s">
        <v>1594</v>
      </c>
    </row>
    <row r="150" spans="1:29" x14ac:dyDescent="0.3">
      <c r="A150" t="s">
        <v>1595</v>
      </c>
      <c r="B150" s="24" t="s">
        <v>1596</v>
      </c>
      <c r="C150" s="24" t="s">
        <v>1057</v>
      </c>
      <c r="D150">
        <v>2005</v>
      </c>
      <c r="Z150" s="25" t="s">
        <v>1597</v>
      </c>
      <c r="AA150" s="25" t="e">
        <f>INDEX(allsections[[S]:[Order]],MATCH(X150,allsections[SGUID],0),3)</f>
        <v>#N/A</v>
      </c>
      <c r="AB150" s="25" t="e">
        <f>INDEX(allsections[[S]:[Order]],MATCH(Y150,allsections[SGUID],0),3)</f>
        <v>#N/A</v>
      </c>
      <c r="AC150" t="s">
        <v>1598</v>
      </c>
    </row>
    <row r="151" spans="1:29" ht="43.2" x14ac:dyDescent="0.3">
      <c r="A151" t="s">
        <v>1599</v>
      </c>
      <c r="B151" s="24" t="s">
        <v>1600</v>
      </c>
      <c r="C151" s="24" t="s">
        <v>1057</v>
      </c>
      <c r="D151">
        <v>2002</v>
      </c>
      <c r="Z151" s="25" t="s">
        <v>1601</v>
      </c>
      <c r="AA151" s="25" t="e">
        <f>INDEX(allsections[[S]:[Order]],MATCH(X151,allsections[SGUID],0),3)</f>
        <v>#N/A</v>
      </c>
      <c r="AB151" s="25" t="e">
        <f>INDEX(allsections[[S]:[Order]],MATCH(Y151,allsections[SGUID],0),3)</f>
        <v>#N/A</v>
      </c>
      <c r="AC151" t="s">
        <v>1602</v>
      </c>
    </row>
    <row r="152" spans="1:29" ht="28.8" x14ac:dyDescent="0.3">
      <c r="A152" t="s">
        <v>1603</v>
      </c>
      <c r="B152" s="24" t="s">
        <v>1604</v>
      </c>
      <c r="C152" s="24" t="s">
        <v>1057</v>
      </c>
      <c r="D152">
        <v>2001</v>
      </c>
      <c r="Z152" s="25" t="s">
        <v>1605</v>
      </c>
      <c r="AA152" s="25" t="e">
        <f>INDEX(allsections[[S]:[Order]],MATCH(X152,allsections[SGUID],0),3)</f>
        <v>#N/A</v>
      </c>
      <c r="AB152" s="25" t="e">
        <f>INDEX(allsections[[S]:[Order]],MATCH(Y152,allsections[SGUID],0),3)</f>
        <v>#N/A</v>
      </c>
      <c r="AC152" t="s">
        <v>1606</v>
      </c>
    </row>
    <row r="153" spans="1:29" ht="43.2" x14ac:dyDescent="0.3">
      <c r="A153" t="s">
        <v>1607</v>
      </c>
      <c r="B153" s="24" t="s">
        <v>1608</v>
      </c>
      <c r="C153" s="24" t="s">
        <v>1057</v>
      </c>
      <c r="D153">
        <v>9</v>
      </c>
      <c r="Z153" s="25" t="s">
        <v>1609</v>
      </c>
      <c r="AA153" s="25" t="e">
        <f>INDEX(allsections[[S]:[Order]],MATCH(X153,allsections[SGUID],0),3)</f>
        <v>#N/A</v>
      </c>
      <c r="AB153" s="25" t="e">
        <f>INDEX(allsections[[S]:[Order]],MATCH(Y153,allsections[SGUID],0),3)</f>
        <v>#N/A</v>
      </c>
      <c r="AC153" t="s">
        <v>1610</v>
      </c>
    </row>
    <row r="154" spans="1:29" ht="28.8" x14ac:dyDescent="0.3">
      <c r="A154" t="s">
        <v>1611</v>
      </c>
      <c r="B154" s="24" t="s">
        <v>1612</v>
      </c>
      <c r="C154" s="24" t="s">
        <v>1057</v>
      </c>
      <c r="D154">
        <v>1901</v>
      </c>
      <c r="Z154" s="25" t="s">
        <v>1613</v>
      </c>
      <c r="AA154" s="25" t="e">
        <f>INDEX(allsections[[S]:[Order]],MATCH(X154,allsections[SGUID],0),3)</f>
        <v>#N/A</v>
      </c>
      <c r="AB154" s="25" t="e">
        <f>INDEX(allsections[[S]:[Order]],MATCH(Y154,allsections[SGUID],0),3)</f>
        <v>#N/A</v>
      </c>
      <c r="AC154" t="s">
        <v>1614</v>
      </c>
    </row>
    <row r="155" spans="1:29" ht="129.6" x14ac:dyDescent="0.3">
      <c r="A155" t="s">
        <v>1615</v>
      </c>
      <c r="B155" s="24" t="s">
        <v>1616</v>
      </c>
      <c r="C155" s="24" t="s">
        <v>1617</v>
      </c>
      <c r="D155">
        <v>19</v>
      </c>
      <c r="Z155" s="25" t="s">
        <v>1618</v>
      </c>
      <c r="AA155" s="25" t="e">
        <f>INDEX(allsections[[S]:[Order]],MATCH(X155,allsections[SGUID],0),3)</f>
        <v>#N/A</v>
      </c>
      <c r="AB155" s="25" t="e">
        <f>INDEX(allsections[[S]:[Order]],MATCH(Y155,allsections[SGUID],0),3)</f>
        <v>#N/A</v>
      </c>
      <c r="AC155" t="s">
        <v>1619</v>
      </c>
    </row>
    <row r="156" spans="1:29" x14ac:dyDescent="0.3">
      <c r="A156" t="s">
        <v>1620</v>
      </c>
      <c r="B156" s="24" t="s">
        <v>1621</v>
      </c>
      <c r="C156" t="s">
        <v>1057</v>
      </c>
      <c r="D156">
        <v>8</v>
      </c>
      <c r="Z156" s="25" t="s">
        <v>1622</v>
      </c>
      <c r="AA156" s="25" t="e">
        <f>INDEX(allsections[[S]:[Order]],MATCH(X156,allsections[SGUID],0),3)</f>
        <v>#N/A</v>
      </c>
      <c r="AB156" s="25" t="e">
        <f>INDEX(allsections[[S]:[Order]],MATCH(Y156,allsections[SGUID],0),3)</f>
        <v>#N/A</v>
      </c>
      <c r="AC156" t="s">
        <v>1623</v>
      </c>
    </row>
    <row r="157" spans="1:29" ht="28.8" x14ac:dyDescent="0.3">
      <c r="A157" t="s">
        <v>1624</v>
      </c>
      <c r="B157" s="24" t="s">
        <v>1625</v>
      </c>
      <c r="C157" s="24" t="s">
        <v>1057</v>
      </c>
      <c r="D157">
        <v>405</v>
      </c>
      <c r="Z157" s="25" t="s">
        <v>1626</v>
      </c>
      <c r="AA157" s="25" t="e">
        <f>INDEX(allsections[[S]:[Order]],MATCH(X157,allsections[SGUID],0),3)</f>
        <v>#N/A</v>
      </c>
      <c r="AB157" s="25" t="e">
        <f>INDEX(allsections[[S]:[Order]],MATCH(Y157,allsections[SGUID],0),3)</f>
        <v>#N/A</v>
      </c>
      <c r="AC157" t="s">
        <v>1627</v>
      </c>
    </row>
    <row r="158" spans="1:29" ht="28.8" x14ac:dyDescent="0.3">
      <c r="A158" t="s">
        <v>1628</v>
      </c>
      <c r="B158" s="24" t="s">
        <v>1629</v>
      </c>
      <c r="C158" t="s">
        <v>1057</v>
      </c>
      <c r="D158">
        <v>14</v>
      </c>
      <c r="Z158" s="25" t="s">
        <v>1630</v>
      </c>
      <c r="AA158" s="25" t="e">
        <f>INDEX(allsections[[S]:[Order]],MATCH(X158,allsections[SGUID],0),3)</f>
        <v>#N/A</v>
      </c>
      <c r="AB158" s="25" t="e">
        <f>INDEX(allsections[[S]:[Order]],MATCH(Y158,allsections[SGUID],0),3)</f>
        <v>#N/A</v>
      </c>
      <c r="AC158" t="s">
        <v>1631</v>
      </c>
    </row>
    <row r="159" spans="1:29" ht="28.8" x14ac:dyDescent="0.3">
      <c r="A159" t="s">
        <v>1632</v>
      </c>
      <c r="B159" s="24" t="s">
        <v>1633</v>
      </c>
      <c r="C159" s="24" t="s">
        <v>1057</v>
      </c>
      <c r="D159">
        <v>603</v>
      </c>
      <c r="Z159" s="25" t="s">
        <v>1634</v>
      </c>
      <c r="AA159" s="25" t="e">
        <f>INDEX(allsections[[S]:[Order]],MATCH(X159,allsections[SGUID],0),3)</f>
        <v>#N/A</v>
      </c>
      <c r="AB159" s="25" t="e">
        <f>INDEX(allsections[[S]:[Order]],MATCH(Y159,allsections[SGUID],0),3)</f>
        <v>#N/A</v>
      </c>
      <c r="AC159" t="s">
        <v>1635</v>
      </c>
    </row>
    <row r="160" spans="1:29" ht="28.8" x14ac:dyDescent="0.3">
      <c r="A160" t="s">
        <v>1636</v>
      </c>
      <c r="B160" s="24" t="s">
        <v>1637</v>
      </c>
      <c r="C160" s="24" t="s">
        <v>1057</v>
      </c>
      <c r="D160">
        <v>602</v>
      </c>
      <c r="Z160" s="25" t="s">
        <v>1638</v>
      </c>
      <c r="AA160" s="25" t="e">
        <f>INDEX(allsections[[S]:[Order]],MATCH(X160,allsections[SGUID],0),3)</f>
        <v>#N/A</v>
      </c>
      <c r="AB160" s="25" t="e">
        <f>INDEX(allsections[[S]:[Order]],MATCH(Y160,allsections[SGUID],0),3)</f>
        <v>#N/A</v>
      </c>
      <c r="AC160" t="s">
        <v>1639</v>
      </c>
    </row>
    <row r="161" spans="1:29" ht="57.6" x14ac:dyDescent="0.3">
      <c r="A161" t="s">
        <v>1640</v>
      </c>
      <c r="B161" s="24" t="s">
        <v>1641</v>
      </c>
      <c r="C161" s="24" t="s">
        <v>1057</v>
      </c>
      <c r="D161">
        <v>701</v>
      </c>
      <c r="Z161" s="25" t="s">
        <v>1642</v>
      </c>
      <c r="AA161" s="25" t="e">
        <f>INDEX(allsections[[S]:[Order]],MATCH(X161,allsections[SGUID],0),3)</f>
        <v>#N/A</v>
      </c>
      <c r="AB161" s="25" t="e">
        <f>INDEX(allsections[[S]:[Order]],MATCH(Y161,allsections[SGUID],0),3)</f>
        <v>#N/A</v>
      </c>
      <c r="AC161" t="s">
        <v>1643</v>
      </c>
    </row>
    <row r="162" spans="1:29" x14ac:dyDescent="0.3">
      <c r="A162" t="s">
        <v>1644</v>
      </c>
      <c r="B162" s="24" t="s">
        <v>1645</v>
      </c>
      <c r="C162" t="s">
        <v>1057</v>
      </c>
      <c r="D162">
        <v>7</v>
      </c>
      <c r="Z162" s="25" t="s">
        <v>1646</v>
      </c>
      <c r="AA162" s="25" t="e">
        <f>INDEX(allsections[[S]:[Order]],MATCH(X162,allsections[SGUID],0),3)</f>
        <v>#N/A</v>
      </c>
      <c r="AB162" s="25" t="e">
        <f>INDEX(allsections[[S]:[Order]],MATCH(Y162,allsections[SGUID],0),3)</f>
        <v>#N/A</v>
      </c>
      <c r="AC162" t="s">
        <v>1647</v>
      </c>
    </row>
    <row r="163" spans="1:29" x14ac:dyDescent="0.3">
      <c r="A163" t="s">
        <v>1648</v>
      </c>
      <c r="B163" s="24" t="s">
        <v>1649</v>
      </c>
      <c r="C163" s="24" t="s">
        <v>1057</v>
      </c>
      <c r="D163">
        <v>703</v>
      </c>
      <c r="Z163" s="25" t="s">
        <v>1650</v>
      </c>
      <c r="AA163" s="25" t="e">
        <f>INDEX(allsections[[S]:[Order]],MATCH(X163,allsections[SGUID],0),3)</f>
        <v>#N/A</v>
      </c>
      <c r="AB163" s="25" t="e">
        <f>INDEX(allsections[[S]:[Order]],MATCH(Y163,allsections[SGUID],0),3)</f>
        <v>#N/A</v>
      </c>
      <c r="AC163" t="s">
        <v>1651</v>
      </c>
    </row>
    <row r="164" spans="1:29" ht="28.8" x14ac:dyDescent="0.3">
      <c r="A164" t="s">
        <v>1652</v>
      </c>
      <c r="B164" s="24" t="s">
        <v>1653</v>
      </c>
      <c r="C164" t="s">
        <v>1057</v>
      </c>
      <c r="D164">
        <v>11</v>
      </c>
      <c r="Z164" s="25" t="s">
        <v>1654</v>
      </c>
      <c r="AA164" s="25" t="e">
        <f>INDEX(allsections[[S]:[Order]],MATCH(X164,allsections[SGUID],0),3)</f>
        <v>#N/A</v>
      </c>
      <c r="AB164" s="25" t="e">
        <f>INDEX(allsections[[S]:[Order]],MATCH(Y164,allsections[SGUID],0),3)</f>
        <v>#N/A</v>
      </c>
      <c r="AC164" t="s">
        <v>1655</v>
      </c>
    </row>
    <row r="165" spans="1:29" ht="273.60000000000002" x14ac:dyDescent="0.3">
      <c r="A165" t="s">
        <v>1656</v>
      </c>
      <c r="B165" s="24" t="s">
        <v>1657</v>
      </c>
      <c r="C165" s="24" t="s">
        <v>1658</v>
      </c>
      <c r="D165">
        <v>706</v>
      </c>
      <c r="Z165" s="25" t="s">
        <v>1659</v>
      </c>
      <c r="AA165" s="25" t="e">
        <f>INDEX(allsections[[S]:[Order]],MATCH(X165,allsections[SGUID],0),3)</f>
        <v>#N/A</v>
      </c>
      <c r="AB165" s="25" t="e">
        <f>INDEX(allsections[[S]:[Order]],MATCH(Y165,allsections[SGUID],0),3)</f>
        <v>#N/A</v>
      </c>
      <c r="AC165" t="s">
        <v>1660</v>
      </c>
    </row>
    <row r="166" spans="1:29" ht="43.2" x14ac:dyDescent="0.3">
      <c r="A166" t="s">
        <v>1661</v>
      </c>
      <c r="B166" s="24" t="s">
        <v>1662</v>
      </c>
      <c r="C166" s="24" t="s">
        <v>1057</v>
      </c>
      <c r="D166">
        <v>705</v>
      </c>
      <c r="Z166" s="25" t="s">
        <v>1663</v>
      </c>
      <c r="AA166" s="25" t="e">
        <f>INDEX(allsections[[S]:[Order]],MATCH(X166,allsections[SGUID],0),3)</f>
        <v>#N/A</v>
      </c>
      <c r="AB166" s="25" t="e">
        <f>INDEX(allsections[[S]:[Order]],MATCH(Y166,allsections[SGUID],0),3)</f>
        <v>#N/A</v>
      </c>
      <c r="AC166" t="s">
        <v>1664</v>
      </c>
    </row>
    <row r="167" spans="1:29" ht="28.8" x14ac:dyDescent="0.3">
      <c r="A167" t="s">
        <v>1665</v>
      </c>
      <c r="B167" s="24" t="s">
        <v>1666</v>
      </c>
      <c r="C167" s="24" t="s">
        <v>1057</v>
      </c>
      <c r="D167">
        <v>102</v>
      </c>
      <c r="Z167" s="25" t="s">
        <v>1667</v>
      </c>
      <c r="AA167" s="25" t="e">
        <f>INDEX(allsections[[S]:[Order]],MATCH(X167,allsections[SGUID],0),3)</f>
        <v>#N/A</v>
      </c>
      <c r="AB167" s="25" t="e">
        <f>INDEX(allsections[[S]:[Order]],MATCH(Y167,allsections[SGUID],0),3)</f>
        <v>#N/A</v>
      </c>
      <c r="AC167" t="s">
        <v>1668</v>
      </c>
    </row>
    <row r="168" spans="1:29" ht="28.8" x14ac:dyDescent="0.3">
      <c r="A168" t="s">
        <v>1669</v>
      </c>
      <c r="B168" s="24" t="s">
        <v>1670</v>
      </c>
      <c r="C168" s="24" t="s">
        <v>1057</v>
      </c>
      <c r="D168">
        <v>103</v>
      </c>
      <c r="Z168" s="25" t="s">
        <v>1671</v>
      </c>
      <c r="AA168" s="25" t="e">
        <f>INDEX(allsections[[S]:[Order]],MATCH(X168,allsections[SGUID],0),3)</f>
        <v>#N/A</v>
      </c>
      <c r="AB168" s="25" t="e">
        <f>INDEX(allsections[[S]:[Order]],MATCH(Y168,allsections[SGUID],0),3)</f>
        <v>#N/A</v>
      </c>
      <c r="AC168" t="s">
        <v>1672</v>
      </c>
    </row>
    <row r="169" spans="1:29" ht="28.8" x14ac:dyDescent="0.3">
      <c r="A169" t="s">
        <v>1673</v>
      </c>
      <c r="B169" s="24" t="s">
        <v>1674</v>
      </c>
      <c r="C169" s="24" t="s">
        <v>1057</v>
      </c>
      <c r="D169">
        <v>1903</v>
      </c>
      <c r="Z169" s="25" t="s">
        <v>1675</v>
      </c>
      <c r="AA169" s="25" t="e">
        <f>INDEX(allsections[[S]:[Order]],MATCH(X169,allsections[SGUID],0),3)</f>
        <v>#N/A</v>
      </c>
      <c r="AB169" s="25" t="e">
        <f>INDEX(allsections[[S]:[Order]],MATCH(Y169,allsections[SGUID],0),3)</f>
        <v>#N/A</v>
      </c>
      <c r="AC169" t="s">
        <v>1676</v>
      </c>
    </row>
    <row r="170" spans="1:29" ht="28.8" x14ac:dyDescent="0.3">
      <c r="A170" t="s">
        <v>1677</v>
      </c>
      <c r="B170" s="24" t="s">
        <v>1678</v>
      </c>
      <c r="C170" s="24" t="s">
        <v>1057</v>
      </c>
      <c r="D170">
        <v>404</v>
      </c>
      <c r="Z170" s="25" t="s">
        <v>1679</v>
      </c>
      <c r="AA170" s="25" t="e">
        <f>INDEX(allsections[[S]:[Order]],MATCH(X170,allsections[SGUID],0),3)</f>
        <v>#N/A</v>
      </c>
      <c r="AB170" s="25" t="e">
        <f>INDEX(allsections[[S]:[Order]],MATCH(Y170,allsections[SGUID],0),3)</f>
        <v>#N/A</v>
      </c>
      <c r="AC170" t="s">
        <v>1680</v>
      </c>
    </row>
    <row r="171" spans="1:29" ht="28.8" x14ac:dyDescent="0.3">
      <c r="A171" t="s">
        <v>1681</v>
      </c>
      <c r="B171" s="24" t="s">
        <v>1682</v>
      </c>
      <c r="C171" s="24" t="s">
        <v>1057</v>
      </c>
      <c r="D171">
        <v>601</v>
      </c>
      <c r="Z171" s="25" t="s">
        <v>1683</v>
      </c>
      <c r="AA171" s="25" t="e">
        <f>INDEX(allsections[[S]:[Order]],MATCH(X171,allsections[SGUID],0),3)</f>
        <v>#N/A</v>
      </c>
      <c r="AB171" s="25" t="e">
        <f>INDEX(allsections[[S]:[Order]],MATCH(Y171,allsections[SGUID],0),3)</f>
        <v>#N/A</v>
      </c>
      <c r="AC171" t="s">
        <v>1684</v>
      </c>
    </row>
    <row r="172" spans="1:29" x14ac:dyDescent="0.3">
      <c r="A172" t="s">
        <v>1685</v>
      </c>
      <c r="B172" s="24" t="s">
        <v>1686</v>
      </c>
      <c r="C172" t="s">
        <v>1057</v>
      </c>
      <c r="D172">
        <v>12</v>
      </c>
      <c r="Z172" s="25" t="s">
        <v>1687</v>
      </c>
      <c r="AA172" s="25" t="e">
        <f>INDEX(allsections[[S]:[Order]],MATCH(X172,allsections[SGUID],0),3)</f>
        <v>#N/A</v>
      </c>
      <c r="AB172" s="25" t="e">
        <f>INDEX(allsections[[S]:[Order]],MATCH(Y172,allsections[SGUID],0),3)</f>
        <v>#N/A</v>
      </c>
      <c r="AC172" t="s">
        <v>1688</v>
      </c>
    </row>
    <row r="173" spans="1:29" ht="43.2" x14ac:dyDescent="0.3">
      <c r="A173" t="s">
        <v>1689</v>
      </c>
      <c r="B173" s="24" t="s">
        <v>1690</v>
      </c>
      <c r="C173" s="24" t="s">
        <v>1057</v>
      </c>
      <c r="D173">
        <v>1902</v>
      </c>
      <c r="Z173" s="25" t="s">
        <v>1691</v>
      </c>
      <c r="AA173" s="25" t="e">
        <f>INDEX(allsections[[S]:[Order]],MATCH(X173,allsections[SGUID],0),3)</f>
        <v>#N/A</v>
      </c>
      <c r="AB173" s="25" t="e">
        <f>INDEX(allsections[[S]:[Order]],MATCH(Y173,allsections[SGUID],0),3)</f>
        <v>#N/A</v>
      </c>
      <c r="AC173" t="s">
        <v>1692</v>
      </c>
    </row>
    <row r="174" spans="1:29" ht="28.8" x14ac:dyDescent="0.3">
      <c r="A174" t="s">
        <v>1693</v>
      </c>
      <c r="B174" s="24" t="s">
        <v>1694</v>
      </c>
      <c r="C174" s="24" t="s">
        <v>1057</v>
      </c>
      <c r="D174">
        <v>403</v>
      </c>
      <c r="Z174" s="25" t="s">
        <v>1695</v>
      </c>
      <c r="AA174" s="25" t="e">
        <f>INDEX(allsections[[S]:[Order]],MATCH(X174,allsections[SGUID],0),3)</f>
        <v>#N/A</v>
      </c>
      <c r="AB174" s="25" t="e">
        <f>INDEX(allsections[[S]:[Order]],MATCH(Y174,allsections[SGUID],0),3)</f>
        <v>#N/A</v>
      </c>
      <c r="AC174" t="s">
        <v>1696</v>
      </c>
    </row>
    <row r="175" spans="1:29" x14ac:dyDescent="0.3">
      <c r="A175" t="s">
        <v>1697</v>
      </c>
      <c r="B175" s="24" t="s">
        <v>1698</v>
      </c>
      <c r="C175" s="24" t="s">
        <v>1057</v>
      </c>
      <c r="D175">
        <v>101</v>
      </c>
      <c r="Z175" s="25" t="s">
        <v>1699</v>
      </c>
      <c r="AA175" s="25" t="e">
        <f>INDEX(allsections[[S]:[Order]],MATCH(X175,allsections[SGUID],0),3)</f>
        <v>#N/A</v>
      </c>
      <c r="AB175" s="25" t="e">
        <f>INDEX(allsections[[S]:[Order]],MATCH(Y175,allsections[SGUID],0),3)</f>
        <v>#N/A</v>
      </c>
      <c r="AC175" t="s">
        <v>1700</v>
      </c>
    </row>
    <row r="176" spans="1:29" x14ac:dyDescent="0.3">
      <c r="A176" t="s">
        <v>1701</v>
      </c>
      <c r="B176" s="24" t="s">
        <v>1702</v>
      </c>
      <c r="C176" s="24" t="s">
        <v>1057</v>
      </c>
      <c r="D176">
        <v>2007</v>
      </c>
      <c r="Z176" s="25" t="s">
        <v>1703</v>
      </c>
      <c r="AA176" s="25" t="e">
        <f>INDEX(allsections[[S]:[Order]],MATCH(X176,allsections[SGUID],0),3)</f>
        <v>#N/A</v>
      </c>
      <c r="AB176" s="25" t="e">
        <f>INDEX(allsections[[S]:[Order]],MATCH(Y176,allsections[SGUID],0),3)</f>
        <v>#N/A</v>
      </c>
      <c r="AC176" t="s">
        <v>1704</v>
      </c>
    </row>
    <row r="177" spans="1:29" ht="28.8" x14ac:dyDescent="0.3">
      <c r="A177" t="s">
        <v>1705</v>
      </c>
      <c r="B177" s="24" t="s">
        <v>1706</v>
      </c>
      <c r="C177" s="24" t="s">
        <v>1057</v>
      </c>
      <c r="D177">
        <v>2006</v>
      </c>
      <c r="Z177" s="25" t="s">
        <v>1707</v>
      </c>
      <c r="AA177" s="25" t="e">
        <f>INDEX(allsections[[S]:[Order]],MATCH(X177,allsections[SGUID],0),3)</f>
        <v>#N/A</v>
      </c>
      <c r="AB177" s="25" t="e">
        <f>INDEX(allsections[[S]:[Order]],MATCH(Y177,allsections[SGUID],0),3)</f>
        <v>#N/A</v>
      </c>
      <c r="AC177" t="s">
        <v>1708</v>
      </c>
    </row>
    <row r="178" spans="1:29" ht="316.8" x14ac:dyDescent="0.3">
      <c r="A178" t="s">
        <v>1709</v>
      </c>
      <c r="B178" s="24" t="s">
        <v>1710</v>
      </c>
      <c r="C178" s="24" t="s">
        <v>1711</v>
      </c>
      <c r="D178">
        <v>5</v>
      </c>
      <c r="Z178" s="25" t="s">
        <v>1712</v>
      </c>
      <c r="AA178" s="25" t="e">
        <f>INDEX(allsections[[S]:[Order]],MATCH(X178,allsections[SGUID],0),3)</f>
        <v>#N/A</v>
      </c>
      <c r="AB178" s="25" t="e">
        <f>INDEX(allsections[[S]:[Order]],MATCH(Y178,allsections[SGUID],0),3)</f>
        <v>#N/A</v>
      </c>
      <c r="AC178" t="s">
        <v>1713</v>
      </c>
    </row>
    <row r="179" spans="1:29" ht="409.6" x14ac:dyDescent="0.3">
      <c r="A179" t="s">
        <v>1714</v>
      </c>
      <c r="B179" s="24" t="s">
        <v>1715</v>
      </c>
      <c r="C179" s="24" t="s">
        <v>1716</v>
      </c>
      <c r="D179">
        <v>13</v>
      </c>
      <c r="Z179" s="25" t="s">
        <v>1717</v>
      </c>
      <c r="AA179" s="25" t="e">
        <f>INDEX(allsections[[S]:[Order]],MATCH(X179,allsections[SGUID],0),3)</f>
        <v>#N/A</v>
      </c>
      <c r="AB179" s="25" t="e">
        <f>INDEX(allsections[[S]:[Order]],MATCH(Y179,allsections[SGUID],0),3)</f>
        <v>#N/A</v>
      </c>
      <c r="AC179" t="s">
        <v>1718</v>
      </c>
    </row>
    <row r="180" spans="1:29" ht="28.8" x14ac:dyDescent="0.3">
      <c r="A180" t="s">
        <v>1719</v>
      </c>
      <c r="B180" s="24" t="s">
        <v>1720</v>
      </c>
      <c r="C180" s="24" t="s">
        <v>1057</v>
      </c>
      <c r="D180">
        <v>704</v>
      </c>
      <c r="Z180" s="25" t="s">
        <v>1721</v>
      </c>
      <c r="AA180" s="25" t="e">
        <f>INDEX(allsections[[S]:[Order]],MATCH(X180,allsections[SGUID],0),3)</f>
        <v>#N/A</v>
      </c>
      <c r="AB180" s="25" t="e">
        <f>INDEX(allsections[[S]:[Order]],MATCH(Y180,allsections[SGUID],0),3)</f>
        <v>#N/A</v>
      </c>
      <c r="AC180" t="s">
        <v>1722</v>
      </c>
    </row>
    <row r="181" spans="1:29" x14ac:dyDescent="0.3">
      <c r="A181" t="s">
        <v>1723</v>
      </c>
      <c r="B181" s="24" t="s">
        <v>1724</v>
      </c>
      <c r="C181" s="24" t="s">
        <v>1057</v>
      </c>
      <c r="D181">
        <v>2201</v>
      </c>
      <c r="Z181" s="25" t="s">
        <v>1725</v>
      </c>
      <c r="AA181" s="25" t="e">
        <f>INDEX(allsections[[S]:[Order]],MATCH(X181,allsections[SGUID],0),3)</f>
        <v>#N/A</v>
      </c>
      <c r="AB181" s="25" t="e">
        <f>INDEX(allsections[[S]:[Order]],MATCH(Y181,allsections[SGUID],0),3)</f>
        <v>#N/A</v>
      </c>
      <c r="AC181" t="s">
        <v>1726</v>
      </c>
    </row>
    <row r="182" spans="1:29" ht="409.6" x14ac:dyDescent="0.3">
      <c r="A182" t="s">
        <v>1727</v>
      </c>
      <c r="B182" s="24" t="s">
        <v>1728</v>
      </c>
      <c r="C182" s="24" t="s">
        <v>1729</v>
      </c>
      <c r="D182">
        <v>22</v>
      </c>
      <c r="Z182" s="25" t="s">
        <v>1730</v>
      </c>
      <c r="AA182" s="25" t="e">
        <f>INDEX(allsections[[S]:[Order]],MATCH(X182,allsections[SGUID],0),3)</f>
        <v>#N/A</v>
      </c>
      <c r="AB182" s="25" t="e">
        <f>INDEX(allsections[[S]:[Order]],MATCH(Y182,allsections[SGUID],0),3)</f>
        <v>#N/A</v>
      </c>
      <c r="AC182" t="s">
        <v>1731</v>
      </c>
    </row>
    <row r="183" spans="1:29" x14ac:dyDescent="0.3">
      <c r="A183" t="s">
        <v>1732</v>
      </c>
      <c r="B183" s="24" t="s">
        <v>1733</v>
      </c>
      <c r="C183" s="24" t="s">
        <v>1057</v>
      </c>
      <c r="D183">
        <v>2202</v>
      </c>
      <c r="Z183" s="25" t="s">
        <v>1734</v>
      </c>
      <c r="AA183" s="25" t="e">
        <f>INDEX(allsections[[S]:[Order]],MATCH(X183,allsections[SGUID],0),3)</f>
        <v>#N/A</v>
      </c>
      <c r="AB183" s="25" t="e">
        <f>INDEX(allsections[[S]:[Order]],MATCH(Y183,allsections[SGUID],0),3)</f>
        <v>#N/A</v>
      </c>
      <c r="AC183" t="s">
        <v>1735</v>
      </c>
    </row>
    <row r="184" spans="1:29" ht="28.8" x14ac:dyDescent="0.3">
      <c r="A184" t="s">
        <v>1736</v>
      </c>
      <c r="B184" s="24" t="s">
        <v>1737</v>
      </c>
      <c r="C184" s="24" t="s">
        <v>1057</v>
      </c>
      <c r="D184">
        <v>2203</v>
      </c>
      <c r="Z184" s="25" t="s">
        <v>1738</v>
      </c>
      <c r="AA184" s="25" t="e">
        <f>INDEX(allsections[[S]:[Order]],MATCH(X184,allsections[SGUID],0),3)</f>
        <v>#N/A</v>
      </c>
      <c r="AB184" s="25" t="e">
        <f>INDEX(allsections[[S]:[Order]],MATCH(Y184,allsections[SGUID],0),3)</f>
        <v>#N/A</v>
      </c>
      <c r="AC184" t="s">
        <v>1739</v>
      </c>
    </row>
    <row r="185" spans="1:29" ht="28.8" x14ac:dyDescent="0.3">
      <c r="A185" t="s">
        <v>1740</v>
      </c>
      <c r="B185" s="24" t="s">
        <v>1741</v>
      </c>
      <c r="C185" s="24" t="s">
        <v>1057</v>
      </c>
      <c r="D185">
        <v>1802</v>
      </c>
      <c r="Z185" s="25" t="s">
        <v>1742</v>
      </c>
      <c r="AA185" s="25" t="e">
        <f>INDEX(allsections[[S]:[Order]],MATCH(X185,allsections[SGUID],0),3)</f>
        <v>#N/A</v>
      </c>
      <c r="AB185" s="25" t="e">
        <f>INDEX(allsections[[S]:[Order]],MATCH(Y185,allsections[SGUID],0),3)</f>
        <v>#N/A</v>
      </c>
      <c r="AC185" t="s">
        <v>1743</v>
      </c>
    </row>
    <row r="186" spans="1:29" ht="100.8" x14ac:dyDescent="0.3">
      <c r="A186" t="s">
        <v>1744</v>
      </c>
      <c r="B186" s="24" t="s">
        <v>1745</v>
      </c>
      <c r="C186" s="24" t="s">
        <v>1057</v>
      </c>
      <c r="D186">
        <v>18</v>
      </c>
      <c r="Z186" s="25" t="s">
        <v>1746</v>
      </c>
      <c r="AA186" s="25" t="e">
        <f>INDEX(allsections[[S]:[Order]],MATCH(X186,allsections[SGUID],0),3)</f>
        <v>#N/A</v>
      </c>
      <c r="AB186" s="25" t="e">
        <f>INDEX(allsections[[S]:[Order]],MATCH(Y186,allsections[SGUID],0),3)</f>
        <v>#N/A</v>
      </c>
      <c r="AC186" t="s">
        <v>1747</v>
      </c>
    </row>
    <row r="187" spans="1:29" ht="172.8" x14ac:dyDescent="0.3">
      <c r="A187" t="s">
        <v>1748</v>
      </c>
      <c r="B187" s="24" t="s">
        <v>1749</v>
      </c>
      <c r="C187" s="24" t="s">
        <v>1750</v>
      </c>
      <c r="D187">
        <v>1803</v>
      </c>
      <c r="Z187" s="25" t="s">
        <v>1751</v>
      </c>
      <c r="AA187" s="25" t="e">
        <f>INDEX(allsections[[S]:[Order]],MATCH(X187,allsections[SGUID],0),3)</f>
        <v>#N/A</v>
      </c>
      <c r="AB187" s="25" t="e">
        <f>INDEX(allsections[[S]:[Order]],MATCH(Y187,allsections[SGUID],0),3)</f>
        <v>#N/A</v>
      </c>
      <c r="AC187" t="s">
        <v>1752</v>
      </c>
    </row>
    <row r="188" spans="1:29" ht="201.6" x14ac:dyDescent="0.3">
      <c r="A188" t="s">
        <v>1753</v>
      </c>
      <c r="B188" s="24" t="s">
        <v>1754</v>
      </c>
      <c r="C188" s="24" t="s">
        <v>1755</v>
      </c>
      <c r="D188">
        <v>1801</v>
      </c>
      <c r="Z188" s="25" t="s">
        <v>1756</v>
      </c>
      <c r="AA188" s="25" t="e">
        <f>INDEX(allsections[[S]:[Order]],MATCH(X188,allsections[SGUID],0),3)</f>
        <v>#N/A</v>
      </c>
      <c r="AB188" s="25" t="e">
        <f>INDEX(allsections[[S]:[Order]],MATCH(Y188,allsections[SGUID],0),3)</f>
        <v>#N/A</v>
      </c>
      <c r="AC188" t="s">
        <v>1757</v>
      </c>
    </row>
    <row r="189" spans="1:29" x14ac:dyDescent="0.3">
      <c r="A189" t="s">
        <v>1758</v>
      </c>
      <c r="B189" s="24" t="s">
        <v>1759</v>
      </c>
      <c r="C189" s="24" t="s">
        <v>1057</v>
      </c>
      <c r="D189">
        <v>27</v>
      </c>
      <c r="Z189" s="25" t="s">
        <v>1760</v>
      </c>
      <c r="AA189" s="25" t="e">
        <f>INDEX(allsections[[S]:[Order]],MATCH(X189,allsections[SGUID],0),3)</f>
        <v>#N/A</v>
      </c>
      <c r="AB189" s="25" t="e">
        <f>INDEX(allsections[[S]:[Order]],MATCH(Y189,allsections[SGUID],0),3)</f>
        <v>#N/A</v>
      </c>
      <c r="AC189" t="s">
        <v>1761</v>
      </c>
    </row>
    <row r="190" spans="1:29" ht="28.8" x14ac:dyDescent="0.3">
      <c r="A190" t="s">
        <v>1762</v>
      </c>
      <c r="B190" s="24" t="s">
        <v>1763</v>
      </c>
      <c r="C190" s="24" t="s">
        <v>1057</v>
      </c>
      <c r="D190">
        <v>2601</v>
      </c>
      <c r="Z190" s="25" t="s">
        <v>1764</v>
      </c>
      <c r="AA190" s="25" t="e">
        <f>INDEX(allsections[[S]:[Order]],MATCH(X190,allsections[SGUID],0),3)</f>
        <v>#N/A</v>
      </c>
      <c r="AB190" s="25" t="e">
        <f>INDEX(allsections[[S]:[Order]],MATCH(Y190,allsections[SGUID],0),3)</f>
        <v>#N/A</v>
      </c>
      <c r="AC190" t="s">
        <v>1765</v>
      </c>
    </row>
    <row r="191" spans="1:29" ht="28.8" x14ac:dyDescent="0.3">
      <c r="A191" t="s">
        <v>1766</v>
      </c>
      <c r="B191" s="24" t="s">
        <v>1767</v>
      </c>
      <c r="C191" s="24" t="s">
        <v>1057</v>
      </c>
      <c r="D191">
        <v>26</v>
      </c>
      <c r="Z191" s="25" t="s">
        <v>1768</v>
      </c>
      <c r="AA191" s="25" t="e">
        <f>INDEX(allsections[[S]:[Order]],MATCH(X191,allsections[SGUID],0),3)</f>
        <v>#N/A</v>
      </c>
      <c r="AB191" s="25" t="e">
        <f>INDEX(allsections[[S]:[Order]],MATCH(Y191,allsections[SGUID],0),3)</f>
        <v>#N/A</v>
      </c>
      <c r="AC191" t="s">
        <v>1769</v>
      </c>
    </row>
    <row r="192" spans="1:29" x14ac:dyDescent="0.3">
      <c r="A192" t="s">
        <v>1770</v>
      </c>
      <c r="B192" s="24" t="s">
        <v>1771</v>
      </c>
      <c r="C192" s="24" t="s">
        <v>1057</v>
      </c>
      <c r="D192">
        <v>2602</v>
      </c>
      <c r="Z192" s="25" t="s">
        <v>1772</v>
      </c>
      <c r="AA192" s="25" t="e">
        <f>INDEX(allsections[[S]:[Order]],MATCH(X192,allsections[SGUID],0),3)</f>
        <v>#N/A</v>
      </c>
      <c r="AB192" s="25" t="e">
        <f>INDEX(allsections[[S]:[Order]],MATCH(Y192,allsections[SGUID],0),3)</f>
        <v>#N/A</v>
      </c>
      <c r="AC192" t="s">
        <v>1773</v>
      </c>
    </row>
    <row r="193" spans="1:29" ht="409.6" x14ac:dyDescent="0.3">
      <c r="A193" t="s">
        <v>1774</v>
      </c>
      <c r="B193" s="24" t="s">
        <v>1775</v>
      </c>
      <c r="C193" s="24" t="s">
        <v>1776</v>
      </c>
      <c r="D193">
        <v>2805</v>
      </c>
      <c r="Z193" s="25" t="s">
        <v>1777</v>
      </c>
      <c r="AA193" s="25" t="e">
        <f>INDEX(allsections[[S]:[Order]],MATCH(X193,allsections[SGUID],0),3)</f>
        <v>#N/A</v>
      </c>
      <c r="AB193" s="25" t="e">
        <f>INDEX(allsections[[S]:[Order]],MATCH(Y193,allsections[SGUID],0),3)</f>
        <v>#N/A</v>
      </c>
      <c r="AC193" t="s">
        <v>1778</v>
      </c>
    </row>
    <row r="194" spans="1:29" ht="302.39999999999998" x14ac:dyDescent="0.3">
      <c r="A194" t="s">
        <v>1779</v>
      </c>
      <c r="B194" s="24" t="s">
        <v>1780</v>
      </c>
      <c r="C194" s="24" t="s">
        <v>1781</v>
      </c>
      <c r="D194">
        <v>2802</v>
      </c>
      <c r="Z194" s="25" t="s">
        <v>1782</v>
      </c>
      <c r="AA194" s="25" t="e">
        <f>INDEX(allsections[[S]:[Order]],MATCH(X194,allsections[SGUID],0),3)</f>
        <v>#N/A</v>
      </c>
      <c r="AB194" s="25" t="e">
        <f>INDEX(allsections[[S]:[Order]],MATCH(Y194,allsections[SGUID],0),3)</f>
        <v>#N/A</v>
      </c>
      <c r="AC194" t="s">
        <v>1783</v>
      </c>
    </row>
    <row r="195" spans="1:29" x14ac:dyDescent="0.3">
      <c r="A195" t="s">
        <v>1784</v>
      </c>
      <c r="B195" s="24" t="s">
        <v>1785</v>
      </c>
      <c r="C195" t="s">
        <v>1057</v>
      </c>
      <c r="D195">
        <v>2803</v>
      </c>
      <c r="Z195" s="25" t="s">
        <v>1786</v>
      </c>
      <c r="AA195" s="25" t="e">
        <f>INDEX(allsections[[S]:[Order]],MATCH(X195,allsections[SGUID],0),3)</f>
        <v>#N/A</v>
      </c>
      <c r="AB195" s="25" t="e">
        <f>INDEX(allsections[[S]:[Order]],MATCH(Y195,allsections[SGUID],0),3)</f>
        <v>#N/A</v>
      </c>
      <c r="AC195" t="s">
        <v>1787</v>
      </c>
    </row>
    <row r="196" spans="1:29" ht="28.8" x14ac:dyDescent="0.3">
      <c r="A196" t="s">
        <v>1788</v>
      </c>
      <c r="B196" s="24" t="s">
        <v>1789</v>
      </c>
      <c r="C196" s="24" t="s">
        <v>1057</v>
      </c>
      <c r="D196">
        <v>2801</v>
      </c>
      <c r="Z196" s="25" t="s">
        <v>1790</v>
      </c>
      <c r="AA196" s="25" t="e">
        <f>INDEX(allsections[[S]:[Order]],MATCH(X196,allsections[SGUID],0),3)</f>
        <v>#N/A</v>
      </c>
      <c r="AB196" s="25" t="e">
        <f>INDEX(allsections[[S]:[Order]],MATCH(Y196,allsections[SGUID],0),3)</f>
        <v>#N/A</v>
      </c>
      <c r="AC196" t="s">
        <v>1791</v>
      </c>
    </row>
    <row r="197" spans="1:29" ht="72" x14ac:dyDescent="0.3">
      <c r="A197" t="s">
        <v>1792</v>
      </c>
      <c r="B197" s="24" t="s">
        <v>1793</v>
      </c>
      <c r="C197" t="s">
        <v>1057</v>
      </c>
      <c r="D197">
        <v>2804</v>
      </c>
      <c r="Z197" s="25" t="s">
        <v>1794</v>
      </c>
      <c r="AA197" s="25" t="e">
        <f>INDEX(allsections[[S]:[Order]],MATCH(X197,allsections[SGUID],0),3)</f>
        <v>#N/A</v>
      </c>
      <c r="AB197" s="25" t="e">
        <f>INDEX(allsections[[S]:[Order]],MATCH(Y197,allsections[SGUID],0),3)</f>
        <v>#N/A</v>
      </c>
      <c r="AC197" t="s">
        <v>1795</v>
      </c>
    </row>
    <row r="198" spans="1:29" ht="28.8" x14ac:dyDescent="0.3">
      <c r="A198" t="s">
        <v>1796</v>
      </c>
      <c r="B198" s="24" t="s">
        <v>1797</v>
      </c>
      <c r="C198" s="24" t="s">
        <v>1057</v>
      </c>
      <c r="D198">
        <v>2806</v>
      </c>
      <c r="Z198" s="25" t="s">
        <v>1798</v>
      </c>
      <c r="AA198" s="25" t="e">
        <f>INDEX(allsections[[S]:[Order]],MATCH(X198,allsections[SGUID],0),3)</f>
        <v>#N/A</v>
      </c>
      <c r="AB198" s="25" t="e">
        <f>INDEX(allsections[[S]:[Order]],MATCH(Y198,allsections[SGUID],0),3)</f>
        <v>#N/A</v>
      </c>
      <c r="AC198" t="s">
        <v>1799</v>
      </c>
    </row>
    <row r="199" spans="1:29" ht="28.8" x14ac:dyDescent="0.3">
      <c r="A199" t="s">
        <v>1800</v>
      </c>
      <c r="B199" s="24" t="s">
        <v>1801</v>
      </c>
      <c r="C199" s="24" t="s">
        <v>1057</v>
      </c>
      <c r="D199">
        <v>702</v>
      </c>
      <c r="Z199" s="25" t="s">
        <v>1802</v>
      </c>
      <c r="AA199" s="25" t="e">
        <f>INDEX(allsections[[S]:[Order]],MATCH(X199,allsections[SGUID],0),3)</f>
        <v>#N/A</v>
      </c>
      <c r="AB199" s="25" t="e">
        <f>INDEX(allsections[[S]:[Order]],MATCH(Y199,allsections[SGUID],0),3)</f>
        <v>#N/A</v>
      </c>
      <c r="AC199" t="s">
        <v>1803</v>
      </c>
    </row>
    <row r="200" spans="1:29" ht="244.8" x14ac:dyDescent="0.3">
      <c r="A200" t="s">
        <v>1804</v>
      </c>
      <c r="B200" s="24" t="s">
        <v>1805</v>
      </c>
      <c r="C200" s="24" t="s">
        <v>1806</v>
      </c>
      <c r="D200">
        <v>2501</v>
      </c>
      <c r="Z200" s="25" t="s">
        <v>1807</v>
      </c>
      <c r="AA200" s="25" t="e">
        <f>INDEX(allsections[[S]:[Order]],MATCH(X200,allsections[SGUID],0),3)</f>
        <v>#N/A</v>
      </c>
      <c r="AB200" s="25" t="e">
        <f>INDEX(allsections[[S]:[Order]],MATCH(Y200,allsections[SGUID],0),3)</f>
        <v>#N/A</v>
      </c>
      <c r="AC200" t="s">
        <v>1808</v>
      </c>
    </row>
    <row r="201" spans="1:29" ht="28.8" x14ac:dyDescent="0.3">
      <c r="A201" t="s">
        <v>1809</v>
      </c>
      <c r="B201" s="24" t="s">
        <v>1810</v>
      </c>
      <c r="C201" s="24" t="s">
        <v>1057</v>
      </c>
      <c r="D201">
        <v>25</v>
      </c>
      <c r="Z201" s="25" t="s">
        <v>1811</v>
      </c>
      <c r="AA201" s="25" t="e">
        <f>INDEX(allsections[[S]:[Order]],MATCH(X201,allsections[SGUID],0),3)</f>
        <v>#N/A</v>
      </c>
      <c r="AB201" s="25" t="e">
        <f>INDEX(allsections[[S]:[Order]],MATCH(Y201,allsections[SGUID],0),3)</f>
        <v>#N/A</v>
      </c>
      <c r="AC201" t="s">
        <v>1812</v>
      </c>
    </row>
    <row r="202" spans="1:29" ht="43.2" x14ac:dyDescent="0.3">
      <c r="A202" t="s">
        <v>1813</v>
      </c>
      <c r="B202" s="24" t="s">
        <v>1814</v>
      </c>
      <c r="C202" s="24" t="s">
        <v>1057</v>
      </c>
      <c r="D202">
        <v>2401</v>
      </c>
      <c r="Z202" s="25" t="s">
        <v>1815</v>
      </c>
      <c r="AA202" s="25" t="e">
        <f>INDEX(allsections[[S]:[Order]],MATCH(X202,allsections[SGUID],0),3)</f>
        <v>#N/A</v>
      </c>
      <c r="AB202" s="25" t="e">
        <f>INDEX(allsections[[S]:[Order]],MATCH(Y202,allsections[SGUID],0),3)</f>
        <v>#N/A</v>
      </c>
      <c r="AC202" t="s">
        <v>1816</v>
      </c>
    </row>
    <row r="203" spans="1:29" ht="43.2" x14ac:dyDescent="0.3">
      <c r="A203" t="s">
        <v>1817</v>
      </c>
      <c r="B203" s="24" t="s">
        <v>1818</v>
      </c>
      <c r="C203" s="24" t="s">
        <v>1057</v>
      </c>
      <c r="D203">
        <v>24</v>
      </c>
      <c r="Z203" s="25" t="s">
        <v>1819</v>
      </c>
      <c r="AA203" s="25" t="e">
        <f>INDEX(allsections[[S]:[Order]],MATCH(X203,allsections[SGUID],0),3)</f>
        <v>#N/A</v>
      </c>
      <c r="AB203" s="25" t="e">
        <f>INDEX(allsections[[S]:[Order]],MATCH(Y203,allsections[SGUID],0),3)</f>
        <v>#N/A</v>
      </c>
      <c r="AC203" t="s">
        <v>1820</v>
      </c>
    </row>
    <row r="204" spans="1:29" ht="57.6" x14ac:dyDescent="0.3">
      <c r="A204" t="s">
        <v>1821</v>
      </c>
      <c r="B204" s="24" t="s">
        <v>1822</v>
      </c>
      <c r="C204" s="24" t="s">
        <v>1057</v>
      </c>
      <c r="D204">
        <v>2502</v>
      </c>
      <c r="Z204" s="25" t="s">
        <v>1823</v>
      </c>
      <c r="AA204" s="25" t="e">
        <f>INDEX(allsections[[S]:[Order]],MATCH(X204,allsections[SGUID],0),3)</f>
        <v>#N/A</v>
      </c>
      <c r="AB204" s="25" t="e">
        <f>INDEX(allsections[[S]:[Order]],MATCH(Y204,allsections[SGUID],0),3)</f>
        <v>#N/A</v>
      </c>
      <c r="AC204" t="s">
        <v>1824</v>
      </c>
    </row>
    <row r="205" spans="1:29" ht="43.2" x14ac:dyDescent="0.3">
      <c r="A205" t="s">
        <v>1825</v>
      </c>
      <c r="B205" s="24" t="s">
        <v>1826</v>
      </c>
      <c r="C205" s="24" t="s">
        <v>1057</v>
      </c>
      <c r="D205">
        <v>2402</v>
      </c>
      <c r="Z205" s="25" t="s">
        <v>1827</v>
      </c>
      <c r="AA205" s="25" t="e">
        <f>INDEX(allsections[[S]:[Order]],MATCH(X205,allsections[SGUID],0),3)</f>
        <v>#N/A</v>
      </c>
      <c r="AB205" s="25" t="e">
        <f>INDEX(allsections[[S]:[Order]],MATCH(Y205,allsections[SGUID],0),3)</f>
        <v>#N/A</v>
      </c>
      <c r="AC205" t="s">
        <v>1828</v>
      </c>
    </row>
    <row r="206" spans="1:29" ht="28.8" x14ac:dyDescent="0.3">
      <c r="A206" t="s">
        <v>1829</v>
      </c>
      <c r="B206" s="24" t="s">
        <v>1830</v>
      </c>
      <c r="C206" s="24" t="s">
        <v>1057</v>
      </c>
      <c r="D206">
        <v>2503</v>
      </c>
      <c r="Z206" s="25" t="s">
        <v>1831</v>
      </c>
      <c r="AA206" s="25" t="e">
        <f>INDEX(allsections[[S]:[Order]],MATCH(X206,allsections[SGUID],0),3)</f>
        <v>#N/A</v>
      </c>
      <c r="AB206" s="25" t="e">
        <f>INDEX(allsections[[S]:[Order]],MATCH(Y206,allsections[SGUID],0),3)</f>
        <v>#N/A</v>
      </c>
      <c r="AC206" t="s">
        <v>1832</v>
      </c>
    </row>
    <row r="207" spans="1:29" ht="28.8" x14ac:dyDescent="0.3">
      <c r="A207" t="s">
        <v>1833</v>
      </c>
      <c r="B207" s="24" t="s">
        <v>1834</v>
      </c>
      <c r="C207" t="s">
        <v>1057</v>
      </c>
      <c r="D207">
        <v>3303</v>
      </c>
      <c r="Z207" s="25" t="s">
        <v>1835</v>
      </c>
      <c r="AA207" s="25" t="e">
        <f>INDEX(allsections[[S]:[Order]],MATCH(X207,allsections[SGUID],0),3)</f>
        <v>#N/A</v>
      </c>
      <c r="AB207" s="25" t="e">
        <f>INDEX(allsections[[S]:[Order]],MATCH(Y207,allsections[SGUID],0),3)</f>
        <v>#N/A</v>
      </c>
      <c r="AC207" t="s">
        <v>1836</v>
      </c>
    </row>
    <row r="208" spans="1:29" ht="28.8" x14ac:dyDescent="0.3">
      <c r="A208" t="s">
        <v>1837</v>
      </c>
      <c r="B208" s="24" t="s">
        <v>1838</v>
      </c>
      <c r="C208" t="s">
        <v>1057</v>
      </c>
      <c r="D208">
        <v>33</v>
      </c>
      <c r="Z208" s="25" t="s">
        <v>1839</v>
      </c>
      <c r="AA208" s="25" t="e">
        <f>INDEX(allsections[[S]:[Order]],MATCH(X208,allsections[SGUID],0),3)</f>
        <v>#N/A</v>
      </c>
      <c r="AB208" s="25" t="e">
        <f>INDEX(allsections[[S]:[Order]],MATCH(Y208,allsections[SGUID],0),3)</f>
        <v>#N/A</v>
      </c>
      <c r="AC208" t="s">
        <v>1840</v>
      </c>
    </row>
    <row r="209" spans="1:29" x14ac:dyDescent="0.3">
      <c r="A209" t="s">
        <v>1841</v>
      </c>
      <c r="B209" s="24" t="s">
        <v>1842</v>
      </c>
      <c r="C209" t="s">
        <v>1057</v>
      </c>
      <c r="D209">
        <v>17</v>
      </c>
      <c r="Z209" s="25" t="s">
        <v>1843</v>
      </c>
      <c r="AA209" s="25" t="e">
        <f>INDEX(allsections[[S]:[Order]],MATCH(X209,allsections[SGUID],0),3)</f>
        <v>#N/A</v>
      </c>
      <c r="AB209" s="25" t="e">
        <f>INDEX(allsections[[S]:[Order]],MATCH(Y209,allsections[SGUID],0),3)</f>
        <v>#N/A</v>
      </c>
      <c r="AC209" t="s">
        <v>1844</v>
      </c>
    </row>
    <row r="210" spans="1:29" ht="43.2" x14ac:dyDescent="0.3">
      <c r="A210" t="s">
        <v>1845</v>
      </c>
      <c r="B210" s="24" t="s">
        <v>1846</v>
      </c>
      <c r="C210" t="s">
        <v>1057</v>
      </c>
      <c r="D210">
        <v>26</v>
      </c>
      <c r="Z210" s="25" t="s">
        <v>1847</v>
      </c>
      <c r="AA210" s="25" t="e">
        <f>INDEX(allsections[[S]:[Order]],MATCH(X210,allsections[SGUID],0),3)</f>
        <v>#N/A</v>
      </c>
      <c r="AB210" s="25" t="e">
        <f>INDEX(allsections[[S]:[Order]],MATCH(Y210,allsections[SGUID],0),3)</f>
        <v>#N/A</v>
      </c>
      <c r="AC210" t="s">
        <v>1848</v>
      </c>
    </row>
    <row r="211" spans="1:29" ht="28.8" x14ac:dyDescent="0.3">
      <c r="A211" t="s">
        <v>1849</v>
      </c>
      <c r="B211" s="24" t="s">
        <v>1850</v>
      </c>
      <c r="C211" t="s">
        <v>1057</v>
      </c>
      <c r="D211">
        <v>2903</v>
      </c>
      <c r="Z211" s="25" t="s">
        <v>1851</v>
      </c>
      <c r="AA211" s="25" t="e">
        <f>INDEX(allsections[[S]:[Order]],MATCH(X211,allsections[SGUID],0),3)</f>
        <v>#N/A</v>
      </c>
      <c r="AB211" s="25" t="e">
        <f>INDEX(allsections[[S]:[Order]],MATCH(Y211,allsections[SGUID],0),3)</f>
        <v>#N/A</v>
      </c>
      <c r="AC211" t="s">
        <v>1852</v>
      </c>
    </row>
    <row r="212" spans="1:29" ht="28.8" x14ac:dyDescent="0.3">
      <c r="A212" t="s">
        <v>1853</v>
      </c>
      <c r="B212" s="24" t="s">
        <v>1854</v>
      </c>
      <c r="C212" t="s">
        <v>1057</v>
      </c>
      <c r="D212">
        <v>29</v>
      </c>
      <c r="Z212" s="25" t="s">
        <v>1855</v>
      </c>
      <c r="AA212" s="25" t="e">
        <f>INDEX(allsections[[S]:[Order]],MATCH(X212,allsections[SGUID],0),3)</f>
        <v>#N/A</v>
      </c>
      <c r="AB212" s="25" t="e">
        <f>INDEX(allsections[[S]:[Order]],MATCH(Y212,allsections[SGUID],0),3)</f>
        <v>#N/A</v>
      </c>
      <c r="AC212" t="s">
        <v>1856</v>
      </c>
    </row>
    <row r="213" spans="1:29" ht="28.8" x14ac:dyDescent="0.3">
      <c r="A213" t="s">
        <v>1857</v>
      </c>
      <c r="B213" s="24" t="s">
        <v>1858</v>
      </c>
      <c r="C213" t="s">
        <v>1057</v>
      </c>
      <c r="D213">
        <v>2901</v>
      </c>
      <c r="Z213" s="25" t="s">
        <v>1859</v>
      </c>
      <c r="AA213" s="25" t="e">
        <f>INDEX(allsections[[S]:[Order]],MATCH(X213,allsections[SGUID],0),3)</f>
        <v>#N/A</v>
      </c>
      <c r="AB213" s="25" t="e">
        <f>INDEX(allsections[[S]:[Order]],MATCH(Y213,allsections[SGUID],0),3)</f>
        <v>#N/A</v>
      </c>
      <c r="AC213" t="s">
        <v>1860</v>
      </c>
    </row>
    <row r="214" spans="1:29" ht="28.8" x14ac:dyDescent="0.3">
      <c r="A214" t="s">
        <v>1861</v>
      </c>
      <c r="B214" s="24" t="s">
        <v>1862</v>
      </c>
      <c r="C214" t="s">
        <v>1057</v>
      </c>
      <c r="D214">
        <v>3202</v>
      </c>
      <c r="Z214" s="25" t="s">
        <v>1863</v>
      </c>
      <c r="AA214" s="25" t="e">
        <f>INDEX(allsections[[S]:[Order]],MATCH(X214,allsections[SGUID],0),3)</f>
        <v>#N/A</v>
      </c>
      <c r="AB214" s="25" t="e">
        <f>INDEX(allsections[[S]:[Order]],MATCH(Y214,allsections[SGUID],0),3)</f>
        <v>#N/A</v>
      </c>
      <c r="AC214" t="s">
        <v>1864</v>
      </c>
    </row>
    <row r="215" spans="1:29" ht="28.8" x14ac:dyDescent="0.3">
      <c r="A215" t="s">
        <v>1865</v>
      </c>
      <c r="B215" s="24" t="s">
        <v>1866</v>
      </c>
      <c r="C215" t="s">
        <v>1057</v>
      </c>
      <c r="D215">
        <v>32</v>
      </c>
      <c r="Z215" s="25" t="s">
        <v>1867</v>
      </c>
      <c r="AA215" s="25" t="e">
        <f>INDEX(allsections[[S]:[Order]],MATCH(X215,allsections[SGUID],0),3)</f>
        <v>#N/A</v>
      </c>
      <c r="AB215" s="25" t="e">
        <f>INDEX(allsections[[S]:[Order]],MATCH(Y215,allsections[SGUID],0),3)</f>
        <v>#N/A</v>
      </c>
      <c r="AC215" t="s">
        <v>1868</v>
      </c>
    </row>
    <row r="216" spans="1:29" ht="43.2" x14ac:dyDescent="0.3">
      <c r="A216" t="s">
        <v>1869</v>
      </c>
      <c r="B216" s="24" t="s">
        <v>1870</v>
      </c>
      <c r="C216" t="s">
        <v>1057</v>
      </c>
      <c r="D216">
        <v>3203</v>
      </c>
      <c r="Z216" s="25" t="s">
        <v>1871</v>
      </c>
      <c r="AA216" s="25" t="e">
        <f>INDEX(allsections[[S]:[Order]],MATCH(X216,allsections[SGUID],0),3)</f>
        <v>#N/A</v>
      </c>
      <c r="AB216" s="25" t="e">
        <f>INDEX(allsections[[S]:[Order]],MATCH(Y216,allsections[SGUID],0),3)</f>
        <v>#N/A</v>
      </c>
      <c r="AC216" t="s">
        <v>1872</v>
      </c>
    </row>
    <row r="217" spans="1:29" ht="28.8" x14ac:dyDescent="0.3">
      <c r="A217" t="s">
        <v>1873</v>
      </c>
      <c r="B217" s="24" t="s">
        <v>1874</v>
      </c>
      <c r="C217" t="s">
        <v>1057</v>
      </c>
      <c r="D217">
        <v>3204</v>
      </c>
      <c r="Z217" s="25" t="s">
        <v>1875</v>
      </c>
      <c r="AA217" s="25" t="e">
        <f>INDEX(allsections[[S]:[Order]],MATCH(X217,allsections[SGUID],0),3)</f>
        <v>#N/A</v>
      </c>
      <c r="AB217" s="25" t="e">
        <f>INDEX(allsections[[S]:[Order]],MATCH(Y217,allsections[SGUID],0),3)</f>
        <v>#N/A</v>
      </c>
      <c r="AC217" t="s">
        <v>1876</v>
      </c>
    </row>
    <row r="218" spans="1:29" ht="43.2" x14ac:dyDescent="0.3">
      <c r="A218" t="s">
        <v>1877</v>
      </c>
      <c r="B218" s="24" t="s">
        <v>1878</v>
      </c>
      <c r="C218" t="s">
        <v>1057</v>
      </c>
      <c r="D218">
        <v>3</v>
      </c>
      <c r="Z218" s="25" t="s">
        <v>1879</v>
      </c>
      <c r="AA218" s="25" t="e">
        <f>INDEX(allsections[[S]:[Order]],MATCH(X218,allsections[SGUID],0),3)</f>
        <v>#N/A</v>
      </c>
      <c r="AB218" s="25" t="e">
        <f>INDEX(allsections[[S]:[Order]],MATCH(Y218,allsections[SGUID],0),3)</f>
        <v>#N/A</v>
      </c>
      <c r="AC218" t="s">
        <v>1880</v>
      </c>
    </row>
    <row r="219" spans="1:29" ht="28.8" x14ac:dyDescent="0.3">
      <c r="A219" t="s">
        <v>1881</v>
      </c>
      <c r="B219" s="24" t="s">
        <v>1882</v>
      </c>
      <c r="C219" t="s">
        <v>1057</v>
      </c>
      <c r="D219">
        <v>13</v>
      </c>
      <c r="Z219" s="25" t="s">
        <v>1883</v>
      </c>
      <c r="AA219" s="25" t="e">
        <f>INDEX(allsections[[S]:[Order]],MATCH(X219,allsections[SGUID],0),3)</f>
        <v>#N/A</v>
      </c>
      <c r="AB219" s="25" t="e">
        <f>INDEX(allsections[[S]:[Order]],MATCH(Y219,allsections[SGUID],0),3)</f>
        <v>#N/A</v>
      </c>
      <c r="AC219" t="s">
        <v>1884</v>
      </c>
    </row>
    <row r="220" spans="1:29" ht="14.4" customHeight="1" x14ac:dyDescent="0.3">
      <c r="A220" t="s">
        <v>1885</v>
      </c>
      <c r="B220" s="24" t="s">
        <v>1886</v>
      </c>
      <c r="C220" t="s">
        <v>1057</v>
      </c>
      <c r="D220">
        <v>3209</v>
      </c>
      <c r="Z220" s="25" t="s">
        <v>1887</v>
      </c>
      <c r="AA220" s="25" t="e">
        <f>INDEX(allsections[[S]:[Order]],MATCH(X220,allsections[SGUID],0),3)</f>
        <v>#N/A</v>
      </c>
      <c r="AB220" s="25" t="e">
        <f>INDEX(allsections[[S]:[Order]],MATCH(Y220,allsections[SGUID],0),3)</f>
        <v>#N/A</v>
      </c>
      <c r="AC220" t="s">
        <v>1888</v>
      </c>
    </row>
    <row r="221" spans="1:29" ht="43.2" x14ac:dyDescent="0.3">
      <c r="A221" t="s">
        <v>1889</v>
      </c>
      <c r="B221" s="24" t="s">
        <v>1890</v>
      </c>
      <c r="C221" t="s">
        <v>1057</v>
      </c>
      <c r="D221">
        <v>3211</v>
      </c>
      <c r="Z221" s="25" t="s">
        <v>1891</v>
      </c>
      <c r="AA221" s="25" t="e">
        <f>INDEX(allsections[[S]:[Order]],MATCH(X221,allsections[SGUID],0),3)</f>
        <v>#N/A</v>
      </c>
      <c r="AB221" s="25" t="e">
        <f>INDEX(allsections[[S]:[Order]],MATCH(Y221,allsections[SGUID],0),3)</f>
        <v>#N/A</v>
      </c>
      <c r="AC221" t="s">
        <v>1892</v>
      </c>
    </row>
    <row r="222" spans="1:29" ht="28.8" x14ac:dyDescent="0.3">
      <c r="A222" t="s">
        <v>1893</v>
      </c>
      <c r="B222" s="24" t="s">
        <v>1894</v>
      </c>
      <c r="C222" t="s">
        <v>1057</v>
      </c>
      <c r="D222">
        <v>2002</v>
      </c>
      <c r="Z222" s="25" t="s">
        <v>1895</v>
      </c>
      <c r="AA222" s="25" t="e">
        <f>INDEX(allsections[[S]:[Order]],MATCH(X222,allsections[SGUID],0),3)</f>
        <v>#N/A</v>
      </c>
      <c r="AB222" s="25" t="e">
        <f>INDEX(allsections[[S]:[Order]],MATCH(Y222,allsections[SGUID],0),3)</f>
        <v>#N/A</v>
      </c>
      <c r="AC222" t="s">
        <v>1896</v>
      </c>
    </row>
    <row r="223" spans="1:29" ht="43.2" x14ac:dyDescent="0.3">
      <c r="A223" t="s">
        <v>1897</v>
      </c>
      <c r="B223" s="24" t="s">
        <v>1898</v>
      </c>
      <c r="C223" t="s">
        <v>1057</v>
      </c>
      <c r="D223">
        <v>20</v>
      </c>
      <c r="Z223" s="25" t="s">
        <v>1899</v>
      </c>
      <c r="AA223" s="25" t="e">
        <f>INDEX(allsections[[S]:[Order]],MATCH(X223,allsections[SGUID],0),3)</f>
        <v>#N/A</v>
      </c>
      <c r="AB223" s="25" t="e">
        <f>INDEX(allsections[[S]:[Order]],MATCH(Y223,allsections[SGUID],0),3)</f>
        <v>#N/A</v>
      </c>
      <c r="AC223" t="s">
        <v>1900</v>
      </c>
    </row>
    <row r="224" spans="1:29" ht="28.8" x14ac:dyDescent="0.3">
      <c r="A224" t="s">
        <v>1901</v>
      </c>
      <c r="B224" s="24" t="s">
        <v>1902</v>
      </c>
      <c r="C224" t="s">
        <v>1057</v>
      </c>
      <c r="D224">
        <v>2004</v>
      </c>
      <c r="Z224" s="25" t="s">
        <v>1903</v>
      </c>
      <c r="AA224" s="25" t="e">
        <f>INDEX(allsections[[S]:[Order]],MATCH(X224,allsections[SGUID],0),3)</f>
        <v>#N/A</v>
      </c>
      <c r="AB224" s="25" t="e">
        <f>INDEX(allsections[[S]:[Order]],MATCH(Y224,allsections[SGUID],0),3)</f>
        <v>#N/A</v>
      </c>
      <c r="AC224" t="s">
        <v>1904</v>
      </c>
    </row>
    <row r="225" spans="1:29" ht="43.2" x14ac:dyDescent="0.3">
      <c r="A225" t="s">
        <v>1905</v>
      </c>
      <c r="B225" s="24" t="s">
        <v>1906</v>
      </c>
      <c r="C225" t="s">
        <v>1057</v>
      </c>
      <c r="D225">
        <v>24</v>
      </c>
      <c r="Z225" s="25" t="s">
        <v>1907</v>
      </c>
      <c r="AA225" s="25" t="e">
        <f>INDEX(allsections[[S]:[Order]],MATCH(X225,allsections[SGUID],0),3)</f>
        <v>#N/A</v>
      </c>
      <c r="AB225" s="25" t="e">
        <f>INDEX(allsections[[S]:[Order]],MATCH(Y225,allsections[SGUID],0),3)</f>
        <v>#N/A</v>
      </c>
      <c r="AC225" t="s">
        <v>1908</v>
      </c>
    </row>
    <row r="226" spans="1:29" ht="28.8" x14ac:dyDescent="0.3">
      <c r="A226" t="s">
        <v>1909</v>
      </c>
      <c r="B226" s="24" t="s">
        <v>1910</v>
      </c>
      <c r="C226" t="s">
        <v>1057</v>
      </c>
      <c r="D226">
        <v>23</v>
      </c>
      <c r="Z226" s="25" t="s">
        <v>1911</v>
      </c>
      <c r="AA226" s="25" t="e">
        <f>INDEX(allsections[[S]:[Order]],MATCH(X226,allsections[SGUID],0),3)</f>
        <v>#N/A</v>
      </c>
      <c r="AB226" s="25" t="e">
        <f>INDEX(allsections[[S]:[Order]],MATCH(Y226,allsections[SGUID],0),3)</f>
        <v>#N/A</v>
      </c>
      <c r="AC226" t="s">
        <v>1912</v>
      </c>
    </row>
    <row r="227" spans="1:29" ht="43.2" x14ac:dyDescent="0.3">
      <c r="A227" t="s">
        <v>1913</v>
      </c>
      <c r="B227" s="24" t="s">
        <v>1914</v>
      </c>
      <c r="C227" t="s">
        <v>1057</v>
      </c>
      <c r="D227">
        <v>2201</v>
      </c>
      <c r="Z227" s="25" t="s">
        <v>1915</v>
      </c>
      <c r="AA227" s="25" t="e">
        <f>INDEX(allsections[[S]:[Order]],MATCH(X227,allsections[SGUID],0),3)</f>
        <v>#N/A</v>
      </c>
      <c r="AB227" s="25" t="e">
        <f>INDEX(allsections[[S]:[Order]],MATCH(Y227,allsections[SGUID],0),3)</f>
        <v>#N/A</v>
      </c>
      <c r="AC227" t="s">
        <v>1916</v>
      </c>
    </row>
    <row r="228" spans="1:29" ht="28.8" x14ac:dyDescent="0.3">
      <c r="A228" t="s">
        <v>1917</v>
      </c>
      <c r="B228" s="24" t="s">
        <v>1918</v>
      </c>
      <c r="C228" t="s">
        <v>1057</v>
      </c>
      <c r="D228">
        <v>22</v>
      </c>
      <c r="Z228" s="25" t="s">
        <v>1919</v>
      </c>
      <c r="AA228" s="25" t="e">
        <f>INDEX(allsections[[S]:[Order]],MATCH(X228,allsections[SGUID],0),3)</f>
        <v>#N/A</v>
      </c>
      <c r="AB228" s="25" t="e">
        <f>INDEX(allsections[[S]:[Order]],MATCH(Y228,allsections[SGUID],0),3)</f>
        <v>#N/A</v>
      </c>
      <c r="AC228" t="s">
        <v>1920</v>
      </c>
    </row>
    <row r="229" spans="1:29" ht="28.8" x14ac:dyDescent="0.3">
      <c r="A229" t="s">
        <v>1921</v>
      </c>
      <c r="B229" s="24" t="s">
        <v>1922</v>
      </c>
      <c r="C229" t="s">
        <v>1057</v>
      </c>
      <c r="D229">
        <v>21</v>
      </c>
      <c r="Z229" s="25" t="s">
        <v>1923</v>
      </c>
      <c r="AA229" s="25" t="e">
        <f>INDEX(allsections[[S]:[Order]],MATCH(X229,allsections[SGUID],0),3)</f>
        <v>#N/A</v>
      </c>
      <c r="AB229" s="25" t="e">
        <f>INDEX(allsections[[S]:[Order]],MATCH(Y229,allsections[SGUID],0),3)</f>
        <v>#N/A</v>
      </c>
      <c r="AC229" t="s">
        <v>1924</v>
      </c>
    </row>
    <row r="230" spans="1:29" ht="57.6" x14ac:dyDescent="0.3">
      <c r="A230" t="s">
        <v>1925</v>
      </c>
      <c r="B230" s="24" t="s">
        <v>1926</v>
      </c>
      <c r="C230" t="s">
        <v>1057</v>
      </c>
      <c r="D230">
        <v>7</v>
      </c>
      <c r="Z230" s="25" t="s">
        <v>1927</v>
      </c>
      <c r="AA230" s="25" t="e">
        <f>INDEX(allsections[[S]:[Order]],MATCH(X230,allsections[SGUID],0),3)</f>
        <v>#N/A</v>
      </c>
      <c r="AB230" s="25" t="e">
        <f>INDEX(allsections[[S]:[Order]],MATCH(Y230,allsections[SGUID],0),3)</f>
        <v>#N/A</v>
      </c>
      <c r="AC230" t="s">
        <v>1928</v>
      </c>
    </row>
    <row r="231" spans="1:29" ht="28.8" x14ac:dyDescent="0.3">
      <c r="A231" t="s">
        <v>1929</v>
      </c>
      <c r="B231" s="24" t="s">
        <v>1930</v>
      </c>
      <c r="C231" t="s">
        <v>1057</v>
      </c>
      <c r="D231">
        <v>1</v>
      </c>
      <c r="Z231" s="25" t="s">
        <v>1931</v>
      </c>
      <c r="AA231" s="25" t="e">
        <f>INDEX(allsections[[S]:[Order]],MATCH(X231,allsections[SGUID],0),3)</f>
        <v>#N/A</v>
      </c>
      <c r="AB231" s="25" t="e">
        <f>INDEX(allsections[[S]:[Order]],MATCH(Y231,allsections[SGUID],0),3)</f>
        <v>#N/A</v>
      </c>
      <c r="AC231" t="s">
        <v>1932</v>
      </c>
    </row>
    <row r="232" spans="1:29" ht="28.8" x14ac:dyDescent="0.3">
      <c r="A232" t="s">
        <v>1933</v>
      </c>
      <c r="B232" s="24" t="s">
        <v>1934</v>
      </c>
      <c r="C232" t="s">
        <v>1057</v>
      </c>
      <c r="D232">
        <v>9</v>
      </c>
      <c r="Z232" s="25" t="s">
        <v>1935</v>
      </c>
      <c r="AA232" s="25" t="e">
        <f>INDEX(allsections[[S]:[Order]],MATCH(X232,allsections[SGUID],0),3)</f>
        <v>#N/A</v>
      </c>
      <c r="AB232" s="25" t="e">
        <f>INDEX(allsections[[S]:[Order]],MATCH(Y232,allsections[SGUID],0),3)</f>
        <v>#N/A</v>
      </c>
      <c r="AC232" t="s">
        <v>1936</v>
      </c>
    </row>
    <row r="233" spans="1:29" ht="28.8" x14ac:dyDescent="0.3">
      <c r="A233" t="s">
        <v>1937</v>
      </c>
      <c r="B233" s="24" t="s">
        <v>1938</v>
      </c>
      <c r="C233" t="s">
        <v>1057</v>
      </c>
      <c r="D233">
        <v>2</v>
      </c>
      <c r="Z233" s="25" t="s">
        <v>1939</v>
      </c>
      <c r="AA233" s="25" t="e">
        <f>INDEX(allsections[[S]:[Order]],MATCH(X233,allsections[SGUID],0),3)</f>
        <v>#N/A</v>
      </c>
      <c r="AB233" s="25" t="e">
        <f>INDEX(allsections[[S]:[Order]],MATCH(Y233,allsections[SGUID],0),3)</f>
        <v>#N/A</v>
      </c>
      <c r="AC233" t="s">
        <v>1940</v>
      </c>
    </row>
    <row r="234" spans="1:29" ht="28.8" x14ac:dyDescent="0.3">
      <c r="A234" t="s">
        <v>1941</v>
      </c>
      <c r="B234" s="24" t="s">
        <v>1942</v>
      </c>
      <c r="C234" t="s">
        <v>1057</v>
      </c>
      <c r="D234">
        <v>14</v>
      </c>
      <c r="Z234" s="25" t="s">
        <v>1943</v>
      </c>
      <c r="AA234" s="25" t="e">
        <f>INDEX(allsections[[S]:[Order]],MATCH(X234,allsections[SGUID],0),3)</f>
        <v>#N/A</v>
      </c>
      <c r="AB234" s="25" t="e">
        <f>INDEX(allsections[[S]:[Order]],MATCH(Y234,allsections[SGUID],0),3)</f>
        <v>#N/A</v>
      </c>
      <c r="AC234" t="s">
        <v>1944</v>
      </c>
    </row>
    <row r="235" spans="1:29" x14ac:dyDescent="0.3">
      <c r="A235" t="s">
        <v>1945</v>
      </c>
      <c r="B235" s="24" t="s">
        <v>1946</v>
      </c>
      <c r="C235" t="s">
        <v>1057</v>
      </c>
      <c r="D235">
        <v>19</v>
      </c>
      <c r="Z235" s="25" t="s">
        <v>1947</v>
      </c>
      <c r="AA235" s="25" t="e">
        <f>INDEX(allsections[[S]:[Order]],MATCH(X235,allsections[SGUID],0),3)</f>
        <v>#N/A</v>
      </c>
      <c r="AB235" s="25" t="e">
        <f>INDEX(allsections[[S]:[Order]],MATCH(Y235,allsections[SGUID],0),3)</f>
        <v>#N/A</v>
      </c>
      <c r="AC235" t="s">
        <v>1948</v>
      </c>
    </row>
    <row r="236" spans="1:29" ht="28.8" x14ac:dyDescent="0.3">
      <c r="A236" t="s">
        <v>1949</v>
      </c>
      <c r="B236" s="24" t="s">
        <v>1950</v>
      </c>
      <c r="C236" t="s">
        <v>1057</v>
      </c>
      <c r="D236">
        <v>3301</v>
      </c>
      <c r="Z236" s="25" t="s">
        <v>1951</v>
      </c>
      <c r="AA236" s="25" t="e">
        <f>INDEX(allsections[[S]:[Order]],MATCH(X236,allsections[SGUID],0),3)</f>
        <v>#N/A</v>
      </c>
      <c r="AB236" s="25" t="e">
        <f>INDEX(allsections[[S]:[Order]],MATCH(Y236,allsections[SGUID],0),3)</f>
        <v>#N/A</v>
      </c>
      <c r="AC236" t="s">
        <v>1952</v>
      </c>
    </row>
    <row r="237" spans="1:29" ht="28.8" x14ac:dyDescent="0.3">
      <c r="A237" t="s">
        <v>1953</v>
      </c>
      <c r="B237" s="24" t="s">
        <v>1954</v>
      </c>
      <c r="C237" t="s">
        <v>1057</v>
      </c>
      <c r="D237">
        <v>3307</v>
      </c>
      <c r="Z237" s="25" t="s">
        <v>1955</v>
      </c>
      <c r="AA237" s="25" t="e">
        <f>INDEX(allsections[[S]:[Order]],MATCH(X237,allsections[SGUID],0),3)</f>
        <v>#N/A</v>
      </c>
      <c r="AB237" s="25" t="e">
        <f>INDEX(allsections[[S]:[Order]],MATCH(Y237,allsections[SGUID],0),3)</f>
        <v>#N/A</v>
      </c>
      <c r="AC237" t="s">
        <v>1956</v>
      </c>
    </row>
    <row r="238" spans="1:29" ht="28.8" x14ac:dyDescent="0.3">
      <c r="A238" t="s">
        <v>1957</v>
      </c>
      <c r="B238" s="24" t="s">
        <v>1958</v>
      </c>
      <c r="C238" t="s">
        <v>1057</v>
      </c>
      <c r="D238">
        <v>3006</v>
      </c>
      <c r="Z238" s="25" t="s">
        <v>1959</v>
      </c>
      <c r="AA238" s="25" t="e">
        <f>INDEX(allsections[[S]:[Order]],MATCH(X238,allsections[SGUID],0),3)</f>
        <v>#N/A</v>
      </c>
      <c r="AB238" s="25" t="e">
        <f>INDEX(allsections[[S]:[Order]],MATCH(Y238,allsections[SGUID],0),3)</f>
        <v>#N/A</v>
      </c>
      <c r="AC238" t="s">
        <v>1960</v>
      </c>
    </row>
    <row r="239" spans="1:29" ht="28.8" x14ac:dyDescent="0.3">
      <c r="A239" t="s">
        <v>1961</v>
      </c>
      <c r="B239" s="24" t="s">
        <v>1962</v>
      </c>
      <c r="C239" t="s">
        <v>1057</v>
      </c>
      <c r="D239">
        <v>30</v>
      </c>
      <c r="Z239" s="25" t="s">
        <v>1963</v>
      </c>
      <c r="AA239" s="25" t="e">
        <f>INDEX(allsections[[S]:[Order]],MATCH(X239,allsections[SGUID],0),3)</f>
        <v>#N/A</v>
      </c>
      <c r="AB239" s="25" t="e">
        <f>INDEX(allsections[[S]:[Order]],MATCH(Y239,allsections[SGUID],0),3)</f>
        <v>#N/A</v>
      </c>
      <c r="AC239" t="s">
        <v>1964</v>
      </c>
    </row>
    <row r="240" spans="1:29" x14ac:dyDescent="0.3">
      <c r="A240" t="s">
        <v>1965</v>
      </c>
      <c r="B240" s="24" t="s">
        <v>1966</v>
      </c>
      <c r="C240" t="s">
        <v>1057</v>
      </c>
      <c r="D240">
        <v>3004</v>
      </c>
      <c r="Z240" s="25" t="s">
        <v>1967</v>
      </c>
      <c r="AA240" s="25" t="e">
        <f>INDEX(allsections[[S]:[Order]],MATCH(X240,allsections[SGUID],0),3)</f>
        <v>#N/A</v>
      </c>
      <c r="AB240" s="25" t="e">
        <f>INDEX(allsections[[S]:[Order]],MATCH(Y240,allsections[SGUID],0),3)</f>
        <v>#N/A</v>
      </c>
      <c r="AC240" t="s">
        <v>1968</v>
      </c>
    </row>
    <row r="241" spans="1:29" ht="28.8" x14ac:dyDescent="0.3">
      <c r="A241" t="s">
        <v>1969</v>
      </c>
      <c r="B241" s="24" t="s">
        <v>1970</v>
      </c>
      <c r="C241" t="s">
        <v>1057</v>
      </c>
      <c r="D241">
        <v>3002</v>
      </c>
      <c r="Z241" s="25" t="s">
        <v>1971</v>
      </c>
      <c r="AA241" s="25" t="e">
        <f>INDEX(allsections[[S]:[Order]],MATCH(X241,allsections[SGUID],0),3)</f>
        <v>#N/A</v>
      </c>
      <c r="AB241" s="25" t="e">
        <f>INDEX(allsections[[S]:[Order]],MATCH(Y241,allsections[SGUID],0),3)</f>
        <v>#N/A</v>
      </c>
      <c r="AC241" t="s">
        <v>1972</v>
      </c>
    </row>
    <row r="242" spans="1:29" x14ac:dyDescent="0.3">
      <c r="A242" t="s">
        <v>1973</v>
      </c>
      <c r="B242" s="24" t="s">
        <v>1974</v>
      </c>
      <c r="C242" t="s">
        <v>1057</v>
      </c>
      <c r="D242">
        <v>3304</v>
      </c>
      <c r="Z242" s="25" t="s">
        <v>1975</v>
      </c>
      <c r="AA242" s="25" t="e">
        <f>INDEX(allsections[[S]:[Order]],MATCH(X242,allsections[SGUID],0),3)</f>
        <v>#N/A</v>
      </c>
      <c r="AB242" s="25" t="e">
        <f>INDEX(allsections[[S]:[Order]],MATCH(Y242,allsections[SGUID],0),3)</f>
        <v>#N/A</v>
      </c>
      <c r="AC242" t="s">
        <v>1976</v>
      </c>
    </row>
    <row r="243" spans="1:29" ht="28.8" x14ac:dyDescent="0.3">
      <c r="A243" t="s">
        <v>1977</v>
      </c>
      <c r="B243" s="24" t="s">
        <v>1978</v>
      </c>
      <c r="C243" t="s">
        <v>1057</v>
      </c>
      <c r="D243">
        <v>3302</v>
      </c>
      <c r="Z243" s="25" t="s">
        <v>1979</v>
      </c>
      <c r="AA243" s="25" t="e">
        <f>INDEX(allsections[[S]:[Order]],MATCH(X243,allsections[SGUID],0),3)</f>
        <v>#N/A</v>
      </c>
      <c r="AB243" s="25" t="e">
        <f>INDEX(allsections[[S]:[Order]],MATCH(Y243,allsections[SGUID],0),3)</f>
        <v>#N/A</v>
      </c>
      <c r="AC243" t="s">
        <v>1980</v>
      </c>
    </row>
    <row r="244" spans="1:29" ht="28.8" x14ac:dyDescent="0.3">
      <c r="A244" t="s">
        <v>1981</v>
      </c>
      <c r="B244" s="24" t="s">
        <v>1982</v>
      </c>
      <c r="C244" t="s">
        <v>1057</v>
      </c>
      <c r="D244">
        <v>3305</v>
      </c>
      <c r="Z244" s="25" t="s">
        <v>1983</v>
      </c>
      <c r="AA244" s="25" t="e">
        <f>INDEX(allsections[[S]:[Order]],MATCH(X244,allsections[SGUID],0),3)</f>
        <v>#N/A</v>
      </c>
      <c r="AB244" s="25" t="e">
        <f>INDEX(allsections[[S]:[Order]],MATCH(Y244,allsections[SGUID],0),3)</f>
        <v>#N/A</v>
      </c>
      <c r="AC244" t="s">
        <v>1984</v>
      </c>
    </row>
    <row r="245" spans="1:29" ht="28.8" x14ac:dyDescent="0.3">
      <c r="A245" t="s">
        <v>1985</v>
      </c>
      <c r="B245" s="24" t="s">
        <v>1986</v>
      </c>
      <c r="C245" t="s">
        <v>1057</v>
      </c>
      <c r="D245">
        <v>25</v>
      </c>
      <c r="Z245" s="25" t="s">
        <v>1987</v>
      </c>
      <c r="AA245" s="25" t="e">
        <f>INDEX(allsections[[S]:[Order]],MATCH(X245,allsections[SGUID],0),3)</f>
        <v>#N/A</v>
      </c>
      <c r="AB245" s="25" t="e">
        <f>INDEX(allsections[[S]:[Order]],MATCH(Y245,allsections[SGUID],0),3)</f>
        <v>#N/A</v>
      </c>
      <c r="AC245" t="s">
        <v>1988</v>
      </c>
    </row>
    <row r="246" spans="1:29" ht="43.2" x14ac:dyDescent="0.3">
      <c r="A246" t="s">
        <v>1989</v>
      </c>
      <c r="B246" s="24" t="s">
        <v>1990</v>
      </c>
      <c r="C246" t="s">
        <v>1057</v>
      </c>
      <c r="D246">
        <v>3001</v>
      </c>
      <c r="Z246" s="25" t="s">
        <v>1991</v>
      </c>
      <c r="AA246" s="25" t="e">
        <f>INDEX(allsections[[S]:[Order]],MATCH(X246,allsections[SGUID],0),3)</f>
        <v>#N/A</v>
      </c>
      <c r="AB246" s="25" t="e">
        <f>INDEX(allsections[[S]:[Order]],MATCH(Y246,allsections[SGUID],0),3)</f>
        <v>#N/A</v>
      </c>
      <c r="AC246" t="s">
        <v>1992</v>
      </c>
    </row>
    <row r="247" spans="1:29" x14ac:dyDescent="0.3">
      <c r="A247" t="s">
        <v>1993</v>
      </c>
      <c r="B247" s="24" t="s">
        <v>1994</v>
      </c>
      <c r="C247" t="s">
        <v>1057</v>
      </c>
      <c r="D247">
        <v>3306</v>
      </c>
      <c r="Z247" s="25" t="s">
        <v>1995</v>
      </c>
      <c r="AA247" s="25" t="e">
        <f>INDEX(allsections[[S]:[Order]],MATCH(X247,allsections[SGUID],0),3)</f>
        <v>#N/A</v>
      </c>
      <c r="AB247" s="25" t="e">
        <f>INDEX(allsections[[S]:[Order]],MATCH(Y247,allsections[SGUID],0),3)</f>
        <v>#N/A</v>
      </c>
      <c r="AC247" t="s">
        <v>1996</v>
      </c>
    </row>
    <row r="248" spans="1:29" ht="28.8" x14ac:dyDescent="0.3">
      <c r="A248" t="s">
        <v>1997</v>
      </c>
      <c r="B248" s="24" t="s">
        <v>1998</v>
      </c>
      <c r="C248" t="s">
        <v>1057</v>
      </c>
      <c r="D248">
        <v>3003</v>
      </c>
      <c r="Z248" s="25" t="s">
        <v>1999</v>
      </c>
      <c r="AA248" s="25" t="e">
        <f>INDEX(allsections[[S]:[Order]],MATCH(X248,allsections[SGUID],0),3)</f>
        <v>#N/A</v>
      </c>
      <c r="AB248" s="25" t="e">
        <f>INDEX(allsections[[S]:[Order]],MATCH(Y248,allsections[SGUID],0),3)</f>
        <v>#N/A</v>
      </c>
      <c r="AC248" t="s">
        <v>2000</v>
      </c>
    </row>
    <row r="249" spans="1:29" x14ac:dyDescent="0.3">
      <c r="A249" t="s">
        <v>2001</v>
      </c>
      <c r="B249" s="24" t="s">
        <v>2002</v>
      </c>
      <c r="C249" t="s">
        <v>1057</v>
      </c>
      <c r="D249">
        <v>3005</v>
      </c>
      <c r="Z249" s="25" t="s">
        <v>2003</v>
      </c>
      <c r="AA249" s="25" t="e">
        <f>INDEX(allsections[[S]:[Order]],MATCH(X249,allsections[SGUID],0),3)</f>
        <v>#N/A</v>
      </c>
      <c r="AB249" s="25" t="e">
        <f>INDEX(allsections[[S]:[Order]],MATCH(Y249,allsections[SGUID],0),3)</f>
        <v>#N/A</v>
      </c>
      <c r="AC249" t="s">
        <v>2004</v>
      </c>
    </row>
    <row r="250" spans="1:29" ht="28.8" x14ac:dyDescent="0.3">
      <c r="A250" t="s">
        <v>2005</v>
      </c>
      <c r="B250" s="24" t="s">
        <v>2006</v>
      </c>
      <c r="C250" t="s">
        <v>1057</v>
      </c>
      <c r="D250">
        <v>3207</v>
      </c>
      <c r="Z250" s="25" t="s">
        <v>2007</v>
      </c>
      <c r="AA250" s="25" t="e">
        <f>INDEX(allsections[[S]:[Order]],MATCH(X250,allsections[SGUID],0),3)</f>
        <v>#N/A</v>
      </c>
      <c r="AB250" s="25" t="e">
        <f>INDEX(allsections[[S]:[Order]],MATCH(Y250,allsections[SGUID],0),3)</f>
        <v>#N/A</v>
      </c>
      <c r="AC250" t="s">
        <v>2008</v>
      </c>
    </row>
    <row r="251" spans="1:29" x14ac:dyDescent="0.3">
      <c r="A251" t="s">
        <v>2009</v>
      </c>
      <c r="B251" s="24" t="s">
        <v>2010</v>
      </c>
      <c r="C251" t="s">
        <v>1057</v>
      </c>
      <c r="D251">
        <v>16</v>
      </c>
      <c r="Z251" s="25" t="s">
        <v>2011</v>
      </c>
      <c r="AA251" s="25" t="e">
        <f>INDEX(allsections[[S]:[Order]],MATCH(X251,allsections[SGUID],0),3)</f>
        <v>#N/A</v>
      </c>
      <c r="AB251" s="25" t="e">
        <f>INDEX(allsections[[S]:[Order]],MATCH(Y251,allsections[SGUID],0),3)</f>
        <v>#N/A</v>
      </c>
      <c r="AC251" t="s">
        <v>2012</v>
      </c>
    </row>
    <row r="252" spans="1:29" x14ac:dyDescent="0.3">
      <c r="A252" t="s">
        <v>2013</v>
      </c>
      <c r="B252" s="24" t="s">
        <v>2014</v>
      </c>
      <c r="C252" t="s">
        <v>1057</v>
      </c>
      <c r="D252">
        <v>15</v>
      </c>
      <c r="Z252" s="25" t="s">
        <v>2015</v>
      </c>
      <c r="AA252" s="25" t="e">
        <f>INDEX(allsections[[S]:[Order]],MATCH(X252,allsections[SGUID],0),3)</f>
        <v>#N/A</v>
      </c>
      <c r="AB252" s="25" t="e">
        <f>INDEX(allsections[[S]:[Order]],MATCH(Y252,allsections[SGUID],0),3)</f>
        <v>#N/A</v>
      </c>
      <c r="AC252" t="s">
        <v>2016</v>
      </c>
    </row>
    <row r="253" spans="1:29" ht="43.2" x14ac:dyDescent="0.3">
      <c r="A253" t="s">
        <v>2017</v>
      </c>
      <c r="B253" s="24" t="s">
        <v>2018</v>
      </c>
      <c r="C253" t="s">
        <v>1057</v>
      </c>
      <c r="D253">
        <v>5</v>
      </c>
      <c r="Z253" s="25" t="s">
        <v>2019</v>
      </c>
      <c r="AA253" s="25" t="e">
        <f>INDEX(allsections[[S]:[Order]],MATCH(X253,allsections[SGUID],0),3)</f>
        <v>#N/A</v>
      </c>
      <c r="AB253" s="25" t="e">
        <f>INDEX(allsections[[S]:[Order]],MATCH(Y253,allsections[SGUID],0),3)</f>
        <v>#N/A</v>
      </c>
      <c r="AC253" t="s">
        <v>2020</v>
      </c>
    </row>
    <row r="254" spans="1:29" ht="43.2" x14ac:dyDescent="0.3">
      <c r="A254" t="s">
        <v>2021</v>
      </c>
      <c r="B254" s="24" t="s">
        <v>2022</v>
      </c>
      <c r="C254" t="s">
        <v>1057</v>
      </c>
      <c r="D254">
        <v>11</v>
      </c>
      <c r="Z254" s="25" t="s">
        <v>2023</v>
      </c>
      <c r="AA254" s="25" t="e">
        <f>INDEX(allsections[[S]:[Order]],MATCH(X254,allsections[SGUID],0),3)</f>
        <v>#N/A</v>
      </c>
      <c r="AB254" s="25" t="e">
        <f>INDEX(allsections[[S]:[Order]],MATCH(Y254,allsections[SGUID],0),3)</f>
        <v>#N/A</v>
      </c>
      <c r="AC254" t="s">
        <v>2024</v>
      </c>
    </row>
    <row r="255" spans="1:29" x14ac:dyDescent="0.3">
      <c r="A255" t="s">
        <v>2025</v>
      </c>
      <c r="B255" s="24" t="s">
        <v>2026</v>
      </c>
      <c r="C255" t="s">
        <v>1057</v>
      </c>
      <c r="D255">
        <v>10</v>
      </c>
      <c r="Z255" s="25" t="s">
        <v>2027</v>
      </c>
      <c r="AA255" s="25" t="e">
        <f>INDEX(allsections[[S]:[Order]],MATCH(X255,allsections[SGUID],0),3)</f>
        <v>#N/A</v>
      </c>
      <c r="AB255" s="25" t="e">
        <f>INDEX(allsections[[S]:[Order]],MATCH(Y255,allsections[SGUID],0),3)</f>
        <v>#N/A</v>
      </c>
      <c r="AC255" t="s">
        <v>2028</v>
      </c>
    </row>
    <row r="256" spans="1:29" ht="28.8" x14ac:dyDescent="0.3">
      <c r="A256" t="s">
        <v>2029</v>
      </c>
      <c r="B256" s="24" t="s">
        <v>2030</v>
      </c>
      <c r="C256" t="s">
        <v>1057</v>
      </c>
      <c r="D256">
        <v>12</v>
      </c>
      <c r="Z256" s="25" t="s">
        <v>2031</v>
      </c>
      <c r="AA256" s="25" t="e">
        <f>INDEX(allsections[[S]:[Order]],MATCH(X256,allsections[SGUID],0),3)</f>
        <v>#N/A</v>
      </c>
      <c r="AB256" s="25" t="e">
        <f>INDEX(allsections[[S]:[Order]],MATCH(Y256,allsections[SGUID],0),3)</f>
        <v>#N/A</v>
      </c>
      <c r="AC256" t="s">
        <v>2032</v>
      </c>
    </row>
    <row r="257" spans="1:29" x14ac:dyDescent="0.3">
      <c r="A257" t="s">
        <v>2033</v>
      </c>
      <c r="B257" s="24" t="s">
        <v>2034</v>
      </c>
      <c r="C257" t="s">
        <v>1057</v>
      </c>
      <c r="D257">
        <v>8</v>
      </c>
      <c r="Z257" s="25" t="s">
        <v>2035</v>
      </c>
      <c r="AA257" s="25" t="e">
        <f>INDEX(allsections[[S]:[Order]],MATCH(X257,allsections[SGUID],0),3)</f>
        <v>#N/A</v>
      </c>
      <c r="AB257" s="25" t="e">
        <f>INDEX(allsections[[S]:[Order]],MATCH(Y257,allsections[SGUID],0),3)</f>
        <v>#N/A</v>
      </c>
      <c r="AC257" t="s">
        <v>2036</v>
      </c>
    </row>
    <row r="258" spans="1:29" ht="28.8" x14ac:dyDescent="0.3">
      <c r="A258" t="s">
        <v>2037</v>
      </c>
      <c r="B258" s="24" t="s">
        <v>2038</v>
      </c>
      <c r="C258" t="s">
        <v>1057</v>
      </c>
      <c r="D258">
        <v>31</v>
      </c>
      <c r="Z258" s="25" t="s">
        <v>2039</v>
      </c>
      <c r="AA258" s="25" t="e">
        <f>INDEX(allsections[[S]:[Order]],MATCH(X258,allsections[SGUID],0),3)</f>
        <v>#N/A</v>
      </c>
      <c r="AB258" s="25" t="e">
        <f>INDEX(allsections[[S]:[Order]],MATCH(Y258,allsections[SGUID],0),3)</f>
        <v>#N/A</v>
      </c>
      <c r="AC258" t="s">
        <v>2040</v>
      </c>
    </row>
    <row r="259" spans="1:29" ht="28.8" x14ac:dyDescent="0.3">
      <c r="A259" t="s">
        <v>2041</v>
      </c>
      <c r="B259" s="24" t="s">
        <v>2042</v>
      </c>
      <c r="C259" t="s">
        <v>1057</v>
      </c>
      <c r="D259">
        <v>27</v>
      </c>
      <c r="Z259" s="25" t="s">
        <v>2043</v>
      </c>
      <c r="AA259" s="25" t="e">
        <f>INDEX(allsections[[S]:[Order]],MATCH(X259,allsections[SGUID],0),3)</f>
        <v>#N/A</v>
      </c>
      <c r="AB259" s="25" t="e">
        <f>INDEX(allsections[[S]:[Order]],MATCH(Y259,allsections[SGUID],0),3)</f>
        <v>#N/A</v>
      </c>
      <c r="AC259" t="s">
        <v>2044</v>
      </c>
    </row>
    <row r="260" spans="1:29" ht="28.8" x14ac:dyDescent="0.3">
      <c r="A260" t="s">
        <v>2045</v>
      </c>
      <c r="B260" s="24" t="s">
        <v>2046</v>
      </c>
      <c r="C260" t="s">
        <v>1057</v>
      </c>
      <c r="D260">
        <v>2802</v>
      </c>
      <c r="Z260" s="25" t="s">
        <v>2047</v>
      </c>
      <c r="AA260" s="25" t="e">
        <f>INDEX(allsections[[S]:[Order]],MATCH(X260,allsections[SGUID],0),3)</f>
        <v>#N/A</v>
      </c>
      <c r="AB260" s="25" t="e">
        <f>INDEX(allsections[[S]:[Order]],MATCH(Y260,allsections[SGUID],0),3)</f>
        <v>#N/A</v>
      </c>
      <c r="AC260" t="s">
        <v>2048</v>
      </c>
    </row>
    <row r="261" spans="1:29" ht="43.2" x14ac:dyDescent="0.3">
      <c r="A261" t="s">
        <v>2049</v>
      </c>
      <c r="B261" s="24" t="s">
        <v>2050</v>
      </c>
      <c r="C261" t="s">
        <v>1057</v>
      </c>
      <c r="D261">
        <v>28</v>
      </c>
      <c r="Z261" s="25" t="s">
        <v>2051</v>
      </c>
      <c r="AA261" s="25" t="e">
        <f>INDEX(allsections[[S]:[Order]],MATCH(X261,allsections[SGUID],0),3)</f>
        <v>#N/A</v>
      </c>
      <c r="AB261" s="25" t="e">
        <f>INDEX(allsections[[S]:[Order]],MATCH(Y261,allsections[SGUID],0),3)</f>
        <v>#N/A</v>
      </c>
      <c r="AC261" t="s">
        <v>2052</v>
      </c>
    </row>
    <row r="262" spans="1:29" ht="43.2" x14ac:dyDescent="0.3">
      <c r="A262" t="s">
        <v>2053</v>
      </c>
      <c r="B262" s="24" t="s">
        <v>2054</v>
      </c>
      <c r="C262" t="s">
        <v>1057</v>
      </c>
      <c r="D262">
        <v>2801</v>
      </c>
      <c r="Z262" s="25" t="s">
        <v>2055</v>
      </c>
      <c r="AA262" s="25" t="e">
        <f>INDEX(allsections[[S]:[Order]],MATCH(X262,allsections[SGUID],0),3)</f>
        <v>#N/A</v>
      </c>
      <c r="AB262" s="25" t="e">
        <f>INDEX(allsections[[S]:[Order]],MATCH(Y262,allsections[SGUID],0),3)</f>
        <v>#N/A</v>
      </c>
      <c r="AC262" t="s">
        <v>2056</v>
      </c>
    </row>
    <row r="263" spans="1:29" ht="28.8" x14ac:dyDescent="0.3">
      <c r="A263" t="s">
        <v>2057</v>
      </c>
      <c r="B263" s="24" t="s">
        <v>2058</v>
      </c>
      <c r="C263" t="s">
        <v>1057</v>
      </c>
      <c r="D263">
        <v>2904</v>
      </c>
      <c r="Z263" s="25" t="s">
        <v>2059</v>
      </c>
      <c r="AA263" s="25" t="e">
        <f>INDEX(allsections[[S]:[Order]],MATCH(X263,allsections[SGUID],0),3)</f>
        <v>#N/A</v>
      </c>
      <c r="AB263" s="25" t="e">
        <f>INDEX(allsections[[S]:[Order]],MATCH(Y263,allsections[SGUID],0),3)</f>
        <v>#N/A</v>
      </c>
      <c r="AC263" t="s">
        <v>2060</v>
      </c>
    </row>
    <row r="264" spans="1:29" x14ac:dyDescent="0.3">
      <c r="A264" t="s">
        <v>2061</v>
      </c>
      <c r="B264" s="24" t="s">
        <v>2062</v>
      </c>
      <c r="C264" t="s">
        <v>1057</v>
      </c>
      <c r="D264">
        <v>6</v>
      </c>
      <c r="Z264" s="25" t="s">
        <v>2063</v>
      </c>
      <c r="AA264" s="25" t="e">
        <f>INDEX(allsections[[S]:[Order]],MATCH(X264,allsections[SGUID],0),3)</f>
        <v>#N/A</v>
      </c>
      <c r="AB264" s="25" t="e">
        <f>INDEX(allsections[[S]:[Order]],MATCH(Y264,allsections[SGUID],0),3)</f>
        <v>#N/A</v>
      </c>
      <c r="AC264" t="s">
        <v>2064</v>
      </c>
    </row>
    <row r="265" spans="1:29" ht="57.6" x14ac:dyDescent="0.3">
      <c r="A265" t="s">
        <v>2065</v>
      </c>
      <c r="B265" s="24" t="s">
        <v>2066</v>
      </c>
      <c r="C265" t="s">
        <v>1057</v>
      </c>
      <c r="D265">
        <v>2203</v>
      </c>
      <c r="Z265" s="25" t="s">
        <v>2067</v>
      </c>
      <c r="AA265" s="25" t="e">
        <f>INDEX(allsections[[S]:[Order]],MATCH(X265,allsections[SGUID],0),3)</f>
        <v>#N/A</v>
      </c>
      <c r="AB265" s="25" t="e">
        <f>INDEX(allsections[[S]:[Order]],MATCH(Y265,allsections[SGUID],0),3)</f>
        <v>#N/A</v>
      </c>
      <c r="AC265" t="s">
        <v>2068</v>
      </c>
    </row>
    <row r="266" spans="1:29" ht="43.2" x14ac:dyDescent="0.3">
      <c r="A266" t="s">
        <v>2069</v>
      </c>
      <c r="B266" s="24" t="s">
        <v>2070</v>
      </c>
      <c r="C266" t="s">
        <v>1057</v>
      </c>
      <c r="D266">
        <v>2202</v>
      </c>
      <c r="Z266" s="25" t="s">
        <v>2071</v>
      </c>
      <c r="AA266" s="25" t="e">
        <f>INDEX(allsections[[S]:[Order]],MATCH(X266,allsections[SGUID],0),3)</f>
        <v>#N/A</v>
      </c>
      <c r="AB266" s="25" t="e">
        <f>INDEX(allsections[[S]:[Order]],MATCH(Y266,allsections[SGUID],0),3)</f>
        <v>#N/A</v>
      </c>
      <c r="AC266" t="s">
        <v>2072</v>
      </c>
    </row>
    <row r="267" spans="1:29" ht="28.8" x14ac:dyDescent="0.3">
      <c r="A267" t="s">
        <v>2073</v>
      </c>
      <c r="B267" s="24" t="s">
        <v>2074</v>
      </c>
      <c r="C267" t="s">
        <v>1057</v>
      </c>
      <c r="D267">
        <v>18</v>
      </c>
      <c r="Z267" s="25" t="s">
        <v>2075</v>
      </c>
      <c r="AA267" s="25" t="e">
        <f>INDEX(allsections[[S]:[Order]],MATCH(X267,allsections[SGUID],0),3)</f>
        <v>#N/A</v>
      </c>
      <c r="AB267" s="25" t="e">
        <f>INDEX(allsections[[S]:[Order]],MATCH(Y267,allsections[SGUID],0),3)</f>
        <v>#N/A</v>
      </c>
      <c r="AC267" t="s">
        <v>2076</v>
      </c>
    </row>
    <row r="268" spans="1:29" ht="28.8" x14ac:dyDescent="0.3">
      <c r="A268" t="s">
        <v>2077</v>
      </c>
      <c r="B268" s="24" t="s">
        <v>2078</v>
      </c>
      <c r="C268" t="s">
        <v>1057</v>
      </c>
      <c r="D268">
        <v>3210</v>
      </c>
      <c r="Z268" s="25" t="s">
        <v>2079</v>
      </c>
      <c r="AA268" s="25" t="e">
        <f>INDEX(allsections[[S]:[Order]],MATCH(X268,allsections[SGUID],0),3)</f>
        <v>#N/A</v>
      </c>
      <c r="AB268" s="25" t="e">
        <f>INDEX(allsections[[S]:[Order]],MATCH(Y268,allsections[SGUID],0),3)</f>
        <v>#N/A</v>
      </c>
      <c r="AC268" t="s">
        <v>2080</v>
      </c>
    </row>
    <row r="269" spans="1:29" ht="43.2" x14ac:dyDescent="0.3">
      <c r="A269" t="s">
        <v>2081</v>
      </c>
      <c r="B269" s="24" t="s">
        <v>2082</v>
      </c>
      <c r="C269" t="s">
        <v>1057</v>
      </c>
      <c r="D269">
        <v>4</v>
      </c>
      <c r="Z269" s="25" t="s">
        <v>2083</v>
      </c>
      <c r="AA269" s="25" t="e">
        <f>INDEX(allsections[[S]:[Order]],MATCH(X269,allsections[SGUID],0),3)</f>
        <v>#N/A</v>
      </c>
      <c r="AB269" s="25" t="e">
        <f>INDEX(allsections[[S]:[Order]],MATCH(Y269,allsections[SGUID],0),3)</f>
        <v>#N/A</v>
      </c>
      <c r="AC269" t="s">
        <v>2084</v>
      </c>
    </row>
    <row r="270" spans="1:29" ht="28.8" x14ac:dyDescent="0.3">
      <c r="A270" t="s">
        <v>2085</v>
      </c>
      <c r="B270" s="24" t="s">
        <v>2086</v>
      </c>
      <c r="C270" t="s">
        <v>1057</v>
      </c>
      <c r="D270">
        <v>2003</v>
      </c>
      <c r="Z270" s="25" t="s">
        <v>2087</v>
      </c>
      <c r="AA270" s="25" t="e">
        <f>INDEX(allsections[[S]:[Order]],MATCH(X270,allsections[SGUID],0),3)</f>
        <v>#N/A</v>
      </c>
      <c r="AB270" s="25" t="e">
        <f>INDEX(allsections[[S]:[Order]],MATCH(Y270,allsections[SGUID],0),3)</f>
        <v>#N/A</v>
      </c>
      <c r="AC270" t="s">
        <v>2088</v>
      </c>
    </row>
    <row r="271" spans="1:29" ht="28.8" x14ac:dyDescent="0.3">
      <c r="A271" t="s">
        <v>2089</v>
      </c>
      <c r="B271" s="24" t="s">
        <v>2090</v>
      </c>
      <c r="C271" t="s">
        <v>1057</v>
      </c>
      <c r="D271">
        <v>2001</v>
      </c>
      <c r="Z271" s="25" t="s">
        <v>2091</v>
      </c>
      <c r="AA271" s="25" t="e">
        <f>INDEX(allsections[[S]:[Order]],MATCH(X271,allsections[SGUID],0),3)</f>
        <v>#N/A</v>
      </c>
      <c r="AB271" s="25" t="e">
        <f>INDEX(allsections[[S]:[Order]],MATCH(Y271,allsections[SGUID],0),3)</f>
        <v>#N/A</v>
      </c>
      <c r="AC271" t="s">
        <v>2092</v>
      </c>
    </row>
    <row r="272" spans="1:29" ht="28.8" x14ac:dyDescent="0.3">
      <c r="A272" t="s">
        <v>2093</v>
      </c>
      <c r="B272" s="24" t="s">
        <v>2094</v>
      </c>
      <c r="C272" t="s">
        <v>1057</v>
      </c>
      <c r="D272">
        <v>3206</v>
      </c>
      <c r="Z272" s="25" t="s">
        <v>2095</v>
      </c>
      <c r="AA272" s="25" t="e">
        <f>INDEX(allsections[[S]:[Order]],MATCH(X272,allsections[SGUID],0),3)</f>
        <v>#N/A</v>
      </c>
      <c r="AB272" s="25" t="e">
        <f>INDEX(allsections[[S]:[Order]],MATCH(Y272,allsections[SGUID],0),3)</f>
        <v>#N/A</v>
      </c>
      <c r="AC272" t="s">
        <v>2096</v>
      </c>
    </row>
    <row r="273" spans="1:29" ht="28.8" x14ac:dyDescent="0.3">
      <c r="A273" t="s">
        <v>2097</v>
      </c>
      <c r="B273" s="24" t="s">
        <v>2098</v>
      </c>
      <c r="C273" t="s">
        <v>1057</v>
      </c>
      <c r="D273">
        <v>3205</v>
      </c>
      <c r="Z273" s="25" t="s">
        <v>2099</v>
      </c>
      <c r="AA273" s="25" t="e">
        <f>INDEX(allsections[[S]:[Order]],MATCH(X273,allsections[SGUID],0),3)</f>
        <v>#N/A</v>
      </c>
      <c r="AB273" s="25" t="e">
        <f>INDEX(allsections[[S]:[Order]],MATCH(Y273,allsections[SGUID],0),3)</f>
        <v>#N/A</v>
      </c>
      <c r="AC273" t="s">
        <v>2100</v>
      </c>
    </row>
    <row r="274" spans="1:29" ht="28.8" x14ac:dyDescent="0.3">
      <c r="A274" t="s">
        <v>2101</v>
      </c>
      <c r="B274" s="24" t="s">
        <v>2102</v>
      </c>
      <c r="C274" t="s">
        <v>1057</v>
      </c>
      <c r="D274">
        <v>3208</v>
      </c>
      <c r="Z274" s="25" t="s">
        <v>2103</v>
      </c>
      <c r="AA274" s="25" t="e">
        <f>INDEX(allsections[[S]:[Order]],MATCH(X274,allsections[SGUID],0),3)</f>
        <v>#N/A</v>
      </c>
      <c r="AB274" s="25" t="e">
        <f>INDEX(allsections[[S]:[Order]],MATCH(Y274,allsections[SGUID],0),3)</f>
        <v>#N/A</v>
      </c>
      <c r="AC274" t="s">
        <v>2104</v>
      </c>
    </row>
    <row r="275" spans="1:29" ht="43.2" x14ac:dyDescent="0.3">
      <c r="A275" t="s">
        <v>2105</v>
      </c>
      <c r="B275" s="24" t="s">
        <v>2106</v>
      </c>
      <c r="C275" t="s">
        <v>1057</v>
      </c>
      <c r="D275">
        <v>3201</v>
      </c>
      <c r="Z275" s="25" t="s">
        <v>2107</v>
      </c>
      <c r="AA275" s="25" t="e">
        <f>INDEX(allsections[[S]:[Order]],MATCH(X275,allsections[SGUID],0),3)</f>
        <v>#N/A</v>
      </c>
      <c r="AB275" s="25" t="e">
        <f>INDEX(allsections[[S]:[Order]],MATCH(Y275,allsections[SGUID],0),3)</f>
        <v>#N/A</v>
      </c>
      <c r="AC275" t="s">
        <v>2108</v>
      </c>
    </row>
    <row r="276" spans="1:29" x14ac:dyDescent="0.3">
      <c r="A276" t="s">
        <v>2109</v>
      </c>
      <c r="B276" s="24" t="s">
        <v>2110</v>
      </c>
      <c r="C276" t="s">
        <v>1057</v>
      </c>
      <c r="D276">
        <v>2902</v>
      </c>
      <c r="Z276" s="25" t="s">
        <v>2111</v>
      </c>
      <c r="AA276" s="25" t="e">
        <f>INDEX(allsections[[S]:[Order]],MATCH(X276,allsections[SGUID],0),3)</f>
        <v>#N/A</v>
      </c>
      <c r="AB276" s="25" t="e">
        <f>INDEX(allsections[[S]:[Order]],MATCH(Y276,allsections[SGUID],0),3)</f>
        <v>#N/A</v>
      </c>
      <c r="AC276" t="s">
        <v>2112</v>
      </c>
    </row>
    <row r="277" spans="1:29" ht="28.8" x14ac:dyDescent="0.3">
      <c r="A277" t="s">
        <v>2113</v>
      </c>
      <c r="B277" s="24" t="s">
        <v>2114</v>
      </c>
      <c r="C277" s="24" t="s">
        <v>1057</v>
      </c>
      <c r="D277">
        <v>110300</v>
      </c>
      <c r="Z277" s="25" t="s">
        <v>2115</v>
      </c>
      <c r="AA277" s="25" t="e">
        <f>INDEX(allsections[[S]:[Order]],MATCH(X277,allsections[SGUID],0),3)</f>
        <v>#N/A</v>
      </c>
      <c r="AB277" s="25" t="e">
        <f>INDEX(allsections[[S]:[Order]],MATCH(Y277,allsections[SGUID],0),3)</f>
        <v>#N/A</v>
      </c>
      <c r="AC277" t="s">
        <v>2116</v>
      </c>
    </row>
    <row r="278" spans="1:29" ht="172.8" x14ac:dyDescent="0.3">
      <c r="A278" t="s">
        <v>2117</v>
      </c>
      <c r="B278" s="24" t="s">
        <v>2118</v>
      </c>
      <c r="C278" s="24" t="s">
        <v>2119</v>
      </c>
      <c r="D278">
        <v>11</v>
      </c>
      <c r="Z278" s="25" t="s">
        <v>2120</v>
      </c>
      <c r="AA278" s="25" t="e">
        <f>INDEX(allsections[[S]:[Order]],MATCH(X278,allsections[SGUID],0),3)</f>
        <v>#N/A</v>
      </c>
      <c r="AB278" s="25" t="e">
        <f>INDEX(allsections[[S]:[Order]],MATCH(Y278,allsections[SGUID],0),3)</f>
        <v>#N/A</v>
      </c>
      <c r="AC278" t="s">
        <v>2121</v>
      </c>
    </row>
    <row r="279" spans="1:29" ht="28.8" x14ac:dyDescent="0.3">
      <c r="A279" t="s">
        <v>2122</v>
      </c>
      <c r="B279" s="24" t="s">
        <v>2123</v>
      </c>
      <c r="C279" t="s">
        <v>1057</v>
      </c>
      <c r="D279">
        <v>120500</v>
      </c>
      <c r="Z279" s="25" t="s">
        <v>2124</v>
      </c>
      <c r="AA279" s="25" t="e">
        <f>INDEX(allsections[[S]:[Order]],MATCH(X279,allsections[SGUID],0),3)</f>
        <v>#N/A</v>
      </c>
      <c r="AB279" s="25" t="e">
        <f>INDEX(allsections[[S]:[Order]],MATCH(Y279,allsections[SGUID],0),3)</f>
        <v>#N/A</v>
      </c>
      <c r="AC279" t="s">
        <v>2125</v>
      </c>
    </row>
    <row r="280" spans="1:29" ht="28.8" x14ac:dyDescent="0.3">
      <c r="A280" t="s">
        <v>2126</v>
      </c>
      <c r="B280" s="24" t="s">
        <v>2127</v>
      </c>
      <c r="C280" s="24" t="s">
        <v>1057</v>
      </c>
      <c r="D280">
        <v>110200</v>
      </c>
      <c r="Z280" s="25" t="s">
        <v>2128</v>
      </c>
      <c r="AA280" s="25" t="e">
        <f>INDEX(allsections[[S]:[Order]],MATCH(X280,allsections[SGUID],0),3)</f>
        <v>#N/A</v>
      </c>
      <c r="AB280" s="25" t="e">
        <f>INDEX(allsections[[S]:[Order]],MATCH(Y280,allsections[SGUID],0),3)</f>
        <v>#N/A</v>
      </c>
      <c r="AC280" t="s">
        <v>2129</v>
      </c>
    </row>
    <row r="281" spans="1:29" ht="28.8" x14ac:dyDescent="0.3">
      <c r="A281" t="s">
        <v>2130</v>
      </c>
      <c r="B281" s="24" t="s">
        <v>2131</v>
      </c>
      <c r="C281" s="24" t="s">
        <v>1057</v>
      </c>
      <c r="D281">
        <v>12</v>
      </c>
      <c r="Z281" s="25" t="s">
        <v>2132</v>
      </c>
      <c r="AA281" s="25" t="e">
        <f>INDEX(allsections[[S]:[Order]],MATCH(X281,allsections[SGUID],0),3)</f>
        <v>#N/A</v>
      </c>
      <c r="AB281" s="25" t="e">
        <f>INDEX(allsections[[S]:[Order]],MATCH(Y281,allsections[SGUID],0),3)</f>
        <v>#N/A</v>
      </c>
      <c r="AC281" t="s">
        <v>2133</v>
      </c>
    </row>
    <row r="282" spans="1:29" ht="28.8" x14ac:dyDescent="0.3">
      <c r="A282" t="s">
        <v>2134</v>
      </c>
      <c r="B282" s="24" t="s">
        <v>2135</v>
      </c>
      <c r="C282" s="24" t="s">
        <v>1057</v>
      </c>
      <c r="D282">
        <v>110100</v>
      </c>
      <c r="Z282" s="25" t="s">
        <v>2136</v>
      </c>
      <c r="AA282" s="25" t="e">
        <f>INDEX(allsections[[S]:[Order]],MATCH(X282,allsections[SGUID],0),3)</f>
        <v>#N/A</v>
      </c>
      <c r="AB282" s="25" t="e">
        <f>INDEX(allsections[[S]:[Order]],MATCH(Y282,allsections[SGUID],0),3)</f>
        <v>#N/A</v>
      </c>
      <c r="AC282" t="s">
        <v>2137</v>
      </c>
    </row>
    <row r="283" spans="1:29" ht="28.8" x14ac:dyDescent="0.3">
      <c r="A283" t="s">
        <v>2138</v>
      </c>
      <c r="B283" s="24" t="s">
        <v>2139</v>
      </c>
      <c r="C283" s="24" t="s">
        <v>1057</v>
      </c>
      <c r="D283">
        <v>50200</v>
      </c>
      <c r="Z283" s="25" t="s">
        <v>2140</v>
      </c>
      <c r="AA283" s="25" t="e">
        <f>INDEX(allsections[[S]:[Order]],MATCH(X283,allsections[SGUID],0),3)</f>
        <v>#N/A</v>
      </c>
      <c r="AB283" s="25" t="e">
        <f>INDEX(allsections[[S]:[Order]],MATCH(Y283,allsections[SGUID],0),3)</f>
        <v>#N/A</v>
      </c>
      <c r="AC283" t="s">
        <v>2141</v>
      </c>
    </row>
    <row r="284" spans="1:29" x14ac:dyDescent="0.3">
      <c r="A284" t="s">
        <v>2142</v>
      </c>
      <c r="B284" s="24" t="s">
        <v>2143</v>
      </c>
      <c r="C284" s="24" t="s">
        <v>1057</v>
      </c>
      <c r="D284">
        <v>6</v>
      </c>
      <c r="Z284" s="25" t="s">
        <v>2144</v>
      </c>
      <c r="AA284" s="25" t="e">
        <f>INDEX(allsections[[S]:[Order]],MATCH(X284,allsections[SGUID],0),3)</f>
        <v>#N/A</v>
      </c>
      <c r="AB284" s="25" t="e">
        <f>INDEX(allsections[[S]:[Order]],MATCH(Y284,allsections[SGUID],0),3)</f>
        <v>#N/A</v>
      </c>
      <c r="AC284" t="s">
        <v>2145</v>
      </c>
    </row>
    <row r="285" spans="1:29" x14ac:dyDescent="0.3">
      <c r="A285" t="s">
        <v>2146</v>
      </c>
      <c r="B285" s="24" t="s">
        <v>2147</v>
      </c>
      <c r="C285" s="24" t="s">
        <v>1057</v>
      </c>
      <c r="D285">
        <v>5</v>
      </c>
      <c r="Z285" s="25" t="s">
        <v>2148</v>
      </c>
      <c r="AA285" s="25" t="e">
        <f>INDEX(allsections[[S]:[Order]],MATCH(X285,allsections[SGUID],0),3)</f>
        <v>#N/A</v>
      </c>
      <c r="AB285" s="25" t="e">
        <f>INDEX(allsections[[S]:[Order]],MATCH(Y285,allsections[SGUID],0),3)</f>
        <v>#N/A</v>
      </c>
      <c r="AC285" t="s">
        <v>2149</v>
      </c>
    </row>
    <row r="286" spans="1:29" x14ac:dyDescent="0.3">
      <c r="A286" t="s">
        <v>2150</v>
      </c>
      <c r="B286" s="24" t="s">
        <v>2151</v>
      </c>
      <c r="C286" s="24" t="s">
        <v>1057</v>
      </c>
      <c r="D286">
        <v>4</v>
      </c>
      <c r="Z286" s="25" t="s">
        <v>2152</v>
      </c>
      <c r="AA286" s="25" t="e">
        <f>INDEX(allsections[[S]:[Order]],MATCH(X286,allsections[SGUID],0),3)</f>
        <v>#N/A</v>
      </c>
      <c r="AB286" s="25" t="e">
        <f>INDEX(allsections[[S]:[Order]],MATCH(Y286,allsections[SGUID],0),3)</f>
        <v>#N/A</v>
      </c>
      <c r="AC286" t="s">
        <v>2153</v>
      </c>
    </row>
    <row r="287" spans="1:29" x14ac:dyDescent="0.3">
      <c r="A287" t="s">
        <v>2154</v>
      </c>
      <c r="B287" s="24" t="s">
        <v>2155</v>
      </c>
      <c r="C287" s="24" t="s">
        <v>1057</v>
      </c>
      <c r="D287">
        <v>3</v>
      </c>
      <c r="Z287" s="25" t="s">
        <v>2156</v>
      </c>
      <c r="AA287" s="25" t="e">
        <f>INDEX(allsections[[S]:[Order]],MATCH(X287,allsections[SGUID],0),3)</f>
        <v>#N/A</v>
      </c>
      <c r="AB287" s="25" t="e">
        <f>INDEX(allsections[[S]:[Order]],MATCH(Y287,allsections[SGUID],0),3)</f>
        <v>#N/A</v>
      </c>
      <c r="AC287" t="s">
        <v>2157</v>
      </c>
    </row>
    <row r="288" spans="1:29" x14ac:dyDescent="0.3">
      <c r="A288" t="s">
        <v>2158</v>
      </c>
      <c r="B288" s="24" t="s">
        <v>2159</v>
      </c>
      <c r="C288" s="24" t="s">
        <v>1057</v>
      </c>
      <c r="D288">
        <v>2</v>
      </c>
      <c r="Z288" s="25" t="s">
        <v>2160</v>
      </c>
      <c r="AA288" s="25" t="e">
        <f>INDEX(allsections[[S]:[Order]],MATCH(X288,allsections[SGUID],0),3)</f>
        <v>#N/A</v>
      </c>
      <c r="AB288" s="25" t="e">
        <f>INDEX(allsections[[S]:[Order]],MATCH(Y288,allsections[SGUID],0),3)</f>
        <v>#N/A</v>
      </c>
      <c r="AC288" t="s">
        <v>2161</v>
      </c>
    </row>
    <row r="289" spans="1:29" ht="57.6" x14ac:dyDescent="0.3">
      <c r="A289" t="s">
        <v>2162</v>
      </c>
      <c r="B289" s="24" t="s">
        <v>2163</v>
      </c>
      <c r="C289" s="24" t="s">
        <v>1057</v>
      </c>
      <c r="D289">
        <v>1</v>
      </c>
      <c r="Z289" s="25" t="s">
        <v>2164</v>
      </c>
      <c r="AA289" s="25" t="e">
        <f>INDEX(allsections[[S]:[Order]],MATCH(X289,allsections[SGUID],0),3)</f>
        <v>#N/A</v>
      </c>
      <c r="AB289" s="25" t="e">
        <f>INDEX(allsections[[S]:[Order]],MATCH(Y289,allsections[SGUID],0),3)</f>
        <v>#N/A</v>
      </c>
      <c r="AC289" t="s">
        <v>2165</v>
      </c>
    </row>
    <row r="290" spans="1:29" ht="57.6" x14ac:dyDescent="0.3">
      <c r="A290" t="s">
        <v>2166</v>
      </c>
      <c r="B290" s="24" t="s">
        <v>2167</v>
      </c>
      <c r="C290" s="24" t="s">
        <v>1057</v>
      </c>
      <c r="D290">
        <v>10102</v>
      </c>
      <c r="Z290" s="25" t="s">
        <v>2168</v>
      </c>
      <c r="AA290" s="25" t="e">
        <f>INDEX(allsections[[S]:[Order]],MATCH(X290,allsections[SGUID],0),3)</f>
        <v>#N/A</v>
      </c>
      <c r="AB290" s="25" t="e">
        <f>INDEX(allsections[[S]:[Order]],MATCH(Y290,allsections[SGUID],0),3)</f>
        <v>#N/A</v>
      </c>
      <c r="AC290" t="s">
        <v>2169</v>
      </c>
    </row>
    <row r="291" spans="1:29" ht="28.8" x14ac:dyDescent="0.3">
      <c r="A291" t="s">
        <v>2170</v>
      </c>
      <c r="B291" s="24" t="s">
        <v>2171</v>
      </c>
      <c r="C291" s="24" t="s">
        <v>1057</v>
      </c>
      <c r="D291">
        <v>10200</v>
      </c>
      <c r="Z291" s="25" t="s">
        <v>2172</v>
      </c>
      <c r="AA291" s="25" t="e">
        <f>INDEX(allsections[[S]:[Order]],MATCH(X291,allsections[SGUID],0),3)</f>
        <v>#N/A</v>
      </c>
      <c r="AB291" s="25" t="e">
        <f>INDEX(allsections[[S]:[Order]],MATCH(Y291,allsections[SGUID],0),3)</f>
        <v>#N/A</v>
      </c>
      <c r="AC291" t="s">
        <v>2173</v>
      </c>
    </row>
    <row r="292" spans="1:29" ht="43.2" x14ac:dyDescent="0.3">
      <c r="A292" t="s">
        <v>2174</v>
      </c>
      <c r="B292" s="24" t="s">
        <v>2175</v>
      </c>
      <c r="C292" s="24" t="s">
        <v>1057</v>
      </c>
      <c r="D292">
        <v>10201</v>
      </c>
      <c r="Z292" s="25" t="s">
        <v>2176</v>
      </c>
      <c r="AA292" s="25" t="e">
        <f>INDEX(allsections[[S]:[Order]],MATCH(X292,allsections[SGUID],0),3)</f>
        <v>#N/A</v>
      </c>
      <c r="AB292" s="25" t="e">
        <f>INDEX(allsections[[S]:[Order]],MATCH(Y292,allsections[SGUID],0),3)</f>
        <v>#N/A</v>
      </c>
      <c r="AC292" t="s">
        <v>2177</v>
      </c>
    </row>
    <row r="293" spans="1:29" ht="43.2" x14ac:dyDescent="0.3">
      <c r="A293" t="s">
        <v>2178</v>
      </c>
      <c r="B293" s="24" t="s">
        <v>2179</v>
      </c>
      <c r="C293" s="24" t="s">
        <v>1057</v>
      </c>
      <c r="D293">
        <v>10202</v>
      </c>
      <c r="Z293" s="25" t="s">
        <v>2180</v>
      </c>
      <c r="AA293" s="25" t="e">
        <f>INDEX(allsections[[S]:[Order]],MATCH(X293,allsections[SGUID],0),3)</f>
        <v>#N/A</v>
      </c>
      <c r="AB293" s="25" t="e">
        <f>INDEX(allsections[[S]:[Order]],MATCH(Y293,allsections[SGUID],0),3)</f>
        <v>#N/A</v>
      </c>
      <c r="AC293" t="s">
        <v>2181</v>
      </c>
    </row>
    <row r="294" spans="1:29" x14ac:dyDescent="0.3">
      <c r="A294" t="s">
        <v>2182</v>
      </c>
      <c r="B294" s="24" t="s">
        <v>2183</v>
      </c>
      <c r="C294" s="24" t="s">
        <v>1057</v>
      </c>
      <c r="D294">
        <v>20100</v>
      </c>
      <c r="Z294" s="25" t="s">
        <v>2184</v>
      </c>
      <c r="AA294" s="25" t="e">
        <f>INDEX(allsections[[S]:[Order]],MATCH(X294,allsections[SGUID],0),3)</f>
        <v>#N/A</v>
      </c>
      <c r="AB294" s="25" t="e">
        <f>INDEX(allsections[[S]:[Order]],MATCH(Y294,allsections[SGUID],0),3)</f>
        <v>#N/A</v>
      </c>
      <c r="AC294" t="s">
        <v>2185</v>
      </c>
    </row>
    <row r="295" spans="1:29" ht="28.8" x14ac:dyDescent="0.3">
      <c r="A295" t="s">
        <v>2186</v>
      </c>
      <c r="B295" s="24" t="s">
        <v>2187</v>
      </c>
      <c r="C295" s="24" t="s">
        <v>1057</v>
      </c>
      <c r="D295">
        <v>20200</v>
      </c>
      <c r="Z295" s="25" t="s">
        <v>2188</v>
      </c>
      <c r="AA295" s="25" t="e">
        <f>INDEX(allsections[[S]:[Order]],MATCH(X295,allsections[SGUID],0),3)</f>
        <v>#N/A</v>
      </c>
      <c r="AB295" s="25" t="e">
        <f>INDEX(allsections[[S]:[Order]],MATCH(Y295,allsections[SGUID],0),3)</f>
        <v>#N/A</v>
      </c>
      <c r="AC295" t="s">
        <v>2189</v>
      </c>
    </row>
    <row r="296" spans="1:29" ht="28.8" x14ac:dyDescent="0.3">
      <c r="A296" t="s">
        <v>2190</v>
      </c>
      <c r="B296" s="24" t="s">
        <v>2191</v>
      </c>
      <c r="C296" s="24" t="s">
        <v>1057</v>
      </c>
      <c r="D296">
        <v>30100</v>
      </c>
      <c r="Z296" s="25" t="s">
        <v>2192</v>
      </c>
      <c r="AA296" s="25" t="e">
        <f>INDEX(allsections[[S]:[Order]],MATCH(X296,allsections[SGUID],0),3)</f>
        <v>#N/A</v>
      </c>
      <c r="AB296" s="25" t="e">
        <f>INDEX(allsections[[S]:[Order]],MATCH(Y296,allsections[SGUID],0),3)</f>
        <v>#N/A</v>
      </c>
      <c r="AC296" t="s">
        <v>2193</v>
      </c>
    </row>
    <row r="297" spans="1:29" x14ac:dyDescent="0.3">
      <c r="A297" t="s">
        <v>2194</v>
      </c>
      <c r="B297" s="24" t="s">
        <v>2195</v>
      </c>
      <c r="C297" s="24" t="s">
        <v>1057</v>
      </c>
      <c r="D297">
        <v>30200</v>
      </c>
      <c r="Z297" s="25" t="s">
        <v>2196</v>
      </c>
      <c r="AA297" s="25" t="e">
        <f>INDEX(allsections[[S]:[Order]],MATCH(X297,allsections[SGUID],0),3)</f>
        <v>#N/A</v>
      </c>
      <c r="AB297" s="25" t="e">
        <f>INDEX(allsections[[S]:[Order]],MATCH(Y297,allsections[SGUID],0),3)</f>
        <v>#N/A</v>
      </c>
      <c r="AC297" t="s">
        <v>2197</v>
      </c>
    </row>
    <row r="298" spans="1:29" ht="28.8" x14ac:dyDescent="0.3">
      <c r="A298" t="s">
        <v>2198</v>
      </c>
      <c r="B298" s="24" t="s">
        <v>2199</v>
      </c>
      <c r="C298" s="24" t="s">
        <v>1057</v>
      </c>
      <c r="D298">
        <v>50100</v>
      </c>
    </row>
    <row r="299" spans="1:29" ht="43.2" x14ac:dyDescent="0.3">
      <c r="A299" t="s">
        <v>2200</v>
      </c>
      <c r="B299" s="24" t="s">
        <v>2201</v>
      </c>
      <c r="C299" s="24" t="s">
        <v>1057</v>
      </c>
      <c r="D299">
        <v>50300</v>
      </c>
    </row>
    <row r="300" spans="1:29" ht="43.2" x14ac:dyDescent="0.3">
      <c r="A300" t="s">
        <v>2202</v>
      </c>
      <c r="B300" s="24" t="s">
        <v>2203</v>
      </c>
      <c r="C300" s="24" t="s">
        <v>1057</v>
      </c>
      <c r="D300">
        <v>120100</v>
      </c>
    </row>
    <row r="301" spans="1:29" ht="43.2" x14ac:dyDescent="0.3">
      <c r="A301" t="s">
        <v>2204</v>
      </c>
      <c r="B301" s="24" t="s">
        <v>2205</v>
      </c>
      <c r="C301" s="24" t="s">
        <v>1057</v>
      </c>
      <c r="D301">
        <v>120200</v>
      </c>
    </row>
    <row r="302" spans="1:29" ht="43.2" x14ac:dyDescent="0.3">
      <c r="A302" t="s">
        <v>2206</v>
      </c>
      <c r="B302" s="24" t="s">
        <v>2207</v>
      </c>
      <c r="C302" s="24" t="s">
        <v>1057</v>
      </c>
      <c r="D302">
        <v>120301</v>
      </c>
    </row>
    <row r="303" spans="1:29" ht="43.2" x14ac:dyDescent="0.3">
      <c r="A303" t="s">
        <v>2208</v>
      </c>
      <c r="B303" s="24" t="s">
        <v>2209</v>
      </c>
      <c r="C303" s="24" t="s">
        <v>1057</v>
      </c>
      <c r="D303">
        <v>120302</v>
      </c>
    </row>
    <row r="304" spans="1:29" ht="28.8" x14ac:dyDescent="0.3">
      <c r="A304" t="s">
        <v>2210</v>
      </c>
      <c r="B304" s="24" t="s">
        <v>2211</v>
      </c>
      <c r="C304" s="24" t="s">
        <v>1057</v>
      </c>
      <c r="D304">
        <v>120400</v>
      </c>
    </row>
    <row r="305" spans="1:4" ht="86.4" x14ac:dyDescent="0.3">
      <c r="A305" t="s">
        <v>2212</v>
      </c>
      <c r="B305" s="24" t="s">
        <v>2213</v>
      </c>
      <c r="C305" s="24" t="s">
        <v>1057</v>
      </c>
      <c r="D305">
        <v>120304</v>
      </c>
    </row>
    <row r="306" spans="1:4" ht="86.4" x14ac:dyDescent="0.3">
      <c r="A306" t="s">
        <v>2214</v>
      </c>
      <c r="B306" s="24" t="s">
        <v>2213</v>
      </c>
      <c r="C306" s="24" t="s">
        <v>1057</v>
      </c>
      <c r="D306">
        <v>120304</v>
      </c>
    </row>
    <row r="307" spans="1:4" ht="43.2" x14ac:dyDescent="0.3">
      <c r="A307" t="s">
        <v>2215</v>
      </c>
      <c r="B307" s="24" t="s">
        <v>2216</v>
      </c>
      <c r="C307" s="24" t="s">
        <v>1057</v>
      </c>
      <c r="D307">
        <v>10101</v>
      </c>
    </row>
    <row r="308" spans="1:4" x14ac:dyDescent="0.3">
      <c r="A308" t="s">
        <v>2217</v>
      </c>
      <c r="B308" s="24" t="s">
        <v>2218</v>
      </c>
      <c r="C308" s="24" t="s">
        <v>1057</v>
      </c>
      <c r="D308">
        <v>10100</v>
      </c>
    </row>
    <row r="309" spans="1:4" ht="409.6" x14ac:dyDescent="0.3">
      <c r="A309" t="s">
        <v>2219</v>
      </c>
      <c r="B309" s="24" t="s">
        <v>2220</v>
      </c>
      <c r="C309" s="24" t="s">
        <v>2221</v>
      </c>
      <c r="D309">
        <v>1</v>
      </c>
    </row>
    <row r="310" spans="1:4" ht="28.8" x14ac:dyDescent="0.3">
      <c r="A310" t="s">
        <v>2222</v>
      </c>
      <c r="B310" s="24" t="s">
        <v>2223</v>
      </c>
      <c r="C310" t="s">
        <v>1057</v>
      </c>
      <c r="D310">
        <v>28</v>
      </c>
    </row>
    <row r="311" spans="1:4" ht="129.6" x14ac:dyDescent="0.3">
      <c r="A311" t="s">
        <v>2224</v>
      </c>
      <c r="B311" s="24" t="s">
        <v>2225</v>
      </c>
      <c r="C311" s="24" t="s">
        <v>2226</v>
      </c>
      <c r="D311">
        <v>120303</v>
      </c>
    </row>
    <row r="312" spans="1:4" x14ac:dyDescent="0.3">
      <c r="A312" t="s">
        <v>2227</v>
      </c>
      <c r="B312" s="24" t="s">
        <v>2228</v>
      </c>
      <c r="C312" s="24" t="s">
        <v>1057</v>
      </c>
      <c r="D312">
        <v>15</v>
      </c>
    </row>
    <row r="313" spans="1:4" ht="28.8" x14ac:dyDescent="0.3">
      <c r="A313" t="s">
        <v>2229</v>
      </c>
      <c r="B313" s="24" t="s">
        <v>2230</v>
      </c>
      <c r="C313" s="24" t="s">
        <v>1057</v>
      </c>
      <c r="D313">
        <v>14</v>
      </c>
    </row>
    <row r="314" spans="1:4" x14ac:dyDescent="0.3">
      <c r="A314" t="s">
        <v>2231</v>
      </c>
      <c r="B314" s="24" t="s">
        <v>2232</v>
      </c>
      <c r="C314" s="24" t="s">
        <v>1057</v>
      </c>
      <c r="D314">
        <v>13</v>
      </c>
    </row>
    <row r="315" spans="1:4" ht="28.8" x14ac:dyDescent="0.3">
      <c r="A315" t="s">
        <v>2233</v>
      </c>
      <c r="B315" s="24" t="s">
        <v>2234</v>
      </c>
      <c r="C315" s="24" t="s">
        <v>1057</v>
      </c>
      <c r="D315">
        <v>12</v>
      </c>
    </row>
    <row r="316" spans="1:4" ht="43.2" x14ac:dyDescent="0.3">
      <c r="A316" t="s">
        <v>2235</v>
      </c>
      <c r="B316" s="24" t="s">
        <v>2236</v>
      </c>
      <c r="C316" s="24" t="s">
        <v>1057</v>
      </c>
      <c r="D316">
        <v>11</v>
      </c>
    </row>
    <row r="317" spans="1:4" ht="43.2" x14ac:dyDescent="0.3">
      <c r="A317" t="s">
        <v>2237</v>
      </c>
      <c r="B317" s="24" t="s">
        <v>2238</v>
      </c>
      <c r="C317" s="24" t="s">
        <v>1057</v>
      </c>
      <c r="D317">
        <v>10</v>
      </c>
    </row>
    <row r="318" spans="1:4" x14ac:dyDescent="0.3">
      <c r="A318" t="s">
        <v>2239</v>
      </c>
      <c r="B318" s="24" t="s">
        <v>2240</v>
      </c>
      <c r="C318" s="24" t="s">
        <v>1057</v>
      </c>
      <c r="D318">
        <v>9</v>
      </c>
    </row>
    <row r="319" spans="1:4" x14ac:dyDescent="0.3">
      <c r="A319" t="s">
        <v>2241</v>
      </c>
      <c r="B319" s="24" t="s">
        <v>2242</v>
      </c>
      <c r="C319" s="24" t="s">
        <v>1057</v>
      </c>
      <c r="D319">
        <v>8</v>
      </c>
    </row>
    <row r="320" spans="1:4" ht="57.6" x14ac:dyDescent="0.3">
      <c r="A320" t="s">
        <v>2243</v>
      </c>
      <c r="B320" s="24" t="s">
        <v>2244</v>
      </c>
      <c r="C320" s="24" t="s">
        <v>1057</v>
      </c>
      <c r="D320">
        <v>7</v>
      </c>
    </row>
    <row r="321" spans="1:4" ht="43.2" x14ac:dyDescent="0.3">
      <c r="A321" t="s">
        <v>2245</v>
      </c>
      <c r="B321" s="24" t="s">
        <v>2246</v>
      </c>
      <c r="C321" s="24" t="s">
        <v>1057</v>
      </c>
      <c r="D321">
        <v>6</v>
      </c>
    </row>
    <row r="322" spans="1:4" ht="28.8" x14ac:dyDescent="0.3">
      <c r="A322" t="s">
        <v>2247</v>
      </c>
      <c r="B322" s="24" t="s">
        <v>2248</v>
      </c>
      <c r="C322" s="24" t="s">
        <v>1057</v>
      </c>
      <c r="D322">
        <v>5</v>
      </c>
    </row>
    <row r="323" spans="1:4" x14ac:dyDescent="0.3">
      <c r="A323" t="s">
        <v>2249</v>
      </c>
      <c r="B323" s="24" t="s">
        <v>2250</v>
      </c>
      <c r="C323" s="24" t="s">
        <v>1057</v>
      </c>
      <c r="D323">
        <v>4</v>
      </c>
    </row>
    <row r="324" spans="1:4" ht="28.8" x14ac:dyDescent="0.3">
      <c r="A324" t="s">
        <v>2251</v>
      </c>
      <c r="B324" s="24" t="s">
        <v>2252</v>
      </c>
      <c r="C324" s="24" t="s">
        <v>1057</v>
      </c>
      <c r="D324">
        <v>3</v>
      </c>
    </row>
    <row r="325" spans="1:4" ht="28.8" x14ac:dyDescent="0.3">
      <c r="A325" t="s">
        <v>2253</v>
      </c>
      <c r="B325" s="24" t="s">
        <v>2254</v>
      </c>
      <c r="C325" s="24" t="s">
        <v>1057</v>
      </c>
      <c r="D325">
        <v>2</v>
      </c>
    </row>
    <row r="326" spans="1:4" x14ac:dyDescent="0.3">
      <c r="A326" t="s">
        <v>2255</v>
      </c>
      <c r="B326" s="24" t="s">
        <v>2256</v>
      </c>
      <c r="C326" s="24" t="s">
        <v>1057</v>
      </c>
      <c r="D326">
        <v>1</v>
      </c>
    </row>
    <row r="327" spans="1:4" x14ac:dyDescent="0.3">
      <c r="A327" t="s">
        <v>2257</v>
      </c>
      <c r="B327" s="24" t="s">
        <v>2258</v>
      </c>
      <c r="C327" s="24" t="s">
        <v>1057</v>
      </c>
      <c r="D327">
        <v>10</v>
      </c>
    </row>
    <row r="328" spans="1:4" ht="43.2" x14ac:dyDescent="0.3">
      <c r="A328" t="s">
        <v>2259</v>
      </c>
      <c r="B328" s="24" t="s">
        <v>2260</v>
      </c>
      <c r="C328" s="24" t="s">
        <v>1057</v>
      </c>
      <c r="D328">
        <v>9</v>
      </c>
    </row>
    <row r="329" spans="1:4" ht="28.8" x14ac:dyDescent="0.3">
      <c r="A329" t="s">
        <v>2261</v>
      </c>
      <c r="B329" s="24" t="s">
        <v>2262</v>
      </c>
      <c r="C329" s="24" t="s">
        <v>1057</v>
      </c>
      <c r="D329">
        <v>8</v>
      </c>
    </row>
    <row r="330" spans="1:4" ht="28.8" x14ac:dyDescent="0.3">
      <c r="A330" t="s">
        <v>2263</v>
      </c>
      <c r="B330" s="24" t="s">
        <v>2264</v>
      </c>
      <c r="C330" s="24" t="s">
        <v>1057</v>
      </c>
      <c r="D330">
        <v>7</v>
      </c>
    </row>
    <row r="331" spans="1:4" ht="43.2" x14ac:dyDescent="0.3">
      <c r="A331" t="s">
        <v>2265</v>
      </c>
      <c r="B331" s="24" t="s">
        <v>2266</v>
      </c>
      <c r="C331" s="24" t="s">
        <v>1057</v>
      </c>
      <c r="D331">
        <v>6</v>
      </c>
    </row>
    <row r="332" spans="1:4" x14ac:dyDescent="0.3">
      <c r="A332" t="s">
        <v>2267</v>
      </c>
      <c r="B332" s="24" t="s">
        <v>2268</v>
      </c>
      <c r="C332" s="24" t="s">
        <v>1057</v>
      </c>
      <c r="D332">
        <v>5</v>
      </c>
    </row>
    <row r="333" spans="1:4" ht="28.8" x14ac:dyDescent="0.3">
      <c r="A333" t="s">
        <v>2269</v>
      </c>
      <c r="B333" s="24" t="s">
        <v>2270</v>
      </c>
      <c r="C333" s="24" t="s">
        <v>1057</v>
      </c>
      <c r="D333">
        <v>4</v>
      </c>
    </row>
    <row r="334" spans="1:4" ht="28.8" x14ac:dyDescent="0.3">
      <c r="A334" t="s">
        <v>2271</v>
      </c>
      <c r="B334" s="24" t="s">
        <v>2272</v>
      </c>
      <c r="C334" s="24" t="s">
        <v>1057</v>
      </c>
      <c r="D334">
        <v>3</v>
      </c>
    </row>
    <row r="335" spans="1:4" ht="28.8" x14ac:dyDescent="0.3">
      <c r="A335" t="s">
        <v>2273</v>
      </c>
      <c r="B335" s="24" t="s">
        <v>2274</v>
      </c>
      <c r="C335" s="24" t="s">
        <v>1057</v>
      </c>
      <c r="D335">
        <v>2</v>
      </c>
    </row>
    <row r="336" spans="1:4" ht="28.8" x14ac:dyDescent="0.3">
      <c r="A336" t="s">
        <v>2275</v>
      </c>
      <c r="B336" s="24" t="s">
        <v>2276</v>
      </c>
      <c r="C336" s="24" t="s">
        <v>1057</v>
      </c>
      <c r="D336">
        <v>1</v>
      </c>
    </row>
    <row r="337" spans="1:4" x14ac:dyDescent="0.3">
      <c r="A337" t="s">
        <v>2277</v>
      </c>
      <c r="B337" s="24" t="s">
        <v>2278</v>
      </c>
      <c r="C337" s="24" t="s">
        <v>1057</v>
      </c>
      <c r="D337">
        <v>1</v>
      </c>
    </row>
    <row r="347" spans="1:4" x14ac:dyDescent="0.3">
      <c r="D347" s="23"/>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170"/>
  <sheetViews>
    <sheetView workbookViewId="0">
      <selection activeCell="D3" sqref="D3"/>
    </sheetView>
  </sheetViews>
  <sheetFormatPr baseColWidth="10" defaultColWidth="8.88671875" defaultRowHeight="14.4" x14ac:dyDescent="0.3"/>
  <cols>
    <col min="1" max="1" width="27.109375" bestFit="1" customWidth="1"/>
    <col min="2" max="2" width="9.88671875" customWidth="1"/>
    <col min="3" max="3" width="50.109375" bestFit="1" customWidth="1"/>
  </cols>
  <sheetData>
    <row r="1" spans="1:4" x14ac:dyDescent="0.3">
      <c r="A1" t="s">
        <v>2279</v>
      </c>
      <c r="B1" t="s">
        <v>2280</v>
      </c>
      <c r="C1" t="s">
        <v>2281</v>
      </c>
      <c r="D1" t="s">
        <v>2282</v>
      </c>
    </row>
    <row r="2" spans="1:4" x14ac:dyDescent="0.3">
      <c r="A2" t="s">
        <v>894</v>
      </c>
      <c r="B2" t="s">
        <v>2283</v>
      </c>
      <c r="C2" t="str">
        <f>#REF!&amp;#REF!</f>
        <v>5KIEflmEkRab02DSZ7tcaP5tEJuAZKG5KWmgCRdpscul</v>
      </c>
      <c r="D2" t="str">
        <f>IF(INDEX(#REF!,MATCH(#REF!,#REF!,0),5)='Static ID Table'!$B$14,#REF!&amp;"NO","-")</f>
        <v>-</v>
      </c>
    </row>
    <row r="3" spans="1:4" x14ac:dyDescent="0.3">
      <c r="A3" t="s">
        <v>912</v>
      </c>
      <c r="B3" t="s">
        <v>2283</v>
      </c>
      <c r="C3" t="str">
        <f>#REF!&amp;#REF!</f>
        <v>55ugPmyn6XaTaK8oSmHrV95tEJuAZKG5KWmgCRdpscul</v>
      </c>
      <c r="D3" t="str">
        <f>IF(INDEX(#REF!,MATCH(#REF!,#REF!,0),5)='Static ID Table'!$B$14,#REF!&amp;"NO","-")</f>
        <v>-</v>
      </c>
    </row>
    <row r="4" spans="1:4" x14ac:dyDescent="0.3">
      <c r="A4" t="s">
        <v>900</v>
      </c>
      <c r="B4" t="s">
        <v>2283</v>
      </c>
      <c r="C4" t="str">
        <f>#REF!&amp;#REF!</f>
        <v>62F1Dtyjl91QqbBkoZ49Ap5tEJuAZKG5KWmgCRdpscul</v>
      </c>
      <c r="D4" t="str">
        <f>IF(INDEX(#REF!,MATCH(#REF!,#REF!,0),5)='Static ID Table'!$B$14,#REF!&amp;"NO","-")</f>
        <v>-</v>
      </c>
    </row>
    <row r="5" spans="1:4" x14ac:dyDescent="0.3">
      <c r="A5" t="s">
        <v>888</v>
      </c>
      <c r="B5" t="s">
        <v>2283</v>
      </c>
      <c r="C5" t="str">
        <f>#REF!&amp;#REF!</f>
        <v>7KHGFzghP0Xmjm0ttH5hdv5tEJuAZKG5KWmgCRdpscul</v>
      </c>
      <c r="D5" t="str">
        <f>IF(INDEX(#REF!,MATCH(#REF!,#REF!,0),5)='Static ID Table'!$B$14,#REF!&amp;"NO","-")</f>
        <v>-</v>
      </c>
    </row>
    <row r="6" spans="1:4" x14ac:dyDescent="0.3">
      <c r="A6" t="s">
        <v>231</v>
      </c>
      <c r="B6" t="s">
        <v>2283</v>
      </c>
      <c r="C6" t="str">
        <f>#REF!&amp;#REF!</f>
        <v>1NFjOpRSK9GSK6XEPeZpKu5tEJuAZKG5KWmgCRdpscul</v>
      </c>
      <c r="D6" t="str">
        <f>IF(INDEX(#REF!,MATCH(#REF!,#REF!,0),5)='Static ID Table'!$B$14,#REF!&amp;"NO","-")</f>
        <v>-</v>
      </c>
    </row>
    <row r="7" spans="1:4" x14ac:dyDescent="0.3">
      <c r="A7" t="s">
        <v>738</v>
      </c>
      <c r="B7" t="s">
        <v>2283</v>
      </c>
      <c r="C7" t="str">
        <f>#REF!&amp;#REF!</f>
        <v>6B5jWeiOj96PjZqovnrt335tEJuAZKG5KWmgCRdpscul</v>
      </c>
      <c r="D7" t="str">
        <f>IF(INDEX(#REF!,MATCH(#REF!,#REF!,0),5)='Static ID Table'!$B$14,#REF!&amp;"NO","-")</f>
        <v>-</v>
      </c>
    </row>
    <row r="8" spans="1:4" x14ac:dyDescent="0.3">
      <c r="A8" t="s">
        <v>744</v>
      </c>
      <c r="B8" t="s">
        <v>2283</v>
      </c>
      <c r="C8" t="str">
        <f>#REF!&amp;#REF!</f>
        <v>5g8L8Yv6zcuFjeWVlU8YiL5tEJuAZKG5KWmgCRdpscul</v>
      </c>
      <c r="D8" t="str">
        <f>IF(INDEX(#REF!,MATCH(#REF!,#REF!,0),5)='Static ID Table'!$B$14,#REF!&amp;"NO","-")</f>
        <v>-</v>
      </c>
    </row>
    <row r="9" spans="1:4" x14ac:dyDescent="0.3">
      <c r="A9" t="s">
        <v>689</v>
      </c>
      <c r="B9" t="s">
        <v>2284</v>
      </c>
      <c r="C9" t="str">
        <f>#REF!&amp;#REF!</f>
        <v>2yjQxyZbyorYnlPl4Lo6Zk4pStMx8J9zdTA08NPOZK8J</v>
      </c>
      <c r="D9" t="str">
        <f>IF(INDEX(#REF!,MATCH(#REF!,#REF!,0),5)='Static ID Table'!$B$14,#REF!&amp;"NO","-")</f>
        <v>-</v>
      </c>
    </row>
    <row r="10" spans="1:4" x14ac:dyDescent="0.3">
      <c r="A10" t="s">
        <v>238</v>
      </c>
      <c r="B10" t="s">
        <v>2284</v>
      </c>
      <c r="C10" t="str">
        <f>#REF!&amp;#REF!</f>
        <v>4g9WUt3YDw3iakobiLOURW4pStMx8J9zdTA08NPOZK8J</v>
      </c>
      <c r="D10" t="str">
        <f>IF(INDEX(#REF!,MATCH(#REF!,#REF!,0),5)='Static ID Table'!$B$14,#REF!&amp;"NO","-")</f>
        <v>-</v>
      </c>
    </row>
    <row r="11" spans="1:4" x14ac:dyDescent="0.3">
      <c r="A11" t="s">
        <v>244</v>
      </c>
      <c r="B11" t="s">
        <v>2284</v>
      </c>
      <c r="C11" t="str">
        <f>#REF!&amp;#REF!</f>
        <v>2X4aS6wVTDvmHUwlOoJ0k24pStMx8J9zdTA08NPOZK8J</v>
      </c>
      <c r="D11" t="str">
        <f>IF(INDEX(#REF!,MATCH(#REF!,#REF!,0),5)='Static ID Table'!$B$14,#REF!&amp;"NO","-")</f>
        <v>-</v>
      </c>
    </row>
    <row r="12" spans="1:4" x14ac:dyDescent="0.3">
      <c r="A12" t="s">
        <v>633</v>
      </c>
      <c r="B12" t="s">
        <v>2285</v>
      </c>
      <c r="C12" t="str">
        <f>#REF!&amp;#REF!</f>
        <v>7hMevDUzptlKptbCXwxgER4R9L9YGGN56lLGRoI3945q</v>
      </c>
      <c r="D12" t="str">
        <f>IF(INDEX(#REF!,MATCH(#REF!,#REF!,0),5)='Static ID Table'!$B$14,#REF!&amp;"NO","-")</f>
        <v>-</v>
      </c>
    </row>
    <row r="13" spans="1:4" x14ac:dyDescent="0.3">
      <c r="A13" t="s">
        <v>603</v>
      </c>
      <c r="B13" t="s">
        <v>2285</v>
      </c>
      <c r="C13" t="str">
        <f>#REF!&amp;#REF!</f>
        <v>5mSlaOszUEHd0BAbqSmBbW4R9L9YGGN56lLGRoI3945q</v>
      </c>
      <c r="D13" t="str">
        <f>IF(INDEX(#REF!,MATCH(#REF!,#REF!,0),5)='Static ID Table'!$B$14,#REF!&amp;"NO","-")</f>
        <v>-</v>
      </c>
    </row>
    <row r="14" spans="1:4" x14ac:dyDescent="0.3">
      <c r="A14" t="s">
        <v>1017</v>
      </c>
      <c r="B14" t="s">
        <v>2285</v>
      </c>
      <c r="C14" t="str">
        <f>#REF!&amp;#REF!</f>
        <v>4EKmI6V90BbBRZN1zYfwg64R9L9YGGN56lLGRoI3945q</v>
      </c>
      <c r="D14" t="str">
        <f>IF(INDEX(#REF!,MATCH(#REF!,#REF!,0),5)='Static ID Table'!$B$14,#REF!&amp;"NO","-")</f>
        <v>-</v>
      </c>
    </row>
    <row r="15" spans="1:4" x14ac:dyDescent="0.3">
      <c r="A15" t="s">
        <v>998</v>
      </c>
      <c r="B15" t="s">
        <v>2285</v>
      </c>
      <c r="C15" t="str">
        <f>#REF!&amp;#REF!</f>
        <v>6zj2erHsaBPCe0HuXQW3S14R9L9YGGN56lLGRoI3945q</v>
      </c>
      <c r="D15" t="str">
        <f>IF(INDEX(#REF!,MATCH(#REF!,#REF!,0),5)='Static ID Table'!$B$14,#REF!&amp;"NO","-")</f>
        <v>-</v>
      </c>
    </row>
    <row r="16" spans="1:4" x14ac:dyDescent="0.3">
      <c r="A16" t="s">
        <v>1041</v>
      </c>
      <c r="B16" t="s">
        <v>2285</v>
      </c>
      <c r="C16" t="str">
        <f>#REF!&amp;#REF!</f>
        <v>66qErdVVkFZQdnuAWgf1Ft4R9L9YGGN56lLGRoI3945q</v>
      </c>
      <c r="D16" t="str">
        <f>IF(INDEX(#REF!,MATCH(#REF!,#REF!,0),5)='Static ID Table'!$B$14,#REF!&amp;"NO","-")</f>
        <v>-</v>
      </c>
    </row>
    <row r="17" spans="1:4" x14ac:dyDescent="0.3">
      <c r="A17" t="s">
        <v>250</v>
      </c>
      <c r="B17" t="s">
        <v>2285</v>
      </c>
      <c r="C17" t="str">
        <f>#REF!&amp;#REF!</f>
        <v>6PgJUOQP7XxD6372lBM8lX4R9L9YGGN56lLGRoI3945q</v>
      </c>
      <c r="D17" t="str">
        <f>IF(INDEX(#REF!,MATCH(#REF!,#REF!,0),5)='Static ID Table'!$B$14,#REF!&amp;"NO","-")</f>
        <v>-</v>
      </c>
    </row>
    <row r="18" spans="1:4" x14ac:dyDescent="0.3">
      <c r="A18" t="s">
        <v>968</v>
      </c>
      <c r="B18" t="s">
        <v>2286</v>
      </c>
      <c r="C18" t="str">
        <f>#REF!&amp;#REF!</f>
        <v>hRD9LVRWdv0Xjfts40xHo78wVA7YnBFnvaegzh1b0Ty</v>
      </c>
      <c r="D18" t="str">
        <f>IF(INDEX(#REF!,MATCH(#REF!,#REF!,0),5)='Static ID Table'!$B$14,#REF!&amp;"NO","-")</f>
        <v>-</v>
      </c>
    </row>
    <row r="19" spans="1:4" x14ac:dyDescent="0.3">
      <c r="A19" t="s">
        <v>950</v>
      </c>
      <c r="B19" t="s">
        <v>2286</v>
      </c>
      <c r="C19" t="str">
        <f>#REF!&amp;#REF!</f>
        <v>5DS7FHDtDqEaVYAUQwziPe78wVA7YnBFnvaegzh1b0Ty</v>
      </c>
      <c r="D19" t="str">
        <f>IF(INDEX(#REF!,MATCH(#REF!,#REF!,0),5)='Static ID Table'!$B$14,#REF!&amp;"NO","-")</f>
        <v>-</v>
      </c>
    </row>
    <row r="20" spans="1:4" x14ac:dyDescent="0.3">
      <c r="A20" t="s">
        <v>962</v>
      </c>
      <c r="B20" t="s">
        <v>2286</v>
      </c>
      <c r="C20" t="str">
        <f>#REF!&amp;#REF!</f>
        <v>iHndUfPyGPYoulIuDy0lW78wVA7YnBFnvaegzh1b0Ty</v>
      </c>
      <c r="D20" t="str">
        <f>IF(INDEX(#REF!,MATCH(#REF!,#REF!,0),5)='Static ID Table'!$B$14,#REF!&amp;"NO","-")</f>
        <v>-</v>
      </c>
    </row>
    <row r="21" spans="1:4" x14ac:dyDescent="0.3">
      <c r="A21" t="s">
        <v>944</v>
      </c>
      <c r="B21" t="s">
        <v>2286</v>
      </c>
      <c r="C21" t="str">
        <f>#REF!&amp;#REF!</f>
        <v>53cLJ9maGxLIO7jJOMikQa78wVA7YnBFnvaegzh1b0Ty</v>
      </c>
      <c r="D21" t="str">
        <f>IF(INDEX(#REF!,MATCH(#REF!,#REF!,0),5)='Static ID Table'!$B$14,#REF!&amp;"NO","-")</f>
        <v>-</v>
      </c>
    </row>
    <row r="22" spans="1:4" x14ac:dyDescent="0.3">
      <c r="A22" t="s">
        <v>956</v>
      </c>
      <c r="B22" t="s">
        <v>2286</v>
      </c>
      <c r="C22" t="str">
        <f>#REF!&amp;#REF!</f>
        <v>zTeiFZvpwcYT8I0X4LGjd78wVA7YnBFnvaegzh1b0Ty</v>
      </c>
      <c r="D22" t="str">
        <f>IF(INDEX(#REF!,MATCH(#REF!,#REF!,0),5)='Static ID Table'!$B$14,#REF!&amp;"NO","-")</f>
        <v>-</v>
      </c>
    </row>
    <row r="23" spans="1:4" x14ac:dyDescent="0.3">
      <c r="A23" t="s">
        <v>974</v>
      </c>
      <c r="B23" t="s">
        <v>2286</v>
      </c>
      <c r="C23" t="str">
        <f>#REF!&amp;#REF!</f>
        <v>bGUOIClk5fJfkQ2PSC5Yo78wVA7YnBFnvaegzh1b0Ty</v>
      </c>
      <c r="D23" t="str">
        <f>IF(INDEX(#REF!,MATCH(#REF!,#REF!,0),5)='Static ID Table'!$B$14,#REF!&amp;"NO","-")</f>
        <v>-</v>
      </c>
    </row>
    <row r="24" spans="1:4" x14ac:dyDescent="0.3">
      <c r="A24" t="s">
        <v>938</v>
      </c>
      <c r="B24" t="s">
        <v>2286</v>
      </c>
      <c r="C24" t="str">
        <f>#REF!&amp;#REF!</f>
        <v>4EifHPT6iAprFqaYjJcXPx78wVA7YnBFnvaegzh1b0Ty</v>
      </c>
      <c r="D24" t="str">
        <f>IF(INDEX(#REF!,MATCH(#REF!,#REF!,0),5)='Static ID Table'!$B$14,#REF!&amp;"NO","-")</f>
        <v>-</v>
      </c>
    </row>
    <row r="25" spans="1:4" x14ac:dyDescent="0.3">
      <c r="A25" t="s">
        <v>932</v>
      </c>
      <c r="B25" t="s">
        <v>2286</v>
      </c>
      <c r="C25" t="str">
        <f>#REF!&amp;#REF!</f>
        <v>4aPDoeTyqlNVgH7Oxvt5MN78wVA7YnBFnvaegzh1b0Ty</v>
      </c>
      <c r="D25" t="str">
        <f>IF(INDEX(#REF!,MATCH(#REF!,#REF!,0),5)='Static ID Table'!$B$14,#REF!&amp;"NO","-")</f>
        <v>-</v>
      </c>
    </row>
    <row r="26" spans="1:4" x14ac:dyDescent="0.3">
      <c r="A26" t="s">
        <v>906</v>
      </c>
      <c r="B26" t="s">
        <v>2286</v>
      </c>
      <c r="C26" t="str">
        <f>#REF!&amp;#REF!</f>
        <v>6WR3u7wtuJvfHf6Z9rNIg78wVA7YnBFnvaegzh1b0Ty</v>
      </c>
      <c r="D26" t="str">
        <f>IF(INDEX(#REF!,MATCH(#REF!,#REF!,0),5)='Static ID Table'!$B$14,#REF!&amp;"NO","-")</f>
        <v>-</v>
      </c>
    </row>
    <row r="27" spans="1:4" x14ac:dyDescent="0.3">
      <c r="A27" t="s">
        <v>882</v>
      </c>
      <c r="B27" t="s">
        <v>2286</v>
      </c>
      <c r="C27" t="str">
        <f>#REF!&amp;#REF!</f>
        <v>3ToajmpVrhj5TXiCLEnKzd78wVA7YnBFnvaegzh1b0Ty</v>
      </c>
      <c r="D27" t="str">
        <f>IF(INDEX(#REF!,MATCH(#REF!,#REF!,0),5)='Static ID Table'!$B$14,#REF!&amp;"NO","-")</f>
        <v>-</v>
      </c>
    </row>
    <row r="28" spans="1:4" x14ac:dyDescent="0.3">
      <c r="A28" t="s">
        <v>870</v>
      </c>
      <c r="B28" t="s">
        <v>2286</v>
      </c>
      <c r="C28" t="str">
        <f>#REF!&amp;#REF!</f>
        <v>2PJJrwtoO00cfWO9E07WHW78wVA7YnBFnvaegzh1b0Ty</v>
      </c>
      <c r="D28" t="str">
        <f>IF(INDEX(#REF!,MATCH(#REF!,#REF!,0),5)='Static ID Table'!$B$14,#REF!&amp;"NO","-")</f>
        <v>-</v>
      </c>
    </row>
    <row r="29" spans="1:4" x14ac:dyDescent="0.3">
      <c r="A29" t="s">
        <v>127</v>
      </c>
      <c r="B29" t="s">
        <v>2286</v>
      </c>
      <c r="C29" t="str">
        <f>#REF!&amp;#REF!</f>
        <v>7B88XM07CTRiUy0OoP9p3S78wVA7YnBFnvaegzh1b0Ty</v>
      </c>
      <c r="D29" t="str">
        <f>IF(INDEX(#REF!,MATCH(#REF!,#REF!,0),5)='Static ID Table'!$B$14,#REF!&amp;"NO","-")</f>
        <v>-</v>
      </c>
    </row>
    <row r="30" spans="1:4" x14ac:dyDescent="0.3">
      <c r="A30" t="s">
        <v>135</v>
      </c>
      <c r="B30" t="s">
        <v>2286</v>
      </c>
      <c r="C30" t="str">
        <f>#REF!&amp;#REF!</f>
        <v>6EMafRe3t5Y3mnMxnrbv8F78wVA7YnBFnvaegzh1b0Ty</v>
      </c>
      <c r="D30" t="str">
        <f>IF(INDEX(#REF!,MATCH(#REF!,#REF!,0),5)='Static ID Table'!$B$14,#REF!&amp;"NO","-")</f>
        <v>-</v>
      </c>
    </row>
    <row r="31" spans="1:4" x14ac:dyDescent="0.3">
      <c r="A31" t="s">
        <v>864</v>
      </c>
      <c r="B31" t="s">
        <v>2286</v>
      </c>
      <c r="C31" t="str">
        <f>#REF!&amp;#REF!</f>
        <v>6agNB6KtK3MjTVsJYdiMIR78wVA7YnBFnvaegzh1b0Ty</v>
      </c>
      <c r="D31" t="str">
        <f>IF(INDEX(#REF!,MATCH(#REF!,#REF!,0),5)='Static ID Table'!$B$14,#REF!&amp;"NO","-")</f>
        <v>-</v>
      </c>
    </row>
    <row r="32" spans="1:4" x14ac:dyDescent="0.3">
      <c r="A32" t="s">
        <v>149</v>
      </c>
      <c r="B32" t="s">
        <v>2286</v>
      </c>
      <c r="C32" t="str">
        <f>#REF!&amp;#REF!</f>
        <v>5SBH4UVkiiyFpOPmsDBTJW78wVA7YnBFnvaegzh1b0Ty</v>
      </c>
      <c r="D32" t="str">
        <f>IF(INDEX(#REF!,MATCH(#REF!,#REF!,0),5)='Static ID Table'!$B$14,#REF!&amp;"NO","-")</f>
        <v>-</v>
      </c>
    </row>
    <row r="33" spans="1:4" x14ac:dyDescent="0.3">
      <c r="A33" t="s">
        <v>851</v>
      </c>
      <c r="B33" t="s">
        <v>2286</v>
      </c>
      <c r="C33" t="str">
        <f>#REF!&amp;#REF!</f>
        <v>4elU6YivpDUP8Zg3hYzRUR78wVA7YnBFnvaegzh1b0Ty</v>
      </c>
      <c r="D33" t="str">
        <f>IF(INDEX(#REF!,MATCH(#REF!,#REF!,0),5)='Static ID Table'!$B$14,#REF!&amp;"NO","-")</f>
        <v>-</v>
      </c>
    </row>
    <row r="34" spans="1:4" x14ac:dyDescent="0.3">
      <c r="A34" t="s">
        <v>845</v>
      </c>
      <c r="B34" t="s">
        <v>2286</v>
      </c>
      <c r="C34" t="str">
        <f>#REF!&amp;#REF!</f>
        <v>4Z90n5MuwIly9eLPYBpn4i78wVA7YnBFnvaegzh1b0Ty</v>
      </c>
      <c r="D34" t="str">
        <f>IF(INDEX(#REF!,MATCH(#REF!,#REF!,0),5)='Static ID Table'!$B$14,#REF!&amp;"NO","-")</f>
        <v>-</v>
      </c>
    </row>
    <row r="35" spans="1:4" x14ac:dyDescent="0.3">
      <c r="A35" t="s">
        <v>171</v>
      </c>
      <c r="B35" t="s">
        <v>2286</v>
      </c>
      <c r="C35" t="str">
        <f>#REF!&amp;#REF!</f>
        <v>46SFKyIYeUQ3Fa48McaHks78wVA7YnBFnvaegzh1b0Ty</v>
      </c>
      <c r="D35" t="str">
        <f>IF(INDEX(#REF!,MATCH(#REF!,#REF!,0),5)='Static ID Table'!$B$14,#REF!&amp;"NO","-")</f>
        <v>-</v>
      </c>
    </row>
    <row r="36" spans="1:4" x14ac:dyDescent="0.3">
      <c r="A36" t="s">
        <v>141</v>
      </c>
      <c r="B36" t="s">
        <v>2286</v>
      </c>
      <c r="C36" t="str">
        <f>#REF!&amp;#REF!</f>
        <v>1pZB76SwBalQpUvgXPZztD78wVA7YnBFnvaegzh1b0Ty</v>
      </c>
      <c r="D36" t="str">
        <f>IF(INDEX(#REF!,MATCH(#REF!,#REF!,0),5)='Static ID Table'!$B$14,#REF!&amp;"NO","-")</f>
        <v>-</v>
      </c>
    </row>
    <row r="37" spans="1:4" x14ac:dyDescent="0.3">
      <c r="A37" t="s">
        <v>231</v>
      </c>
      <c r="B37" t="s">
        <v>2286</v>
      </c>
      <c r="C37" t="str">
        <f>#REF!&amp;#REF!</f>
        <v>1NFjOpRSK9GSK6XEPeZpKu78wVA7YnBFnvaegzh1b0Ty</v>
      </c>
      <c r="D37" t="str">
        <f>IF(INDEX(#REF!,MATCH(#REF!,#REF!,0),5)='Static ID Table'!$B$14,#REF!&amp;"NO","-")</f>
        <v>-</v>
      </c>
    </row>
    <row r="38" spans="1:4" x14ac:dyDescent="0.3">
      <c r="A38" t="s">
        <v>738</v>
      </c>
      <c r="B38" t="s">
        <v>2286</v>
      </c>
      <c r="C38" t="str">
        <f>#REF!&amp;#REF!</f>
        <v>6B5jWeiOj96PjZqovnrt3378wVA7YnBFnvaegzh1b0Ty</v>
      </c>
      <c r="D38" t="str">
        <f>IF(INDEX(#REF!,MATCH(#REF!,#REF!,0),5)='Static ID Table'!$B$14,#REF!&amp;"NO","-")</f>
        <v>-</v>
      </c>
    </row>
    <row r="39" spans="1:4" x14ac:dyDescent="0.3">
      <c r="A39" t="s">
        <v>744</v>
      </c>
      <c r="B39" t="s">
        <v>2286</v>
      </c>
      <c r="C39" t="str">
        <f>#REF!&amp;#REF!</f>
        <v>5g8L8Yv6zcuFjeWVlU8YiL78wVA7YnBFnvaegzh1b0Ty</v>
      </c>
      <c r="D39" t="str">
        <f>IF(INDEX(#REF!,MATCH(#REF!,#REF!,0),5)='Static ID Table'!$B$14,#REF!&amp;"NO","-")</f>
        <v>-</v>
      </c>
    </row>
    <row r="40" spans="1:4" x14ac:dyDescent="0.3">
      <c r="A40" t="s">
        <v>726</v>
      </c>
      <c r="B40" t="s">
        <v>2286</v>
      </c>
      <c r="C40" t="str">
        <f>#REF!&amp;#REF!</f>
        <v>3F5wfmk1zAArbWYWlPKu9R78wVA7YnBFnvaegzh1b0Ty</v>
      </c>
      <c r="D40" t="str">
        <f>IF(INDEX(#REF!,MATCH(#REF!,#REF!,0),5)='Static ID Table'!$B$14,#REF!&amp;"NO","-")</f>
        <v>-</v>
      </c>
    </row>
    <row r="41" spans="1:4" x14ac:dyDescent="0.3">
      <c r="A41" t="s">
        <v>732</v>
      </c>
      <c r="B41" t="s">
        <v>2286</v>
      </c>
      <c r="C41" t="str">
        <f>#REF!&amp;#REF!</f>
        <v>3ebLYGBPEs54Qayv6G7dKB78wVA7YnBFnvaegzh1b0Ty</v>
      </c>
      <c r="D41" t="str">
        <f>IF(INDEX(#REF!,MATCH(#REF!,#REF!,0),5)='Static ID Table'!$B$14,#REF!&amp;"NO","-")</f>
        <v>-</v>
      </c>
    </row>
    <row r="42" spans="1:4" x14ac:dyDescent="0.3">
      <c r="A42" t="s">
        <v>701</v>
      </c>
      <c r="B42" t="s">
        <v>2286</v>
      </c>
      <c r="C42" t="str">
        <f>#REF!&amp;#REF!</f>
        <v>6GD9zqi1cCUgRFhygYCirx78wVA7YnBFnvaegzh1b0Ty</v>
      </c>
      <c r="D42" t="str">
        <f>IF(INDEX(#REF!,MATCH(#REF!,#REF!,0),5)='Static ID Table'!$B$14,#REF!&amp;"NO","-")</f>
        <v>-</v>
      </c>
    </row>
    <row r="43" spans="1:4" x14ac:dyDescent="0.3">
      <c r="A43" t="s">
        <v>190</v>
      </c>
      <c r="B43" t="s">
        <v>2286</v>
      </c>
      <c r="C43" t="str">
        <f>#REF!&amp;#REF!</f>
        <v>5gpVd4rImtHIyfVoyqcNVO78wVA7YnBFnvaegzh1b0Ty</v>
      </c>
      <c r="D43" t="str">
        <f>IF(INDEX(#REF!,MATCH(#REF!,#REF!,0),5)='Static ID Table'!$B$14,#REF!&amp;"NO","-")</f>
        <v>-</v>
      </c>
    </row>
    <row r="44" spans="1:4" x14ac:dyDescent="0.3">
      <c r="A44" t="s">
        <v>819</v>
      </c>
      <c r="B44" t="s">
        <v>2286</v>
      </c>
      <c r="C44" t="str">
        <f>#REF!&amp;#REF!</f>
        <v>d2dn4gZTWN0Vd33TcLQqM78wVA7YnBFnvaegzh1b0Ty</v>
      </c>
      <c r="D44" t="str">
        <f>IF(INDEX(#REF!,MATCH(#REF!,#REF!,0),5)='Static ID Table'!$B$14,#REF!&amp;"NO","-")</f>
        <v>-</v>
      </c>
    </row>
    <row r="45" spans="1:4" x14ac:dyDescent="0.3">
      <c r="A45" t="s">
        <v>925</v>
      </c>
      <c r="B45" t="s">
        <v>2286</v>
      </c>
      <c r="C45" t="str">
        <f>#REF!&amp;#REF!</f>
        <v>10CP51JRtCxtSJ8KB5UYB578wVA7YnBFnvaegzh1b0Ty</v>
      </c>
      <c r="D45" t="str">
        <f>IF(INDEX(#REF!,MATCH(#REF!,#REF!,0),5)='Static ID Table'!$B$14,#REF!&amp;"NO","-")</f>
        <v>-</v>
      </c>
    </row>
    <row r="46" spans="1:4" x14ac:dyDescent="0.3">
      <c r="A46" t="s">
        <v>894</v>
      </c>
      <c r="B46" t="s">
        <v>2286</v>
      </c>
      <c r="C46" t="str">
        <f>#REF!&amp;#REF!</f>
        <v>5KIEflmEkRab02DSZ7tcaP78wVA7YnBFnvaegzh1b0Ty</v>
      </c>
      <c r="D46" t="str">
        <f>IF(INDEX(#REF!,MATCH(#REF!,#REF!,0),5)='Static ID Table'!$B$14,#REF!&amp;"NO","-")</f>
        <v>-</v>
      </c>
    </row>
    <row r="47" spans="1:4" x14ac:dyDescent="0.3">
      <c r="A47" t="s">
        <v>912</v>
      </c>
      <c r="B47" t="s">
        <v>2286</v>
      </c>
      <c r="C47" t="str">
        <f>#REF!&amp;#REF!</f>
        <v>55ugPmyn6XaTaK8oSmHrV978wVA7YnBFnvaegzh1b0Ty</v>
      </c>
      <c r="D47" t="str">
        <f>IF(INDEX(#REF!,MATCH(#REF!,#REF!,0),5)='Static ID Table'!$B$14,#REF!&amp;"NO","-")</f>
        <v>-</v>
      </c>
    </row>
    <row r="48" spans="1:4" x14ac:dyDescent="0.3">
      <c r="A48" t="s">
        <v>900</v>
      </c>
      <c r="B48" t="s">
        <v>2286</v>
      </c>
      <c r="C48" t="str">
        <f>#REF!&amp;#REF!</f>
        <v>62F1Dtyjl91QqbBkoZ49Ap78wVA7YnBFnvaegzh1b0Ty</v>
      </c>
      <c r="D48" t="str">
        <f>IF(INDEX(#REF!,MATCH(#REF!,#REF!,0),5)='Static ID Table'!$B$14,#REF!&amp;"NO","-")</f>
        <v>-</v>
      </c>
    </row>
    <row r="49" spans="1:4" x14ac:dyDescent="0.3">
      <c r="A49" t="s">
        <v>888</v>
      </c>
      <c r="B49" t="s">
        <v>2286</v>
      </c>
      <c r="C49" t="str">
        <f>#REF!&amp;#REF!</f>
        <v>7KHGFzghP0Xmjm0ttH5hdv78wVA7YnBFnvaegzh1b0Ty</v>
      </c>
      <c r="D49" t="str">
        <f>IF(INDEX(#REF!,MATCH(#REF!,#REF!,0),5)='Static ID Table'!$B$14,#REF!&amp;"NO","-")</f>
        <v>-</v>
      </c>
    </row>
    <row r="50" spans="1:4" x14ac:dyDescent="0.3">
      <c r="A50" t="s">
        <v>857</v>
      </c>
      <c r="B50" t="s">
        <v>2286</v>
      </c>
      <c r="C50" t="str">
        <f>#REF!&amp;#REF!</f>
        <v>GrWM6LSjdibnpeJcmYNl878wVA7YnBFnvaegzh1b0Ty</v>
      </c>
      <c r="D50" t="str">
        <f>IF(INDEX(#REF!,MATCH(#REF!,#REF!,0),5)='Static ID Table'!$B$14,#REF!&amp;"NO","-")</f>
        <v>-</v>
      </c>
    </row>
    <row r="51" spans="1:4" x14ac:dyDescent="0.3">
      <c r="A51" t="s">
        <v>597</v>
      </c>
      <c r="B51" t="s">
        <v>2287</v>
      </c>
      <c r="C51" t="str">
        <f>#REF!&amp;#REF!</f>
        <v>3XAgnXz2B2MkrodMxTOllI7o0xBDTKxcKpHsZRwunVdc</v>
      </c>
      <c r="D51" t="str">
        <f>IF(INDEX(#REF!,MATCH(#REF!,#REF!,0),5)='Static ID Table'!$B$14,#REF!&amp;"NO","-")</f>
        <v>-</v>
      </c>
    </row>
    <row r="52" spans="1:4" x14ac:dyDescent="0.3">
      <c r="A52" t="s">
        <v>591</v>
      </c>
      <c r="B52" t="s">
        <v>2287</v>
      </c>
      <c r="C52" t="str">
        <f>#REF!&amp;#REF!</f>
        <v>6PXBd5F7khUis9LNtJ7uMx7o0xBDTKxcKpHsZRwunVdc</v>
      </c>
      <c r="D52" t="str">
        <f>IF(INDEX(#REF!,MATCH(#REF!,#REF!,0),5)='Static ID Table'!$B$14,#REF!&amp;"NO","-")</f>
        <v>-</v>
      </c>
    </row>
    <row r="53" spans="1:4" x14ac:dyDescent="0.3">
      <c r="A53" t="s">
        <v>42</v>
      </c>
      <c r="B53" t="s">
        <v>2287</v>
      </c>
      <c r="C53" t="str">
        <f>#REF!&amp;#REF!</f>
        <v>6Z0Zehhoet77UdLkNpAK487o0xBDTKxcKpHsZRwunVdc</v>
      </c>
      <c r="D53" t="str">
        <f>IF(INDEX(#REF!,MATCH(#REF!,#REF!,0),5)='Static ID Table'!$B$14,#REF!&amp;"NO","-")</f>
        <v>-</v>
      </c>
    </row>
    <row r="54" spans="1:4" x14ac:dyDescent="0.3">
      <c r="A54" t="s">
        <v>121</v>
      </c>
      <c r="B54" t="s">
        <v>2288</v>
      </c>
      <c r="C54" t="str">
        <f>#REF!&amp;#REF!</f>
        <v>3iN0dj8MxhwAmPvSDUtPip1DKo9zqfflOcZsDUt4F8bK</v>
      </c>
      <c r="D54" t="str">
        <f>IF(INDEX(#REF!,MATCH(#REF!,#REF!,0),5)='Static ID Table'!$B$14,#REF!&amp;"NO","-")</f>
        <v>-</v>
      </c>
    </row>
    <row r="55" spans="1:4" x14ac:dyDescent="0.3">
      <c r="A55" t="s">
        <v>1035</v>
      </c>
      <c r="B55" t="s">
        <v>2288</v>
      </c>
      <c r="C55" t="str">
        <f>#REF!&amp;#REF!</f>
        <v>3RDU80FZodR5KDkY5DZdlS1DKo9zqfflOcZsDUt4F8bK</v>
      </c>
      <c r="D55" t="str">
        <f>IF(INDEX(#REF!,MATCH(#REF!,#REF!,0),5)='Static ID Table'!$B$14,#REF!&amp;"NO","-")</f>
        <v>-</v>
      </c>
    </row>
    <row r="56" spans="1:4" x14ac:dyDescent="0.3">
      <c r="A56" t="s">
        <v>224</v>
      </c>
      <c r="B56" t="s">
        <v>2289</v>
      </c>
      <c r="C56" t="str">
        <f>#REF!&amp;#REF!</f>
        <v>7i5C0hXneQ9Ts42qUlx9bT6WUvJ8mCZ5jZz6OMmg6bGM</v>
      </c>
      <c r="D56" t="str">
        <f>IF(INDEX(#REF!,MATCH(#REF!,#REF!,0),5)='Static ID Table'!$B$14,#REF!&amp;"NO","-")</f>
        <v>-</v>
      </c>
    </row>
    <row r="57" spans="1:4" x14ac:dyDescent="0.3">
      <c r="A57" t="s">
        <v>627</v>
      </c>
      <c r="B57" t="s">
        <v>2289</v>
      </c>
      <c r="C57" t="str">
        <f>#REF!&amp;#REF!</f>
        <v>6A3ffduopCYBDPs2ia3uU26WUvJ8mCZ5jZz6OMmg6bGM</v>
      </c>
      <c r="D57" t="str">
        <f>IF(INDEX(#REF!,MATCH(#REF!,#REF!,0),5)='Static ID Table'!$B$14,#REF!&amp;"NO","-")</f>
        <v>-</v>
      </c>
    </row>
    <row r="58" spans="1:4" x14ac:dyDescent="0.3">
      <c r="A58" t="s">
        <v>665</v>
      </c>
      <c r="B58" t="s">
        <v>2289</v>
      </c>
      <c r="C58" t="str">
        <f>#REF!&amp;#REF!</f>
        <v>2AkWRCSbZwSgg3JGSyni9q6WUvJ8mCZ5jZz6OMmg6bGM</v>
      </c>
      <c r="D58" t="str">
        <f>IF(INDEX(#REF!,MATCH(#REF!,#REF!,0),5)='Static ID Table'!$B$14,#REF!&amp;"NO","-")</f>
        <v>-</v>
      </c>
    </row>
    <row r="59" spans="1:4" x14ac:dyDescent="0.3">
      <c r="A59" t="s">
        <v>597</v>
      </c>
      <c r="B59" t="s">
        <v>2289</v>
      </c>
      <c r="C59" t="str">
        <f>#REF!&amp;#REF!</f>
        <v>3XAgnXz2B2MkrodMxTOllI6WUvJ8mCZ5jZz6OMmg6bGM</v>
      </c>
      <c r="D59" t="str">
        <f>IF(INDEX(#REF!,MATCH(#REF!,#REF!,0),5)='Static ID Table'!$B$14,#REF!&amp;"NO","-")</f>
        <v>-</v>
      </c>
    </row>
    <row r="60" spans="1:4" x14ac:dyDescent="0.3">
      <c r="A60" t="s">
        <v>591</v>
      </c>
      <c r="B60" t="s">
        <v>2289</v>
      </c>
      <c r="C60" t="str">
        <f>#REF!&amp;#REF!</f>
        <v>6PXBd5F7khUis9LNtJ7uMx6WUvJ8mCZ5jZz6OMmg6bGM</v>
      </c>
      <c r="D60" t="str">
        <f>IF(INDEX(#REF!,MATCH(#REF!,#REF!,0),5)='Static ID Table'!$B$14,#REF!&amp;"NO","-")</f>
        <v>-</v>
      </c>
    </row>
    <row r="61" spans="1:4" x14ac:dyDescent="0.3">
      <c r="A61" t="s">
        <v>42</v>
      </c>
      <c r="B61" t="s">
        <v>2289</v>
      </c>
      <c r="C61" t="str">
        <f>#REF!&amp;#REF!</f>
        <v>6Z0Zehhoet77UdLkNpAK486WUvJ8mCZ5jZz6OMmg6bGM</v>
      </c>
      <c r="D61" t="str">
        <f>IF(INDEX(#REF!,MATCH(#REF!,#REF!,0),5)='Static ID Table'!$B$14,#REF!&amp;"NO","-")</f>
        <v>-</v>
      </c>
    </row>
    <row r="62" spans="1:4" x14ac:dyDescent="0.3">
      <c r="A62" t="s">
        <v>640</v>
      </c>
      <c r="B62" t="s">
        <v>2290</v>
      </c>
      <c r="C62" t="str">
        <f>#REF!&amp;#REF!</f>
        <v>2VjbjKk5ZqRQIy6Ryw04qk4C7ap9WXrPsgE102XE9985</v>
      </c>
      <c r="D62" t="str">
        <f>IF(INDEX(#REF!,MATCH(#REF!,#REF!,0),5)='Static ID Table'!$B$14,#REF!&amp;"NO","-")</f>
        <v>-</v>
      </c>
    </row>
    <row r="63" spans="1:4" x14ac:dyDescent="0.3">
      <c r="A63" t="s">
        <v>257</v>
      </c>
      <c r="B63" t="s">
        <v>2290</v>
      </c>
      <c r="C63" t="str">
        <f>#REF!&amp;#REF!</f>
        <v>4YFCgG7VKoe1C4rTqyvkvo4C7ap9WXrPsgE102XE9985</v>
      </c>
      <c r="D63" t="str">
        <f>IF(INDEX(#REF!,MATCH(#REF!,#REF!,0),5)='Static ID Table'!$B$14,#REF!&amp;"NO","-")</f>
        <v>-</v>
      </c>
    </row>
    <row r="64" spans="1:4" x14ac:dyDescent="0.3">
      <c r="A64" t="s">
        <v>531</v>
      </c>
      <c r="B64" t="s">
        <v>2290</v>
      </c>
      <c r="C64" t="str">
        <f>#REF!&amp;#REF!</f>
        <v>1gZll4bOCxosKoKhEl2rq84C7ap9WXrPsgE102XE9985</v>
      </c>
      <c r="D64" t="str">
        <f>IF(INDEX(#REF!,MATCH(#REF!,#REF!,0),5)='Static ID Table'!$B$14,#REF!&amp;"NO","-")</f>
        <v>-</v>
      </c>
    </row>
    <row r="65" spans="1:4" x14ac:dyDescent="0.3">
      <c r="A65" t="s">
        <v>507</v>
      </c>
      <c r="B65" t="s">
        <v>2290</v>
      </c>
      <c r="C65" t="str">
        <f>#REF!&amp;#REF!</f>
        <v>63xuzVUvh3fq7hsPyML6ds4C7ap9WXrPsgE102XE9985</v>
      </c>
      <c r="D65" t="str">
        <f>IF(INDEX(#REF!,MATCH(#REF!,#REF!,0),5)='Static ID Table'!$B$14,#REF!&amp;"NO","-")</f>
        <v>-</v>
      </c>
    </row>
    <row r="66" spans="1:4" x14ac:dyDescent="0.3">
      <c r="A66" t="s">
        <v>285</v>
      </c>
      <c r="B66" t="s">
        <v>2291</v>
      </c>
      <c r="C66" t="str">
        <f>#REF!&amp;#REF!</f>
        <v>2tv4TW2qPQqZzCJtVpMtXf2da4xRvctaGroBQaFMVdXV</v>
      </c>
      <c r="D66" t="str">
        <f>IF(INDEX(#REF!,MATCH(#REF!,#REF!,0),5)='Static ID Table'!$B$14,#REF!&amp;"NO","-")</f>
        <v>-</v>
      </c>
    </row>
    <row r="67" spans="1:4" x14ac:dyDescent="0.3">
      <c r="A67" t="s">
        <v>271</v>
      </c>
      <c r="B67" t="s">
        <v>2291</v>
      </c>
      <c r="C67" t="str">
        <f>#REF!&amp;#REF!</f>
        <v>3JEp9Z2OdjxYyKhQS8bBHM2da4xRvctaGroBQaFMVdXV</v>
      </c>
      <c r="D67" t="str">
        <f>IF(INDEX(#REF!,MATCH(#REF!,#REF!,0),5)='Static ID Table'!$B$14,#REF!&amp;"NO","-")</f>
        <v>-</v>
      </c>
    </row>
    <row r="68" spans="1:4" x14ac:dyDescent="0.3">
      <c r="A68" t="s">
        <v>585</v>
      </c>
      <c r="B68" t="s">
        <v>2291</v>
      </c>
      <c r="C68" t="str">
        <f>#REF!&amp;#REF!</f>
        <v>7GJHldkb3WbO9dD9xzdm4Z2da4xRvctaGroBQaFMVdXV</v>
      </c>
      <c r="D68" t="str">
        <f>IF(INDEX(#REF!,MATCH(#REF!,#REF!,0),5)='Static ID Table'!$B$14,#REF!&amp;"NO","-")</f>
        <v>-</v>
      </c>
    </row>
    <row r="69" spans="1:4" x14ac:dyDescent="0.3">
      <c r="A69" t="s">
        <v>567</v>
      </c>
      <c r="B69" t="s">
        <v>2291</v>
      </c>
      <c r="C69" t="str">
        <f>#REF!&amp;#REF!</f>
        <v>6p8eHn0JMjasmwCN7u2anS2da4xRvctaGroBQaFMVdXV</v>
      </c>
      <c r="D69" t="str">
        <f>IF(INDEX(#REF!,MATCH(#REF!,#REF!,0),5)='Static ID Table'!$B$14,#REF!&amp;"NO","-")</f>
        <v>-</v>
      </c>
    </row>
    <row r="70" spans="1:4" x14ac:dyDescent="0.3">
      <c r="A70" t="s">
        <v>1017</v>
      </c>
      <c r="B70" t="s">
        <v>2292</v>
      </c>
      <c r="C70" t="str">
        <f>#REF!&amp;#REF!</f>
        <v>4EKmI6V90BbBRZN1zYfwg67t4qfGXrdadx66xrfTpE0d</v>
      </c>
      <c r="D70" t="str">
        <f>IF(INDEX(#REF!,MATCH(#REF!,#REF!,0),5)='Static ID Table'!$B$14,#REF!&amp;"NO","-")</f>
        <v>-</v>
      </c>
    </row>
    <row r="71" spans="1:4" x14ac:dyDescent="0.3">
      <c r="A71" t="s">
        <v>579</v>
      </c>
      <c r="B71" t="s">
        <v>2293</v>
      </c>
      <c r="C71" t="str">
        <f>#REF!&amp;#REF!</f>
        <v>5oCkXTJdFGwstXYPbMisck1DMh4nsjnxwoMXI3CEg6sF</v>
      </c>
      <c r="D71" t="str">
        <f>IF(INDEX(#REF!,MATCH(#REF!,#REF!,0),5)='Static ID Table'!$B$14,#REF!&amp;"NO","-")</f>
        <v>-</v>
      </c>
    </row>
    <row r="72" spans="1:4" x14ac:dyDescent="0.3">
      <c r="A72" t="s">
        <v>264</v>
      </c>
      <c r="B72" t="s">
        <v>2293</v>
      </c>
      <c r="C72" t="str">
        <f>#REF!&amp;#REF!</f>
        <v>576nzgttvJJQqI6hrSGTLe1DMh4nsjnxwoMXI3CEg6sF</v>
      </c>
      <c r="D72" t="str">
        <f>IF(INDEX(#REF!,MATCH(#REF!,#REF!,0),5)='Static ID Table'!$B$14,#REF!&amp;"NO","-")</f>
        <v>-</v>
      </c>
    </row>
    <row r="73" spans="1:4" x14ac:dyDescent="0.3">
      <c r="A73" t="s">
        <v>573</v>
      </c>
      <c r="B73" t="s">
        <v>2293</v>
      </c>
      <c r="C73" t="str">
        <f>#REF!&amp;#REF!</f>
        <v>7ifKEcvN3QUCLa7b59iPF51DMh4nsjnxwoMXI3CEg6sF</v>
      </c>
      <c r="D73" t="str">
        <f>IF(INDEX(#REF!,MATCH(#REF!,#REF!,0),5)='Static ID Table'!$B$14,#REF!&amp;"NO","-")</f>
        <v>-</v>
      </c>
    </row>
    <row r="74" spans="1:4" x14ac:dyDescent="0.3">
      <c r="A74" t="s">
        <v>561</v>
      </c>
      <c r="B74" t="s">
        <v>2293</v>
      </c>
      <c r="C74" t="str">
        <f>#REF!&amp;#REF!</f>
        <v>lOpb0fLvZm9IJJqciS5cp1DMh4nsjnxwoMXI3CEg6sF</v>
      </c>
      <c r="D74" t="str">
        <f>IF(INDEX(#REF!,MATCH(#REF!,#REF!,0),5)='Static ID Table'!$B$14,#REF!&amp;"NO","-")</f>
        <v>-</v>
      </c>
    </row>
    <row r="75" spans="1:4" x14ac:dyDescent="0.3">
      <c r="A75" t="s">
        <v>555</v>
      </c>
      <c r="B75" t="s">
        <v>2293</v>
      </c>
      <c r="C75" t="str">
        <f>#REF!&amp;#REF!</f>
        <v>3Q35u11oCNGGok4GkvdDq81DMh4nsjnxwoMXI3CEg6sF</v>
      </c>
      <c r="D75" t="str">
        <f>IF(INDEX(#REF!,MATCH(#REF!,#REF!,0),5)='Static ID Table'!$B$14,#REF!&amp;"NO","-")</f>
        <v>-</v>
      </c>
    </row>
    <row r="76" spans="1:4" x14ac:dyDescent="0.3">
      <c r="A76" t="s">
        <v>1011</v>
      </c>
      <c r="B76" t="s">
        <v>2294</v>
      </c>
      <c r="C76" t="str">
        <f>#REF!&amp;#REF!</f>
        <v>GUdCaPaR66EtZcJlULth24Zdmgt25UbXfgJxrggzCIy</v>
      </c>
      <c r="D76" t="str">
        <f>IF(INDEX(#REF!,MATCH(#REF!,#REF!,0),5)='Static ID Table'!$B$14,#REF!&amp;"NO","-")</f>
        <v>-</v>
      </c>
    </row>
    <row r="77" spans="1:4" x14ac:dyDescent="0.3">
      <c r="A77" t="s">
        <v>986</v>
      </c>
      <c r="B77" t="s">
        <v>2294</v>
      </c>
      <c r="C77" t="str">
        <f>#REF!&amp;#REF!</f>
        <v>3vCxH2ZLcwjwO6MVABDrBg4Zdmgt25UbXfgJxrggzCIy</v>
      </c>
      <c r="D77" t="str">
        <f>IF(INDEX(#REF!,MATCH(#REF!,#REF!,0),5)='Static ID Table'!$B$14,#REF!&amp;"NO","-")</f>
        <v>-</v>
      </c>
    </row>
    <row r="78" spans="1:4" x14ac:dyDescent="0.3">
      <c r="A78" t="s">
        <v>980</v>
      </c>
      <c r="B78" t="s">
        <v>2294</v>
      </c>
      <c r="C78" t="str">
        <f>#REF!&amp;#REF!</f>
        <v>7Y4CA7DOpZiZGcCS2TsFB4Zdmgt25UbXfgJxrggzCIy</v>
      </c>
      <c r="D78" t="str">
        <f>IF(INDEX(#REF!,MATCH(#REF!,#REF!,0),5)='Static ID Table'!$B$14,#REF!&amp;"NO","-")</f>
        <v>-</v>
      </c>
    </row>
    <row r="79" spans="1:4" x14ac:dyDescent="0.3">
      <c r="A79" t="s">
        <v>992</v>
      </c>
      <c r="B79" t="s">
        <v>2294</v>
      </c>
      <c r="C79" t="str">
        <f>#REF!&amp;#REF!</f>
        <v>5QyCDmg1wno1ftPKe7flLi4Zdmgt25UbXfgJxrggzCIy</v>
      </c>
      <c r="D79" t="str">
        <f>IF(INDEX(#REF!,MATCH(#REF!,#REF!,0),5)='Static ID Table'!$B$14,#REF!&amp;"NO","-")</f>
        <v>-</v>
      </c>
    </row>
    <row r="80" spans="1:4" x14ac:dyDescent="0.3">
      <c r="A80" t="s">
        <v>775</v>
      </c>
      <c r="B80" t="s">
        <v>2295</v>
      </c>
      <c r="C80" t="str">
        <f>#REF!&amp;#REF!</f>
        <v>1zHtqaoTLae9BewoD4j16z2X5jIQrwwam5QenXltA03n</v>
      </c>
      <c r="D80" t="str">
        <f>IF(INDEX(#REF!,MATCH(#REF!,#REF!,0),5)='Static ID Table'!$B$14,#REF!&amp;"NO","-")</f>
        <v>-</v>
      </c>
    </row>
    <row r="81" spans="1:4" x14ac:dyDescent="0.3">
      <c r="A81" t="s">
        <v>476</v>
      </c>
      <c r="B81" t="s">
        <v>2296</v>
      </c>
      <c r="C81" t="str">
        <f>#REF!&amp;#REF!</f>
        <v>4uibv1wBBkNZaoSvJmqumT3gt3fIhN46QsU1qNjvnmb2</v>
      </c>
      <c r="D81" t="str">
        <f>IF(INDEX(#REF!,MATCH(#REF!,#REF!,0),5)='Static ID Table'!$B$14,#REF!&amp;"NO","-")</f>
        <v>-</v>
      </c>
    </row>
    <row r="82" spans="1:4" x14ac:dyDescent="0.3">
      <c r="A82" t="s">
        <v>419</v>
      </c>
      <c r="B82" t="s">
        <v>2296</v>
      </c>
      <c r="C82" t="str">
        <f>#REF!&amp;#REF!</f>
        <v>5d1ifTrmvdzEhbLzwCDCrc3gt3fIhN46QsU1qNjvnmb2</v>
      </c>
      <c r="D82" t="str">
        <f>IF(INDEX(#REF!,MATCH(#REF!,#REF!,0),5)='Static ID Table'!$B$14,#REF!&amp;"NO","-")</f>
        <v>-</v>
      </c>
    </row>
    <row r="83" spans="1:4" x14ac:dyDescent="0.3">
      <c r="A83" t="s">
        <v>394</v>
      </c>
      <c r="B83" t="s">
        <v>2296</v>
      </c>
      <c r="C83" t="str">
        <f>#REF!&amp;#REF!</f>
        <v>7F8v4Ys2sZGKS8GjyqaEDi3gt3fIhN46QsU1qNjvnmb2</v>
      </c>
      <c r="D83" t="str">
        <f>IF(INDEX(#REF!,MATCH(#REF!,#REF!,0),5)='Static ID Table'!$B$14,#REF!&amp;"NO","-")</f>
        <v>-</v>
      </c>
    </row>
    <row r="84" spans="1:4" x14ac:dyDescent="0.3">
      <c r="A84" t="s">
        <v>338</v>
      </c>
      <c r="B84" t="s">
        <v>2296</v>
      </c>
      <c r="C84" t="str">
        <f>#REF!&amp;#REF!</f>
        <v>34hBNL3yGqP5fRTLvkBvac3gt3fIhN46QsU1qNjvnmb2</v>
      </c>
      <c r="D84" t="str">
        <f>IF(INDEX(#REF!,MATCH(#REF!,#REF!,0),5)='Static ID Table'!$B$14,#REF!&amp;"NO","-")</f>
        <v>-</v>
      </c>
    </row>
    <row r="85" spans="1:4" x14ac:dyDescent="0.3">
      <c r="A85" t="s">
        <v>369</v>
      </c>
      <c r="B85" t="s">
        <v>2296</v>
      </c>
      <c r="C85" t="str">
        <f>#REF!&amp;#REF!</f>
        <v>5e8FSkOS0QVOKpIjSM8pq43gt3fIhN46QsU1qNjvnmb2</v>
      </c>
      <c r="D85" t="str">
        <f>IF(INDEX(#REF!,MATCH(#REF!,#REF!,0),5)='Static ID Table'!$B$14,#REF!&amp;"NO","-")</f>
        <v>-</v>
      </c>
    </row>
    <row r="86" spans="1:4" x14ac:dyDescent="0.3">
      <c r="A86" t="s">
        <v>388</v>
      </c>
      <c r="B86" t="s">
        <v>2296</v>
      </c>
      <c r="C86" t="str">
        <f>#REF!&amp;#REF!</f>
        <v>5PjRiXstLC4CjnWsDhmPse3gt3fIhN46QsU1qNjvnmb2</v>
      </c>
      <c r="D86" t="str">
        <f>IF(INDEX(#REF!,MATCH(#REF!,#REF!,0),5)='Static ID Table'!$B$14,#REF!&amp;"NO","-")</f>
        <v>-</v>
      </c>
    </row>
    <row r="87" spans="1:4" x14ac:dyDescent="0.3">
      <c r="A87" t="s">
        <v>51</v>
      </c>
      <c r="C87" t="str">
        <f>#REF!&amp;#REF!</f>
        <v>5RaDqaMrVYsz5XQYKz8nR8</v>
      </c>
      <c r="D87" t="e">
        <f>IF(INDEX(#REF!,MATCH(#REF!,#REF!,0),5)='Static ID Table'!$B$14,#REF!&amp;"NO","-")</f>
        <v>#N/A</v>
      </c>
    </row>
    <row r="88" spans="1:4" x14ac:dyDescent="0.3">
      <c r="A88" t="s">
        <v>60</v>
      </c>
      <c r="C88" t="str">
        <f>#REF!&amp;#REF!</f>
        <v>70ituY5kK8xZxfD3tPVp7o</v>
      </c>
      <c r="D88" t="e">
        <f>IF(INDEX(#REF!,MATCH(#REF!,#REF!,0),5)='Static ID Table'!$B$14,#REF!&amp;"NO","-")</f>
        <v>#N/A</v>
      </c>
    </row>
    <row r="89" spans="1:4" x14ac:dyDescent="0.3">
      <c r="A89" t="s">
        <v>69</v>
      </c>
      <c r="C89" t="str">
        <f>#REF!&amp;#REF!</f>
        <v>4Rqz2SsWsAEexq0xe2ogOW</v>
      </c>
      <c r="D89" t="e">
        <f>IF(INDEX(#REF!,MATCH(#REF!,#REF!,0),5)='Static ID Table'!$B$14,#REF!&amp;"NO","-")</f>
        <v>#N/A</v>
      </c>
    </row>
    <row r="90" spans="1:4" x14ac:dyDescent="0.3">
      <c r="A90" t="s">
        <v>75</v>
      </c>
      <c r="C90" t="str">
        <f>#REF!&amp;#REF!</f>
        <v>5upjI0ZtTQomHG812FtHPb</v>
      </c>
      <c r="D90" t="e">
        <f>IF(INDEX(#REF!,MATCH(#REF!,#REF!,0),5)='Static ID Table'!$B$14,#REF!&amp;"NO","-")</f>
        <v>#N/A</v>
      </c>
    </row>
    <row r="91" spans="1:4" x14ac:dyDescent="0.3">
      <c r="A91" t="s">
        <v>83</v>
      </c>
      <c r="C91" t="str">
        <f>#REF!&amp;#REF!</f>
        <v>4ehRyfZGJ8yRKC06TlByyA</v>
      </c>
      <c r="D91" t="e">
        <f>IF(INDEX(#REF!,MATCH(#REF!,#REF!,0),5)='Static ID Table'!$B$14,#REF!&amp;"NO","-")</f>
        <v>#N/A</v>
      </c>
    </row>
    <row r="92" spans="1:4" x14ac:dyDescent="0.3">
      <c r="A92" t="s">
        <v>89</v>
      </c>
      <c r="C92" t="str">
        <f>#REF!&amp;#REF!</f>
        <v>4S15CjGWCE6DFL1Z55lwrB</v>
      </c>
      <c r="D92" t="e">
        <f>IF(INDEX(#REF!,MATCH(#REF!,#REF!,0),5)='Static ID Table'!$B$14,#REF!&amp;"NO","-")</f>
        <v>#N/A</v>
      </c>
    </row>
    <row r="93" spans="1:4" x14ac:dyDescent="0.3">
      <c r="A93" t="s">
        <v>97</v>
      </c>
      <c r="C93" t="str">
        <f>#REF!&amp;#REF!</f>
        <v>1AKLtGWPk4MxsQKNPVPnHd</v>
      </c>
      <c r="D93" t="e">
        <f>IF(INDEX(#REF!,MATCH(#REF!,#REF!,0),5)='Static ID Table'!$B$14,#REF!&amp;"NO","-")</f>
        <v>#N/A</v>
      </c>
    </row>
    <row r="94" spans="1:4" x14ac:dyDescent="0.3">
      <c r="A94" t="s">
        <v>103</v>
      </c>
      <c r="C94" t="str">
        <f>#REF!&amp;#REF!</f>
        <v>46qsMfFP8U3f3SeCtMqwbs</v>
      </c>
      <c r="D94" t="e">
        <f>IF(INDEX(#REF!,MATCH(#REF!,#REF!,0),5)='Static ID Table'!$B$14,#REF!&amp;"NO","-")</f>
        <v>#N/A</v>
      </c>
    </row>
    <row r="95" spans="1:4" x14ac:dyDescent="0.3">
      <c r="A95" t="s">
        <v>109</v>
      </c>
      <c r="C95" t="str">
        <f>#REF!&amp;#REF!</f>
        <v>1WNmWLNaDCwYc8SL3uiN9E</v>
      </c>
      <c r="D95" t="e">
        <f>IF(INDEX(#REF!,MATCH(#REF!,#REF!,0),5)='Static ID Table'!$B$14,#REF!&amp;"NO","-")</f>
        <v>#N/A</v>
      </c>
    </row>
    <row r="96" spans="1:4" x14ac:dyDescent="0.3">
      <c r="A96" t="s">
        <v>115</v>
      </c>
      <c r="C96" t="str">
        <f>#REF!&amp;#REF!</f>
        <v>7xTQzRaVHaOEDU6vQRTZOM</v>
      </c>
      <c r="D96" t="e">
        <f>IF(INDEX(#REF!,MATCH(#REF!,#REF!,0),5)='Static ID Table'!$B$14,#REF!&amp;"NO","-")</f>
        <v>#N/A</v>
      </c>
    </row>
    <row r="97" spans="1:4" x14ac:dyDescent="0.3">
      <c r="A97" t="s">
        <v>156</v>
      </c>
      <c r="C97" t="str">
        <f>#REF!&amp;#REF!</f>
        <v>2yjAJyULi3j37ZPavtL4qj</v>
      </c>
      <c r="D97" t="e">
        <f>IF(INDEX(#REF!,MATCH(#REF!,#REF!,0),5)='Static ID Table'!$B$14,#REF!&amp;"NO","-")</f>
        <v>#N/A</v>
      </c>
    </row>
    <row r="98" spans="1:4" x14ac:dyDescent="0.3">
      <c r="A98" t="s">
        <v>163</v>
      </c>
      <c r="C98" t="str">
        <f>#REF!&amp;#REF!</f>
        <v>78zLnHv198GlquhgE5Xnsy</v>
      </c>
      <c r="D98" t="e">
        <f>IF(INDEX(#REF!,MATCH(#REF!,#REF!,0),5)='Static ID Table'!$B$14,#REF!&amp;"NO","-")</f>
        <v>#N/A</v>
      </c>
    </row>
    <row r="99" spans="1:4" x14ac:dyDescent="0.3">
      <c r="A99" t="s">
        <v>177</v>
      </c>
      <c r="C99" t="str">
        <f>#REF!&amp;#REF!</f>
        <v>1r6kK9pNHq0v9ShCqpGho2</v>
      </c>
      <c r="D99" t="e">
        <f>IF(INDEX(#REF!,MATCH(#REF!,#REF!,0),5)='Static ID Table'!$B$14,#REF!&amp;"NO","-")</f>
        <v>#N/A</v>
      </c>
    </row>
    <row r="100" spans="1:4" x14ac:dyDescent="0.3">
      <c r="A100" t="s">
        <v>183</v>
      </c>
      <c r="C100" t="str">
        <f>#REF!&amp;#REF!</f>
        <v>3begiMvTuWTZThyFdaYvaf</v>
      </c>
      <c r="D100" t="e">
        <f>IF(INDEX(#REF!,MATCH(#REF!,#REF!,0),5)='Static ID Table'!$B$14,#REF!&amp;"NO","-")</f>
        <v>#N/A</v>
      </c>
    </row>
    <row r="101" spans="1:4" x14ac:dyDescent="0.3">
      <c r="A101" t="s">
        <v>197</v>
      </c>
      <c r="C101" t="str">
        <f>#REF!&amp;#REF!</f>
        <v>1qvNuwlZRTcvgxA0tzCxT9</v>
      </c>
      <c r="D101" t="e">
        <f>IF(INDEX(#REF!,MATCH(#REF!,#REF!,0),5)='Static ID Table'!$B$14,#REF!&amp;"NO","-")</f>
        <v>#N/A</v>
      </c>
    </row>
    <row r="102" spans="1:4" x14ac:dyDescent="0.3">
      <c r="A102" t="s">
        <v>204</v>
      </c>
      <c r="C102" t="str">
        <f>#REF!&amp;#REF!</f>
        <v>13DK8cGOKR657oSzxiJAq8</v>
      </c>
      <c r="D102" t="e">
        <f>IF(INDEX(#REF!,MATCH(#REF!,#REF!,0),5)='Static ID Table'!$B$14,#REF!&amp;"NO","-")</f>
        <v>#N/A</v>
      </c>
    </row>
    <row r="103" spans="1:4" x14ac:dyDescent="0.3">
      <c r="A103" t="s">
        <v>211</v>
      </c>
      <c r="C103" t="str">
        <f>#REF!&amp;#REF!</f>
        <v>6m2CM7xng3ccCVsRIIf2Wf</v>
      </c>
      <c r="D103" t="e">
        <f>IF(INDEX(#REF!,MATCH(#REF!,#REF!,0),5)='Static ID Table'!$B$14,#REF!&amp;"NO","-")</f>
        <v>#N/A</v>
      </c>
    </row>
    <row r="104" spans="1:4" x14ac:dyDescent="0.3">
      <c r="A104" t="s">
        <v>217</v>
      </c>
      <c r="C104" t="str">
        <f>#REF!&amp;#REF!</f>
        <v>7hKDqZkTX1Q5kvgZ0W5O7M</v>
      </c>
      <c r="D104" t="e">
        <f>IF(INDEX(#REF!,MATCH(#REF!,#REF!,0),5)='Static ID Table'!$B$14,#REF!&amp;"NO","-")</f>
        <v>#N/A</v>
      </c>
    </row>
    <row r="105" spans="1:4" x14ac:dyDescent="0.3">
      <c r="A105" t="s">
        <v>278</v>
      </c>
      <c r="C105" t="str">
        <f>#REF!&amp;#REF!</f>
        <v>tsaBykhjXMn6AA22DNUAy</v>
      </c>
      <c r="D105" t="e">
        <f>IF(INDEX(#REF!,MATCH(#REF!,#REF!,0),5)='Static ID Table'!$B$14,#REF!&amp;"NO","-")</f>
        <v>#N/A</v>
      </c>
    </row>
    <row r="106" spans="1:4" x14ac:dyDescent="0.3">
      <c r="A106" t="s">
        <v>291</v>
      </c>
      <c r="C106" t="str">
        <f>#REF!&amp;#REF!</f>
        <v>xCeE9TmgxqthWUyITEaOA</v>
      </c>
      <c r="D106" t="e">
        <f>IF(INDEX(#REF!,MATCH(#REF!,#REF!,0),5)='Static ID Table'!$B$14,#REF!&amp;"NO","-")</f>
        <v>#N/A</v>
      </c>
    </row>
    <row r="107" spans="1:4" x14ac:dyDescent="0.3">
      <c r="A107" t="s">
        <v>297</v>
      </c>
      <c r="C107" t="str">
        <f>#REF!&amp;#REF!</f>
        <v>FIGrZIeOOrEZFvEQP0XMO</v>
      </c>
      <c r="D107" t="e">
        <f>IF(INDEX(#REF!,MATCH(#REF!,#REF!,0),5)='Static ID Table'!$B$14,#REF!&amp;"NO","-")</f>
        <v>#N/A</v>
      </c>
    </row>
    <row r="108" spans="1:4" x14ac:dyDescent="0.3">
      <c r="A108" t="s">
        <v>303</v>
      </c>
      <c r="C108" t="str">
        <f>#REF!&amp;#REF!</f>
        <v>348sOu65XPBKalocIo2KJD</v>
      </c>
      <c r="D108" t="e">
        <f>IF(INDEX(#REF!,MATCH(#REF!,#REF!,0),5)='Static ID Table'!$B$14,#REF!&amp;"NO","-")</f>
        <v>#N/A</v>
      </c>
    </row>
    <row r="109" spans="1:4" x14ac:dyDescent="0.3">
      <c r="A109" t="s">
        <v>310</v>
      </c>
      <c r="C109" t="str">
        <f>#REF!&amp;#REF!</f>
        <v>6rZ8ty0b2nqZHjraxnlYCn</v>
      </c>
      <c r="D109" t="e">
        <f>IF(INDEX(#REF!,MATCH(#REF!,#REF!,0),5)='Static ID Table'!$B$14,#REF!&amp;"NO","-")</f>
        <v>#N/A</v>
      </c>
    </row>
    <row r="110" spans="1:4" x14ac:dyDescent="0.3">
      <c r="A110" t="s">
        <v>317</v>
      </c>
      <c r="C110" t="str">
        <f>#REF!&amp;#REF!</f>
        <v>47LLsY1Etev0B76kN1bdxj</v>
      </c>
      <c r="D110" t="e">
        <f>IF(INDEX(#REF!,MATCH(#REF!,#REF!,0),5)='Static ID Table'!$B$14,#REF!&amp;"NO","-")</f>
        <v>#N/A</v>
      </c>
    </row>
    <row r="111" spans="1:4" x14ac:dyDescent="0.3">
      <c r="A111" t="s">
        <v>324</v>
      </c>
      <c r="C111" t="str">
        <f>#REF!&amp;#REF!</f>
        <v>5diEk8rTKZJDmgUOAr0Yrb</v>
      </c>
      <c r="D111" t="e">
        <f>IF(INDEX(#REF!,MATCH(#REF!,#REF!,0),5)='Static ID Table'!$B$14,#REF!&amp;"NO","-")</f>
        <v>#N/A</v>
      </c>
    </row>
    <row r="112" spans="1:4" x14ac:dyDescent="0.3">
      <c r="A112" t="s">
        <v>332</v>
      </c>
      <c r="C112" t="str">
        <f>#REF!&amp;#REF!</f>
        <v>1H3e5KHzGFy38mmKqXhq4W</v>
      </c>
      <c r="D112" t="e">
        <f>IF(INDEX(#REF!,MATCH(#REF!,#REF!,0),5)='Static ID Table'!$B$14,#REF!&amp;"NO","-")</f>
        <v>#N/A</v>
      </c>
    </row>
    <row r="113" spans="1:4" x14ac:dyDescent="0.3">
      <c r="A113" t="s">
        <v>345</v>
      </c>
      <c r="C113" t="str">
        <f>#REF!&amp;#REF!</f>
        <v>5LpGBQwrIADkt1pUe7CZXA</v>
      </c>
      <c r="D113" t="e">
        <f>IF(INDEX(#REF!,MATCH(#REF!,#REF!,0),5)='Static ID Table'!$B$14,#REF!&amp;"NO","-")</f>
        <v>#N/A</v>
      </c>
    </row>
    <row r="114" spans="1:4" x14ac:dyDescent="0.3">
      <c r="A114" t="s">
        <v>351</v>
      </c>
      <c r="C114" t="str">
        <f>#REF!&amp;#REF!</f>
        <v>5Gl4WdaybTCxi9n0j3lLC6</v>
      </c>
      <c r="D114" t="e">
        <f>IF(INDEX(#REF!,MATCH(#REF!,#REF!,0),5)='Static ID Table'!$B$14,#REF!&amp;"NO","-")</f>
        <v>#N/A</v>
      </c>
    </row>
    <row r="115" spans="1:4" x14ac:dyDescent="0.3">
      <c r="A115" t="s">
        <v>357</v>
      </c>
      <c r="C115" t="str">
        <f>#REF!&amp;#REF!</f>
        <v>46Ve9Xpj1FZcu0xYbSxXjh</v>
      </c>
      <c r="D115" t="e">
        <f>IF(INDEX(#REF!,MATCH(#REF!,#REF!,0),5)='Static ID Table'!$B$14,#REF!&amp;"NO","-")</f>
        <v>#N/A</v>
      </c>
    </row>
    <row r="116" spans="1:4" x14ac:dyDescent="0.3">
      <c r="A116" t="s">
        <v>363</v>
      </c>
      <c r="C116" t="str">
        <f>#REF!&amp;#REF!</f>
        <v>1TP3w7BRfsPkt2XC54xK4A</v>
      </c>
      <c r="D116" t="e">
        <f>IF(INDEX(#REF!,MATCH(#REF!,#REF!,0),5)='Static ID Table'!$B$14,#REF!&amp;"NO","-")</f>
        <v>#N/A</v>
      </c>
    </row>
    <row r="117" spans="1:4" x14ac:dyDescent="0.3">
      <c r="A117" t="s">
        <v>376</v>
      </c>
      <c r="C117" t="str">
        <f>#REF!&amp;#REF!</f>
        <v>4ZnBflFxdjBu3f0DKTkDCZ</v>
      </c>
      <c r="D117" t="e">
        <f>IF(INDEX(#REF!,MATCH(#REF!,#REF!,0),5)='Static ID Table'!$B$14,#REF!&amp;"NO","-")</f>
        <v>#N/A</v>
      </c>
    </row>
    <row r="118" spans="1:4" x14ac:dyDescent="0.3">
      <c r="A118" t="s">
        <v>382</v>
      </c>
      <c r="C118" t="str">
        <f>#REF!&amp;#REF!</f>
        <v>4agXkAzY9YwTUW33bP1hNJ</v>
      </c>
      <c r="D118" t="e">
        <f>IF(INDEX(#REF!,MATCH(#REF!,#REF!,0),5)='Static ID Table'!$B$14,#REF!&amp;"NO","-")</f>
        <v>#N/A</v>
      </c>
    </row>
    <row r="119" spans="1:4" x14ac:dyDescent="0.3">
      <c r="A119" t="s">
        <v>400</v>
      </c>
      <c r="C119" t="str">
        <f>#REF!&amp;#REF!</f>
        <v>5JXZdBMfmVkAfoCajirt54</v>
      </c>
      <c r="D119" t="e">
        <f>IF(INDEX(#REF!,MATCH(#REF!,#REF!,0),5)='Static ID Table'!$B$14,#REF!&amp;"NO","-")</f>
        <v>#N/A</v>
      </c>
    </row>
    <row r="120" spans="1:4" x14ac:dyDescent="0.3">
      <c r="A120" t="s">
        <v>407</v>
      </c>
      <c r="C120" t="str">
        <f>#REF!&amp;#REF!</f>
        <v>6VOo64jUoweuU3XSURPZgn</v>
      </c>
      <c r="D120" t="e">
        <f>IF(INDEX(#REF!,MATCH(#REF!,#REF!,0),5)='Static ID Table'!$B$14,#REF!&amp;"NO","-")</f>
        <v>#N/A</v>
      </c>
    </row>
    <row r="121" spans="1:4" x14ac:dyDescent="0.3">
      <c r="A121" t="s">
        <v>413</v>
      </c>
      <c r="C121" t="str">
        <f>#REF!&amp;#REF!</f>
        <v>2McEDjMY5O8UuMcNOk9zQM</v>
      </c>
      <c r="D121" t="e">
        <f>IF(INDEX(#REF!,MATCH(#REF!,#REF!,0),5)='Static ID Table'!$B$14,#REF!&amp;"NO","-")</f>
        <v>#N/A</v>
      </c>
    </row>
    <row r="122" spans="1:4" x14ac:dyDescent="0.3">
      <c r="A122" t="s">
        <v>425</v>
      </c>
      <c r="C122" t="str">
        <f>#REF!&amp;#REF!</f>
        <v>2S4QgEIMvlaGVW97plBT6D</v>
      </c>
      <c r="D122" t="e">
        <f>IF(INDEX(#REF!,MATCH(#REF!,#REF!,0),5)='Static ID Table'!$B$14,#REF!&amp;"NO","-")</f>
        <v>#N/A</v>
      </c>
    </row>
    <row r="123" spans="1:4" x14ac:dyDescent="0.3">
      <c r="A123" t="s">
        <v>431</v>
      </c>
      <c r="C123" t="str">
        <f>#REF!&amp;#REF!</f>
        <v>7u1GYXAF1eveuvMCIJeAUr</v>
      </c>
      <c r="D123" t="e">
        <f>IF(INDEX(#REF!,MATCH(#REF!,#REF!,0),5)='Static ID Table'!$B$14,#REF!&amp;"NO","-")</f>
        <v>#N/A</v>
      </c>
    </row>
    <row r="124" spans="1:4" x14ac:dyDescent="0.3">
      <c r="A124" t="s">
        <v>437</v>
      </c>
      <c r="C124" t="str">
        <f>#REF!&amp;#REF!</f>
        <v>3l3MCwCl6O40VUIw5hu2C5</v>
      </c>
      <c r="D124" t="e">
        <f>IF(INDEX(#REF!,MATCH(#REF!,#REF!,0),5)='Static ID Table'!$B$14,#REF!&amp;"NO","-")</f>
        <v>#N/A</v>
      </c>
    </row>
    <row r="125" spans="1:4" x14ac:dyDescent="0.3">
      <c r="A125" t="s">
        <v>443</v>
      </c>
      <c r="C125" t="str">
        <f>#REF!&amp;#REF!</f>
        <v>4umDfDJkEjqGqjJDMoV29Q</v>
      </c>
      <c r="D125" t="e">
        <f>IF(INDEX(#REF!,MATCH(#REF!,#REF!,0),5)='Static ID Table'!$B$14,#REF!&amp;"NO","-")</f>
        <v>#N/A</v>
      </c>
    </row>
    <row r="126" spans="1:4" x14ac:dyDescent="0.3">
      <c r="A126" t="s">
        <v>449</v>
      </c>
      <c r="C126" t="str">
        <f>#REF!&amp;#REF!</f>
        <v>5qAxE0dT8pqM9iBWKFZnM8</v>
      </c>
      <c r="D126" t="e">
        <f>IF(INDEX(#REF!,MATCH(#REF!,#REF!,0),5)='Static ID Table'!$B$14,#REF!&amp;"NO","-")</f>
        <v>#N/A</v>
      </c>
    </row>
    <row r="127" spans="1:4" x14ac:dyDescent="0.3">
      <c r="A127" t="s">
        <v>456</v>
      </c>
      <c r="C127" t="str">
        <f>#REF!&amp;#REF!</f>
        <v>6uPpFr9RXID01MDwZye96i</v>
      </c>
      <c r="D127" t="e">
        <f>IF(INDEX(#REF!,MATCH(#REF!,#REF!,0),5)='Static ID Table'!$B$14,#REF!&amp;"NO","-")</f>
        <v>#N/A</v>
      </c>
    </row>
    <row r="128" spans="1:4" x14ac:dyDescent="0.3">
      <c r="A128" t="s">
        <v>463</v>
      </c>
      <c r="C128" t="str">
        <f>#REF!&amp;#REF!</f>
        <v>5QDg6vHd5OmlvaYlMMO3t2</v>
      </c>
      <c r="D128" t="e">
        <f>IF(INDEX(#REF!,MATCH(#REF!,#REF!,0),5)='Static ID Table'!$B$14,#REF!&amp;"NO","-")</f>
        <v>#N/A</v>
      </c>
    </row>
    <row r="129" spans="1:4" x14ac:dyDescent="0.3">
      <c r="A129" t="s">
        <v>470</v>
      </c>
      <c r="C129" t="str">
        <f>#REF!&amp;#REF!</f>
        <v>7MMjRlEcJiQ7j2bvm8liSY</v>
      </c>
      <c r="D129" t="e">
        <f>IF(INDEX(#REF!,MATCH(#REF!,#REF!,0),5)='Static ID Table'!$B$14,#REF!&amp;"NO","-")</f>
        <v>#N/A</v>
      </c>
    </row>
    <row r="130" spans="1:4" x14ac:dyDescent="0.3">
      <c r="A130" t="s">
        <v>482</v>
      </c>
      <c r="C130" t="str">
        <f>#REF!&amp;#REF!</f>
        <v>6KbD6879hABZJ3an6pDIYW</v>
      </c>
      <c r="D130" t="e">
        <f>IF(INDEX(#REF!,MATCH(#REF!,#REF!,0),5)='Static ID Table'!$B$14,#REF!&amp;"NO","-")</f>
        <v>#N/A</v>
      </c>
    </row>
    <row r="131" spans="1:4" x14ac:dyDescent="0.3">
      <c r="A131" t="s">
        <v>489</v>
      </c>
      <c r="C131" t="str">
        <f>#REF!&amp;#REF!</f>
        <v>2GelZVKlxkI6G5X2UlQeWp</v>
      </c>
      <c r="D131" t="e">
        <f>IF(INDEX(#REF!,MATCH(#REF!,#REF!,0),5)='Static ID Table'!$B$14,#REF!&amp;"NO","-")</f>
        <v>#N/A</v>
      </c>
    </row>
    <row r="132" spans="1:4" x14ac:dyDescent="0.3">
      <c r="A132" t="s">
        <v>495</v>
      </c>
      <c r="C132" t="str">
        <f>#REF!&amp;#REF!</f>
        <v>74avinUKxcmdHz9GlSUIxe</v>
      </c>
      <c r="D132" t="e">
        <f>IF(INDEX(#REF!,MATCH(#REF!,#REF!,0),5)='Static ID Table'!$B$14,#REF!&amp;"NO","-")</f>
        <v>#N/A</v>
      </c>
    </row>
    <row r="133" spans="1:4" x14ac:dyDescent="0.3">
      <c r="A133" t="s">
        <v>501</v>
      </c>
      <c r="C133" t="str">
        <f>#REF!&amp;#REF!</f>
        <v>3pPXj3qNiLiJapNWrZ1iXM</v>
      </c>
      <c r="D133" t="e">
        <f>IF(INDEX(#REF!,MATCH(#REF!,#REF!,0),5)='Static ID Table'!$B$14,#REF!&amp;"NO","-")</f>
        <v>#N/A</v>
      </c>
    </row>
    <row r="134" spans="1:4" x14ac:dyDescent="0.3">
      <c r="A134" t="s">
        <v>513</v>
      </c>
      <c r="C134" t="str">
        <f>#REF!&amp;#REF!</f>
        <v>5dQa9J4w5GSDY03rp98Igs</v>
      </c>
      <c r="D134" t="e">
        <f>IF(INDEX(#REF!,MATCH(#REF!,#REF!,0),5)='Static ID Table'!$B$14,#REF!&amp;"NO","-")</f>
        <v>#N/A</v>
      </c>
    </row>
    <row r="135" spans="1:4" x14ac:dyDescent="0.3">
      <c r="A135" t="s">
        <v>519</v>
      </c>
      <c r="C135" t="str">
        <f>#REF!&amp;#REF!</f>
        <v>65PtYG0YOafAcoZuv67qRK</v>
      </c>
      <c r="D135" t="e">
        <f>IF(INDEX(#REF!,MATCH(#REF!,#REF!,0),5)='Static ID Table'!$B$14,#REF!&amp;"NO","-")</f>
        <v>#N/A</v>
      </c>
    </row>
    <row r="136" spans="1:4" x14ac:dyDescent="0.3">
      <c r="A136" t="s">
        <v>525</v>
      </c>
      <c r="C136" t="str">
        <f>#REF!&amp;#REF!</f>
        <v>5dUBmxzMj7AFpoxu4yDyB7</v>
      </c>
      <c r="D136" t="e">
        <f>IF(INDEX(#REF!,MATCH(#REF!,#REF!,0),5)='Static ID Table'!$B$14,#REF!&amp;"NO","-")</f>
        <v>#N/A</v>
      </c>
    </row>
    <row r="137" spans="1:4" x14ac:dyDescent="0.3">
      <c r="A137" t="s">
        <v>537</v>
      </c>
      <c r="C137" t="str">
        <f>#REF!&amp;#REF!</f>
        <v>1D40lvB2CjQn6V2RvOZw0B</v>
      </c>
      <c r="D137" t="e">
        <f>IF(INDEX(#REF!,MATCH(#REF!,#REF!,0),5)='Static ID Table'!$B$14,#REF!&amp;"NO","-")</f>
        <v>#N/A</v>
      </c>
    </row>
    <row r="138" spans="1:4" x14ac:dyDescent="0.3">
      <c r="A138" t="s">
        <v>543</v>
      </c>
      <c r="C138" t="str">
        <f>#REF!&amp;#REF!</f>
        <v>4zyNsvao9Kg4V8qYucGkhk</v>
      </c>
      <c r="D138" t="e">
        <f>IF(INDEX(#REF!,MATCH(#REF!,#REF!,0),5)='Static ID Table'!$B$14,#REF!&amp;"NO","-")</f>
        <v>#N/A</v>
      </c>
    </row>
    <row r="139" spans="1:4" x14ac:dyDescent="0.3">
      <c r="A139" t="s">
        <v>549</v>
      </c>
      <c r="C139" t="str">
        <f>#REF!&amp;#REF!</f>
        <v>5jfAdy9W6eRU3WKtYivBGk</v>
      </c>
      <c r="D139" t="e">
        <f>IF(INDEX(#REF!,MATCH(#REF!,#REF!,0),5)='Static ID Table'!$B$14,#REF!&amp;"NO","-")</f>
        <v>#N/A</v>
      </c>
    </row>
    <row r="140" spans="1:4" x14ac:dyDescent="0.3">
      <c r="A140" t="s">
        <v>609</v>
      </c>
      <c r="C140" t="str">
        <f>#REF!&amp;#REF!</f>
        <v>2JLTaxEQZoExPs4ZEIRNKI</v>
      </c>
      <c r="D140" t="e">
        <f>IF(INDEX(#REF!,MATCH(#REF!,#REF!,0),5)='Static ID Table'!$B$14,#REF!&amp;"NO","-")</f>
        <v>#N/A</v>
      </c>
    </row>
    <row r="141" spans="1:4" x14ac:dyDescent="0.3">
      <c r="A141" t="s">
        <v>615</v>
      </c>
      <c r="C141" t="str">
        <f>#REF!&amp;#REF!</f>
        <v>3JRs9sAPxoXUahQZyIHx5j</v>
      </c>
      <c r="D141" t="e">
        <f>IF(INDEX(#REF!,MATCH(#REF!,#REF!,0),5)='Static ID Table'!$B$14,#REF!&amp;"NO","-")</f>
        <v>#N/A</v>
      </c>
    </row>
    <row r="142" spans="1:4" x14ac:dyDescent="0.3">
      <c r="A142" t="s">
        <v>621</v>
      </c>
      <c r="C142" t="str">
        <f>#REF!&amp;#REF!</f>
        <v>3k15VkplHGX2PgLKNCmrCz</v>
      </c>
      <c r="D142" t="e">
        <f>IF(INDEX(#REF!,MATCH(#REF!,#REF!,0),5)='Static ID Table'!$B$14,#REF!&amp;"NO","-")</f>
        <v>#N/A</v>
      </c>
    </row>
    <row r="143" spans="1:4" x14ac:dyDescent="0.3">
      <c r="A143" t="s">
        <v>646</v>
      </c>
      <c r="C143" t="str">
        <f>#REF!&amp;#REF!</f>
        <v>27FMOAVaX4IEkKoIk7PSnI</v>
      </c>
      <c r="D143" t="e">
        <f>IF(INDEX(#REF!,MATCH(#REF!,#REF!,0),5)='Static ID Table'!$B$14,#REF!&amp;"NO","-")</f>
        <v>#N/A</v>
      </c>
    </row>
    <row r="144" spans="1:4" x14ac:dyDescent="0.3">
      <c r="A144" t="s">
        <v>652</v>
      </c>
      <c r="C144" t="str">
        <f>#REF!&amp;#REF!</f>
        <v>51s66F4cAuh8nQZEHezyxl</v>
      </c>
      <c r="D144" t="e">
        <f>IF(INDEX(#REF!,MATCH(#REF!,#REF!,0),5)='Static ID Table'!$B$14,#REF!&amp;"NO","-")</f>
        <v>#N/A</v>
      </c>
    </row>
    <row r="145" spans="1:4" x14ac:dyDescent="0.3">
      <c r="A145" t="s">
        <v>658</v>
      </c>
      <c r="C145" t="str">
        <f>#REF!&amp;#REF!</f>
        <v>51dEJevgLccjgMv2X3yorp</v>
      </c>
      <c r="D145" t="e">
        <f>IF(INDEX(#REF!,MATCH(#REF!,#REF!,0),5)='Static ID Table'!$B$14,#REF!&amp;"NO","-")</f>
        <v>#N/A</v>
      </c>
    </row>
    <row r="146" spans="1:4" x14ac:dyDescent="0.3">
      <c r="A146" t="s">
        <v>671</v>
      </c>
      <c r="C146" t="str">
        <f>#REF!&amp;#REF!</f>
        <v>2DznCTtvpRiz2P1ZGSQpKJ</v>
      </c>
      <c r="D146" t="e">
        <f>IF(INDEX(#REF!,MATCH(#REF!,#REF!,0),5)='Static ID Table'!$B$14,#REF!&amp;"NO","-")</f>
        <v>#N/A</v>
      </c>
    </row>
    <row r="147" spans="1:4" x14ac:dyDescent="0.3">
      <c r="A147" t="s">
        <v>677</v>
      </c>
      <c r="C147" t="str">
        <f>#REF!&amp;#REF!</f>
        <v>3egXBnPjG5Gj9vM0NuVcFb</v>
      </c>
      <c r="D147" t="e">
        <f>IF(INDEX(#REF!,MATCH(#REF!,#REF!,0),5)='Static ID Table'!$B$14,#REF!&amp;"NO","-")</f>
        <v>#N/A</v>
      </c>
    </row>
    <row r="148" spans="1:4" x14ac:dyDescent="0.3">
      <c r="A148" t="s">
        <v>683</v>
      </c>
      <c r="C148" t="str">
        <f>#REF!&amp;#REF!</f>
        <v>4bwMg6Z6zSH5FhEBjItEWf</v>
      </c>
      <c r="D148" t="e">
        <f>IF(INDEX(#REF!,MATCH(#REF!,#REF!,0),5)='Static ID Table'!$B$14,#REF!&amp;"NO","-")</f>
        <v>#N/A</v>
      </c>
    </row>
    <row r="149" spans="1:4" x14ac:dyDescent="0.3">
      <c r="A149" t="s">
        <v>695</v>
      </c>
      <c r="C149" t="str">
        <f>#REF!&amp;#REF!</f>
        <v>3v8QZW9aUI3t8xNkFrrjFT</v>
      </c>
      <c r="D149" t="e">
        <f>IF(INDEX(#REF!,MATCH(#REF!,#REF!,0),5)='Static ID Table'!$B$14,#REF!&amp;"NO","-")</f>
        <v>#N/A</v>
      </c>
    </row>
    <row r="150" spans="1:4" x14ac:dyDescent="0.3">
      <c r="A150" t="s">
        <v>707</v>
      </c>
      <c r="C150" t="str">
        <f>#REF!&amp;#REF!</f>
        <v>5VXPqUtRdc5EWtag7SynfN</v>
      </c>
      <c r="D150" t="e">
        <f>IF(INDEX(#REF!,MATCH(#REF!,#REF!,0),5)='Static ID Table'!$B$14,#REF!&amp;"NO","-")</f>
        <v>#N/A</v>
      </c>
    </row>
    <row r="151" spans="1:4" x14ac:dyDescent="0.3">
      <c r="A151" t="s">
        <v>713</v>
      </c>
      <c r="C151" t="str">
        <f>#REF!&amp;#REF!</f>
        <v>5PxgCdqFWPbg4qcza8rlb8</v>
      </c>
      <c r="D151" t="e">
        <f>IF(INDEX(#REF!,MATCH(#REF!,#REF!,0),5)='Static ID Table'!$B$14,#REF!&amp;"NO","-")</f>
        <v>#N/A</v>
      </c>
    </row>
    <row r="152" spans="1:4" x14ac:dyDescent="0.3">
      <c r="A152" t="s">
        <v>719</v>
      </c>
      <c r="C152" t="str">
        <f>#REF!&amp;#REF!</f>
        <v>5mxAkMujWS06e0rBkNSLyE</v>
      </c>
      <c r="D152" t="e">
        <f>IF(INDEX(#REF!,MATCH(#REF!,#REF!,0),5)='Static ID Table'!$B$14,#REF!&amp;"NO","-")</f>
        <v>#N/A</v>
      </c>
    </row>
    <row r="153" spans="1:4" x14ac:dyDescent="0.3">
      <c r="A153" t="s">
        <v>750</v>
      </c>
      <c r="C153" t="str">
        <f>#REF!&amp;#REF!</f>
        <v>5TiElFP5F2vlfwim2F8cCC</v>
      </c>
      <c r="D153" t="e">
        <f>IF(INDEX(#REF!,MATCH(#REF!,#REF!,0),5)='Static ID Table'!$B$14,#REF!&amp;"NO","-")</f>
        <v>#N/A</v>
      </c>
    </row>
    <row r="154" spans="1:4" x14ac:dyDescent="0.3">
      <c r="A154" t="s">
        <v>757</v>
      </c>
      <c r="C154" t="str">
        <f>#REF!&amp;#REF!</f>
        <v>4UcfLyQFO80y5WRLtEEUlT</v>
      </c>
      <c r="D154" t="e">
        <f>IF(INDEX(#REF!,MATCH(#REF!,#REF!,0),5)='Static ID Table'!$B$14,#REF!&amp;"NO","-")</f>
        <v>#N/A</v>
      </c>
    </row>
    <row r="155" spans="1:4" x14ac:dyDescent="0.3">
      <c r="A155" t="s">
        <v>763</v>
      </c>
      <c r="C155" t="str">
        <f>#REF!&amp;#REF!</f>
        <v>5NmkQqW8gCpgS78wQv2l3Z</v>
      </c>
      <c r="D155" t="e">
        <f>IF(INDEX(#REF!,MATCH(#REF!,#REF!,0),5)='Static ID Table'!$B$14,#REF!&amp;"NO","-")</f>
        <v>#N/A</v>
      </c>
    </row>
    <row r="156" spans="1:4" x14ac:dyDescent="0.3">
      <c r="A156" t="s">
        <v>769</v>
      </c>
      <c r="C156" t="str">
        <f>#REF!&amp;#REF!</f>
        <v>62tN6wZa5pX8aFAKP7fC5r</v>
      </c>
      <c r="D156" t="e">
        <f>IF(INDEX(#REF!,MATCH(#REF!,#REF!,0),5)='Static ID Table'!$B$14,#REF!&amp;"NO","-")</f>
        <v>#N/A</v>
      </c>
    </row>
    <row r="157" spans="1:4" x14ac:dyDescent="0.3">
      <c r="A157" t="s">
        <v>782</v>
      </c>
      <c r="C157" t="str">
        <f>#REF!&amp;#REF!</f>
        <v>1WWaLLWpbdbRkrYQrpAheA</v>
      </c>
      <c r="D157" t="e">
        <f>IF(INDEX(#REF!,MATCH(#REF!,#REF!,0),5)='Static ID Table'!$B$14,#REF!&amp;"NO","-")</f>
        <v>#N/A</v>
      </c>
    </row>
    <row r="158" spans="1:4" x14ac:dyDescent="0.3">
      <c r="A158" t="s">
        <v>788</v>
      </c>
      <c r="C158" t="str">
        <f>#REF!&amp;#REF!</f>
        <v>23qolPWDH7AShA8FPpz4zu</v>
      </c>
      <c r="D158" t="e">
        <f>IF(INDEX(#REF!,MATCH(#REF!,#REF!,0),5)='Static ID Table'!$B$14,#REF!&amp;"NO","-")</f>
        <v>#N/A</v>
      </c>
    </row>
    <row r="159" spans="1:4" x14ac:dyDescent="0.3">
      <c r="A159" t="s">
        <v>794</v>
      </c>
      <c r="C159" t="str">
        <f>#REF!&amp;#REF!</f>
        <v>5XDFB6E14Zya6OHP12zx4G</v>
      </c>
      <c r="D159" t="e">
        <f>IF(INDEX(#REF!,MATCH(#REF!,#REF!,0),5)='Static ID Table'!$B$14,#REF!&amp;"NO","-")</f>
        <v>#N/A</v>
      </c>
    </row>
    <row r="160" spans="1:4" x14ac:dyDescent="0.3">
      <c r="A160" t="s">
        <v>801</v>
      </c>
      <c r="C160" t="str">
        <f>#REF!&amp;#REF!</f>
        <v>2nFBpxsXtUwF9GEs1mVnA3</v>
      </c>
      <c r="D160" t="e">
        <f>IF(INDEX(#REF!,MATCH(#REF!,#REF!,0),5)='Static ID Table'!$B$14,#REF!&amp;"NO","-")</f>
        <v>#N/A</v>
      </c>
    </row>
    <row r="161" spans="1:4" x14ac:dyDescent="0.3">
      <c r="A161" t="s">
        <v>807</v>
      </c>
      <c r="C161" t="str">
        <f>#REF!&amp;#REF!</f>
        <v>1Bx9mR3IRQHnLgvz9dTa3R</v>
      </c>
      <c r="D161" t="e">
        <f>IF(INDEX(#REF!,MATCH(#REF!,#REF!,0),5)='Static ID Table'!$B$14,#REF!&amp;"NO","-")</f>
        <v>#N/A</v>
      </c>
    </row>
    <row r="162" spans="1:4" x14ac:dyDescent="0.3">
      <c r="A162" t="s">
        <v>813</v>
      </c>
      <c r="C162" t="str">
        <f>#REF!&amp;#REF!</f>
        <v>3l0dwSvlQzWoa2ucOBwHyF</v>
      </c>
      <c r="D162" t="e">
        <f>IF(INDEX(#REF!,MATCH(#REF!,#REF!,0),5)='Static ID Table'!$B$14,#REF!&amp;"NO","-")</f>
        <v>#N/A</v>
      </c>
    </row>
    <row r="163" spans="1:4" x14ac:dyDescent="0.3">
      <c r="A163" t="s">
        <v>826</v>
      </c>
      <c r="C163" t="str">
        <f>#REF!&amp;#REF!</f>
        <v>7aUlOywhjzxAWEsbUXrmz2</v>
      </c>
      <c r="D163" t="e">
        <f>IF(INDEX(#REF!,MATCH(#REF!,#REF!,0),5)='Static ID Table'!$B$14,#REF!&amp;"NO","-")</f>
        <v>#N/A</v>
      </c>
    </row>
    <row r="164" spans="1:4" x14ac:dyDescent="0.3">
      <c r="A164" t="s">
        <v>833</v>
      </c>
      <c r="C164" t="str">
        <f>#REF!&amp;#REF!</f>
        <v>2VUUTTg4oJ8LFPhvu4fC44</v>
      </c>
      <c r="D164" t="e">
        <f>IF(INDEX(#REF!,MATCH(#REF!,#REF!,0),5)='Static ID Table'!$B$14,#REF!&amp;"NO","-")</f>
        <v>#N/A</v>
      </c>
    </row>
    <row r="165" spans="1:4" x14ac:dyDescent="0.3">
      <c r="A165" t="s">
        <v>839</v>
      </c>
      <c r="C165" t="str">
        <f>#REF!&amp;#REF!</f>
        <v>7rqNxZDAwppf7YGipvTAOy</v>
      </c>
      <c r="D165" t="e">
        <f>IF(INDEX(#REF!,MATCH(#REF!,#REF!,0),5)='Static ID Table'!$B$14,#REF!&amp;"NO","-")</f>
        <v>#N/A</v>
      </c>
    </row>
    <row r="166" spans="1:4" x14ac:dyDescent="0.3">
      <c r="A166" t="s">
        <v>876</v>
      </c>
      <c r="C166" t="str">
        <f>#REF!&amp;#REF!</f>
        <v>2E31HogXiNAaKumLlYx7hA</v>
      </c>
      <c r="D166" t="e">
        <f>IF(INDEX(#REF!,MATCH(#REF!,#REF!,0),5)='Static ID Table'!$B$14,#REF!&amp;"NO","-")</f>
        <v>#N/A</v>
      </c>
    </row>
    <row r="167" spans="1:4" x14ac:dyDescent="0.3">
      <c r="A167" t="s">
        <v>918</v>
      </c>
      <c r="C167" t="str">
        <f>#REF!&amp;#REF!</f>
        <v>2FULGeBZj6LWC8nczRT4rt</v>
      </c>
      <c r="D167" t="e">
        <f>IF(INDEX(#REF!,MATCH(#REF!,#REF!,0),5)='Static ID Table'!$B$14,#REF!&amp;"NO","-")</f>
        <v>#N/A</v>
      </c>
    </row>
    <row r="168" spans="1:4" x14ac:dyDescent="0.3">
      <c r="A168" t="s">
        <v>1005</v>
      </c>
      <c r="C168" t="str">
        <f>#REF!&amp;#REF!</f>
        <v>1JT3rh2ZAKh85BfXXhPzg9</v>
      </c>
      <c r="D168" t="e">
        <f>IF(INDEX(#REF!,MATCH(#REF!,#REF!,0),5)='Static ID Table'!$B$14,#REF!&amp;"NO","-")</f>
        <v>#N/A</v>
      </c>
    </row>
    <row r="169" spans="1:4" x14ac:dyDescent="0.3">
      <c r="A169" t="s">
        <v>1023</v>
      </c>
      <c r="C169" t="str">
        <f>#REF!&amp;#REF!</f>
        <v>5fY0dHHsLorXcZmofemIZE</v>
      </c>
      <c r="D169" t="e">
        <f>IF(INDEX(#REF!,MATCH(#REF!,#REF!,0),5)='Static ID Table'!$B$14,#REF!&amp;"NO","-")</f>
        <v>#N/A</v>
      </c>
    </row>
    <row r="170" spans="1:4" x14ac:dyDescent="0.3">
      <c r="A170" t="s">
        <v>1028</v>
      </c>
      <c r="C170" t="str">
        <f>#REF!&amp;#REF!</f>
        <v>yYfmpzUcjVrVUpET9puir</v>
      </c>
      <c r="D170" t="e">
        <f>IF(INDEX(#REF!,MATCH(#REF!,#REF!,0),5)='Static ID Table'!$B$14,#REF!&amp;"NO","-")</f>
        <v>#N/A</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16"/>
  <sheetViews>
    <sheetView workbookViewId="0">
      <selection activeCell="D2" sqref="D2"/>
    </sheetView>
  </sheetViews>
  <sheetFormatPr baseColWidth="10" defaultColWidth="8.88671875" defaultRowHeight="14.4" x14ac:dyDescent="0.3"/>
  <cols>
    <col min="1" max="1" width="26.88671875" bestFit="1" customWidth="1"/>
  </cols>
  <sheetData>
    <row r="1" spans="1:9" x14ac:dyDescent="0.3">
      <c r="A1" t="s">
        <v>284</v>
      </c>
      <c r="C1" t="e">
        <f>IF(#REF!="","",INDEX(PIs[[Column1]:[SS]],MATCH(#REF!,PIs[SGUID],0),14))</f>
        <v>#REF!</v>
      </c>
      <c r="G1" t="e">
        <f>IF(#REF!="",INDEX(PIs[[Column1]:[SS]],MATCH(#REF!,PIs[GUID],0),2),"")</f>
        <v>#REF!</v>
      </c>
      <c r="H1" t="e">
        <f>IF(#REF!="",INDEX(PIs[[Column1]:[SS]],MATCH(#REF!,PIs[GUID],0),4),"")</f>
        <v>#REF!</v>
      </c>
      <c r="I1" t="e">
        <f>IF(#REF!="",INDEX(PIs[[Column1]:[SS]],MATCH(#REF!,PIs[GUID],0),6),"")</f>
        <v>#REF!</v>
      </c>
    </row>
    <row r="3" spans="1:9" x14ac:dyDescent="0.3">
      <c r="A3" t="s">
        <v>19</v>
      </c>
      <c r="B3" t="s">
        <v>2297</v>
      </c>
    </row>
    <row r="4" spans="1:9" x14ac:dyDescent="0.3">
      <c r="A4" t="s">
        <v>2298</v>
      </c>
      <c r="B4" t="s">
        <v>1057</v>
      </c>
    </row>
    <row r="5" spans="1:9" x14ac:dyDescent="0.3">
      <c r="A5" t="s">
        <v>66</v>
      </c>
      <c r="B5" t="s">
        <v>2299</v>
      </c>
    </row>
    <row r="6" spans="1:9" x14ac:dyDescent="0.3">
      <c r="A6" t="s">
        <v>48</v>
      </c>
      <c r="B6" t="s">
        <v>2300</v>
      </c>
    </row>
    <row r="7" spans="1:9" x14ac:dyDescent="0.3">
      <c r="A7" t="s">
        <v>57</v>
      </c>
      <c r="B7" t="s">
        <v>2301</v>
      </c>
    </row>
    <row r="9" spans="1:9" x14ac:dyDescent="0.3">
      <c r="A9" t="s">
        <v>2302</v>
      </c>
      <c r="B9" t="s">
        <v>20</v>
      </c>
    </row>
    <row r="10" spans="1:9" x14ac:dyDescent="0.3">
      <c r="A10" s="52" t="s">
        <v>2303</v>
      </c>
    </row>
    <row r="11" spans="1:9" x14ac:dyDescent="0.3">
      <c r="A11" t="s">
        <v>2304</v>
      </c>
      <c r="B11" s="52" t="s">
        <v>2305</v>
      </c>
    </row>
    <row r="12" spans="1:9" x14ac:dyDescent="0.3">
      <c r="A12" t="s">
        <v>2306</v>
      </c>
      <c r="B12" s="52"/>
    </row>
    <row r="13" spans="1:9" x14ac:dyDescent="0.3">
      <c r="A13" t="s">
        <v>2307</v>
      </c>
      <c r="B13" s="52"/>
    </row>
    <row r="14" spans="1:9" x14ac:dyDescent="0.3">
      <c r="A14" t="s">
        <v>2308</v>
      </c>
      <c r="B14" s="53" t="s">
        <v>2309</v>
      </c>
    </row>
    <row r="15" spans="1:9" x14ac:dyDescent="0.3">
      <c r="A15" t="s">
        <v>2310</v>
      </c>
      <c r="B15" s="54" t="s">
        <v>2311</v>
      </c>
    </row>
    <row r="16" spans="1:9" x14ac:dyDescent="0.3">
      <c r="A16" t="s">
        <v>2312</v>
      </c>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83DA-055B-44A5-A42D-4DC722E804EC}">
  <dimension ref="A1:XFC15"/>
  <sheetViews>
    <sheetView showGridLines="0" view="pageLayout" zoomScaleNormal="100" workbookViewId="0">
      <selection activeCell="A5" sqref="A5"/>
    </sheetView>
  </sheetViews>
  <sheetFormatPr baseColWidth="10" defaultColWidth="0" defaultRowHeight="15" customHeight="1" zeroHeight="1" x14ac:dyDescent="0.3"/>
  <cols>
    <col min="1" max="1" width="127.44140625" style="1" customWidth="1"/>
    <col min="2" max="2" width="1" style="1" hidden="1"/>
    <col min="3" max="255" width="11.44140625" style="1" hidden="1"/>
    <col min="256" max="259" width="1.5546875" style="1" hidden="1" customWidth="1"/>
    <col min="260" max="260" width="0.44140625" style="1" hidden="1" customWidth="1"/>
    <col min="261" max="16383" width="1.5546875" style="1" hidden="1"/>
    <col min="16384" max="16384" width="0.5546875" style="1" customWidth="1"/>
  </cols>
  <sheetData>
    <row r="1" spans="1:1" ht="86.85" customHeight="1" x14ac:dyDescent="0.3">
      <c r="A1" s="2"/>
    </row>
    <row r="2" spans="1:1" ht="128.25" customHeight="1" x14ac:dyDescent="0.5">
      <c r="A2" s="10" t="s">
        <v>2389</v>
      </c>
    </row>
    <row r="3" spans="1:1" ht="27" customHeight="1" x14ac:dyDescent="0.3">
      <c r="A3" s="3" t="s">
        <v>2313</v>
      </c>
    </row>
    <row r="4" spans="1:1" ht="14.4" x14ac:dyDescent="0.3">
      <c r="A4" s="4"/>
    </row>
    <row r="5" spans="1:1" ht="87" x14ac:dyDescent="0.3">
      <c r="A5" s="5" t="s">
        <v>2391</v>
      </c>
    </row>
    <row r="6" spans="1:1" ht="17.399999999999999" x14ac:dyDescent="0.3">
      <c r="A6" s="6"/>
    </row>
    <row r="7" spans="1:1" ht="17.399999999999999" x14ac:dyDescent="0.3">
      <c r="A7" s="6"/>
    </row>
    <row r="8" spans="1:1" ht="17.399999999999999" x14ac:dyDescent="0.3">
      <c r="A8" s="7"/>
    </row>
    <row r="9" spans="1:1" ht="14.4" x14ac:dyDescent="0.3">
      <c r="A9" s="8" t="s">
        <v>2314</v>
      </c>
    </row>
    <row r="10" spans="1:1" ht="29.1" customHeight="1" x14ac:dyDescent="0.3">
      <c r="A10" s="59" t="s">
        <v>2390</v>
      </c>
    </row>
    <row r="11" spans="1:1" ht="7.35" customHeight="1" x14ac:dyDescent="0.3"/>
    <row r="12" spans="1:1" ht="15" customHeight="1" x14ac:dyDescent="0.3"/>
    <row r="13" spans="1:1" ht="15" customHeight="1" x14ac:dyDescent="0.3"/>
    <row r="14" spans="1:1" ht="8.25" customHeight="1" x14ac:dyDescent="0.3"/>
    <row r="15" spans="1:1" ht="15" customHeight="1" x14ac:dyDescent="0.3"/>
  </sheetData>
  <sheetProtection algorithmName="SHA-512" hashValue="wQopKtz+T2qqA76mtuFmJF6bkTo3PjTW6XRvkpEJAP2z+2K18bnTlB7XdfPg5QUmvgjtN4v/cNWRxDXdazCxNw==" saltValue="IvLU2HkakumYJ3Xhm4mwKQ==" spinCount="100000" sheet="1"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H48"/>
  <sheetViews>
    <sheetView showGridLines="0" view="pageLayout" topLeftCell="F4" zoomScaleNormal="100" workbookViewId="0">
      <selection activeCell="F23" sqref="F23"/>
    </sheetView>
  </sheetViews>
  <sheetFormatPr baseColWidth="10" defaultColWidth="0" defaultRowHeight="12" zeroHeight="1" x14ac:dyDescent="0.25"/>
  <cols>
    <col min="1" max="2" width="9.21875" style="14" hidden="1" customWidth="1"/>
    <col min="3" max="4" width="8.77734375" style="14" hidden="1" customWidth="1"/>
    <col min="5" max="5" width="9.21875" style="14" hidden="1" customWidth="1"/>
    <col min="6" max="6" width="81.21875" style="14" customWidth="1"/>
    <col min="7" max="7" width="54.21875" style="14" customWidth="1"/>
    <col min="8" max="16384" width="0" style="14" hidden="1"/>
  </cols>
  <sheetData>
    <row r="1" spans="1:8" x14ac:dyDescent="0.25">
      <c r="F1" s="75" t="s">
        <v>2344</v>
      </c>
      <c r="G1" s="75"/>
    </row>
    <row r="2" spans="1:8" x14ac:dyDescent="0.25">
      <c r="F2" s="76" t="s">
        <v>2395</v>
      </c>
      <c r="G2" s="76"/>
    </row>
    <row r="3" spans="1:8" x14ac:dyDescent="0.25">
      <c r="F3" s="35"/>
    </row>
    <row r="4" spans="1:8" ht="24.75" customHeight="1" x14ac:dyDescent="0.25">
      <c r="F4" s="76" t="s">
        <v>2345</v>
      </c>
      <c r="G4" s="76"/>
    </row>
    <row r="5" spans="1:8" x14ac:dyDescent="0.25">
      <c r="F5" s="35"/>
    </row>
    <row r="6" spans="1:8" ht="84.45" customHeight="1" x14ac:dyDescent="0.25">
      <c r="A6" s="14" t="s">
        <v>1057</v>
      </c>
      <c r="F6" s="76" t="s">
        <v>2346</v>
      </c>
      <c r="G6" s="76"/>
    </row>
    <row r="7" spans="1:8" ht="13.2" hidden="1" x14ac:dyDescent="0.3">
      <c r="A7" s="14" t="str">
        <f>'Static ID Table'!B14</f>
        <v>Nein</v>
      </c>
      <c r="F7" s="16"/>
    </row>
    <row r="8" spans="1:8" hidden="1" x14ac:dyDescent="0.25">
      <c r="A8" s="14" t="str">
        <f>'Static ID Table'!B15</f>
        <v>Ja</v>
      </c>
      <c r="F8" s="15"/>
    </row>
    <row r="9" spans="1:8" x14ac:dyDescent="0.25"/>
    <row r="10" spans="1:8" x14ac:dyDescent="0.25">
      <c r="C10" s="14" t="s">
        <v>2347</v>
      </c>
      <c r="D10" s="14" t="s">
        <v>2348</v>
      </c>
      <c r="E10" s="14" t="s">
        <v>21</v>
      </c>
      <c r="F10" s="61" t="s">
        <v>2349</v>
      </c>
      <c r="G10" s="61" t="s">
        <v>2350</v>
      </c>
      <c r="H10" s="14" t="s">
        <v>2351</v>
      </c>
    </row>
    <row r="11" spans="1:8" ht="24" x14ac:dyDescent="0.25">
      <c r="C11" s="14" t="s">
        <v>2295</v>
      </c>
      <c r="D11" s="14">
        <v>13</v>
      </c>
      <c r="E11" s="18"/>
      <c r="F11" s="61" t="s">
        <v>2352</v>
      </c>
      <c r="G11" s="68" t="s">
        <v>1057</v>
      </c>
      <c r="H11" s="57" t="str">
        <f>"Dieser Punkt ist nicht anwendbar, da ''"&amp;#REF!&amp;"'' mit „Nein“ beantwortet wurde. Dieser Punkt wurde vom System automatisch auf „N/A“ gesetzt."</f>
        <v>Dieser Punkt ist nicht anwendbar, da ''Hat der Produzent während des Zertifizierungszyklus Subunternehmer und/oder Dienstleister eingesetzt?'' mit „Nein“ beantwortet wurde. Dieser Punkt wurde vom System automatisch auf „N/A“ gesetzt.</v>
      </c>
    </row>
    <row r="12" spans="1:8" x14ac:dyDescent="0.25">
      <c r="C12" s="14" t="s">
        <v>2290</v>
      </c>
      <c r="D12" s="14">
        <v>16</v>
      </c>
      <c r="E12" s="18"/>
      <c r="F12" s="61" t="s">
        <v>2353</v>
      </c>
      <c r="G12" s="68" t="s">
        <v>1057</v>
      </c>
      <c r="H12" s="57" t="str">
        <f>"Dieser Punkt ist nicht anwendbar, da ''"&amp;#REF!&amp;"'' mit „Nein“ beantwortet wurde. Dieser Punkt wurde vom System automatisch auf „N/A“ gesetzt."</f>
        <v>Dieser Punkt ist nicht anwendbar, da ''Wurde der Produzent für das Paralleleigentum registriert?'' mit „Nein“ beantwortet wurde. Dieser Punkt wurde vom System automatisch auf „N/A“ gesetzt.</v>
      </c>
    </row>
    <row r="13" spans="1:8" ht="24" x14ac:dyDescent="0.25">
      <c r="C13" s="14" t="s">
        <v>2288</v>
      </c>
      <c r="D13" s="14">
        <v>19</v>
      </c>
      <c r="E13" s="18"/>
      <c r="F13" s="61" t="s">
        <v>2354</v>
      </c>
      <c r="G13" s="68" t="s">
        <v>1057</v>
      </c>
      <c r="H13" s="57" t="str">
        <f>"Dieser Punkt ist nicht anwendbar, da ''"&amp;#REF!&amp;"'' mit „Nein“ beantwortet wurde. Dieser Punkt wurde vom System automatisch auf „N/A“ gesetzt."</f>
        <v>Dieser Punkt ist nicht anwendbar, da ''Wurde während des Zertifizierungszyklus betriebsinternes Vermehrungsmaterial produziert (mit oder ohne Behandlung mit Pflanzenschutzmitteln)?'' mit „Nein“ beantwortet wurde. Dieser Punkt wurde vom System automatisch auf „N/A“ gesetzt.</v>
      </c>
    </row>
    <row r="14" spans="1:8" ht="24" x14ac:dyDescent="0.25">
      <c r="C14" s="14" t="s">
        <v>2293</v>
      </c>
      <c r="D14" s="14">
        <v>22</v>
      </c>
      <c r="E14" s="18"/>
      <c r="F14" s="61" t="s">
        <v>2355</v>
      </c>
      <c r="G14" s="68" t="s">
        <v>1057</v>
      </c>
      <c r="H14" s="57" t="str">
        <f>"Dieser Punkt ist nicht anwendbar, da ''"&amp;#REF!&amp;"'' mit „Nein“ beantwortet wurde. Dieser Punkt wurde vom System automatisch auf „N/A“ gesetzt."</f>
        <v>Dieser Punkt ist nicht anwendbar, da ''Wurden während des Zertifizierungszyklus gentechnisch veränderte Organismen (GVO) auf dem Betrieb verwendet und/oder gehandhabt?'' mit „Nein“ beantwortet wurde. Dieser Punkt wurde vom System automatisch auf „N/A“ gesetzt.</v>
      </c>
    </row>
    <row r="15" spans="1:8" x14ac:dyDescent="0.25">
      <c r="C15" s="14" t="s">
        <v>2289</v>
      </c>
      <c r="D15" s="14">
        <v>25</v>
      </c>
      <c r="E15" s="18"/>
      <c r="F15" s="61" t="s">
        <v>2356</v>
      </c>
      <c r="G15" s="68" t="s">
        <v>1057</v>
      </c>
      <c r="H15" s="57" t="str">
        <f>"Dieser Punkt ist nicht anwendbar, da ''"&amp;#REF!&amp;"'' mit „Nein“ beantwortet wurde. Dieser Punkt wurde vom System automatisch auf „N/A“ gesetzt."</f>
        <v>Dieser Punkt ist nicht anwendbar, da ''Wurde der Boden während des Zertifizierungszyklus für Anbauzwecke genutzt?'' mit „Nein“ beantwortet wurde. Dieser Punkt wurde vom System automatisch auf „N/A“ gesetzt.</v>
      </c>
    </row>
    <row r="16" spans="1:8" x14ac:dyDescent="0.25">
      <c r="C16" s="14" t="s">
        <v>2287</v>
      </c>
      <c r="D16" s="14">
        <v>28</v>
      </c>
      <c r="E16" s="18"/>
      <c r="F16" s="61" t="s">
        <v>2357</v>
      </c>
      <c r="G16" s="68" t="s">
        <v>1057</v>
      </c>
      <c r="H16" s="57" t="str">
        <f>"Dieser Punkt ist nicht anwendbar, da ''"&amp;#REF!&amp;"'' mit „Nein“ beantwortet wurde. Dieser Punkt wurde vom System automatisch auf „N/A“ gesetzt."</f>
        <v>Dieser Punkt ist nicht anwendbar, da ''Hat der Produzent während des Zertifizierungszyklus eine Bodenbegasung durchgeführt?'' mit „Nein“ beantwortet wurde. Dieser Punkt wurde vom System automatisch auf „N/A“ gesetzt.</v>
      </c>
    </row>
    <row r="17" spans="3:8" ht="13.5" customHeight="1" x14ac:dyDescent="0.25">
      <c r="C17" s="14" t="s">
        <v>2291</v>
      </c>
      <c r="D17" s="14">
        <v>31</v>
      </c>
      <c r="E17" s="18"/>
      <c r="F17" s="61" t="s">
        <v>2358</v>
      </c>
      <c r="G17" s="68" t="s">
        <v>1057</v>
      </c>
      <c r="H17" s="57" t="str">
        <f>"Dieser Punkt ist nicht anwendbar, da ''"&amp;#REF!&amp;"'' mit „Nein“ beantwortet wurde. Dieser Punkt wurde vom System automatisch auf „N/A“ gesetzt."</f>
        <v>Dieser Punkt ist nicht anwendbar, da ''Wurden während des Zertifizierungszyklus Substrate (Torf oder andere) für Anbauzwecke genutzt?'' mit „Nein“ beantwortet wurde. Dieser Punkt wurde vom System automatisch auf „N/A“ gesetzt.</v>
      </c>
    </row>
    <row r="18" spans="3:8" ht="24" x14ac:dyDescent="0.25">
      <c r="C18" s="14" t="s">
        <v>2285</v>
      </c>
      <c r="D18" s="14">
        <v>34</v>
      </c>
      <c r="E18" s="18"/>
      <c r="F18" s="61" t="s">
        <v>2359</v>
      </c>
      <c r="G18" s="68" t="s">
        <v>1057</v>
      </c>
      <c r="H18" s="57" t="str">
        <f>"Dieser Punkt ist nicht anwendbar, da ''"&amp;#REF!&amp;"'' mit „Nein“ beantwortet wurde. Dieser Punkt wurde vom System automatisch auf „N/A“ gesetzt."</f>
        <v>Dieser Punkt ist nicht anwendbar, da ''Hat der Produzent während des Zertifizierungszyklus (organische und/oder anorganische) Düngemittel eingesetzt?'' mit „Nein“ beantwortet wurde. Dieser Punkt wurde vom System automatisch auf „N/A“ gesetzt.</v>
      </c>
    </row>
    <row r="19" spans="3:8" ht="24" x14ac:dyDescent="0.25">
      <c r="C19" s="14" t="s">
        <v>2294</v>
      </c>
      <c r="D19" s="14">
        <v>37</v>
      </c>
      <c r="E19" s="18"/>
      <c r="F19" s="61" t="s">
        <v>2360</v>
      </c>
      <c r="G19" s="68" t="s">
        <v>1057</v>
      </c>
      <c r="H19" s="57" t="str">
        <f>"Dieser Punkt ist nicht anwendbar, da ''"&amp;#REF!&amp;"'' mit „Nein“ beantwortet wurde. Dieser Punkt wurde vom System automatisch auf „N/A“ gesetzt."</f>
        <v>Dieser Punkt ist nicht anwendbar, da ''Wurden während des Zertifizierungszyklus (organische und/oder anorganische) Düngemittel und/oder Biostimulatoren am Standort gelagert?'' mit „Nein“ beantwortet wurde. Dieser Punkt wurde vom System automatisch auf „N/A“ gesetzt.</v>
      </c>
    </row>
    <row r="20" spans="3:8" ht="24" x14ac:dyDescent="0.25">
      <c r="C20" s="14" t="s">
        <v>2292</v>
      </c>
      <c r="D20" s="14">
        <v>40</v>
      </c>
      <c r="E20" s="18"/>
      <c r="F20" s="61" t="s">
        <v>2361</v>
      </c>
      <c r="G20" s="68" t="s">
        <v>1057</v>
      </c>
      <c r="H20" s="57" t="str">
        <f>"Dieser Punkt ist nicht anwendbar, da ''"&amp;#REF!&amp;"'' mit „Nein“ beantwortet wurde. Dieser Punkt wurde vom System automatisch auf „N/A“ gesetzt."</f>
        <v>Dieser Punkt ist nicht anwendbar, da ''Hat der Produzent während des Zertifizierungszyklus am Standort organisches Düngemittel ausgebracht?'' mit „Nein“ beantwortet wurde. Dieser Punkt wurde vom System automatisch auf „N/A“ gesetzt.</v>
      </c>
    </row>
    <row r="21" spans="3:8" x14ac:dyDescent="0.25">
      <c r="C21" s="14" t="s">
        <v>2296</v>
      </c>
      <c r="D21" s="14">
        <v>45</v>
      </c>
      <c r="E21" s="18"/>
      <c r="F21" s="61" t="s">
        <v>2362</v>
      </c>
      <c r="G21" s="68" t="s">
        <v>1057</v>
      </c>
      <c r="H21" s="57" t="str">
        <f>"Dieser Punkt ist nicht anwendbar, da ''"&amp;#REF!&amp;"'' mit „Nein“ beantwortet wurde. Dieser Punkt wurde vom System automatisch auf „N/A“ gesetzt."</f>
        <v>Dieser Punkt ist nicht anwendbar, da ''Wurden die Kulturen während des Zertifizierungszyklus bewässert? '' mit „Nein“ beantwortet wurde. Dieser Punkt wurde vom System automatisch auf „N/A“ gesetzt.</v>
      </c>
    </row>
    <row r="22" spans="3:8" ht="24" x14ac:dyDescent="0.25">
      <c r="C22" s="14" t="s">
        <v>2286</v>
      </c>
      <c r="D22" s="14">
        <v>48</v>
      </c>
      <c r="E22" s="18"/>
      <c r="F22" s="61" t="s">
        <v>2363</v>
      </c>
      <c r="G22" s="68" t="s">
        <v>1057</v>
      </c>
      <c r="H22" s="57" t="str">
        <f>"Dieser Punkt ist nicht anwendbar, da ''"&amp;#REF!&amp;"'' mit „Nein“ beantwortet wurde. Dieser Punkt wurde vom System automatisch auf „N/A“ gesetzt."</f>
        <v>Dieser Punkt ist nicht anwendbar, da ''Werden (chemisch-synthetisch hergestellte) Pflanzenschutzmittel bei den registrierten Kulturen verwendet (vor oder nach der Ernte)?'' mit „Nein“ beantwortet wurde. Dieser Punkt wurde vom System automatisch auf „N/A“ gesetzt.</v>
      </c>
    </row>
    <row r="23" spans="3:8" x14ac:dyDescent="0.25">
      <c r="C23" s="14" t="s">
        <v>2283</v>
      </c>
      <c r="D23" s="14">
        <v>51</v>
      </c>
      <c r="E23" s="18"/>
      <c r="F23" s="61" t="s">
        <v>2364</v>
      </c>
      <c r="G23" s="68" t="s">
        <v>1057</v>
      </c>
      <c r="H23" s="57" t="str">
        <f>"Dieser Punkt ist nicht anwendbar, da ''"&amp;#REF!&amp;"'' mit „Nein“ beantwortet wurde. Dieser Punkt wurde vom System automatisch auf „N/A“ gesetzt."</f>
        <v>Dieser Punkt ist nicht anwendbar, da ''Werden Pflanzenschutzmittel und/oder andere Behandlungsmittel am Standort gelagert?'' mit „Nein“ beantwortet wurde. Dieser Punkt wurde vom System automatisch auf „N/A“ gesetzt.</v>
      </c>
    </row>
    <row r="24" spans="3:8" x14ac:dyDescent="0.25">
      <c r="C24" s="14" t="s">
        <v>2284</v>
      </c>
      <c r="D24" s="14">
        <v>54</v>
      </c>
      <c r="E24" s="18"/>
      <c r="F24" s="61" t="s">
        <v>2365</v>
      </c>
      <c r="G24" s="68" t="s">
        <v>1057</v>
      </c>
      <c r="H24" s="57" t="str">
        <f>"Dieser Punkt ist nicht anwendbar, da ''"&amp;#REF!&amp;"'' mit „Nein“ beantwortet wurde. Dieser Punkt wurde vom System automatisch auf „N/A“ gesetzt."</f>
        <v>Dieser Punkt ist nicht anwendbar, da ''Verfügt der Betrieb über offene Feldflächen, Grünflächen oder Platz für Lebendzäune/Hecken? '' mit „Nein“ beantwortet wurde. Dieser Punkt wurde vom System automatisch auf „N/A“ gesetzt.</v>
      </c>
    </row>
    <row r="25" spans="3:8" x14ac:dyDescent="0.25"/>
    <row r="26" spans="3:8" x14ac:dyDescent="0.25"/>
    <row r="27" spans="3:8" ht="85.5" customHeight="1" x14ac:dyDescent="0.25">
      <c r="F27" s="77" t="s">
        <v>2366</v>
      </c>
      <c r="G27" s="77"/>
    </row>
    <row r="28" spans="3:8" x14ac:dyDescent="0.25">
      <c r="F28" s="62" t="s">
        <v>2367</v>
      </c>
      <c r="G28" s="62" t="s">
        <v>2368</v>
      </c>
    </row>
    <row r="29" spans="3:8" ht="22.8" x14ac:dyDescent="0.25">
      <c r="F29" s="63" t="s">
        <v>2369</v>
      </c>
      <c r="G29" s="72" t="s">
        <v>2370</v>
      </c>
    </row>
    <row r="30" spans="3:8" ht="23.25" customHeight="1" x14ac:dyDescent="0.25">
      <c r="F30" s="64" t="s">
        <v>2371</v>
      </c>
      <c r="G30" s="73"/>
    </row>
    <row r="31" spans="3:8" ht="23.4" x14ac:dyDescent="0.25">
      <c r="F31" s="72" t="s">
        <v>2392</v>
      </c>
      <c r="G31" s="65" t="s">
        <v>2393</v>
      </c>
    </row>
    <row r="32" spans="3:8" ht="23.4" x14ac:dyDescent="0.25">
      <c r="F32" s="73"/>
      <c r="G32" s="64" t="s">
        <v>2394</v>
      </c>
    </row>
    <row r="33" spans="6:7" ht="22.8" x14ac:dyDescent="0.25">
      <c r="F33" s="66" t="s">
        <v>2372</v>
      </c>
      <c r="G33" s="66" t="s">
        <v>2373</v>
      </c>
    </row>
    <row r="34" spans="6:7" ht="23.4" x14ac:dyDescent="0.25">
      <c r="F34" s="74" t="s">
        <v>2374</v>
      </c>
      <c r="G34" s="65" t="s">
        <v>2393</v>
      </c>
    </row>
    <row r="35" spans="6:7" ht="23.4" x14ac:dyDescent="0.25">
      <c r="F35" s="74"/>
      <c r="G35" s="64" t="s">
        <v>2394</v>
      </c>
    </row>
    <row r="36" spans="6:7" ht="22.8" x14ac:dyDescent="0.25">
      <c r="F36" s="66" t="s">
        <v>2375</v>
      </c>
      <c r="G36" s="66" t="s">
        <v>2376</v>
      </c>
    </row>
    <row r="37" spans="6:7" x14ac:dyDescent="0.25"/>
    <row r="38" spans="6:7" x14ac:dyDescent="0.25"/>
    <row r="39" spans="6:7" x14ac:dyDescent="0.25"/>
    <row r="41" spans="6:7" ht="34.65" hidden="1" customHeight="1" x14ac:dyDescent="0.25"/>
    <row r="42" spans="6:7" ht="12" hidden="1" customHeight="1" x14ac:dyDescent="0.25"/>
    <row r="44" spans="6:7" ht="104.1" hidden="1" customHeight="1" x14ac:dyDescent="0.25"/>
    <row r="45" spans="6:7" ht="115.65" hidden="1" customHeight="1" x14ac:dyDescent="0.25"/>
    <row r="46" spans="6:7" ht="127.35" hidden="1" customHeight="1" x14ac:dyDescent="0.25"/>
    <row r="47" spans="6:7" ht="104.1" hidden="1" customHeight="1" x14ac:dyDescent="0.25"/>
    <row r="48" spans="6:7" ht="115.65" hidden="1" customHeight="1" x14ac:dyDescent="0.25"/>
  </sheetData>
  <sheetProtection algorithmName="SHA-512" hashValue="xgNIThSyw1TQZ8vExLfFxaL+L4W/12BGWlkppGg0HWqgkArB11yJdjCsxpYUxMAVrOdMw8ipDU4NyPd4N0dWPQ==" saltValue="ITMKqquhWCCxilGbjWdo6A==" spinCount="100000" sheet="1" formatCells="0" formatColumns="0" formatRows="0" insertColumns="0" insertRows="0" insertHyperlinks="0" sort="0" autoFilter="0" pivotTables="0"/>
  <mergeCells count="8">
    <mergeCell ref="G29:G30"/>
    <mergeCell ref="F31:F32"/>
    <mergeCell ref="F34:F35"/>
    <mergeCell ref="F1:G1"/>
    <mergeCell ref="F2:G2"/>
    <mergeCell ref="F4:G4"/>
    <mergeCell ref="F6:G6"/>
    <mergeCell ref="F27:G27"/>
  </mergeCells>
  <dataValidations disablePrompts="1" count="1">
    <dataValidation type="list" allowBlank="1" showInputMessage="1" showErrorMessage="1" sqref="G11:G24" xr:uid="{73A84A08-A936-464A-A8D4-AFEFE9AB0638}">
      <formula1>$A$6:$A$8</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&amp;L&amp;"Arial,Regular"&amp;8Referenzcode: IFA-Standard Smart, Checkliste für FO; V6.0_Sep22; deutsche Version
&amp;A
Seite &amp;P von &amp;N&amp;R&amp;"Arial,Regular"&amp;8© GLOBALG.A.P. c/o FoodPLUS GmbH
Spichernstr. 55, 50672 Köln, Deutschland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F6BA-EC52-495E-B9B1-D1E5ABB070B4}">
  <dimension ref="A1:H34"/>
  <sheetViews>
    <sheetView showGridLines="0" view="pageLayout" zoomScaleNormal="100" workbookViewId="0">
      <selection activeCell="A12" sqref="A12"/>
    </sheetView>
  </sheetViews>
  <sheetFormatPr baseColWidth="10" defaultColWidth="8.88671875" defaultRowHeight="24.75" customHeight="1" zeroHeight="1" x14ac:dyDescent="0.3"/>
  <cols>
    <col min="1" max="1" width="43.44140625" style="50" customWidth="1"/>
    <col min="2" max="4" width="4.5546875" style="51" customWidth="1"/>
    <col min="5" max="5" width="77.88671875" style="51" customWidth="1"/>
    <col min="6" max="257" width="0" style="51" hidden="1" customWidth="1"/>
    <col min="258" max="16383" width="0" style="51" hidden="1" bestFit="1" customWidth="1"/>
    <col min="16384" max="16384" width="0" style="51" hidden="1" customWidth="1"/>
  </cols>
  <sheetData>
    <row r="1" spans="1:8" s="27" customFormat="1" ht="24.75" customHeight="1" x14ac:dyDescent="0.3">
      <c r="A1" s="79" t="s">
        <v>2315</v>
      </c>
      <c r="B1" s="79"/>
      <c r="C1" s="79"/>
      <c r="D1" s="79"/>
      <c r="E1" s="79"/>
      <c r="F1" s="39"/>
      <c r="G1" s="39"/>
      <c r="H1" s="39"/>
    </row>
    <row r="2" spans="1:8" s="27" customFormat="1" ht="24.75" customHeight="1" thickBot="1" x14ac:dyDescent="0.35">
      <c r="A2" s="37" t="s">
        <v>2316</v>
      </c>
      <c r="B2" s="37"/>
      <c r="C2" s="39"/>
      <c r="D2" s="39"/>
      <c r="E2" s="39"/>
      <c r="F2" s="39"/>
      <c r="G2" s="39"/>
      <c r="H2" s="39"/>
    </row>
    <row r="3" spans="1:8" s="27" customFormat="1" ht="24.75" customHeight="1" thickTop="1" thickBot="1" x14ac:dyDescent="0.35">
      <c r="A3" s="38" t="s">
        <v>2317</v>
      </c>
      <c r="B3" s="40"/>
      <c r="C3" s="37"/>
      <c r="D3" s="37"/>
      <c r="E3" s="37"/>
      <c r="F3" s="37"/>
      <c r="G3" s="37"/>
      <c r="H3" s="37"/>
    </row>
    <row r="4" spans="1:8" s="27" customFormat="1" ht="24.75" customHeight="1" thickTop="1" thickBot="1" x14ac:dyDescent="0.35">
      <c r="A4" s="38" t="s">
        <v>2318</v>
      </c>
      <c r="B4" s="40"/>
      <c r="C4" s="37"/>
      <c r="D4" s="37"/>
      <c r="E4" s="37"/>
      <c r="F4" s="37"/>
      <c r="G4" s="37"/>
      <c r="H4" s="37"/>
    </row>
    <row r="5" spans="1:8" s="27" customFormat="1" ht="24.75" customHeight="1" thickTop="1" thickBot="1" x14ac:dyDescent="0.35">
      <c r="A5" s="38" t="s">
        <v>2319</v>
      </c>
      <c r="B5" s="40"/>
      <c r="C5" s="37"/>
      <c r="D5" s="37"/>
      <c r="E5" s="37"/>
      <c r="F5" s="37"/>
      <c r="G5" s="37"/>
      <c r="H5" s="37"/>
    </row>
    <row r="6" spans="1:8" s="27" customFormat="1" ht="34.5" customHeight="1" thickTop="1" thickBot="1" x14ac:dyDescent="0.35">
      <c r="A6" s="38" t="s">
        <v>2320</v>
      </c>
      <c r="B6" s="40"/>
      <c r="C6" s="37"/>
      <c r="D6" s="37"/>
      <c r="E6" s="37"/>
      <c r="F6" s="37"/>
      <c r="G6" s="37"/>
      <c r="H6" s="37"/>
    </row>
    <row r="7" spans="1:8" ht="34.5" customHeight="1" thickTop="1" thickBot="1" x14ac:dyDescent="0.35">
      <c r="A7" s="38" t="s">
        <v>2321</v>
      </c>
      <c r="B7" s="40"/>
      <c r="C7" s="37"/>
      <c r="D7" s="37"/>
      <c r="E7" s="37"/>
      <c r="F7" s="37"/>
      <c r="G7" s="37"/>
      <c r="H7" s="37"/>
    </row>
    <row r="8" spans="1:8" ht="24.75" customHeight="1" thickTop="1" thickBot="1" x14ac:dyDescent="0.35">
      <c r="A8" s="38" t="s">
        <v>2322</v>
      </c>
      <c r="B8" s="40"/>
      <c r="C8" s="37"/>
      <c r="D8" s="37"/>
      <c r="E8" s="37"/>
      <c r="F8" s="37"/>
      <c r="G8" s="37"/>
      <c r="H8" s="37"/>
    </row>
    <row r="9" spans="1:8" ht="24.75" customHeight="1" thickTop="1" thickBot="1" x14ac:dyDescent="0.35">
      <c r="A9" s="36" t="s">
        <v>2323</v>
      </c>
      <c r="B9" s="41"/>
      <c r="C9" s="39"/>
      <c r="D9" s="39"/>
      <c r="E9" s="39"/>
      <c r="F9" s="39"/>
      <c r="G9" s="39"/>
      <c r="H9" s="39"/>
    </row>
    <row r="10" spans="1:8" ht="24.75" customHeight="1" thickTop="1" thickBot="1" x14ac:dyDescent="0.35">
      <c r="A10" s="38" t="s">
        <v>2324</v>
      </c>
      <c r="B10" s="40"/>
      <c r="C10" s="39"/>
      <c r="D10" s="39"/>
      <c r="E10" s="39"/>
      <c r="F10" s="39"/>
      <c r="G10" s="39"/>
      <c r="H10" s="39"/>
    </row>
    <row r="11" spans="1:8" ht="24.75" customHeight="1" thickTop="1" thickBot="1" x14ac:dyDescent="0.35">
      <c r="A11" s="38" t="s">
        <v>2325</v>
      </c>
      <c r="B11" s="40"/>
      <c r="C11" s="39"/>
      <c r="D11" s="39"/>
      <c r="E11" s="39"/>
      <c r="F11" s="39"/>
      <c r="G11" s="39"/>
      <c r="H11" s="39"/>
    </row>
    <row r="12" spans="1:8" ht="24.75" customHeight="1" thickTop="1" thickBot="1" x14ac:dyDescent="0.35">
      <c r="A12" s="38" t="s">
        <v>2326</v>
      </c>
      <c r="B12" s="40"/>
      <c r="C12" s="39"/>
      <c r="D12" s="39"/>
      <c r="E12" s="39"/>
      <c r="F12" s="39"/>
      <c r="G12" s="39"/>
      <c r="H12" s="39"/>
    </row>
    <row r="13" spans="1:8" ht="24.75" customHeight="1" thickTop="1" thickBot="1" x14ac:dyDescent="0.35">
      <c r="A13" s="39"/>
      <c r="B13" s="42" t="s">
        <v>2311</v>
      </c>
      <c r="C13" s="42" t="s">
        <v>2309</v>
      </c>
      <c r="D13" s="31"/>
      <c r="E13" s="39"/>
      <c r="F13" s="39"/>
      <c r="G13" s="39"/>
      <c r="H13" s="39"/>
    </row>
    <row r="14" spans="1:8" ht="24.75" customHeight="1" thickTop="1" thickBot="1" x14ac:dyDescent="0.35">
      <c r="A14" s="38" t="s">
        <v>2327</v>
      </c>
      <c r="B14" s="40"/>
      <c r="C14" s="40"/>
      <c r="D14" s="43"/>
      <c r="E14" s="43"/>
      <c r="F14" s="43"/>
      <c r="G14" s="43"/>
      <c r="H14" s="43"/>
    </row>
    <row r="15" spans="1:8" ht="24.75" customHeight="1" thickTop="1" thickBot="1" x14ac:dyDescent="0.35">
      <c r="A15" s="44" t="s">
        <v>2328</v>
      </c>
      <c r="B15" s="40"/>
      <c r="C15" s="40"/>
      <c r="D15" s="43"/>
      <c r="E15" s="43"/>
      <c r="F15" s="43"/>
      <c r="G15" s="43"/>
      <c r="H15" s="43"/>
    </row>
    <row r="16" spans="1:8" ht="24.75" customHeight="1" thickTop="1" thickBot="1" x14ac:dyDescent="0.35">
      <c r="A16" s="44" t="s">
        <v>2329</v>
      </c>
      <c r="B16" s="78"/>
      <c r="C16" s="78"/>
      <c r="D16" s="78"/>
      <c r="E16" s="78"/>
      <c r="F16" s="43"/>
      <c r="G16" s="43"/>
      <c r="H16" s="43"/>
    </row>
    <row r="17" spans="1:8" ht="24.75" customHeight="1" thickTop="1" thickBot="1" x14ac:dyDescent="0.35">
      <c r="A17" s="38" t="s">
        <v>2330</v>
      </c>
      <c r="B17" s="40"/>
      <c r="C17" s="40"/>
      <c r="D17" s="43"/>
      <c r="E17" s="43"/>
      <c r="F17" s="43"/>
      <c r="G17" s="43"/>
      <c r="H17" s="43"/>
    </row>
    <row r="18" spans="1:8" ht="24.75" customHeight="1" thickTop="1" thickBot="1" x14ac:dyDescent="0.35">
      <c r="A18" s="44" t="s">
        <v>2331</v>
      </c>
      <c r="B18" s="80"/>
      <c r="C18" s="80"/>
      <c r="D18" s="80"/>
      <c r="E18" s="80"/>
      <c r="F18" s="80"/>
      <c r="G18" s="80"/>
      <c r="H18" s="80"/>
    </row>
    <row r="19" spans="1:8" s="28" customFormat="1" ht="24.75" customHeight="1" thickTop="1" thickBot="1" x14ac:dyDescent="0.35">
      <c r="A19" s="38" t="s">
        <v>2332</v>
      </c>
      <c r="B19" s="45"/>
      <c r="C19" s="45"/>
      <c r="D19" s="46"/>
      <c r="E19" s="46"/>
      <c r="F19" s="43"/>
      <c r="G19" s="43"/>
      <c r="H19" s="43"/>
    </row>
    <row r="20" spans="1:8" s="28" customFormat="1" ht="24.75" customHeight="1" thickTop="1" thickBot="1" x14ac:dyDescent="0.35">
      <c r="A20" s="44" t="s">
        <v>2333</v>
      </c>
      <c r="B20" s="78"/>
      <c r="C20" s="78"/>
      <c r="D20" s="78"/>
      <c r="E20" s="78"/>
      <c r="F20" s="43"/>
      <c r="G20" s="43"/>
      <c r="H20" s="43"/>
    </row>
    <row r="21" spans="1:8" s="28" customFormat="1" ht="24.75" customHeight="1" thickTop="1" thickBot="1" x14ac:dyDescent="0.35">
      <c r="A21" s="38" t="s">
        <v>2334</v>
      </c>
      <c r="B21" s="45"/>
      <c r="C21" s="40"/>
      <c r="D21" s="43"/>
      <c r="E21" s="43"/>
      <c r="F21" s="32"/>
      <c r="G21" s="32"/>
      <c r="H21" s="32"/>
    </row>
    <row r="22" spans="1:8" ht="24.75" customHeight="1" thickTop="1" thickBot="1" x14ac:dyDescent="0.35">
      <c r="A22" s="44" t="s">
        <v>2335</v>
      </c>
      <c r="B22" s="78"/>
      <c r="C22" s="78"/>
      <c r="D22" s="78"/>
      <c r="E22" s="78"/>
      <c r="F22" s="32"/>
      <c r="G22" s="32"/>
      <c r="H22" s="32"/>
    </row>
    <row r="23" spans="1:8" s="29" customFormat="1" ht="24.75" customHeight="1" thickTop="1" thickBot="1" x14ac:dyDescent="0.35">
      <c r="A23" s="38" t="s">
        <v>2336</v>
      </c>
      <c r="B23" s="45"/>
      <c r="C23" s="40"/>
      <c r="D23" s="37"/>
      <c r="E23" s="37"/>
      <c r="F23" s="32"/>
      <c r="G23" s="32"/>
      <c r="H23" s="32"/>
    </row>
    <row r="24" spans="1:8" ht="24.75" customHeight="1" thickTop="1" thickBot="1" x14ac:dyDescent="0.35">
      <c r="A24" s="44" t="s">
        <v>2335</v>
      </c>
      <c r="B24" s="78"/>
      <c r="C24" s="78"/>
      <c r="D24" s="78"/>
      <c r="E24" s="78"/>
      <c r="F24" s="43"/>
      <c r="G24" s="43"/>
      <c r="H24" s="43"/>
    </row>
    <row r="25" spans="1:8" ht="34.5" customHeight="1" thickTop="1" thickBot="1" x14ac:dyDescent="0.35">
      <c r="A25" s="38" t="s">
        <v>2337</v>
      </c>
      <c r="B25" s="78"/>
      <c r="C25" s="78"/>
      <c r="D25" s="78"/>
      <c r="E25" s="78"/>
      <c r="F25" s="33"/>
      <c r="G25" s="33"/>
      <c r="H25" s="33"/>
    </row>
    <row r="26" spans="1:8" ht="24.75" customHeight="1" thickTop="1" thickBot="1" x14ac:dyDescent="0.35">
      <c r="A26" s="38" t="s">
        <v>2338</v>
      </c>
      <c r="B26" s="78"/>
      <c r="C26" s="78"/>
      <c r="D26" s="78"/>
      <c r="E26" s="78"/>
      <c r="F26" s="43"/>
      <c r="G26" s="43"/>
      <c r="H26" s="43"/>
    </row>
    <row r="27" spans="1:8" s="60" customFormat="1" ht="24.75" customHeight="1" thickTop="1" thickBot="1" x14ac:dyDescent="0.35">
      <c r="A27" s="38" t="s">
        <v>2339</v>
      </c>
      <c r="B27" s="78"/>
      <c r="C27" s="78"/>
      <c r="D27" s="78"/>
      <c r="E27" s="78"/>
      <c r="F27" s="43"/>
      <c r="G27" s="43"/>
      <c r="H27" s="43"/>
    </row>
    <row r="28" spans="1:8" ht="24.75" customHeight="1" thickTop="1" thickBot="1" x14ac:dyDescent="0.35">
      <c r="A28" s="38" t="s">
        <v>2340</v>
      </c>
      <c r="B28" s="78"/>
      <c r="C28" s="78"/>
      <c r="D28" s="78"/>
      <c r="E28" s="78"/>
      <c r="F28" s="58"/>
      <c r="G28" s="43"/>
      <c r="H28" s="43"/>
    </row>
    <row r="29" spans="1:8" ht="24.75" customHeight="1" thickTop="1" thickBot="1" x14ac:dyDescent="0.35">
      <c r="A29" s="47"/>
      <c r="B29" s="48"/>
      <c r="C29" s="48"/>
      <c r="D29" s="48"/>
      <c r="E29" s="48"/>
      <c r="F29" s="48"/>
      <c r="G29" s="48"/>
      <c r="H29" s="48"/>
    </row>
    <row r="30" spans="1:8" s="30" customFormat="1" ht="24.75" customHeight="1" thickTop="1" thickBot="1" x14ac:dyDescent="0.35">
      <c r="A30" s="36" t="s">
        <v>2341</v>
      </c>
      <c r="B30" s="78"/>
      <c r="C30" s="78"/>
      <c r="D30" s="78"/>
      <c r="E30" s="78"/>
      <c r="F30" s="37"/>
      <c r="G30" s="37"/>
      <c r="H30" s="37"/>
    </row>
    <row r="31" spans="1:8" s="30" customFormat="1" ht="24.75" customHeight="1" thickTop="1" thickBot="1" x14ac:dyDescent="0.35">
      <c r="A31" s="37" t="s">
        <v>2342</v>
      </c>
      <c r="B31" s="78"/>
      <c r="C31" s="78"/>
      <c r="D31" s="78"/>
      <c r="E31" s="78"/>
      <c r="F31" s="37"/>
      <c r="G31" s="37"/>
      <c r="H31" s="37"/>
    </row>
    <row r="32" spans="1:8" s="30" customFormat="1" ht="24.75" customHeight="1" thickTop="1" thickBot="1" x14ac:dyDescent="0.35">
      <c r="A32" s="36" t="s">
        <v>2343</v>
      </c>
      <c r="B32" s="78"/>
      <c r="C32" s="78"/>
      <c r="D32" s="78"/>
      <c r="E32" s="78"/>
      <c r="F32" s="26"/>
      <c r="G32" s="26"/>
      <c r="H32" s="26"/>
    </row>
    <row r="33" spans="1:5" s="49" customFormat="1" ht="24.75" customHeight="1" thickTop="1" x14ac:dyDescent="0.3">
      <c r="A33" s="34"/>
      <c r="B33" s="30"/>
      <c r="C33" s="30"/>
      <c r="D33" s="30"/>
      <c r="E33" s="30"/>
    </row>
    <row r="34" spans="1:5" s="49" customFormat="1" ht="24.75" customHeight="1" x14ac:dyDescent="0.3">
      <c r="A34" s="34"/>
      <c r="B34" s="30"/>
      <c r="C34" s="30"/>
      <c r="D34" s="30"/>
      <c r="E34" s="30"/>
    </row>
  </sheetData>
  <sheetProtection algorithmName="SHA-512" hashValue="mJDbehKo4Zv8QiXC9pfc3lETlTBvkYQuQicYhn9HYCLeQNEjGieHueZGi23FvqlPwKM1iT8cUFf4Z0/tsJNqgA==" saltValue="I9PokpZBMBXfMl+H2omFUQ==" spinCount="100000" sheet="1" formatCells="0" formatColumns="0" formatRows="0" insertColumns="0" insertRows="0" insertHyperlinks="0" sort="0" autoFilter="0" pivotTables="0"/>
  <mergeCells count="13">
    <mergeCell ref="B32:E32"/>
    <mergeCell ref="B25:E25"/>
    <mergeCell ref="B26:E26"/>
    <mergeCell ref="B27:E27"/>
    <mergeCell ref="B28:E28"/>
    <mergeCell ref="B30:E30"/>
    <mergeCell ref="B31:E31"/>
    <mergeCell ref="B24:E24"/>
    <mergeCell ref="A1:E1"/>
    <mergeCell ref="B16:E16"/>
    <mergeCell ref="B18:H18"/>
    <mergeCell ref="B20:E20"/>
    <mergeCell ref="B22:E22"/>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&amp;L&amp;"Arial,Regular"&amp;8Referenzcode: IFA-Standard Smart, Checkliste für FO; V6.0_Sep22; deutsche Version
&amp;A
Seite &amp;P von &amp;N&amp;R&amp;"Arial,Regular"&amp;8© GLOBALG.A.P. c/o FoodPLUS GmbH
Spichernstr. 55, 50672 Köln, Deutschland 
&amp;K00A039www.globalgap.org</oddFooter>
  </headerFooter>
  <rowBreaks count="2" manualBreakCount="2">
    <brk id="12" max="16383" man="1"/>
    <brk id="29"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4A2B-8B35-4E29-BD8E-8E1CDD71C9CE}">
  <dimension ref="A1:T219"/>
  <sheetViews>
    <sheetView tabSelected="1" view="pageLayout" topLeftCell="J195" zoomScaleNormal="100" workbookViewId="0">
      <selection activeCell="J195" sqref="J195:XFD195"/>
    </sheetView>
  </sheetViews>
  <sheetFormatPr baseColWidth="10" defaultColWidth="0" defaultRowHeight="10.199999999999999" x14ac:dyDescent="0.3"/>
  <cols>
    <col min="1" max="1" width="8.77734375" style="9" hidden="1" customWidth="1"/>
    <col min="2" max="2" width="11.77734375" style="9" hidden="1" customWidth="1"/>
    <col min="3" max="4" width="9.109375" style="9" hidden="1" customWidth="1"/>
    <col min="5" max="9" width="9.21875" style="9" hidden="1" customWidth="1"/>
    <col min="10" max="10" width="10.88671875" style="9" customWidth="1"/>
    <col min="11" max="11" width="37" style="9" customWidth="1"/>
    <col min="12" max="12" width="39.44140625" style="9" customWidth="1"/>
    <col min="13" max="13" width="10.109375" style="9" customWidth="1"/>
    <col min="14" max="14" width="2.44140625" style="70" customWidth="1"/>
    <col min="15" max="15" width="4.21875" style="70" customWidth="1"/>
    <col min="16" max="16" width="7" style="9" customWidth="1"/>
    <col min="17" max="17" width="14.109375" style="9" customWidth="1"/>
    <col min="18" max="18" width="12.5546875" style="70" customWidth="1"/>
    <col min="19" max="20" width="0.88671875" style="9" hidden="1" customWidth="1"/>
    <col min="21" max="16384" width="9.21875" style="9" hidden="1"/>
  </cols>
  <sheetData>
    <row r="1" spans="1:18" s="13" customFormat="1" ht="40.799999999999997" x14ac:dyDescent="0.3">
      <c r="A1" s="13" t="s">
        <v>2377</v>
      </c>
      <c r="B1" s="11" t="s">
        <v>32</v>
      </c>
      <c r="C1" s="12" t="s">
        <v>36</v>
      </c>
      <c r="D1" s="12" t="s">
        <v>39</v>
      </c>
      <c r="E1" s="12" t="s">
        <v>2279</v>
      </c>
      <c r="F1" s="12" t="s">
        <v>2378</v>
      </c>
      <c r="G1" s="12" t="s">
        <v>2379</v>
      </c>
      <c r="H1" s="12" t="s">
        <v>2380</v>
      </c>
      <c r="I1" s="12" t="s">
        <v>40</v>
      </c>
      <c r="J1" s="21" t="s">
        <v>2381</v>
      </c>
      <c r="K1" s="21" t="s">
        <v>2382</v>
      </c>
      <c r="L1" s="21" t="s">
        <v>2383</v>
      </c>
      <c r="M1" s="21" t="s">
        <v>2396</v>
      </c>
      <c r="N1" s="21" t="s">
        <v>2311</v>
      </c>
      <c r="O1" s="21" t="s">
        <v>2309</v>
      </c>
      <c r="P1" s="21" t="s">
        <v>2303</v>
      </c>
      <c r="Q1" s="21" t="s">
        <v>2384</v>
      </c>
      <c r="R1" s="21" t="s">
        <v>2385</v>
      </c>
    </row>
    <row r="2" spans="1:18" ht="30.6" x14ac:dyDescent="0.3">
      <c r="B2" s="20" t="s">
        <v>67</v>
      </c>
      <c r="C2" s="20"/>
      <c r="D2" s="19">
        <f>IF(Checklist48[[#This Row],[SGUID]]="",IF(Checklist48[[#This Row],[SSGUID]]="",0,1),1)</f>
        <v>1</v>
      </c>
      <c r="E2" s="20"/>
      <c r="F2" s="55" t="str">
        <f>_xlfn.IFNA(Checklist48[[#This Row],[RelatedPQ]],"NA")</f>
        <v/>
      </c>
      <c r="G2" s="20" t="str">
        <f>IF(Checklist48[[#This Row],[PIGUID]]="","",INDEX(#REF!,MATCH(Checklist48[[#This Row],[PIGUID&amp;NO]],#REF!,0),2))</f>
        <v/>
      </c>
      <c r="H2" s="55" t="str">
        <f>Checklist48[[#This Row],[PIGUID]]&amp;"NO"</f>
        <v>NO</v>
      </c>
      <c r="I2" s="55" t="str">
        <f>IF(Checklist48[[#This Row],[PIGUID]]="","",INDEX(PIs[NA Exempt],MATCH(Checklist48[[#This Row],[PIGUID]],PIs[GUID],0),1))</f>
        <v/>
      </c>
      <c r="J2"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01 MANAGEMENT </v>
      </c>
      <c r="K2" s="20" t="str">
        <f>IF(Checklist48[[#This Row],[SGUID]]="",IF(Checklist48[[#This Row],[SSGUID]]="",IF(Checklist48[[#This Row],[PIGUID]]="","",INDEX(PIs[[Column1]:[SS]],MATCH(Checklist48[[#This Row],[PIGUID]],PIs[GUID],0),4)),INDEX(PIs[[Column1]:[Ssbody]],MATCH(Checklist48[[#This Row],[SSGUID]],PIs[SSGUID],0),19)),INDEX(PIs[[Column1]:[SS]],MATCH(Checklist48[[#This Row],[SGUID]],PIs[SGUID],0),15))</f>
        <v>-</v>
      </c>
      <c r="L2" s="20" t="str">
        <f>IF(Checklist48[[#This Row],[SGUID]]="",IF(Checklist48[[#This Row],[SSGUID]]="",INDEX(PIs[[Column1]:[SS]],MATCH(Checklist48[[#This Row],[PIGUID]],PIs[GUID],0),6),""),"")</f>
        <v/>
      </c>
      <c r="M2" s="20" t="str">
        <f>IF(Checklist48[[#This Row],[SSGUID]]="",IF(Checklist48[[#This Row],[PIGUID]]="","",INDEX(PIs[[Column1]:[SS]],MATCH(Checklist48[[#This Row],[PIGUID]],PIs[GUID],0),8)),"")</f>
        <v/>
      </c>
      <c r="N2" s="69"/>
      <c r="O2" s="69"/>
      <c r="P2" s="20" t="str">
        <f>IF(Checklist48[[#This Row],[ifna]]="NA","",IF(Checklist48[[#This Row],[RelatedPQ]]=0,"",IF(Checklist48[[#This Row],[RelatedPQ]]="","",IF((INDEX(#REF!,MATCH(Checklist48[[#This Row],[PIGUID&amp;NO]],#REF!,0),1))=Checklist48[[#This Row],[PIGUID]],'Static ID Table'!$A$10,""))))</f>
        <v/>
      </c>
      <c r="Q2" s="20" t="str">
        <f>IF(Checklist48[[#This Row],[Nicht anwendbar]]='Static ID Table'!$A$10,INDEX(#REF!,MATCH(Checklist48[[#This Row],[RelatedPQ]],#REF!,0),3),"")</f>
        <v/>
      </c>
      <c r="R2" s="69"/>
    </row>
    <row r="3" spans="1:18" ht="30.6" x14ac:dyDescent="0.3">
      <c r="B3" s="20"/>
      <c r="C3" s="20" t="s">
        <v>68</v>
      </c>
      <c r="D3" s="19">
        <f>IF(Checklist48[[#This Row],[SGUID]]="",IF(Checklist48[[#This Row],[SSGUID]]="",0,1),1)</f>
        <v>1</v>
      </c>
      <c r="E3" s="20"/>
      <c r="F3" s="56" t="str">
        <f>_xlfn.IFNA(Checklist48[[#This Row],[RelatedPQ]],"NA")</f>
        <v/>
      </c>
      <c r="G3" s="20" t="str">
        <f>IF(Checklist48[[#This Row],[PIGUID]]="","",INDEX(#REF!,MATCH(Checklist48[[#This Row],[PIGUID&amp;NO]],#REF!,0),2))</f>
        <v/>
      </c>
      <c r="H3" s="56" t="str">
        <f>Checklist48[[#This Row],[PIGUID]]&amp;"NO"</f>
        <v>NO</v>
      </c>
      <c r="I3" s="56" t="str">
        <f>IF(Checklist48[[#This Row],[PIGUID]]="","",INDEX(PIs[NA Exempt],MATCH(Checklist48[[#This Row],[PIGUID]],PIs[GUID],0),1))</f>
        <v/>
      </c>
      <c r="J3" s="20" t="str">
        <f>IF(Checklist48[[#This Row],[SGUID]]="",IF(Checklist48[[#This Row],[SSGUID]]="",IF(Checklist48[[#This Row],[PIGUID]]="","",INDEX(PIs[[Column1]:[SS]],MATCH(Checklist48[[#This Row],[PIGUID]],PIs[GUID],0),2)),INDEX(PIs[[Column1]:[SS]],MATCH(Checklist48[[#This Row],[SSGUID]],PIs[SSGUID],0),18)),INDEX(PIs[[Column1]:[SS]],MATCH(Checklist48[[#This Row],[SGUID]],PIs[SGUID],0),14))</f>
        <v>FO 01.01 Standorthistorie</v>
      </c>
      <c r="K3" s="20" t="str">
        <f>IF(Checklist48[[#This Row],[SGUID]]="",IF(Checklist48[[#This Row],[SSGUID]]="",IF(Checklist48[[#This Row],[PIGUID]]="","",INDEX(PIs[[Column1]:[SS]],MATCH(Checklist48[[#This Row],[PIGUID]],PIs[GUID],0),4)),INDEX(PIs[[Column1]:[Ssbody]],MATCH(Checklist48[[#This Row],[SSGUID]],PIs[SSGUID],0),19)),INDEX(PIs[[Column1]:[SS]],MATCH(Checklist48[[#This Row],[SGUID]],PIs[SGUID],0),15))</f>
        <v>-</v>
      </c>
      <c r="L3" s="20" t="str">
        <f>IF(Checklist48[[#This Row],[SGUID]]="",IF(Checklist48[[#This Row],[SSGUID]]="",INDEX(PIs[[Column1]:[SS]],MATCH(Checklist48[[#This Row],[PIGUID]],PIs[GUID],0),6),""),"")</f>
        <v/>
      </c>
      <c r="M3" s="20" t="str">
        <f>IF(Checklist48[[#This Row],[SSGUID]]="",IF(Checklist48[[#This Row],[PIGUID]]="","",INDEX(PIs[[Column1]:[SS]],MATCH(Checklist48[[#This Row],[PIGUID]],PIs[GUID],0),8)),"")</f>
        <v/>
      </c>
      <c r="N3" s="69"/>
      <c r="O3" s="69"/>
      <c r="P3" s="20" t="str">
        <f>IF(Checklist48[[#This Row],[ifna]]="NA","",IF(Checklist48[[#This Row],[RelatedPQ]]=0,"",IF(Checklist48[[#This Row],[RelatedPQ]]="","",IF((INDEX(#REF!,MATCH(Checklist48[[#This Row],[PIGUID&amp;NO]],#REF!,0),1))=Checklist48[[#This Row],[PIGUID]],'Static ID Table'!$A$10,""))))</f>
        <v/>
      </c>
      <c r="Q3" s="20" t="str">
        <f>IF(Checklist48[[#This Row],[Nicht anwendbar]]='Static ID Table'!$A$10,INDEX(#REF!,MATCH(Checklist48[[#This Row],[RelatedPQ]],#REF!,0),3),"")</f>
        <v/>
      </c>
      <c r="R3" s="69"/>
    </row>
    <row r="4" spans="1:18" ht="122.4" x14ac:dyDescent="0.3">
      <c r="B4" s="20"/>
      <c r="C4" s="20"/>
      <c r="D4" s="19">
        <f>IF(Checklist48[[#This Row],[SGUID]]="",IF(Checklist48[[#This Row],[SSGUID]]="",0,1),1)</f>
        <v>0</v>
      </c>
      <c r="E4" s="20" t="s">
        <v>83</v>
      </c>
      <c r="F4" s="56" t="str">
        <f>_xlfn.IFNA(Checklist48[[#This Row],[RelatedPQ]],"NA")</f>
        <v>NA</v>
      </c>
      <c r="G4" s="20" t="e">
        <f>IF(Checklist48[[#This Row],[PIGUID]]="","",INDEX(#REF!,MATCH(Checklist48[[#This Row],[PIGUID&amp;NO]],#REF!,0),2))</f>
        <v>#N/A</v>
      </c>
      <c r="H4" s="56" t="str">
        <f>Checklist48[[#This Row],[PIGUID]]&amp;"NO"</f>
        <v>4ehRyfZGJ8yRKC06TlByyANO</v>
      </c>
      <c r="I4" s="56" t="b">
        <f>IF(Checklist48[[#This Row],[PIGUID]]="","",INDEX(PIs[NA Exempt],MATCH(Checklist48[[#This Row],[PIGUID]],PIs[GUID],0),1))</f>
        <v>0</v>
      </c>
      <c r="J4" s="20" t="str">
        <f>IF(Checklist48[[#This Row],[SGUID]]="",IF(Checklist48[[#This Row],[SSGUID]]="",IF(Checklist48[[#This Row],[PIGUID]]="","",INDEX(PIs[[Column1]:[SS]],MATCH(Checklist48[[#This Row],[PIGUID]],PIs[GUID],0),2)),INDEX(PIs[[Column1]:[SS]],MATCH(Checklist48[[#This Row],[SSGUID]],PIs[SSGUID],0),18)),INDEX(PIs[[Column1]:[SS]],MATCH(Checklist48[[#This Row],[SGUID]],PIs[SGUID],0),14))</f>
        <v>FO 01.01.01</v>
      </c>
      <c r="K4"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verfügt über ein System zur Identifizierung der für die Produktion genutzten Standorte und Anlagen.</v>
      </c>
      <c r="L4" s="20" t="str">
        <f>IF(Checklist48[[#This Row],[SGUID]]="",IF(Checklist48[[#This Row],[SSGUID]]="",INDEX(PIs[[Column1]:[SS]],MATCH(Checklist48[[#This Row],[PIGUID]],PIs[GUID],0),6),""),"")</f>
        <v>Der Produzent muss über ein System verfügen zur Identifizierung von:
\- Allen Feldern, Gewächshäusern und allen sonstigen Produktionsflächen
\- Allen Wasserquellen, Lager- und Handhabungsanlagen, Lagern von Agrochemikalien, Höfen und alles, von dem ein Risiko für die Gesundheit und Sicherheit von Arbeitern oder die Umwelt ausgehen könnte
Die Identifikation darf auf einer Karte oder durch die Verwendung von Schildern an den einzelnen Standorten erfolgen.</v>
      </c>
      <c r="M4" s="20" t="str">
        <f>IF(Checklist48[[#This Row],[SSGUID]]="",IF(Checklist48[[#This Row],[PIGUID]]="","",INDEX(PIs[[Column1]:[SS]],MATCH(Checklist48[[#This Row],[PIGUID]],PIs[GUID],0),8)),"")</f>
        <v>Kritisches Musskriterium</v>
      </c>
      <c r="N4" s="69"/>
      <c r="O4" s="69"/>
      <c r="P4" s="20" t="str">
        <f>IF(Checklist48[[#This Row],[ifna]]="NA","",IF(Checklist48[[#This Row],[RelatedPQ]]=0,"",IF(Checklist48[[#This Row],[RelatedPQ]]="","",IF((INDEX(#REF!,MATCH(Checklist48[[#This Row],[PIGUID&amp;NO]],#REF!,0),1))=Checklist48[[#This Row],[PIGUID]],'Static ID Table'!$A$10,""))))</f>
        <v/>
      </c>
      <c r="Q4" s="20" t="str">
        <f>IF(Checklist48[[#This Row],[Nicht anwendbar]]='Static ID Table'!$A$10,INDEX(#REF!,MATCH(Checklist48[[#This Row],[RelatedPQ]],#REF!,0),3),"")</f>
        <v/>
      </c>
      <c r="R4" s="69"/>
    </row>
    <row r="5" spans="1:18" ht="40.799999999999997" x14ac:dyDescent="0.3">
      <c r="B5" s="20"/>
      <c r="C5" s="20"/>
      <c r="D5" s="19">
        <f>IF(Checklist48[[#This Row],[SGUID]]="",IF(Checklist48[[#This Row],[SSGUID]]="",0,1),1)</f>
        <v>0</v>
      </c>
      <c r="E5" s="20" t="s">
        <v>60</v>
      </c>
      <c r="F5" s="56" t="str">
        <f>_xlfn.IFNA(Checklist48[[#This Row],[RelatedPQ]],"NA")</f>
        <v>NA</v>
      </c>
      <c r="G5" s="20" t="e">
        <f>IF(Checklist48[[#This Row],[PIGUID]]="","",INDEX(#REF!,MATCH(Checklist48[[#This Row],[PIGUID&amp;NO]],#REF!,0),2))</f>
        <v>#N/A</v>
      </c>
      <c r="H5" s="56" t="str">
        <f>Checklist48[[#This Row],[PIGUID]]&amp;"NO"</f>
        <v>70ituY5kK8xZxfD3tPVp7oNO</v>
      </c>
      <c r="I5" s="56" t="b">
        <f>IF(Checklist48[[#This Row],[PIGUID]]="","",INDEX(PIs[NA Exempt],MATCH(Checklist48[[#This Row],[PIGUID]],PIs[GUID],0),1))</f>
        <v>0</v>
      </c>
      <c r="J5" s="20" t="str">
        <f>IF(Checklist48[[#This Row],[SGUID]]="",IF(Checklist48[[#This Row],[SSGUID]]="",IF(Checklist48[[#This Row],[PIGUID]]="","",INDEX(PIs[[Column1]:[SS]],MATCH(Checklist48[[#This Row],[PIGUID]],PIs[GUID],0),2)),INDEX(PIs[[Column1]:[SS]],MATCH(Checklist48[[#This Row],[SSGUID]],PIs[SSGUID],0),18)),INDEX(PIs[[Column1]:[SS]],MATCH(Checklist48[[#This Row],[SGUID]],PIs[SGUID],0),14))</f>
        <v>FO 01.01.02</v>
      </c>
      <c r="K5" s="20" t="str">
        <f>IF(Checklist48[[#This Row],[SGUID]]="",IF(Checklist48[[#This Row],[SSGUID]]="",IF(Checklist48[[#This Row],[PIGUID]]="","",INDEX(PIs[[Column1]:[SS]],MATCH(Checklist48[[#This Row],[PIGUID]],PIs[GUID],0),4)),INDEX(PIs[[Column1]:[Ssbody]],MATCH(Checklist48[[#This Row],[SSGUID]],PIs[SSGUID],0),19)),INDEX(PIs[[Column1]:[SS]],MATCH(Checklist48[[#This Row],[SGUID]],PIs[SGUID],0),15))</f>
        <v>Es gibt ein Aufzeichnungssystem für jede Produktionseinheit, um die durchgeführten Produktionstätigkeiten aufzuzeichnen.</v>
      </c>
      <c r="L5" s="20" t="str">
        <f>IF(Checklist48[[#This Row],[SGUID]]="",IF(Checklist48[[#This Row],[SSGUID]]="",INDEX(PIs[[Column1]:[SS]],MATCH(Checklist48[[#This Row],[PIGUID]],PIs[GUID],0),6),""),"")</f>
        <v>Aktuelle Aufzeichnungen müssen eine Historie der von GLOBALG.A.P. zertifizierten Produktionsprozessen in allen Produktionseinheiten darlegen. Das muss entweder digital oder auf Papier erfolgen.</v>
      </c>
      <c r="M5" s="20" t="str">
        <f>IF(Checklist48[[#This Row],[SSGUID]]="",IF(Checklist48[[#This Row],[PIGUID]]="","",INDEX(PIs[[Column1]:[SS]],MATCH(Checklist48[[#This Row],[PIGUID]],PIs[GUID],0),8)),"")</f>
        <v>Kritisches Musskriterium</v>
      </c>
      <c r="N5" s="69"/>
      <c r="O5" s="69"/>
      <c r="P5" s="20" t="str">
        <f>IF(Checklist48[[#This Row],[ifna]]="NA","",IF(Checklist48[[#This Row],[RelatedPQ]]=0,"",IF(Checklist48[[#This Row],[RelatedPQ]]="","",IF((INDEX(#REF!,MATCH(Checklist48[[#This Row],[PIGUID&amp;NO]],#REF!,0),1))=Checklist48[[#This Row],[PIGUID]],'Static ID Table'!$A$10,""))))</f>
        <v/>
      </c>
      <c r="Q5" s="20" t="str">
        <f>IF(Checklist48[[#This Row],[Nicht anwendbar]]='Static ID Table'!$A$10,INDEX(#REF!,MATCH(Checklist48[[#This Row],[RelatedPQ]],#REF!,0),3),"")</f>
        <v/>
      </c>
      <c r="R5" s="69"/>
    </row>
    <row r="6" spans="1:18" ht="183.6" x14ac:dyDescent="0.3">
      <c r="B6" s="20"/>
      <c r="C6" s="20"/>
      <c r="D6" s="19">
        <f>IF(Checklist48[[#This Row],[SGUID]]="",IF(Checklist48[[#This Row],[SSGUID]]="",0,1),1)</f>
        <v>0</v>
      </c>
      <c r="E6" s="20" t="s">
        <v>291</v>
      </c>
      <c r="F6" s="56" t="str">
        <f>_xlfn.IFNA(Checklist48[[#This Row],[RelatedPQ]],"NA")</f>
        <v>NA</v>
      </c>
      <c r="G6" s="20" t="e">
        <f>IF(Checklist48[[#This Row],[PIGUID]]="","",INDEX(#REF!,MATCH(Checklist48[[#This Row],[PIGUID&amp;NO]],#REF!,0),2))</f>
        <v>#N/A</v>
      </c>
      <c r="H6" s="56" t="str">
        <f>Checklist48[[#This Row],[PIGUID]]&amp;"NO"</f>
        <v>xCeE9TmgxqthWUyITEaOANO</v>
      </c>
      <c r="I6" s="56" t="b">
        <f>IF(Checklist48[[#This Row],[PIGUID]]="","",INDEX(PIs[NA Exempt],MATCH(Checklist48[[#This Row],[PIGUID]],PIs[GUID],0),1))</f>
        <v>0</v>
      </c>
      <c r="J6" s="20" t="str">
        <f>IF(Checklist48[[#This Row],[SGUID]]="",IF(Checklist48[[#This Row],[SSGUID]]="",IF(Checklist48[[#This Row],[PIGUID]]="","",INDEX(PIs[[Column1]:[SS]],MATCH(Checklist48[[#This Row],[PIGUID]],PIs[GUID],0),2)),INDEX(PIs[[Column1]:[SS]],MATCH(Checklist48[[#This Row],[SSGUID]],PIs[SSGUID],0),18)),INDEX(PIs[[Column1]:[SS]],MATCH(Checklist48[[#This Row],[SGUID]],PIs[SGUID],0),14))</f>
        <v>FO 01.01.03</v>
      </c>
      <c r="K6" s="20"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für Auditzwecke sind auf dem neuesten Stand. Die Aufzeichnungen werden für die Dauer von mindestens zwei Jahren aufbewahrt, es sei denn, ein längerer Zeitraum ist erforderlich.</v>
      </c>
      <c r="L6" s="20" t="str">
        <f>IF(Checklist48[[#This Row],[SGUID]]="",IF(Checklist48[[#This Row],[SSGUID]]="",INDEX(PIs[[Column1]:[SS]],MATCH(Checklist48[[#This Row],[PIGUID]],PIs[GUID],0),6),""),"")</f>
        <v>Elektronische Aufzeichnungen müssen gültig sein. Wenn elektronische Aufzeichnungen verwendet werden, ist der Produzent für die Aufbewahrung von Sicherungskopien der Informationen verantwortlich.
Für das Erstaudit durch die Zertifizierungsstelle (CB) muss der Produzent Aufzeichnungen aufbewahren, die entweder mindestens die drei Monate vor dem CB-Audit abdecken, oder den Zeitraum vom Tag der Registrierung bis zum CB-Audit (es gilt der längere Zeitraum). Neue Antragsteller müssen für alle Bereiche und Flächen, die von der Registrierung abgedeckt sind, über vollständige Aufzeichnungen verfügen. Diese müssen sämtliche Tätigkeiten umfassen, die mit der für diese Bereiche und Flächen relevanten GLOBALG.A.P. Dokumentation im Zusammenhang stehen. Falls eine einzelne Aufzeichnung fehlt, muss bei dem Grundsatz, der diese Aufzeichnungen thematisiert, eine Nichterfüllung bzw. ein Regelverstoß verzeichnet werden.</v>
      </c>
      <c r="M6" s="20" t="str">
        <f>IF(Checklist48[[#This Row],[SSGUID]]="",IF(Checklist48[[#This Row],[PIGUID]]="","",INDEX(PIs[[Column1]:[SS]],MATCH(Checklist48[[#This Row],[PIGUID]],PIs[GUID],0),8)),"")</f>
        <v>Kritisches Musskriterium</v>
      </c>
      <c r="N6" s="69"/>
      <c r="O6" s="69"/>
      <c r="P6" s="20" t="str">
        <f>IF(Checklist48[[#This Row],[ifna]]="NA","",IF(Checklist48[[#This Row],[RelatedPQ]]=0,"",IF(Checklist48[[#This Row],[RelatedPQ]]="","",IF((INDEX(#REF!,MATCH(Checklist48[[#This Row],[PIGUID&amp;NO]],#REF!,0),1))=Checklist48[[#This Row],[PIGUID]],'Static ID Table'!$A$10,""))))</f>
        <v/>
      </c>
      <c r="Q6" s="20" t="str">
        <f>IF(Checklist48[[#This Row],[Nicht anwendbar]]='Static ID Table'!$A$10,INDEX(#REF!,MATCH(Checklist48[[#This Row],[RelatedPQ]],#REF!,0),3),"")</f>
        <v/>
      </c>
      <c r="R6" s="69"/>
    </row>
    <row r="7" spans="1:18" ht="30.6" x14ac:dyDescent="0.3">
      <c r="B7" s="20"/>
      <c r="C7" s="20" t="s">
        <v>781</v>
      </c>
      <c r="D7" s="19">
        <f>IF(Checklist48[[#This Row],[SGUID]]="",IF(Checklist48[[#This Row],[SSGUID]]="",0,1),1)</f>
        <v>1</v>
      </c>
      <c r="E7" s="20"/>
      <c r="F7" s="56" t="str">
        <f>_xlfn.IFNA(Checklist48[[#This Row],[RelatedPQ]],"NA")</f>
        <v/>
      </c>
      <c r="G7" s="20" t="str">
        <f>IF(Checklist48[[#This Row],[PIGUID]]="","",INDEX(#REF!,MATCH(Checklist48[[#This Row],[PIGUID&amp;NO]],#REF!,0),2))</f>
        <v/>
      </c>
      <c r="H7" s="56" t="str">
        <f>Checklist48[[#This Row],[PIGUID]]&amp;"NO"</f>
        <v>NO</v>
      </c>
      <c r="I7" s="56" t="str">
        <f>IF(Checklist48[[#This Row],[PIGUID]]="","",INDEX(PIs[NA Exempt],MATCH(Checklist48[[#This Row],[PIGUID]],PIs[GUID],0),1))</f>
        <v/>
      </c>
      <c r="J7" s="20" t="str">
        <f>IF(Checklist48[[#This Row],[SGUID]]="",IF(Checklist48[[#This Row],[SSGUID]]="",IF(Checklist48[[#This Row],[PIGUID]]="","",INDEX(PIs[[Column1]:[SS]],MATCH(Checklist48[[#This Row],[PIGUID]],PIs[GUID],0),2)),INDEX(PIs[[Column1]:[SS]],MATCH(Checklist48[[#This Row],[SSGUID]],PIs[SSGUID],0),18)),INDEX(PIs[[Column1]:[SS]],MATCH(Checklist48[[#This Row],[SGUID]],PIs[SGUID],0),14))</f>
        <v>FO 01.02 Ausgelagerte Aktivitäten</v>
      </c>
      <c r="K7" s="20" t="str">
        <f>IF(Checklist48[[#This Row],[SGUID]]="",IF(Checklist48[[#This Row],[SSGUID]]="",IF(Checklist48[[#This Row],[PIGUID]]="","",INDEX(PIs[[Column1]:[SS]],MATCH(Checklist48[[#This Row],[PIGUID]],PIs[GUID],0),4)),INDEX(PIs[[Column1]:[Ssbody]],MATCH(Checklist48[[#This Row],[SSGUID]],PIs[SSGUID],0),19)),INDEX(PIs[[Column1]:[SS]],MATCH(Checklist48[[#This Row],[SGUID]],PIs[SGUID],0),15))</f>
        <v>-</v>
      </c>
      <c r="L7" s="20" t="str">
        <f>IF(Checklist48[[#This Row],[SGUID]]="",IF(Checklist48[[#This Row],[SSGUID]]="",INDEX(PIs[[Column1]:[SS]],MATCH(Checklist48[[#This Row],[PIGUID]],PIs[GUID],0),6),""),"")</f>
        <v/>
      </c>
      <c r="M7" s="20" t="str">
        <f>IF(Checklist48[[#This Row],[SSGUID]]="",IF(Checklist48[[#This Row],[PIGUID]]="","",INDEX(PIs[[Column1]:[SS]],MATCH(Checklist48[[#This Row],[PIGUID]],PIs[GUID],0),8)),"")</f>
        <v/>
      </c>
      <c r="N7" s="69"/>
      <c r="O7" s="69"/>
      <c r="P7" s="20" t="str">
        <f>IF(Checklist48[[#This Row],[ifna]]="NA","",IF(Checklist48[[#This Row],[RelatedPQ]]=0,"",IF(Checklist48[[#This Row],[RelatedPQ]]="","",IF((INDEX(#REF!,MATCH(Checklist48[[#This Row],[PIGUID&amp;NO]],#REF!,0),1))=Checklist48[[#This Row],[PIGUID]],'Static ID Table'!$A$10,""))))</f>
        <v/>
      </c>
      <c r="Q7" s="20" t="str">
        <f>IF(Checklist48[[#This Row],[Nicht anwendbar]]='Static ID Table'!$A$10,INDEX(#REF!,MATCH(Checklist48[[#This Row],[RelatedPQ]],#REF!,0),3),"")</f>
        <v/>
      </c>
      <c r="R7" s="69"/>
    </row>
    <row r="8" spans="1:18" ht="316.2" x14ac:dyDescent="0.3">
      <c r="B8" s="20"/>
      <c r="C8" s="20"/>
      <c r="D8" s="19">
        <f>IF(Checklist48[[#This Row],[SGUID]]="",IF(Checklist48[[#This Row],[SSGUID]]="",0,1),1)</f>
        <v>0</v>
      </c>
      <c r="E8" s="20" t="s">
        <v>775</v>
      </c>
      <c r="F8" s="56" t="str">
        <f>_xlfn.IFNA(Checklist48[[#This Row],[RelatedPQ]],"NA")</f>
        <v>NA</v>
      </c>
      <c r="G8" s="20" t="e">
        <f>IF(Checklist48[[#This Row],[PIGUID]]="","",INDEX(#REF!,MATCH(Checklist48[[#This Row],[PIGUID&amp;NO]],#REF!,0),2))</f>
        <v>#N/A</v>
      </c>
      <c r="H8" s="56" t="str">
        <f>Checklist48[[#This Row],[PIGUID]]&amp;"NO"</f>
        <v>1zHtqaoTLae9BewoD4j16zNO</v>
      </c>
      <c r="I8" s="56" t="b">
        <f>IF(Checklist48[[#This Row],[PIGUID]]="","",INDEX(PIs[NA Exempt],MATCH(Checklist48[[#This Row],[PIGUID]],PIs[GUID],0),1))</f>
        <v>0</v>
      </c>
      <c r="J8" s="20" t="str">
        <f>IF(Checklist48[[#This Row],[SGUID]]="",IF(Checklist48[[#This Row],[SSGUID]]="",IF(Checklist48[[#This Row],[PIGUID]]="","",INDEX(PIs[[Column1]:[SS]],MATCH(Checklist48[[#This Row],[PIGUID]],PIs[GUID],0),2)),INDEX(PIs[[Column1]:[SS]],MATCH(Checklist48[[#This Row],[SSGUID]],PIs[SSGUID],0),18)),INDEX(PIs[[Column1]:[SS]],MATCH(Checklist48[[#This Row],[SGUID]],PIs[SGUID],0),14))</f>
        <v>FO 01.02.01</v>
      </c>
      <c r="K8"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stellt sicher, dass ausgelagerte Aktivitäten die Grundsätze und Kriterien des Standards erfüllen, die für die bereitgestellten Leistungen relevant sind.</v>
      </c>
      <c r="L8" s="20" t="str">
        <f>IF(Checklist48[[#This Row],[SGUID]]="",IF(Checklist48[[#This Row],[SSGUID]]="",INDEX(PIs[[Column1]:[SS]],MATCH(Checklist48[[#This Row],[PIGUID]],PIs[GUID],0),6),""),"")</f>
        <v>Ausgelagerte Prozesse und/oder der Einsatz von Subunternehmern werden identifiziert und kontrolliert.
Der Produzent muss die von Subunternehmern ausgeführten Aktivitäten überwachen, um sicherzustellen, dass die relevanten Grundsätze und Kriterien des Standards erfüllt werden. Das gilt für jede Aktivität und Saison, in der mindestens ein Subunternehmer eingesetzt wird.
Nachweise über die Erfüllung der relevanten Grundsätze und Kriterien müssen im Rahmen einer Bewertung erfasst und beim Audit durch die Zertifizierungsstelle (CB) vorhanden sein.
Wenn solch eine Bewertung durch einen Produzenten durchgeführt wird, müssen Nachweise über die Erfüllung der relevanten Grundsätze und Kriterien vorhanden sein. Der Subunternehmer muss einer solchen Bewertung durch einen Produzenten zustimmen, sofern dies für den Standard relevant ist.
Eine GLOBALG.A.P. anerkannte CB darf den Subunternehmer bewerten und ein Konformitätsschreiben mit den folgenden Informationen ausstellen:
\- Datum der Bewertung
\- Name der CB
\- Name des CB-Auditors
\- Angaben zum Subunternehmer
\- Auflistung der bewerteten Grundsätze und Kriterien
Zertifikate, die Subunternehmern für die Einhaltung von Standards ausgestellt wurden, die nicht offiziell vom GLOBALG.A.P. Sekretariat anerkannt sind, stellen keinen gültigen Nachweis über die Erfüllung des Standards dar.</v>
      </c>
      <c r="M8" s="20" t="str">
        <f>IF(Checklist48[[#This Row],[SSGUID]]="",IF(Checklist48[[#This Row],[PIGUID]]="","",INDEX(PIs[[Column1]:[SS]],MATCH(Checklist48[[#This Row],[PIGUID]],PIs[GUID],0),8)),"")</f>
        <v>Kritisches Musskriterium</v>
      </c>
      <c r="N8" s="69"/>
      <c r="O8" s="69"/>
      <c r="P8" s="20" t="str">
        <f>IF(Checklist48[[#This Row],[ifna]]="NA","",IF(Checklist48[[#This Row],[RelatedPQ]]=0,"",IF(Checklist48[[#This Row],[RelatedPQ]]="","",IF((INDEX(#REF!,MATCH(Checklist48[[#This Row],[PIGUID&amp;NO]],#REF!,0),1))=Checklist48[[#This Row],[PIGUID]],'Static ID Table'!$A$10,""))))</f>
        <v/>
      </c>
      <c r="Q8" s="20" t="str">
        <f>IF(Checklist48[[#This Row],[Nicht anwendbar]]='Static ID Table'!$A$10,INDEX(#REF!,MATCH(Checklist48[[#This Row],[RelatedPQ]],#REF!,0),3),"")</f>
        <v/>
      </c>
      <c r="R8" s="69"/>
    </row>
    <row r="9" spans="1:18" ht="30.6" x14ac:dyDescent="0.3">
      <c r="B9" s="20"/>
      <c r="C9" s="20" t="s">
        <v>323</v>
      </c>
      <c r="D9" s="19">
        <f>IF(Checklist48[[#This Row],[SGUID]]="",IF(Checklist48[[#This Row],[SSGUID]]="",0,1),1)</f>
        <v>1</v>
      </c>
      <c r="E9" s="20"/>
      <c r="F9" s="56" t="str">
        <f>_xlfn.IFNA(Checklist48[[#This Row],[RelatedPQ]],"NA")</f>
        <v/>
      </c>
      <c r="G9" s="20" t="str">
        <f>IF(Checklist48[[#This Row],[PIGUID]]="","",INDEX(#REF!,MATCH(Checklist48[[#This Row],[PIGUID&amp;NO]],#REF!,0),2))</f>
        <v/>
      </c>
      <c r="H9" s="56" t="str">
        <f>Checklist48[[#This Row],[PIGUID]]&amp;"NO"</f>
        <v>NO</v>
      </c>
      <c r="I9" s="56" t="str">
        <f>IF(Checklist48[[#This Row],[PIGUID]]="","",INDEX(PIs[NA Exempt],MATCH(Checklist48[[#This Row],[PIGUID]],PIs[GUID],0),1))</f>
        <v/>
      </c>
      <c r="J9" s="20" t="str">
        <f>IF(Checklist48[[#This Row],[SGUID]]="",IF(Checklist48[[#This Row],[SSGUID]]="",IF(Checklist48[[#This Row],[PIGUID]]="","",INDEX(PIs[[Column1]:[SS]],MATCH(Checklist48[[#This Row],[PIGUID]],PIs[GUID],0),2)),INDEX(PIs[[Column1]:[SS]],MATCH(Checklist48[[#This Row],[SSGUID]],PIs[SSGUID],0),18)),INDEX(PIs[[Column1]:[SS]],MATCH(Checklist48[[#This Row],[SGUID]],PIs[SGUID],0),14))</f>
        <v>FO 01.03 Interne Dokumentation</v>
      </c>
      <c r="K9" s="20" t="str">
        <f>IF(Checklist48[[#This Row],[SGUID]]="",IF(Checklist48[[#This Row],[SSGUID]]="",IF(Checklist48[[#This Row],[PIGUID]]="","",INDEX(PIs[[Column1]:[SS]],MATCH(Checklist48[[#This Row],[PIGUID]],PIs[GUID],0),4)),INDEX(PIs[[Column1]:[Ssbody]],MATCH(Checklist48[[#This Row],[SSGUID]],PIs[SSGUID],0),19)),INDEX(PIs[[Column1]:[SS]],MATCH(Checklist48[[#This Row],[SGUID]],PIs[SGUID],0),15))</f>
        <v>-</v>
      </c>
      <c r="L9" s="20" t="str">
        <f>IF(Checklist48[[#This Row],[SGUID]]="",IF(Checklist48[[#This Row],[SSGUID]]="",INDEX(PIs[[Column1]:[SS]],MATCH(Checklist48[[#This Row],[PIGUID]],PIs[GUID],0),6),""),"")</f>
        <v/>
      </c>
      <c r="M9" s="20" t="str">
        <f>IF(Checklist48[[#This Row],[SSGUID]]="",IF(Checklist48[[#This Row],[PIGUID]]="","",INDEX(PIs[[Column1]:[SS]],MATCH(Checklist48[[#This Row],[PIGUID]],PIs[GUID],0),8)),"")</f>
        <v/>
      </c>
      <c r="N9" s="69"/>
      <c r="O9" s="69"/>
      <c r="P9" s="20" t="str">
        <f>IF(Checklist48[[#This Row],[ifna]]="NA","",IF(Checklist48[[#This Row],[RelatedPQ]]=0,"",IF(Checklist48[[#This Row],[RelatedPQ]]="","",IF((INDEX(#REF!,MATCH(Checklist48[[#This Row],[PIGUID&amp;NO]],#REF!,0),1))=Checklist48[[#This Row],[PIGUID]],'Static ID Table'!$A$10,""))))</f>
        <v/>
      </c>
      <c r="Q9" s="20" t="str">
        <f>IF(Checklist48[[#This Row],[Nicht anwendbar]]='Static ID Table'!$A$10,INDEX(#REF!,MATCH(Checklist48[[#This Row],[RelatedPQ]],#REF!,0),3),"")</f>
        <v/>
      </c>
      <c r="R9" s="69"/>
    </row>
    <row r="10" spans="1:18" ht="306" x14ac:dyDescent="0.3">
      <c r="B10" s="20"/>
      <c r="C10" s="20"/>
      <c r="D10" s="19">
        <f>IF(Checklist48[[#This Row],[SGUID]]="",IF(Checklist48[[#This Row],[SSGUID]]="",0,1),1)</f>
        <v>0</v>
      </c>
      <c r="E10" s="20" t="s">
        <v>317</v>
      </c>
      <c r="F10" s="56" t="str">
        <f>_xlfn.IFNA(Checklist48[[#This Row],[RelatedPQ]],"NA")</f>
        <v>NA</v>
      </c>
      <c r="G10" s="20" t="e">
        <f>IF(Checklist48[[#This Row],[PIGUID]]="","",INDEX(#REF!,MATCH(Checklist48[[#This Row],[PIGUID&amp;NO]],#REF!,0),2))</f>
        <v>#N/A</v>
      </c>
      <c r="H10" s="56" t="str">
        <f>Checklist48[[#This Row],[PIGUID]]&amp;"NO"</f>
        <v>47LLsY1Etev0B76kN1bdxjNO</v>
      </c>
      <c r="I10" s="56" t="b">
        <f>IF(Checklist48[[#This Row],[PIGUID]]="","",INDEX(PIs[NA Exempt],MATCH(Checklist48[[#This Row],[PIGUID]],PIs[GUID],0),1))</f>
        <v>0</v>
      </c>
      <c r="J10" s="20" t="str">
        <f>IF(Checklist48[[#This Row],[SGUID]]="",IF(Checklist48[[#This Row],[SSGUID]]="",IF(Checklist48[[#This Row],[PIGUID]]="","",INDEX(PIs[[Column1]:[SS]],MATCH(Checklist48[[#This Row],[PIGUID]],PIs[GUID],0),2)),INDEX(PIs[[Column1]:[SS]],MATCH(Checklist48[[#This Row],[SSGUID]],PIs[SSGUID],0),18)),INDEX(PIs[[Column1]:[SS]],MATCH(Checklist48[[#This Row],[SGUID]],PIs[SGUID],0),14))</f>
        <v>FO 01.03.01</v>
      </c>
      <c r="K10"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führt jährlich mindestens eine Eigenbewertung bzw. ein internes Audit gemäß dem Standard durch.</v>
      </c>
      <c r="L10" s="20" t="str">
        <f>IF(Checklist48[[#This Row],[SGUID]]="",IF(Checklist48[[#This Row],[SSGUID]]="",INDEX(PIs[[Column1]:[SS]],MATCH(Checklist48[[#This Row],[PIGUID]],PIs[GUID],0),6),""),"")</f>
        <v xml:space="preserve">Bei der Eigenbewertung/dem internen Audit müssen die Erfüllung beurteilt, die Umsetzung überprüft und die Identifizierung von Verbesserungsmöglichkeiten unterstützt werden. 
Eine dokumentierte Eigenbewertung für Einzelproduzenten bzw. ein internes Betriebs- und Qualitätsmanagementsystem-(QMS)-Audit für Produzenten mit mehreren Standorten und QMS sowie Produzentengruppen muss:
\- Mindestens jährlich und vor dem Audit durch die Zertifizierungsstelle (CB) durchgeführt werden
\- Vom Produzenten, einem beauftragten Arbeiter oder einem Berater und/oder im Rahmen eines QMS durchgeführt werden
\- Alle relevanten Themen enthalten, die durch den Standard/die Produktrichtung abgedeckt werden; das gilt auch für solche, die von Subunternehmern ausgeführt werden (einschließlich Handhabung nach der Ernte während und nach der Ernte)
\- Alle relevanten Standorte und Produkte bewerten
Die Eigenbewertungen müssen für alle nicht anwendbaren und alle nicht erfüllten kritischen und nicht kritische Musskriterien Anmerkungen enthalten, die sich auf die dabei festgestellten Sachverhalte beziehen. Im Fall von internen Betriebsaudits muss für Anmerkungen das Dokument „GLOBALG.A.P. allgemeines Regelwerk – Regeln für Produzentengruppen und Produzenten mit mehreren Standorten und QMS“ angewendet werden.
</v>
      </c>
      <c r="M10" s="20" t="str">
        <f>IF(Checklist48[[#This Row],[SSGUID]]="",IF(Checklist48[[#This Row],[PIGUID]]="","",INDEX(PIs[[Column1]:[SS]],MATCH(Checklist48[[#This Row],[PIGUID]],PIs[GUID],0),8)),"")</f>
        <v>Kritisches Musskriterium</v>
      </c>
      <c r="N10" s="69"/>
      <c r="O10" s="69"/>
      <c r="P10" s="20" t="str">
        <f>IF(Checklist48[[#This Row],[ifna]]="NA","",IF(Checklist48[[#This Row],[RelatedPQ]]=0,"",IF(Checklist48[[#This Row],[RelatedPQ]]="","",IF((INDEX(#REF!,MATCH(Checklist48[[#This Row],[PIGUID&amp;NO]],#REF!,0),1))=Checklist48[[#This Row],[PIGUID]],'Static ID Table'!$A$10,""))))</f>
        <v/>
      </c>
      <c r="Q10" s="20" t="str">
        <f>IF(Checklist48[[#This Row],[Nicht anwendbar]]='Static ID Table'!$A$10,INDEX(#REF!,MATCH(Checklist48[[#This Row],[RelatedPQ]],#REF!,0),3),"")</f>
        <v/>
      </c>
      <c r="R10" s="69"/>
    </row>
    <row r="11" spans="1:18" ht="81.599999999999994" x14ac:dyDescent="0.3">
      <c r="B11" s="20"/>
      <c r="C11" s="20"/>
      <c r="D11" s="19">
        <f>IF(Checklist48[[#This Row],[SGUID]]="",IF(Checklist48[[#This Row],[SSGUID]]="",0,1),1)</f>
        <v>0</v>
      </c>
      <c r="E11" s="20" t="s">
        <v>443</v>
      </c>
      <c r="F11" s="56" t="str">
        <f>_xlfn.IFNA(Checklist48[[#This Row],[RelatedPQ]],"NA")</f>
        <v>NA</v>
      </c>
      <c r="G11" s="20" t="e">
        <f>IF(Checklist48[[#This Row],[PIGUID]]="","",INDEX(#REF!,MATCH(Checklist48[[#This Row],[PIGUID&amp;NO]],#REF!,0),2))</f>
        <v>#N/A</v>
      </c>
      <c r="H11" s="56" t="str">
        <f>Checklist48[[#This Row],[PIGUID]]&amp;"NO"</f>
        <v>4umDfDJkEjqGqjJDMoV29QNO</v>
      </c>
      <c r="I11" s="56" t="b">
        <f>IF(Checklist48[[#This Row],[PIGUID]]="","",INDEX(PIs[NA Exempt],MATCH(Checklist48[[#This Row],[PIGUID]],PIs[GUID],0),1))</f>
        <v>0</v>
      </c>
      <c r="J11" s="20" t="str">
        <f>IF(Checklist48[[#This Row],[SGUID]]="",IF(Checklist48[[#This Row],[SSGUID]]="",IF(Checklist48[[#This Row],[PIGUID]]="","",INDEX(PIs[[Column1]:[SS]],MATCH(Checklist48[[#This Row],[PIGUID]],PIs[GUID],0),2)),INDEX(PIs[[Column1]:[SS]],MATCH(Checklist48[[#This Row],[SSGUID]],PIs[SSGUID],0),18)),INDEX(PIs[[Column1]:[SS]],MATCH(Checklist48[[#This Row],[SGUID]],PIs[SGUID],0),14))</f>
        <v>FO 01.03.02</v>
      </c>
      <c r="K11" s="20" t="str">
        <f>IF(Checklist48[[#This Row],[SGUID]]="",IF(Checklist48[[#This Row],[SSGUID]]="",IF(Checklist48[[#This Row],[PIGUID]]="","",INDEX(PIs[[Column1]:[SS]],MATCH(Checklist48[[#This Row],[PIGUID]],PIs[GUID],0),4)),INDEX(PIs[[Column1]:[Ssbody]],MATCH(Checklist48[[#This Row],[SSGUID]],PIs[SSGUID],0),19)),INDEX(PIs[[Column1]:[SS]],MATCH(Checklist48[[#This Row],[SGUID]],PIs[SGUID],0),15))</f>
        <v>Wirksame Korrekturmaßnahmen werden ergriffen, um während der Eigenbewertungen bzw. internen Audits erkannte Regelverstöße zu beheben.</v>
      </c>
      <c r="L11" s="20" t="str">
        <f>IF(Checklist48[[#This Row],[SGUID]]="",IF(Checklist48[[#This Row],[SSGUID]]="",INDEX(PIs[[Column1]:[SS]],MATCH(Checklist48[[#This Row],[PIGUID]],PIs[GUID],0),6),""),"")</f>
        <v>Korrekturmaßnahmen müssen dokumentiert werden. Alle erforderlichen Änderungen müssen umgesetzt werden.
Es müssen alle anwendbaren kritischen Musskriterien sowie mindestens 95 % der anwendbaren nicht kritischen Musskriterien erfüllt werden.
„N/A“ ist nur zulässig, wenn während der Eigenbewertungen bzw. internen Audits keine Regelverstöße erkannt wurden.</v>
      </c>
      <c r="M11" s="20" t="str">
        <f>IF(Checklist48[[#This Row],[SSGUID]]="",IF(Checklist48[[#This Row],[PIGUID]]="","",INDEX(PIs[[Column1]:[SS]],MATCH(Checklist48[[#This Row],[PIGUID]],PIs[GUID],0),8)),"")</f>
        <v>Kritisches Musskriterium</v>
      </c>
      <c r="N11" s="69"/>
      <c r="O11" s="69"/>
      <c r="P11" s="20" t="str">
        <f>IF(Checklist48[[#This Row],[ifna]]="NA","",IF(Checklist48[[#This Row],[RelatedPQ]]=0,"",IF(Checklist48[[#This Row],[RelatedPQ]]="","",IF((INDEX(#REF!,MATCH(Checklist48[[#This Row],[PIGUID&amp;NO]],#REF!,0),1))=Checklist48[[#This Row],[PIGUID]],'Static ID Table'!$A$10,""))))</f>
        <v/>
      </c>
      <c r="Q11" s="20" t="str">
        <f>IF(Checklist48[[#This Row],[Nicht anwendbar]]='Static ID Table'!$A$10,INDEX(#REF!,MATCH(Checklist48[[#This Row],[RelatedPQ]],#REF!,0),3),"")</f>
        <v/>
      </c>
      <c r="R11" s="69"/>
    </row>
    <row r="12" spans="1:18" ht="173.4" x14ac:dyDescent="0.3">
      <c r="B12" s="20"/>
      <c r="C12" s="20"/>
      <c r="D12" s="19">
        <f>IF(Checklist48[[#This Row],[SGUID]]="",IF(Checklist48[[#This Row],[SSGUID]]="",0,1),1)</f>
        <v>0</v>
      </c>
      <c r="E12" s="20" t="s">
        <v>431</v>
      </c>
      <c r="F12" s="56" t="str">
        <f>_xlfn.IFNA(Checklist48[[#This Row],[RelatedPQ]],"NA")</f>
        <v>NA</v>
      </c>
      <c r="G12" s="20" t="e">
        <f>IF(Checklist48[[#This Row],[PIGUID]]="","",INDEX(#REF!,MATCH(Checklist48[[#This Row],[PIGUID&amp;NO]],#REF!,0),2))</f>
        <v>#N/A</v>
      </c>
      <c r="H12" s="56" t="str">
        <f>Checklist48[[#This Row],[PIGUID]]&amp;"NO"</f>
        <v>7u1GYXAF1eveuvMCIJeAUrNO</v>
      </c>
      <c r="I12" s="56" t="b">
        <f>IF(Checklist48[[#This Row],[PIGUID]]="","",INDEX(PIs[NA Exempt],MATCH(Checklist48[[#This Row],[PIGUID]],PIs[GUID],0),1))</f>
        <v>0</v>
      </c>
      <c r="J12" s="81" t="str">
        <f>IF(Checklist48[[#This Row],[SGUID]]="",IF(Checklist48[[#This Row],[SSGUID]]="",IF(Checklist48[[#This Row],[PIGUID]]="","",INDEX(PIs[[Column1]:[SS]],MATCH(Checklist48[[#This Row],[PIGUID]],PIs[GUID],0),2)),INDEX(PIs[[Column1]:[SS]],MATCH(Checklist48[[#This Row],[SSGUID]],PIs[SSGUID],0),18)),INDEX(PIs[[Column1]:[SS]],MATCH(Checklist48[[#This Row],[SGUID]],PIs[SGUID],0),14))</f>
        <v>FO 01.03.03</v>
      </c>
      <c r="K12" s="81" t="str">
        <f>IF(Checklist48[[#This Row],[SGUID]]="",IF(Checklist48[[#This Row],[SSGUID]]="",IF(Checklist48[[#This Row],[PIGUID]]="","",INDEX(PIs[[Column1]:[SS]],MATCH(Checklist48[[#This Row],[PIGUID]],PIs[GUID],0),4)),INDEX(PIs[[Column1]:[Ssbody]],MATCH(Checklist48[[#This Row],[SSGUID]],PIs[SSGUID],0),19)),INDEX(PIs[[Column1]:[SS]],MATCH(Checklist48[[#This Row],[SGUID]],PIs[SGUID],0),15))</f>
        <v>Ein Plan zur kontinuierlichen Verbesserung ist dokumentiert.</v>
      </c>
      <c r="L12" s="81" t="str">
        <f>IF(Checklist48[[#This Row],[SGUID]]="",IF(Checklist48[[#This Row],[SSGUID]]="",INDEX(PIs[[Column1]:[SS]],MATCH(Checklist48[[#This Row],[PIGUID]],PIs[GUID],0),6),""),"")</f>
        <v>Der Produzent muss den landwirtschaftlichen Betrieb beurteilen und gemäß der Bewertung durch den Standard zu ergreifende Verbesserungen identifizieren. Diese Verbesserungen müssen in einen langfristigeren Plan aufgenommen werden, der sich über bis zu drei Jahre erstreckt.
Der Plan zur kontinuierlichen Verbesserung muss relevante, selbst festgelegte Ziele enthalten und beschreiben, wie der Fortschritt zur Erreichung jedes Ziels überwacht werden wird. Der Plan kann Folgendes enthalten:
\- Beschreibung des Verbesserungsziels
\- Aktueller Stand, einschließlich Datum der ursprünglichen Zielfestsetzung
\- Geplante Aktivität
- Zielvorgabe mit voraussichtlichem Zeitpunkt der Erreichung</v>
      </c>
      <c r="M12" s="81" t="str">
        <f>IF(Checklist48[[#This Row],[SSGUID]]="",IF(Checklist48[[#This Row],[PIGUID]]="","",INDEX(PIs[[Column1]:[SS]],MATCH(Checklist48[[#This Row],[PIGUID]],PIs[GUID],0),8)),"")</f>
        <v>Kritisches Musskriterium</v>
      </c>
      <c r="N12" s="82"/>
      <c r="O12" s="82"/>
      <c r="P12" s="81" t="str">
        <f>IF(Checklist48[[#This Row],[ifna]]="NA","",IF(Checklist48[[#This Row],[RelatedPQ]]=0,"",IF(Checklist48[[#This Row],[RelatedPQ]]="","",IF((INDEX(#REF!,MATCH(Checklist48[[#This Row],[PIGUID&amp;NO]],#REF!,0),1))=Checklist48[[#This Row],[PIGUID]],'Static ID Table'!$A$10,""))))</f>
        <v/>
      </c>
      <c r="Q12" s="81" t="str">
        <f>IF(Checklist48[[#This Row],[Nicht anwendbar]]='Static ID Table'!$A$10,INDEX(#REF!,MATCH(Checklist48[[#This Row],[RelatedPQ]],#REF!,0),3),"")</f>
        <v/>
      </c>
      <c r="R12" s="82"/>
    </row>
    <row r="13" spans="1:18" ht="183.6" x14ac:dyDescent="0.3">
      <c r="B13" s="20"/>
      <c r="C13" s="20"/>
      <c r="D13" s="19">
        <f>IF(Checklist48[[#This Row],[SGUID]]="",IF(Checklist48[[#This Row],[SSGUID]]="",0,1),1)</f>
        <v>0</v>
      </c>
      <c r="E13" s="20" t="s">
        <v>425</v>
      </c>
      <c r="F13" s="56" t="str">
        <f>_xlfn.IFNA(Checklist48[[#This Row],[RelatedPQ]],"NA")</f>
        <v>NA</v>
      </c>
      <c r="G13" s="20" t="e">
        <f>IF(Checklist48[[#This Row],[PIGUID]]="","",INDEX(#REF!,MATCH(Checklist48[[#This Row],[PIGUID&amp;NO]],#REF!,0),2))</f>
        <v>#N/A</v>
      </c>
      <c r="H13" s="56" t="str">
        <f>Checklist48[[#This Row],[PIGUID]]&amp;"NO"</f>
        <v>2S4QgEIMvlaGVW97plBT6DNO</v>
      </c>
      <c r="I13" s="56" t="b">
        <f>IF(Checklist48[[#This Row],[PIGUID]]="","",INDEX(PIs[NA Exempt],MATCH(Checklist48[[#This Row],[PIGUID]],PIs[GUID],0),1))</f>
        <v>0</v>
      </c>
      <c r="J13" s="81" t="str">
        <f>IF(Checklist48[[#This Row],[SGUID]]="",IF(Checklist48[[#This Row],[SSGUID]]="",IF(Checklist48[[#This Row],[PIGUID]]="","",INDEX(PIs[[Column1]:[SS]],MATCH(Checklist48[[#This Row],[PIGUID]],PIs[GUID],0),2)),INDEX(PIs[[Column1]:[SS]],MATCH(Checklist48[[#This Row],[SSGUID]],PIs[SSGUID],0),18)),INDEX(PIs[[Column1]:[SS]],MATCH(Checklist48[[#This Row],[SGUID]],PIs[SGUID],0),14))</f>
        <v>FO 01.03.04</v>
      </c>
      <c r="K13" s="81" t="str">
        <f>IF(Checklist48[[#This Row],[SGUID]]="",IF(Checklist48[[#This Row],[SSGUID]]="",IF(Checklist48[[#This Row],[PIGUID]]="","",INDEX(PIs[[Column1]:[SS]],MATCH(Checklist48[[#This Row],[PIGUID]],PIs[GUID],0),4)),INDEX(PIs[[Column1]:[Ssbody]],MATCH(Checklist48[[#This Row],[SSGUID]],PIs[SSGUID],0),19)),INDEX(PIs[[Column1]:[SS]],MATCH(Checklist48[[#This Row],[SGUID]],PIs[SGUID],0),15))</f>
        <v>Es sind Nachweise über die Umsetzung eines Plans zur kontinuierlichen Verbesserung vorhanden.</v>
      </c>
      <c r="L13" s="81" t="str">
        <f>IF(Checklist48[[#This Row],[SGUID]]="",IF(Checklist48[[#This Row],[SSGUID]]="",INDEX(PIs[[Column1]:[SS]],MATCH(Checklist48[[#This Row],[PIGUID]],PIs[GUID],0),6),""),"")</f>
        <v>Die Umsetzung der im Plan zur kontinuierlichen Verbesserung identifizierten Punkte muss durch Nachweise belegt werden.
Solche Nachweise können unter anderem neue Verfahren oder Richtlinien, die Übermittlung von Daten (um Änderungen zu quantifizieren), Schulungen usw. sein.
Der Plan zur kontinuierlichen Verbesserung muss durch dokumentierte Nachweise gestützt werden. Die aufbewahrten Nachweise können Folgendes enthalten:
\- Tatsächlich erreichtes Ergebnis der Bemühungen mit Datum der Beurteilung
\- Anmerkungen zu den Gründen für den Erfolg oder Misserfolg der Bemühungen
\- Wenn eines oder mehrere Ziele nicht erreicht werden, eine Begründung und Beschreibung des weiteren Vorgehens
\- Übermitteln relevanter Daten an das GLOBALG.A.P. Sekretariat</v>
      </c>
      <c r="M13" s="81" t="str">
        <f>IF(Checklist48[[#This Row],[SSGUID]]="",IF(Checklist48[[#This Row],[PIGUID]]="","",INDEX(PIs[[Column1]:[SS]],MATCH(Checklist48[[#This Row],[PIGUID]],PIs[GUID],0),8)),"")</f>
        <v>Nicht kritisches Musskriterium</v>
      </c>
      <c r="N13" s="82"/>
      <c r="O13" s="82"/>
      <c r="P13" s="81" t="str">
        <f>IF(Checklist48[[#This Row],[ifna]]="NA","",IF(Checklist48[[#This Row],[RelatedPQ]]=0,"",IF(Checklist48[[#This Row],[RelatedPQ]]="","",IF((INDEX(#REF!,MATCH(Checklist48[[#This Row],[PIGUID&amp;NO]],#REF!,0),1))=Checklist48[[#This Row],[PIGUID]],'Static ID Table'!$A$10,""))))</f>
        <v/>
      </c>
      <c r="Q13" s="81" t="str">
        <f>IF(Checklist48[[#This Row],[Nicht anwendbar]]='Static ID Table'!$A$10,INDEX(#REF!,MATCH(Checklist48[[#This Row],[RelatedPQ]],#REF!,0),3),"")</f>
        <v/>
      </c>
      <c r="R13" s="82"/>
    </row>
    <row r="14" spans="1:18" ht="61.2" x14ac:dyDescent="0.3">
      <c r="B14" s="20"/>
      <c r="C14" s="20" t="s">
        <v>800</v>
      </c>
      <c r="D14" s="19">
        <f>IF(Checklist48[[#This Row],[SGUID]]="",IF(Checklist48[[#This Row],[SSGUID]]="",0,1),1)</f>
        <v>1</v>
      </c>
      <c r="E14" s="20"/>
      <c r="F14" s="56" t="str">
        <f>_xlfn.IFNA(Checklist48[[#This Row],[RelatedPQ]],"NA")</f>
        <v/>
      </c>
      <c r="G14" s="20" t="str">
        <f>IF(Checklist48[[#This Row],[PIGUID]]="","",INDEX(#REF!,MATCH(Checklist48[[#This Row],[PIGUID&amp;NO]],#REF!,0),2))</f>
        <v/>
      </c>
      <c r="H14" s="56" t="str">
        <f>Checklist48[[#This Row],[PIGUID]]&amp;"NO"</f>
        <v>NO</v>
      </c>
      <c r="I14" s="56" t="str">
        <f>IF(Checklist48[[#This Row],[PIGUID]]="","",INDEX(PIs[NA Exempt],MATCH(Checklist48[[#This Row],[PIGUID]],PIs[GUID],0),1))</f>
        <v/>
      </c>
      <c r="J14" s="20" t="str">
        <f>IF(Checklist48[[#This Row],[SGUID]]="",IF(Checklist48[[#This Row],[SSGUID]]="",IF(Checklist48[[#This Row],[PIGUID]]="","",INDEX(PIs[[Column1]:[SS]],MATCH(Checklist48[[#This Row],[PIGUID]],PIs[GUID],0),2)),INDEX(PIs[[Column1]:[SS]],MATCH(Checklist48[[#This Row],[SSGUID]],PIs[SSGUID],0),18)),INDEX(PIs[[Column1]:[SS]],MATCH(Checklist48[[#This Row],[SGUID]],PIs[SGUID],0),14))</f>
        <v>FO 01.04 Schulungen und Zuweisen von Verantwortlichkeiten</v>
      </c>
      <c r="K14" s="20" t="str">
        <f>IF(Checklist48[[#This Row],[SGUID]]="",IF(Checklist48[[#This Row],[SSGUID]]="",IF(Checklist48[[#This Row],[PIGUID]]="","",INDEX(PIs[[Column1]:[SS]],MATCH(Checklist48[[#This Row],[PIGUID]],PIs[GUID],0),4)),INDEX(PIs[[Column1]:[Ssbody]],MATCH(Checklist48[[#This Row],[SSGUID]],PIs[SSGUID],0),19)),INDEX(PIs[[Column1]:[SS]],MATCH(Checklist48[[#This Row],[SGUID]],PIs[SGUID],0),15))</f>
        <v>-</v>
      </c>
      <c r="L14" s="20" t="str">
        <f>IF(Checklist48[[#This Row],[SGUID]]="",IF(Checklist48[[#This Row],[SSGUID]]="",INDEX(PIs[[Column1]:[SS]],MATCH(Checklist48[[#This Row],[PIGUID]],PIs[GUID],0),6),""),"")</f>
        <v/>
      </c>
      <c r="M14" s="20" t="str">
        <f>IF(Checklist48[[#This Row],[SSGUID]]="",IF(Checklist48[[#This Row],[PIGUID]]="","",INDEX(PIs[[Column1]:[SS]],MATCH(Checklist48[[#This Row],[PIGUID]],PIs[GUID],0),8)),"")</f>
        <v/>
      </c>
      <c r="N14" s="69"/>
      <c r="O14" s="69"/>
      <c r="P14" s="20" t="str">
        <f>IF(Checklist48[[#This Row],[ifna]]="NA","",IF(Checklist48[[#This Row],[RelatedPQ]]=0,"",IF(Checklist48[[#This Row],[RelatedPQ]]="","",IF((INDEX(#REF!,MATCH(Checklist48[[#This Row],[PIGUID&amp;NO]],#REF!,0),1))=Checklist48[[#This Row],[PIGUID]],'Static ID Table'!$A$10,""))))</f>
        <v/>
      </c>
      <c r="Q14" s="20" t="str">
        <f>IF(Checklist48[[#This Row],[Nicht anwendbar]]='Static ID Table'!$A$10,INDEX(#REF!,MATCH(Checklist48[[#This Row],[RelatedPQ]],#REF!,0),3),"")</f>
        <v/>
      </c>
      <c r="R14" s="69"/>
    </row>
    <row r="15" spans="1:18" ht="81.599999999999994" x14ac:dyDescent="0.3">
      <c r="B15" s="20"/>
      <c r="C15" s="20"/>
      <c r="D15" s="19">
        <f>IF(Checklist48[[#This Row],[SGUID]]="",IF(Checklist48[[#This Row],[SSGUID]]="",0,1),1)</f>
        <v>0</v>
      </c>
      <c r="E15" s="20" t="s">
        <v>876</v>
      </c>
      <c r="F15" s="56" t="str">
        <f>_xlfn.IFNA(Checklist48[[#This Row],[RelatedPQ]],"NA")</f>
        <v>NA</v>
      </c>
      <c r="G15" s="20" t="e">
        <f>IF(Checklist48[[#This Row],[PIGUID]]="","",INDEX(#REF!,MATCH(Checklist48[[#This Row],[PIGUID&amp;NO]],#REF!,0),2))</f>
        <v>#N/A</v>
      </c>
      <c r="H15" s="56" t="str">
        <f>Checklist48[[#This Row],[PIGUID]]&amp;"NO"</f>
        <v>2E31HogXiNAaKumLlYx7hANO</v>
      </c>
      <c r="I15" s="56" t="b">
        <f>IF(Checklist48[[#This Row],[PIGUID]]="","",INDEX(PIs[NA Exempt],MATCH(Checklist48[[#This Row],[PIGUID]],PIs[GUID],0),1))</f>
        <v>0</v>
      </c>
      <c r="J15" s="20" t="str">
        <f>IF(Checklist48[[#This Row],[SGUID]]="",IF(Checklist48[[#This Row],[SSGUID]]="",IF(Checklist48[[#This Row],[PIGUID]]="","",INDEX(PIs[[Column1]:[SS]],MATCH(Checklist48[[#This Row],[PIGUID]],PIs[GUID],0),2)),INDEX(PIs[[Column1]:[SS]],MATCH(Checklist48[[#This Row],[SSGUID]],PIs[SSGUID],0),18)),INDEX(PIs[[Column1]:[SS]],MATCH(Checklist48[[#This Row],[SGUID]],PIs[SGUID],0),14))</f>
        <v>FO 01.04.01</v>
      </c>
      <c r="K15"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zu allen Schulungsmaßnahmen Aufzeichnungen aufbewahrt.</v>
      </c>
      <c r="L15" s="20" t="str">
        <f>IF(Checklist48[[#This Row],[SGUID]]="",IF(Checklist48[[#This Row],[SSGUID]]="",INDEX(PIs[[Column1]:[SS]],MATCH(Checklist48[[#This Row],[PIGUID]],PIs[GUID],0),6),""),"")</f>
        <v>Die Schulungsaufzeichnungen müssen Folgendes enthalten:
\- Behandelte Themen
\- Namen der Trainer bzw. Schulungsanbieter
\- Namen der Schulungsteilnehmer (z. B. Teilnehmerlisten)
\- Datum der Schulung
\- Nachweis über die Teilnahme (z. B. Unterschrift der Schulungsteilnehmer)</v>
      </c>
      <c r="M15" s="20" t="str">
        <f>IF(Checklist48[[#This Row],[SSGUID]]="",IF(Checklist48[[#This Row],[PIGUID]]="","",INDEX(PIs[[Column1]:[SS]],MATCH(Checklist48[[#This Row],[PIGUID]],PIs[GUID],0),8)),"")</f>
        <v>Nicht kritisches Musskriterium</v>
      </c>
      <c r="N15" s="69"/>
      <c r="O15" s="69"/>
      <c r="P15" s="20" t="str">
        <f>IF(Checklist48[[#This Row],[ifna]]="NA","",IF(Checklist48[[#This Row],[RelatedPQ]]=0,"",IF(Checklist48[[#This Row],[RelatedPQ]]="","",IF((INDEX(#REF!,MATCH(Checklist48[[#This Row],[PIGUID&amp;NO]],#REF!,0),1))=Checklist48[[#This Row],[PIGUID]],'Static ID Table'!$A$10,""))))</f>
        <v/>
      </c>
      <c r="Q15" s="20" t="str">
        <f>IF(Checklist48[[#This Row],[Nicht anwendbar]]='Static ID Table'!$A$10,INDEX(#REF!,MATCH(Checklist48[[#This Row],[RelatedPQ]],#REF!,0),3),"")</f>
        <v/>
      </c>
      <c r="R15" s="69"/>
    </row>
    <row r="16" spans="1:18" ht="224.4" x14ac:dyDescent="0.3">
      <c r="B16" s="20"/>
      <c r="C16" s="20"/>
      <c r="D16" s="19">
        <f>IF(Checklist48[[#This Row],[SGUID]]="",IF(Checklist48[[#This Row],[SSGUID]]="",0,1),1)</f>
        <v>0</v>
      </c>
      <c r="E16" s="20" t="s">
        <v>794</v>
      </c>
      <c r="F16" s="56" t="str">
        <f>_xlfn.IFNA(Checklist48[[#This Row],[RelatedPQ]],"NA")</f>
        <v>NA</v>
      </c>
      <c r="G16" s="20" t="e">
        <f>IF(Checklist48[[#This Row],[PIGUID]]="","",INDEX(#REF!,MATCH(Checklist48[[#This Row],[PIGUID&amp;NO]],#REF!,0),2))</f>
        <v>#N/A</v>
      </c>
      <c r="H16" s="56" t="str">
        <f>Checklist48[[#This Row],[PIGUID]]&amp;"NO"</f>
        <v>5XDFB6E14Zya6OHP12zx4GNO</v>
      </c>
      <c r="I16" s="56" t="b">
        <f>IF(Checklist48[[#This Row],[PIGUID]]="","",INDEX(PIs[NA Exempt],MATCH(Checklist48[[#This Row],[PIGUID]],PIs[GUID],0),1))</f>
        <v>0</v>
      </c>
      <c r="J16" s="20" t="str">
        <f>IF(Checklist48[[#This Row],[SGUID]]="",IF(Checklist48[[#This Row],[SSGUID]]="",IF(Checklist48[[#This Row],[PIGUID]]="","",INDEX(PIs[[Column1]:[SS]],MATCH(Checklist48[[#This Row],[PIGUID]],PIs[GUID],0),2)),INDEX(PIs[[Column1]:[SS]],MATCH(Checklist48[[#This Row],[SSGUID]],PIs[SSGUID],0),18)),INDEX(PIs[[Column1]:[SS]],MATCH(Checklist48[[#This Row],[SGUID]],PIs[SGUID],0),14))</f>
        <v>FO 01.04.02</v>
      </c>
      <c r="K16" s="20" t="str">
        <f>IF(Checklist48[[#This Row],[SGUID]]="",IF(Checklist48[[#This Row],[SSGUID]]="",IF(Checklist48[[#This Row],[PIGUID]]="","",INDEX(PIs[[Column1]:[SS]],MATCH(Checklist48[[#This Row],[PIGUID]],PIs[GUID],0),4)),INDEX(PIs[[Column1]:[Ssbody]],MATCH(Checklist48[[#This Row],[SSGUID]],PIs[SSGUID],0),19)),INDEX(PIs[[Column1]:[SS]],MATCH(Checklist48[[#This Row],[SGUID]],PIs[SGUID],0),15))</f>
        <v>Einzelpersonen, die für fachliche Entscheidungen zu Materialeinsatz verantwortlich sind, können ihre Kompetenz nachweisen.</v>
      </c>
      <c r="L16" s="20" t="str">
        <f>IF(Checklist48[[#This Row],[SGUID]]="",IF(Checklist48[[#This Row],[SSGUID]]="",INDEX(PIs[[Column1]:[SS]],MATCH(Checklist48[[#This Row],[PIGUID]],PIs[GUID],0),6),""),"")</f>
        <v>Einzelpersonen, die für fachliche Entscheidungen verantwortlich sind, wie beispielsweise für:
\- Die Festlegung der Menge und Art von Düngemitteln (organisch oder anorganisch)
\- Die Auswahl von Pflanzenschutzmitteln (PSM)
\- Das Treffen von Entscheidungen zu PSM-Anwendungen (während der Vermehrung, vor und/oder nach der Ernte)
müssen eine ausreichende Fachkompetenz nachweisen können.
Wenn die für fachliche Entscheidungen verantwortliche Einzelperson der Produzent, ein benannter Arbeiter oder ein Fachexperte ist, muss dessen Erfahrung durch aktuelle Fachkenntnisse ergänzt werden (z. B. durch Zugang zu Fachliteratur, Teilnahme an spezifischen Schulungen, einen gültigen Sachkundenachweis für Pflanzenschutz).
Wenn die für fachliche Entscheidungen verantwortliche Einzelperson ein qualifizierter externer Berater ist, muss die Fachkompetenz durch offizielle Qualifikationen oder Teilnahmezertifikate für spezifische Schulungen nachgewiesen werden.</v>
      </c>
      <c r="M16" s="20" t="str">
        <f>IF(Checklist48[[#This Row],[SSGUID]]="",IF(Checklist48[[#This Row],[PIGUID]]="","",INDEX(PIs[[Column1]:[SS]],MATCH(Checklist48[[#This Row],[PIGUID]],PIs[GUID],0),8)),"")</f>
        <v>Kritisches Musskriterium</v>
      </c>
      <c r="N16" s="69"/>
      <c r="O16" s="69"/>
      <c r="P16" s="20" t="str">
        <f>IF(Checklist48[[#This Row],[ifna]]="NA","",IF(Checklist48[[#This Row],[RelatedPQ]]=0,"",IF(Checklist48[[#This Row],[RelatedPQ]]="","",IF((INDEX(#REF!,MATCH(Checklist48[[#This Row],[PIGUID&amp;NO]],#REF!,0),1))=Checklist48[[#This Row],[PIGUID]],'Static ID Table'!$A$10,""))))</f>
        <v/>
      </c>
      <c r="Q16" s="20" t="str">
        <f>IF(Checklist48[[#This Row],[Nicht anwendbar]]='Static ID Table'!$A$10,INDEX(#REF!,MATCH(Checklist48[[#This Row],[RelatedPQ]],#REF!,0),3),"")</f>
        <v/>
      </c>
      <c r="R16" s="69"/>
    </row>
    <row r="17" spans="2:18" ht="30.6" x14ac:dyDescent="0.3">
      <c r="B17" s="20"/>
      <c r="C17" s="20" t="s">
        <v>309</v>
      </c>
      <c r="D17" s="19">
        <f>IF(Checklist48[[#This Row],[SGUID]]="",IF(Checklist48[[#This Row],[SSGUID]]="",0,1),1)</f>
        <v>1</v>
      </c>
      <c r="E17" s="20"/>
      <c r="F17" s="56" t="str">
        <f>_xlfn.IFNA(Checklist48[[#This Row],[RelatedPQ]],"NA")</f>
        <v/>
      </c>
      <c r="G17" s="20" t="str">
        <f>IF(Checklist48[[#This Row],[PIGUID]]="","",INDEX(#REF!,MATCH(Checklist48[[#This Row],[PIGUID&amp;NO]],#REF!,0),2))</f>
        <v/>
      </c>
      <c r="H17" s="56" t="str">
        <f>Checklist48[[#This Row],[PIGUID]]&amp;"NO"</f>
        <v>NO</v>
      </c>
      <c r="I17" s="56" t="str">
        <f>IF(Checklist48[[#This Row],[PIGUID]]="","",INDEX(PIs[NA Exempt],MATCH(Checklist48[[#This Row],[PIGUID]],PIs[GUID],0),1))</f>
        <v/>
      </c>
      <c r="J17" s="20" t="str">
        <f>IF(Checklist48[[#This Row],[SGUID]]="",IF(Checklist48[[#This Row],[SSGUID]]="",IF(Checklist48[[#This Row],[PIGUID]]="","",INDEX(PIs[[Column1]:[SS]],MATCH(Checklist48[[#This Row],[PIGUID]],PIs[GUID],0),2)),INDEX(PIs[[Column1]:[SS]],MATCH(Checklist48[[#This Row],[SSGUID]],PIs[SSGUID],0),18)),INDEX(PIs[[Column1]:[SS]],MATCH(Checklist48[[#This Row],[SGUID]],PIs[SGUID],0),14))</f>
        <v>FO 01.05 Kundenanforderungen</v>
      </c>
      <c r="K17" s="20" t="str">
        <f>IF(Checklist48[[#This Row],[SGUID]]="",IF(Checklist48[[#This Row],[SSGUID]]="",IF(Checklist48[[#This Row],[PIGUID]]="","",INDEX(PIs[[Column1]:[SS]],MATCH(Checklist48[[#This Row],[PIGUID]],PIs[GUID],0),4)),INDEX(PIs[[Column1]:[Ssbody]],MATCH(Checklist48[[#This Row],[SSGUID]],PIs[SSGUID],0),19)),INDEX(PIs[[Column1]:[SS]],MATCH(Checklist48[[#This Row],[SGUID]],PIs[SGUID],0),15))</f>
        <v>-</v>
      </c>
      <c r="L17" s="20" t="str">
        <f>IF(Checklist48[[#This Row],[SGUID]]="",IF(Checklist48[[#This Row],[SSGUID]]="",INDEX(PIs[[Column1]:[SS]],MATCH(Checklist48[[#This Row],[PIGUID]],PIs[GUID],0),6),""),"")</f>
        <v/>
      </c>
      <c r="M17" s="20" t="str">
        <f>IF(Checklist48[[#This Row],[SSGUID]]="",IF(Checklist48[[#This Row],[PIGUID]]="","",INDEX(PIs[[Column1]:[SS]],MATCH(Checklist48[[#This Row],[PIGUID]],PIs[GUID],0),8)),"")</f>
        <v/>
      </c>
      <c r="N17" s="69"/>
      <c r="O17" s="69"/>
      <c r="P17" s="20" t="str">
        <f>IF(Checklist48[[#This Row],[ifna]]="NA","",IF(Checklist48[[#This Row],[RelatedPQ]]=0,"",IF(Checklist48[[#This Row],[RelatedPQ]]="","",IF((INDEX(#REF!,MATCH(Checklist48[[#This Row],[PIGUID&amp;NO]],#REF!,0),1))=Checklist48[[#This Row],[PIGUID]],'Static ID Table'!$A$10,""))))</f>
        <v/>
      </c>
      <c r="Q17" s="20" t="str">
        <f>IF(Checklist48[[#This Row],[Nicht anwendbar]]='Static ID Table'!$A$10,INDEX(#REF!,MATCH(Checklist48[[#This Row],[RelatedPQ]],#REF!,0),3),"")</f>
        <v/>
      </c>
      <c r="R17" s="69"/>
    </row>
    <row r="18" spans="2:18" ht="61.2" x14ac:dyDescent="0.3">
      <c r="B18" s="20"/>
      <c r="C18" s="20"/>
      <c r="D18" s="19">
        <f>IF(Checklist48[[#This Row],[SGUID]]="",IF(Checklist48[[#This Row],[SSGUID]]="",0,1),1)</f>
        <v>0</v>
      </c>
      <c r="E18" s="20" t="s">
        <v>303</v>
      </c>
      <c r="F18" s="56" t="str">
        <f>_xlfn.IFNA(Checklist48[[#This Row],[RelatedPQ]],"NA")</f>
        <v>NA</v>
      </c>
      <c r="G18" s="20" t="e">
        <f>IF(Checklist48[[#This Row],[PIGUID]]="","",INDEX(#REF!,MATCH(Checklist48[[#This Row],[PIGUID&amp;NO]],#REF!,0),2))</f>
        <v>#N/A</v>
      </c>
      <c r="H18" s="56" t="str">
        <f>Checklist48[[#This Row],[PIGUID]]&amp;"NO"</f>
        <v>348sOu65XPBKalocIo2KJDNO</v>
      </c>
      <c r="I18" s="56" t="b">
        <f>IF(Checklist48[[#This Row],[PIGUID]]="","",INDEX(PIs[NA Exempt],MATCH(Checklist48[[#This Row],[PIGUID]],PIs[GUID],0),1))</f>
        <v>0</v>
      </c>
      <c r="J18" s="20" t="str">
        <f>IF(Checklist48[[#This Row],[SGUID]]="",IF(Checklist48[[#This Row],[SSGUID]]="",IF(Checklist48[[#This Row],[PIGUID]]="","",INDEX(PIs[[Column1]:[SS]],MATCH(Checklist48[[#This Row],[PIGUID]],PIs[GUID],0),2)),INDEX(PIs[[Column1]:[SS]],MATCH(Checklist48[[#This Row],[SSGUID]],PIs[SSGUID],0),18)),INDEX(PIs[[Column1]:[SS]],MATCH(Checklist48[[#This Row],[SGUID]],PIs[SGUID],0),14))</f>
        <v>FO 01.05.01</v>
      </c>
      <c r="K18"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kennt gegebenenfalls vorhandene Qualitätsspezifikationen seines Kunden und hält diese ein.</v>
      </c>
      <c r="L18" s="20" t="str">
        <f>IF(Checklist48[[#This Row],[SGUID]]="",IF(Checklist48[[#This Row],[SSGUID]]="",INDEX(PIs[[Column1]:[SS]],MATCH(Checklist48[[#This Row],[PIGUID]],PIs[GUID],0),6),""),"")</f>
        <v>Es muss eine dokumentierte Korrespondenz zwischen dem Kunden und dem Produzenten vorliegen, die belegt, dass sich beide Seiten zu jedem Zeitpunkt über die Qualitätsspezifikationen einig sind.
Der Produzent muss nachweisen, dass die vereinbarten Qualitätsspezifikationen eingehalten werden.</v>
      </c>
      <c r="M18" s="20" t="str">
        <f>IF(Checklist48[[#This Row],[SSGUID]]="",IF(Checklist48[[#This Row],[PIGUID]]="","",INDEX(PIs[[Column1]:[SS]],MATCH(Checklist48[[#This Row],[PIGUID]],PIs[GUID],0),8)),"")</f>
        <v>Nicht kritisches Musskriterium</v>
      </c>
      <c r="N18" s="69"/>
      <c r="O18" s="69"/>
      <c r="P18" s="20" t="str">
        <f>IF(Checklist48[[#This Row],[ifna]]="NA","",IF(Checklist48[[#This Row],[RelatedPQ]]=0,"",IF(Checklist48[[#This Row],[RelatedPQ]]="","",IF((INDEX(#REF!,MATCH(Checklist48[[#This Row],[PIGUID&amp;NO]],#REF!,0),1))=Checklist48[[#This Row],[PIGUID]],'Static ID Table'!$A$10,""))))</f>
        <v/>
      </c>
      <c r="Q18" s="20" t="str">
        <f>IF(Checklist48[[#This Row],[Nicht anwendbar]]='Static ID Table'!$A$10,INDEX(#REF!,MATCH(Checklist48[[#This Row],[RelatedPQ]],#REF!,0),3),"")</f>
        <v/>
      </c>
      <c r="R18" s="69"/>
    </row>
    <row r="19" spans="2:18" ht="30.6" x14ac:dyDescent="0.3">
      <c r="B19" s="20"/>
      <c r="C19" s="20" t="s">
        <v>455</v>
      </c>
      <c r="D19" s="19">
        <f>IF(Checklist48[[#This Row],[SGUID]]="",IF(Checklist48[[#This Row],[SSGUID]]="",0,1),1)</f>
        <v>1</v>
      </c>
      <c r="E19" s="20"/>
      <c r="F19" s="56" t="str">
        <f>_xlfn.IFNA(Checklist48[[#This Row],[RelatedPQ]],"NA")</f>
        <v/>
      </c>
      <c r="G19" s="20" t="str">
        <f>IF(Checklist48[[#This Row],[PIGUID]]="","",INDEX(#REF!,MATCH(Checklist48[[#This Row],[PIGUID&amp;NO]],#REF!,0),2))</f>
        <v/>
      </c>
      <c r="H19" s="56" t="str">
        <f>Checklist48[[#This Row],[PIGUID]]&amp;"NO"</f>
        <v>NO</v>
      </c>
      <c r="I19" s="56" t="str">
        <f>IF(Checklist48[[#This Row],[PIGUID]]="","",INDEX(PIs[NA Exempt],MATCH(Checklist48[[#This Row],[PIGUID]],PIs[GUID],0),1))</f>
        <v/>
      </c>
      <c r="J19" s="20" t="str">
        <f>IF(Checklist48[[#This Row],[SGUID]]="",IF(Checklist48[[#This Row],[SSGUID]]="",IF(Checklist48[[#This Row],[PIGUID]]="","",INDEX(PIs[[Column1]:[SS]],MATCH(Checklist48[[#This Row],[PIGUID]],PIs[GUID],0),2)),INDEX(PIs[[Column1]:[SS]],MATCH(Checklist48[[#This Row],[SSGUID]],PIs[SSGUID],0),18)),INDEX(PIs[[Column1]:[SS]],MATCH(Checklist48[[#This Row],[SGUID]],PIs[SGUID],0),14))</f>
        <v>FO 01.06 Beschwerden</v>
      </c>
      <c r="K19" s="20" t="str">
        <f>IF(Checklist48[[#This Row],[SGUID]]="",IF(Checklist48[[#This Row],[SSGUID]]="",IF(Checklist48[[#This Row],[PIGUID]]="","",INDEX(PIs[[Column1]:[SS]],MATCH(Checklist48[[#This Row],[PIGUID]],PIs[GUID],0),4)),INDEX(PIs[[Column1]:[Ssbody]],MATCH(Checklist48[[#This Row],[SSGUID]],PIs[SSGUID],0),19)),INDEX(PIs[[Column1]:[SS]],MATCH(Checklist48[[#This Row],[SGUID]],PIs[SGUID],0),15))</f>
        <v>-</v>
      </c>
      <c r="L19" s="20" t="str">
        <f>IF(Checklist48[[#This Row],[SGUID]]="",IF(Checklist48[[#This Row],[SSGUID]]="",INDEX(PIs[[Column1]:[SS]],MATCH(Checklist48[[#This Row],[PIGUID]],PIs[GUID],0),6),""),"")</f>
        <v/>
      </c>
      <c r="M19" s="20" t="str">
        <f>IF(Checklist48[[#This Row],[SSGUID]]="",IF(Checklist48[[#This Row],[PIGUID]]="","",INDEX(PIs[[Column1]:[SS]],MATCH(Checklist48[[#This Row],[PIGUID]],PIs[GUID],0),8)),"")</f>
        <v/>
      </c>
      <c r="N19" s="69"/>
      <c r="O19" s="69"/>
      <c r="P19" s="20" t="str">
        <f>IF(Checklist48[[#This Row],[ifna]]="NA","",IF(Checklist48[[#This Row],[RelatedPQ]]=0,"",IF(Checklist48[[#This Row],[RelatedPQ]]="","",IF((INDEX(#REF!,MATCH(Checklist48[[#This Row],[PIGUID&amp;NO]],#REF!,0),1))=Checklist48[[#This Row],[PIGUID]],'Static ID Table'!$A$10,""))))</f>
        <v/>
      </c>
      <c r="Q19" s="20" t="str">
        <f>IF(Checklist48[[#This Row],[Nicht anwendbar]]='Static ID Table'!$A$10,INDEX(#REF!,MATCH(Checklist48[[#This Row],[RelatedPQ]],#REF!,0),3),"")</f>
        <v/>
      </c>
      <c r="R19" s="69"/>
    </row>
    <row r="20" spans="2:18" ht="306" x14ac:dyDescent="0.3">
      <c r="B20" s="20"/>
      <c r="C20" s="20"/>
      <c r="D20" s="19">
        <f>IF(Checklist48[[#This Row],[SGUID]]="",IF(Checklist48[[#This Row],[SSGUID]]="",0,1),1)</f>
        <v>0</v>
      </c>
      <c r="E20" s="20" t="s">
        <v>449</v>
      </c>
      <c r="F20" s="56" t="str">
        <f>_xlfn.IFNA(Checklist48[[#This Row],[RelatedPQ]],"NA")</f>
        <v>NA</v>
      </c>
      <c r="G20" s="20" t="e">
        <f>IF(Checklist48[[#This Row],[PIGUID]]="","",INDEX(#REF!,MATCH(Checklist48[[#This Row],[PIGUID&amp;NO]],#REF!,0),2))</f>
        <v>#N/A</v>
      </c>
      <c r="H20" s="56" t="str">
        <f>Checklist48[[#This Row],[PIGUID]]&amp;"NO"</f>
        <v>5qAxE0dT8pqM9iBWKFZnM8NO</v>
      </c>
      <c r="I20" s="56" t="b">
        <f>IF(Checklist48[[#This Row],[PIGUID]]="","",INDEX(PIs[NA Exempt],MATCH(Checklist48[[#This Row],[PIGUID]],PIs[GUID],0),1))</f>
        <v>0</v>
      </c>
      <c r="J20" s="20" t="str">
        <f>IF(Checklist48[[#This Row],[SGUID]]="",IF(Checklist48[[#This Row],[SSGUID]]="",IF(Checklist48[[#This Row],[PIGUID]]="","",INDEX(PIs[[Column1]:[SS]],MATCH(Checklist48[[#This Row],[PIGUID]],PIs[GUID],0),2)),INDEX(PIs[[Column1]:[SS]],MATCH(Checklist48[[#This Row],[SSGUID]],PIs[SSGUID],0),18)),INDEX(PIs[[Column1]:[SS]],MATCH(Checklist48[[#This Row],[SGUID]],PIs[SGUID],0),14))</f>
        <v>FO 01.06.01</v>
      </c>
      <c r="K20" s="20" t="str">
        <f>IF(Checklist48[[#This Row],[SGUID]]="",IF(Checklist48[[#This Row],[SSGUID]]="",IF(Checklist48[[#This Row],[PIGUID]]="","",INDEX(PIs[[Column1]:[SS]],MATCH(Checklist48[[#This Row],[PIGUID]],PIs[GUID],0),4)),INDEX(PIs[[Column1]:[Ssbody]],MATCH(Checklist48[[#This Row],[SSGUID]],PIs[SSGUID],0),19)),INDEX(PIs[[Column1]:[SS]],MATCH(Checklist48[[#This Row],[SGUID]],PIs[SGUID],0),15))</f>
        <v>Es ist ein Beschwerdeverfahren, das sich sowohl auf interne als auch auf externe Angelegenheiten bezieht, die vom Standard abgedeckt werden, vorhanden und wird umgesetzt.</v>
      </c>
      <c r="L20" s="20" t="str">
        <f>IF(Checklist48[[#This Row],[SGUID]]="",IF(Checklist48[[#This Row],[SSGUID]]="",INDEX(PIs[[Column1]:[SS]],MATCH(Checklist48[[#This Row],[PIGUID]],PIs[GUID],0),6),""),"")</f>
        <v>Es muss ein dokumentiertes Beschwerdeverfahren vorhanden sein, das die Aufzeichnung und die Nachverfolgung aller eingegangenen Beschwerden ermöglicht, die sich auf Angelegenheiten beziehen, die vom Standard abgedeckt werden, und das in Bezug auf solche Beschwerden getroffenen Maßnahmen aufzeichnet.
Das Beschwerdeverfahren muss vorsehen, dass der Produzent das GLOBALG.A.P. Sekretariat durch die Zertifizierungsstelle (CB) darüber informieren muss, wenn er von einer zuständigen und/oder kommunalen Behörde darüber in Kenntnis gesetzt wurde, dass innerhalb des Zertifizierungsumfangs gegen ihn ermittelt wird und/oder eine Sanktion gegen ihn verhängt wurde.
Bei Beschwerden, die den Standard betreffen (z. B. Wohlergehen von Arbeitern oder Umweltschutz) und den Ruf oder die Glaubwürdigkeit der Marke GLOBALG.A.P. gefährden können, muss der Zertifikatsinhaber die CB umgehend darüber in Kenntnis setzen.
Für Produzentengruppen gilt, dass deren Mitglieder nicht über ein vollständiges Beschwerdeverfahren verfügen müssen. Ihr Beschwerdeverfahren muss lediglich die Teile abdecken, die für sie relevant sind.
Arbeitern muss es erlaubt sein, bei ihrem Arbeitgeber Beschwerden zu Themen einzureichen, die von diesem Standard abgedeckt werden. Der Zertifikatsinhaber muss diese Beschwerden dokumentieren und darauf reagieren.</v>
      </c>
      <c r="M20" s="20" t="str">
        <f>IF(Checklist48[[#This Row],[SSGUID]]="",IF(Checklist48[[#This Row],[PIGUID]]="","",INDEX(PIs[[Column1]:[SS]],MATCH(Checklist48[[#This Row],[PIGUID]],PIs[GUID],0),8)),"")</f>
        <v>Kritisches Musskriterium</v>
      </c>
      <c r="N20" s="69"/>
      <c r="O20" s="69"/>
      <c r="P20" s="20" t="str">
        <f>IF(Checklist48[[#This Row],[ifna]]="NA","",IF(Checklist48[[#This Row],[RelatedPQ]]=0,"",IF(Checklist48[[#This Row],[RelatedPQ]]="","",IF((INDEX(#REF!,MATCH(Checklist48[[#This Row],[PIGUID&amp;NO]],#REF!,0),1))=Checklist48[[#This Row],[PIGUID]],'Static ID Table'!$A$10,""))))</f>
        <v/>
      </c>
      <c r="Q20" s="20" t="str">
        <f>IF(Checklist48[[#This Row],[Nicht anwendbar]]='Static ID Table'!$A$10,INDEX(#REF!,MATCH(Checklist48[[#This Row],[RelatedPQ]],#REF!,0),3),"")</f>
        <v/>
      </c>
      <c r="R20" s="69"/>
    </row>
    <row r="21" spans="2:18" ht="214.2" x14ac:dyDescent="0.3">
      <c r="B21" s="20"/>
      <c r="C21" s="20"/>
      <c r="D21" s="19">
        <f>IF(Checklist48[[#This Row],[SGUID]]="",IF(Checklist48[[#This Row],[SSGUID]]="",0,1),1)</f>
        <v>0</v>
      </c>
      <c r="E21" s="20" t="s">
        <v>470</v>
      </c>
      <c r="F21" s="56" t="str">
        <f>_xlfn.IFNA(Checklist48[[#This Row],[RelatedPQ]],"NA")</f>
        <v>NA</v>
      </c>
      <c r="G21" s="20" t="e">
        <f>IF(Checklist48[[#This Row],[PIGUID]]="","",INDEX(#REF!,MATCH(Checklist48[[#This Row],[PIGUID&amp;NO]],#REF!,0),2))</f>
        <v>#N/A</v>
      </c>
      <c r="H21" s="56" t="str">
        <f>Checklist48[[#This Row],[PIGUID]]&amp;"NO"</f>
        <v>7MMjRlEcJiQ7j2bvm8liSYNO</v>
      </c>
      <c r="I21" s="56" t="b">
        <f>IF(Checklist48[[#This Row],[PIGUID]]="","",INDEX(PIs[NA Exempt],MATCH(Checklist48[[#This Row],[PIGUID]],PIs[GUID],0),1))</f>
        <v>0</v>
      </c>
      <c r="J21" s="20" t="str">
        <f>IF(Checklist48[[#This Row],[SGUID]]="",IF(Checklist48[[#This Row],[SSGUID]]="",IF(Checklist48[[#This Row],[PIGUID]]="","",INDEX(PIs[[Column1]:[SS]],MATCH(Checklist48[[#This Row],[PIGUID]],PIs[GUID],0),2)),INDEX(PIs[[Column1]:[SS]],MATCH(Checklist48[[#This Row],[SSGUID]],PIs[SSGUID],0),18)),INDEX(PIs[[Column1]:[SS]],MATCH(Checklist48[[#This Row],[SGUID]],PIs[SGUID],0),14))</f>
        <v>FO 01.06.02</v>
      </c>
      <c r="K21" s="20" t="str">
        <f>IF(Checklist48[[#This Row],[SGUID]]="",IF(Checklist48[[#This Row],[SSGUID]]="",IF(Checklist48[[#This Row],[PIGUID]]="","",INDEX(PIs[[Column1]:[SS]],MATCH(Checklist48[[#This Row],[PIGUID]],PIs[GUID],0),4)),INDEX(PIs[[Column1]:[Ssbody]],MATCH(Checklist48[[#This Row],[SSGUID]],PIs[SSGUID],0),19)),INDEX(PIs[[Column1]:[SS]],MATCH(Checklist48[[#This Row],[SGUID]],PIs[SGUID],0),15))</f>
        <v>Die Arbeiter werden über ihre Rechte im Zusammenhang mit dem Standard informiert und es ist ein Beschwerdemechanismus vorhanden und umgesetzt, durch den die Arbeiter ihre Beschwerden auf vertrauliche Weise und ohne Angst vor negativen Konsequenzen melden können.</v>
      </c>
      <c r="L21" s="20" t="str">
        <f>IF(Checklist48[[#This Row],[SGUID]]="",IF(Checklist48[[#This Row],[SSGUID]]="",INDEX(PIs[[Column1]:[SS]],MATCH(Checklist48[[#This Row],[PIGUID]],PIs[GUID],0),6),""),"")</f>
        <v>Die Arbeiter müssen über die allgemeinen vom Standard abgedeckten Themen, die Rechtsansprüche aus den geltenden Vorschriften und ihre Berechtigung, ihrem Arbeitgeber gegenüber Beschwerden zu äußern, informiert werden (in der unter den Arbeitern am stärksten verbreiteten Sprache).
Der Produzent muss über einen Mechanismus zur Klärung von Streitfragen und Beschwerden verfügen, der der Betriebsgröße, der Art von Arbeitern und den Arbeitsbedingungen angemessen ist.
Der Mechanismus muss vertraulich und einfach zu nutzen sein. Eine Beschreibung (wo und wie Beschwerden gemeldet werden und wie lange eine Klärung der Angelegenheit erwartungsgemäß dauert) muss den Arbeitern während ihrer gesamten Anwesenheit auf dem Betrieb zur Verfügung stehen. (Die Beschreibung kann in Form von Piktogrammen oder Schildern erfolgen, die den Mechanismus in der unter den Arbeitern am stärksten verbreiteten Sprache beschreiben.)
Die Aufzeichnungen über die eingereichten Beschwerden müssen aufbewahrt und geprüft werden.</v>
      </c>
      <c r="M21" s="20" t="str">
        <f>IF(Checklist48[[#This Row],[SSGUID]]="",IF(Checklist48[[#This Row],[PIGUID]]="","",INDEX(PIs[[Column1]:[SS]],MATCH(Checklist48[[#This Row],[PIGUID]],PIs[GUID],0),8)),"")</f>
        <v>Kritisches Musskriterium</v>
      </c>
      <c r="N21" s="69"/>
      <c r="O21" s="69"/>
      <c r="P21" s="20" t="str">
        <f>IF(Checklist48[[#This Row],[ifna]]="NA","",IF(Checklist48[[#This Row],[RelatedPQ]]=0,"",IF(Checklist48[[#This Row],[RelatedPQ]]="","",IF((INDEX(#REF!,MATCH(Checklist48[[#This Row],[PIGUID&amp;NO]],#REF!,0),1))=Checklist48[[#This Row],[PIGUID]],'Static ID Table'!$A$10,""))))</f>
        <v/>
      </c>
      <c r="Q21" s="20" t="str">
        <f>IF(Checklist48[[#This Row],[Nicht anwendbar]]='Static ID Table'!$A$10,INDEX(#REF!,MATCH(Checklist48[[#This Row],[RelatedPQ]],#REF!,0),3),"")</f>
        <v/>
      </c>
      <c r="R21" s="69"/>
    </row>
    <row r="22" spans="2:18" ht="30.6" x14ac:dyDescent="0.3">
      <c r="B22" s="20"/>
      <c r="C22" s="20" t="s">
        <v>469</v>
      </c>
      <c r="D22" s="19">
        <f>IF(Checklist48[[#This Row],[SGUID]]="",IF(Checklist48[[#This Row],[SSGUID]]="",0,1),1)</f>
        <v>1</v>
      </c>
      <c r="E22" s="20"/>
      <c r="F22" s="56" t="str">
        <f>_xlfn.IFNA(Checklist48[[#This Row],[RelatedPQ]],"NA")</f>
        <v/>
      </c>
      <c r="G22" s="20" t="str">
        <f>IF(Checklist48[[#This Row],[PIGUID]]="","",INDEX(#REF!,MATCH(Checklist48[[#This Row],[PIGUID&amp;NO]],#REF!,0),2))</f>
        <v/>
      </c>
      <c r="H22" s="56" t="str">
        <f>Checklist48[[#This Row],[PIGUID]]&amp;"NO"</f>
        <v>NO</v>
      </c>
      <c r="I22" s="56" t="str">
        <f>IF(Checklist48[[#This Row],[PIGUID]]="","",INDEX(PIs[NA Exempt],MATCH(Checklist48[[#This Row],[PIGUID]],PIs[GUID],0),1))</f>
        <v/>
      </c>
      <c r="J22" s="20" t="str">
        <f>IF(Checklist48[[#This Row],[SGUID]]="",IF(Checklist48[[#This Row],[SSGUID]]="",IF(Checklist48[[#This Row],[PIGUID]]="","",INDEX(PIs[[Column1]:[SS]],MATCH(Checklist48[[#This Row],[PIGUID]],PIs[GUID],0),2)),INDEX(PIs[[Column1]:[SS]],MATCH(Checklist48[[#This Row],[SSGUID]],PIs[SSGUID],0),18)),INDEX(PIs[[Column1]:[SS]],MATCH(Checklist48[[#This Row],[SGUID]],PIs[SGUID],0),14))</f>
        <v>FO 01.07 Nicht konforme Produkte</v>
      </c>
      <c r="K22" s="20" t="str">
        <f>IF(Checklist48[[#This Row],[SGUID]]="",IF(Checklist48[[#This Row],[SSGUID]]="",IF(Checklist48[[#This Row],[PIGUID]]="","",INDEX(PIs[[Column1]:[SS]],MATCH(Checklist48[[#This Row],[PIGUID]],PIs[GUID],0),4)),INDEX(PIs[[Column1]:[Ssbody]],MATCH(Checklist48[[#This Row],[SSGUID]],PIs[SSGUID],0),19)),INDEX(PIs[[Column1]:[SS]],MATCH(Checklist48[[#This Row],[SGUID]],PIs[SGUID],0),15))</f>
        <v>-</v>
      </c>
      <c r="L22" s="20" t="str">
        <f>IF(Checklist48[[#This Row],[SGUID]]="",IF(Checklist48[[#This Row],[SSGUID]]="",INDEX(PIs[[Column1]:[SS]],MATCH(Checklist48[[#This Row],[PIGUID]],PIs[GUID],0),6),""),"")</f>
        <v/>
      </c>
      <c r="M22" s="20" t="str">
        <f>IF(Checklist48[[#This Row],[SSGUID]]="",IF(Checklist48[[#This Row],[PIGUID]]="","",INDEX(PIs[[Column1]:[SS]],MATCH(Checklist48[[#This Row],[PIGUID]],PIs[GUID],0),8)),"")</f>
        <v/>
      </c>
      <c r="N22" s="69"/>
      <c r="O22" s="69"/>
      <c r="P22" s="20" t="str">
        <f>IF(Checklist48[[#This Row],[ifna]]="NA","",IF(Checklist48[[#This Row],[RelatedPQ]]=0,"",IF(Checklist48[[#This Row],[RelatedPQ]]="","",IF((INDEX(#REF!,MATCH(Checklist48[[#This Row],[PIGUID&amp;NO]],#REF!,0),1))=Checklist48[[#This Row],[PIGUID]],'Static ID Table'!$A$10,""))))</f>
        <v/>
      </c>
      <c r="Q22" s="20" t="str">
        <f>IF(Checklist48[[#This Row],[Nicht anwendbar]]='Static ID Table'!$A$10,INDEX(#REF!,MATCH(Checklist48[[#This Row],[RelatedPQ]],#REF!,0),3),"")</f>
        <v/>
      </c>
      <c r="R22" s="69"/>
    </row>
    <row r="23" spans="2:18" ht="132.6" x14ac:dyDescent="0.3">
      <c r="B23" s="20"/>
      <c r="C23" s="20"/>
      <c r="D23" s="19">
        <f>IF(Checklist48[[#This Row],[SGUID]]="",IF(Checklist48[[#This Row],[SSGUID]]="",0,1),1)</f>
        <v>0</v>
      </c>
      <c r="E23" s="20" t="s">
        <v>463</v>
      </c>
      <c r="F23" s="56" t="str">
        <f>_xlfn.IFNA(Checklist48[[#This Row],[RelatedPQ]],"NA")</f>
        <v>NA</v>
      </c>
      <c r="G23" s="20" t="e">
        <f>IF(Checklist48[[#This Row],[PIGUID]]="","",INDEX(#REF!,MATCH(Checklist48[[#This Row],[PIGUID&amp;NO]],#REF!,0),2))</f>
        <v>#N/A</v>
      </c>
      <c r="H23" s="56" t="str">
        <f>Checklist48[[#This Row],[PIGUID]]&amp;"NO"</f>
        <v>5QDg6vHd5OmlvaYlMMO3t2NO</v>
      </c>
      <c r="I23" s="56" t="b">
        <f>IF(Checklist48[[#This Row],[PIGUID]]="","",INDEX(PIs[NA Exempt],MATCH(Checklist48[[#This Row],[PIGUID]],PIs[GUID],0),1))</f>
        <v>0</v>
      </c>
      <c r="J23" s="20" t="str">
        <f>IF(Checklist48[[#This Row],[SGUID]]="",IF(Checklist48[[#This Row],[SSGUID]]="",IF(Checklist48[[#This Row],[PIGUID]]="","",INDEX(PIs[[Column1]:[SS]],MATCH(Checklist48[[#This Row],[PIGUID]],PIs[GUID],0),2)),INDEX(PIs[[Column1]:[SS]],MATCH(Checklist48[[#This Row],[SSGUID]],PIs[SSGUID],0),18)),INDEX(PIs[[Column1]:[SS]],MATCH(Checklist48[[#This Row],[SGUID]],PIs[SGUID],0),14))</f>
        <v>FO 01.07.01</v>
      </c>
      <c r="K23" s="20" t="str">
        <f>IF(Checklist48[[#This Row],[SGUID]]="",IF(Checklist48[[#This Row],[SSGUID]]="",IF(Checklist48[[#This Row],[PIGUID]]="","",INDEX(PIs[[Column1]:[SS]],MATCH(Checklist48[[#This Row],[PIGUID]],PIs[GUID],0),4)),INDEX(PIs[[Column1]:[Ssbody]],MATCH(Checklist48[[#This Row],[SSGUID]],PIs[SSGUID],0),19)),INDEX(PIs[[Column1]:[SS]],MATCH(Checklist48[[#This Row],[SGUID]],PIs[SGUID],0),15))</f>
        <v>Es sind Verfahren für den Umgang und die Handhabung von nicht konformen Produkten vorhanden.</v>
      </c>
      <c r="L23" s="20" t="str">
        <f>IF(Checklist48[[#This Row],[SGUID]]="",IF(Checklist48[[#This Row],[SSGUID]]="",INDEX(PIs[[Column1]:[SS]],MATCH(Checklist48[[#This Row],[PIGUID]],PIs[GUID],0),6),""),"")</f>
        <v>Ein „nicht konformes Produkt“ ist ein Produkt, das die Anforderungen des Kunden, einer (z. B. pflanzenschutzrechtlichen) Vorschrift oder des Produzenten selbst nicht erfüllt. Im Kontext des Standards bezieht sich diese Bezeichnung auf ein Produkt, das als nicht konform identifiziert wurde und für das der Produzent noch verantwortlich ist.
Nicht konforme Produkte müssen:
\- Eindeutig als solche identifiziert und angemessen isoliert werden
\- Gemäß der Art des Problems und/oder den spezifischen Kundenanforderungen gehandhabt bzw. entsorgt werden</v>
      </c>
      <c r="M23" s="20" t="str">
        <f>IF(Checklist48[[#This Row],[SSGUID]]="",IF(Checklist48[[#This Row],[PIGUID]]="","",INDEX(PIs[[Column1]:[SS]],MATCH(Checklist48[[#This Row],[PIGUID]],PIs[GUID],0),8)),"")</f>
        <v>Nicht kritisches Musskriterium</v>
      </c>
      <c r="N23" s="69"/>
      <c r="O23" s="69"/>
      <c r="P23" s="20" t="str">
        <f>IF(Checklist48[[#This Row],[ifna]]="NA","",IF(Checklist48[[#This Row],[RelatedPQ]]=0,"",IF(Checklist48[[#This Row],[RelatedPQ]]="","",IF((INDEX(#REF!,MATCH(Checklist48[[#This Row],[PIGUID&amp;NO]],#REF!,0),1))=Checklist48[[#This Row],[PIGUID]],'Static ID Table'!$A$10,""))))</f>
        <v/>
      </c>
      <c r="Q23" s="20" t="str">
        <f>IF(Checklist48[[#This Row],[Nicht anwendbar]]='Static ID Table'!$A$10,INDEX(#REF!,MATCH(Checklist48[[#This Row],[RelatedPQ]],#REF!,0),3),"")</f>
        <v/>
      </c>
      <c r="R23" s="69"/>
    </row>
    <row r="24" spans="2:18" ht="30.6" x14ac:dyDescent="0.3">
      <c r="B24" s="20"/>
      <c r="C24" s="20" t="s">
        <v>462</v>
      </c>
      <c r="D24" s="19">
        <f>IF(Checklist48[[#This Row],[SGUID]]="",IF(Checklist48[[#This Row],[SSGUID]]="",0,1),1)</f>
        <v>1</v>
      </c>
      <c r="E24" s="20"/>
      <c r="F24" s="56" t="str">
        <f>_xlfn.IFNA(Checklist48[[#This Row],[RelatedPQ]],"NA")</f>
        <v/>
      </c>
      <c r="G24" s="20" t="str">
        <f>IF(Checklist48[[#This Row],[PIGUID]]="","",INDEX(#REF!,MATCH(Checklist48[[#This Row],[PIGUID&amp;NO]],#REF!,0),2))</f>
        <v/>
      </c>
      <c r="H24" s="56" t="str">
        <f>Checklist48[[#This Row],[PIGUID]]&amp;"NO"</f>
        <v>NO</v>
      </c>
      <c r="I24" s="56" t="str">
        <f>IF(Checklist48[[#This Row],[PIGUID]]="","",INDEX(PIs[NA Exempt],MATCH(Checklist48[[#This Row],[PIGUID]],PIs[GUID],0),1))</f>
        <v/>
      </c>
      <c r="J24" s="20" t="str">
        <f>IF(Checklist48[[#This Row],[SGUID]]="",IF(Checklist48[[#This Row],[SSGUID]]="",IF(Checklist48[[#This Row],[PIGUID]]="","",INDEX(PIs[[Column1]:[SS]],MATCH(Checklist48[[#This Row],[PIGUID]],PIs[GUID],0),2)),INDEX(PIs[[Column1]:[SS]],MATCH(Checklist48[[#This Row],[SSGUID]],PIs[SSGUID],0),18)),INDEX(PIs[[Column1]:[SS]],MATCH(Checklist48[[#This Row],[SGUID]],PIs[SGUID],0),14))</f>
        <v>FO 01.08 Rückruf und Rücknahme</v>
      </c>
      <c r="K24" s="20" t="str">
        <f>IF(Checklist48[[#This Row],[SGUID]]="",IF(Checklist48[[#This Row],[SSGUID]]="",IF(Checklist48[[#This Row],[PIGUID]]="","",INDEX(PIs[[Column1]:[SS]],MATCH(Checklist48[[#This Row],[PIGUID]],PIs[GUID],0),4)),INDEX(PIs[[Column1]:[Ssbody]],MATCH(Checklist48[[#This Row],[SSGUID]],PIs[SSGUID],0),19)),INDEX(PIs[[Column1]:[SS]],MATCH(Checklist48[[#This Row],[SGUID]],PIs[SGUID],0),15))</f>
        <v>-</v>
      </c>
      <c r="L24" s="20" t="str">
        <f>IF(Checklist48[[#This Row],[SGUID]]="",IF(Checklist48[[#This Row],[SSGUID]]="",INDEX(PIs[[Column1]:[SS]],MATCH(Checklist48[[#This Row],[PIGUID]],PIs[GUID],0),6),""),"")</f>
        <v/>
      </c>
      <c r="M24" s="20" t="str">
        <f>IF(Checklist48[[#This Row],[SSGUID]]="",IF(Checklist48[[#This Row],[PIGUID]]="","",INDEX(PIs[[Column1]:[SS]],MATCH(Checklist48[[#This Row],[PIGUID]],PIs[GUID],0),8)),"")</f>
        <v/>
      </c>
      <c r="N24" s="69"/>
      <c r="O24" s="69"/>
      <c r="P24" s="20" t="str">
        <f>IF(Checklist48[[#This Row],[ifna]]="NA","",IF(Checklist48[[#This Row],[RelatedPQ]]=0,"",IF(Checklist48[[#This Row],[RelatedPQ]]="","",IF((INDEX(#REF!,MATCH(Checklist48[[#This Row],[PIGUID&amp;NO]],#REF!,0),1))=Checklist48[[#This Row],[PIGUID]],'Static ID Table'!$A$10,""))))</f>
        <v/>
      </c>
      <c r="Q24" s="20" t="str">
        <f>IF(Checklist48[[#This Row],[Nicht anwendbar]]='Static ID Table'!$A$10,INDEX(#REF!,MATCH(Checklist48[[#This Row],[RelatedPQ]],#REF!,0),3),"")</f>
        <v/>
      </c>
      <c r="R24" s="69"/>
    </row>
    <row r="25" spans="2:18" ht="122.4" x14ac:dyDescent="0.3">
      <c r="B25" s="20"/>
      <c r="C25" s="20"/>
      <c r="D25" s="19">
        <f>IF(Checklist48[[#This Row],[SGUID]]="",IF(Checklist48[[#This Row],[SSGUID]]="",0,1),1)</f>
        <v>0</v>
      </c>
      <c r="E25" s="20" t="s">
        <v>456</v>
      </c>
      <c r="F25" s="56" t="str">
        <f>_xlfn.IFNA(Checklist48[[#This Row],[RelatedPQ]],"NA")</f>
        <v>NA</v>
      </c>
      <c r="G25" s="20" t="e">
        <f>IF(Checklist48[[#This Row],[PIGUID]]="","",INDEX(#REF!,MATCH(Checklist48[[#This Row],[PIGUID&amp;NO]],#REF!,0),2))</f>
        <v>#N/A</v>
      </c>
      <c r="H25" s="56" t="str">
        <f>Checklist48[[#This Row],[PIGUID]]&amp;"NO"</f>
        <v>6uPpFr9RXID01MDwZye96iNO</v>
      </c>
      <c r="I25" s="56" t="b">
        <f>IF(Checklist48[[#This Row],[PIGUID]]="","",INDEX(PIs[NA Exempt],MATCH(Checklist48[[#This Row],[PIGUID]],PIs[GUID],0),1))</f>
        <v>0</v>
      </c>
      <c r="J25" s="20" t="str">
        <f>IF(Checklist48[[#This Row],[SGUID]]="",IF(Checklist48[[#This Row],[SSGUID]]="",IF(Checklist48[[#This Row],[PIGUID]]="","",INDEX(PIs[[Column1]:[SS]],MATCH(Checklist48[[#This Row],[PIGUID]],PIs[GUID],0),2)),INDEX(PIs[[Column1]:[SS]],MATCH(Checklist48[[#This Row],[SSGUID]],PIs[SSGUID],0),18)),INDEX(PIs[[Column1]:[SS]],MATCH(Checklist48[[#This Row],[SGUID]],PIs[SGUID],0),14))</f>
        <v>FO 01.08.01</v>
      </c>
      <c r="K25" s="20" t="str">
        <f>IF(Checklist48[[#This Row],[SGUID]]="",IF(Checklist48[[#This Row],[SSGUID]]="",IF(Checklist48[[#This Row],[PIGUID]]="","",INDEX(PIs[[Column1]:[SS]],MATCH(Checklist48[[#This Row],[PIGUID]],PIs[GUID],0),4)),INDEX(PIs[[Column1]:[Ssbody]],MATCH(Checklist48[[#This Row],[SSGUID]],PIs[SSGUID],0),19)),INDEX(PIs[[Column1]:[SS]],MATCH(Checklist48[[#This Row],[SGUID]],PIs[SGUID],0),15))</f>
        <v>Es sind dokumentierte Verfahren für den Rückruf oder die Rücknahme von Produkten vom Markt vorhanden.</v>
      </c>
      <c r="L25" s="20" t="str">
        <f>IF(Checklist48[[#This Row],[SGUID]]="",IF(Checklist48[[#This Row],[SSGUID]]="",INDEX(PIs[[Column1]:[SS]],MATCH(Checklist48[[#This Row],[PIGUID]],PIs[GUID],0),6),""),"")</f>
        <v>Der Produzent muss über ein dokumentiertes Verfahren verfügen, aus dem Folgendes hervorgeht:
\- Arten von Ereignissen, die zu einer Rücknahme oder einem Rückruf führen können
\- Verantwortliche Personen für Entscheidungen über einen möglichen Rückruf oder eine mögliche Rücknahme
\- Mechanismus zur Benachrichtigung des nächsten Schritts in der Lieferkette
\- Methoden zum Bestandsabgleich
Es muss eine aktuelle Liste mit den Telefonnummern und E-Mail-Adressen von Kontaktpersonen des nächsten Schritts vorhanden sein.</v>
      </c>
      <c r="M25" s="20" t="str">
        <f>IF(Checklist48[[#This Row],[SSGUID]]="",IF(Checklist48[[#This Row],[PIGUID]]="","",INDEX(PIs[[Column1]:[SS]],MATCH(Checklist48[[#This Row],[PIGUID]],PIs[GUID],0),8)),"")</f>
        <v>Nicht kritisches Musskriterium</v>
      </c>
      <c r="N25" s="69"/>
      <c r="O25" s="69"/>
      <c r="P25" s="20" t="str">
        <f>IF(Checklist48[[#This Row],[ifna]]="NA","",IF(Checklist48[[#This Row],[RelatedPQ]]=0,"",IF(Checklist48[[#This Row],[RelatedPQ]]="","",IF((INDEX(#REF!,MATCH(Checklist48[[#This Row],[PIGUID&amp;NO]],#REF!,0),1))=Checklist48[[#This Row],[PIGUID]],'Static ID Table'!$A$10,""))))</f>
        <v/>
      </c>
      <c r="Q25" s="20" t="str">
        <f>IF(Checklist48[[#This Row],[Nicht anwendbar]]='Static ID Table'!$A$10,INDEX(#REF!,MATCH(Checklist48[[#This Row],[RelatedPQ]],#REF!,0),3),"")</f>
        <v/>
      </c>
      <c r="R25" s="69"/>
    </row>
    <row r="26" spans="2:18" ht="30.6" x14ac:dyDescent="0.3">
      <c r="B26" s="20" t="s">
        <v>95</v>
      </c>
      <c r="C26" s="20"/>
      <c r="D26" s="19">
        <f>IF(Checklist48[[#This Row],[SGUID]]="",IF(Checklist48[[#This Row],[SSGUID]]="",0,1),1)</f>
        <v>1</v>
      </c>
      <c r="E26" s="20"/>
      <c r="F26" s="56" t="str">
        <f>_xlfn.IFNA(Checklist48[[#This Row],[RelatedPQ]],"NA")</f>
        <v/>
      </c>
      <c r="G26" s="20" t="str">
        <f>IF(Checklist48[[#This Row],[PIGUID]]="","",INDEX(#REF!,MATCH(Checklist48[[#This Row],[PIGUID&amp;NO]],#REF!,0),2))</f>
        <v/>
      </c>
      <c r="H26" s="56" t="str">
        <f>Checklist48[[#This Row],[PIGUID]]&amp;"NO"</f>
        <v>NO</v>
      </c>
      <c r="I26" s="56" t="str">
        <f>IF(Checklist48[[#This Row],[PIGUID]]="","",INDEX(PIs[NA Exempt],MATCH(Checklist48[[#This Row],[PIGUID]],PIs[GUID],0),1))</f>
        <v/>
      </c>
      <c r="J26" s="20" t="str">
        <f>IF(Checklist48[[#This Row],[SGUID]]="",IF(Checklist48[[#This Row],[SSGUID]]="",IF(Checklist48[[#This Row],[PIGUID]]="","",INDEX(PIs[[Column1]:[SS]],MATCH(Checklist48[[#This Row],[PIGUID]],PIs[GUID],0),2)),INDEX(PIs[[Column1]:[SS]],MATCH(Checklist48[[#This Row],[SSGUID]],PIs[SSGUID],0),18)),INDEX(PIs[[Column1]:[SS]],MATCH(Checklist48[[#This Row],[SGUID]],PIs[SGUID],0),14))</f>
        <v>FO 02 RÜCKVERFOLGBARKEIT</v>
      </c>
      <c r="K26" s="20" t="str">
        <f>IF(Checklist48[[#This Row],[SGUID]]="",IF(Checklist48[[#This Row],[SSGUID]]="",IF(Checklist48[[#This Row],[PIGUID]]="","",INDEX(PIs[[Column1]:[SS]],MATCH(Checklist48[[#This Row],[PIGUID]],PIs[GUID],0),4)),INDEX(PIs[[Column1]:[Ssbody]],MATCH(Checklist48[[#This Row],[SSGUID]],PIs[SSGUID],0),19)),INDEX(PIs[[Column1]:[SS]],MATCH(Checklist48[[#This Row],[SGUID]],PIs[SGUID],0),15))</f>
        <v>-</v>
      </c>
      <c r="L26" s="20" t="str">
        <f>IF(Checklist48[[#This Row],[SGUID]]="",IF(Checklist48[[#This Row],[SSGUID]]="",INDEX(PIs[[Column1]:[SS]],MATCH(Checklist48[[#This Row],[PIGUID]],PIs[GUID],0),6),""),"")</f>
        <v/>
      </c>
      <c r="M26" s="20" t="str">
        <f>IF(Checklist48[[#This Row],[SSGUID]]="",IF(Checklist48[[#This Row],[PIGUID]]="","",INDEX(PIs[[Column1]:[SS]],MATCH(Checklist48[[#This Row],[PIGUID]],PIs[GUID],0),8)),"")</f>
        <v/>
      </c>
      <c r="N26" s="69"/>
      <c r="O26" s="69"/>
      <c r="P26" s="20" t="str">
        <f>IF(Checklist48[[#This Row],[ifna]]="NA","",IF(Checklist48[[#This Row],[RelatedPQ]]=0,"",IF(Checklist48[[#This Row],[RelatedPQ]]="","",IF((INDEX(#REF!,MATCH(Checklist48[[#This Row],[PIGUID&amp;NO]],#REF!,0),1))=Checklist48[[#This Row],[PIGUID]],'Static ID Table'!$A$10,""))))</f>
        <v/>
      </c>
      <c r="Q26" s="20" t="str">
        <f>IF(Checklist48[[#This Row],[Nicht anwendbar]]='Static ID Table'!$A$10,INDEX(#REF!,MATCH(Checklist48[[#This Row],[RelatedPQ]],#REF!,0),3),"")</f>
        <v/>
      </c>
      <c r="R26" s="69"/>
    </row>
    <row r="27" spans="2:18" ht="30.6" x14ac:dyDescent="0.3">
      <c r="B27" s="20"/>
      <c r="C27" s="20" t="s">
        <v>664</v>
      </c>
      <c r="D27" s="19">
        <f>IF(Checklist48[[#This Row],[SGUID]]="",IF(Checklist48[[#This Row],[SSGUID]]="",0,1),1)</f>
        <v>1</v>
      </c>
      <c r="E27" s="20"/>
      <c r="F27" s="56" t="str">
        <f>_xlfn.IFNA(Checklist48[[#This Row],[RelatedPQ]],"NA")</f>
        <v/>
      </c>
      <c r="G27" s="20" t="str">
        <f>IF(Checklist48[[#This Row],[PIGUID]]="","",INDEX(#REF!,MATCH(Checklist48[[#This Row],[PIGUID&amp;NO]],#REF!,0),2))</f>
        <v/>
      </c>
      <c r="H27" s="56" t="str">
        <f>Checklist48[[#This Row],[PIGUID]]&amp;"NO"</f>
        <v>NO</v>
      </c>
      <c r="I27" s="56" t="str">
        <f>IF(Checklist48[[#This Row],[PIGUID]]="","",INDEX(PIs[NA Exempt],MATCH(Checklist48[[#This Row],[PIGUID]],PIs[GUID],0),1))</f>
        <v/>
      </c>
      <c r="J27" s="20" t="str">
        <f>IF(Checklist48[[#This Row],[SGUID]]="",IF(Checklist48[[#This Row],[SSGUID]]="",IF(Checklist48[[#This Row],[PIGUID]]="","",INDEX(PIs[[Column1]:[SS]],MATCH(Checklist48[[#This Row],[PIGUID]],PIs[GUID],0),2)),INDEX(PIs[[Column1]:[SS]],MATCH(Checklist48[[#This Row],[SSGUID]],PIs[SSGUID],0),18)),INDEX(PIs[[Column1]:[SS]],MATCH(Checklist48[[#This Row],[SGUID]],PIs[SGUID],0),14))</f>
        <v>FO 02.01 Rückverfolgbarkeit</v>
      </c>
      <c r="K27" s="20" t="str">
        <f>IF(Checklist48[[#This Row],[SGUID]]="",IF(Checklist48[[#This Row],[SSGUID]]="",IF(Checklist48[[#This Row],[PIGUID]]="","",INDEX(PIs[[Column1]:[SS]],MATCH(Checklist48[[#This Row],[PIGUID]],PIs[GUID],0),4)),INDEX(PIs[[Column1]:[Ssbody]],MATCH(Checklist48[[#This Row],[SSGUID]],PIs[SSGUID],0),19)),INDEX(PIs[[Column1]:[SS]],MATCH(Checklist48[[#This Row],[SGUID]],PIs[SGUID],0),15))</f>
        <v>-</v>
      </c>
      <c r="L27" s="20" t="str">
        <f>IF(Checklist48[[#This Row],[SGUID]]="",IF(Checklist48[[#This Row],[SSGUID]]="",INDEX(PIs[[Column1]:[SS]],MATCH(Checklist48[[#This Row],[PIGUID]],PIs[GUID],0),6),""),"")</f>
        <v/>
      </c>
      <c r="M27" s="20" t="str">
        <f>IF(Checklist48[[#This Row],[SSGUID]]="",IF(Checklist48[[#This Row],[PIGUID]]="","",INDEX(PIs[[Column1]:[SS]],MATCH(Checklist48[[#This Row],[PIGUID]],PIs[GUID],0),8)),"")</f>
        <v/>
      </c>
      <c r="N27" s="69"/>
      <c r="O27" s="69"/>
      <c r="P27" s="20" t="str">
        <f>IF(Checklist48[[#This Row],[ifna]]="NA","",IF(Checklist48[[#This Row],[RelatedPQ]]=0,"",IF(Checklist48[[#This Row],[RelatedPQ]]="","",IF((INDEX(#REF!,MATCH(Checklist48[[#This Row],[PIGUID&amp;NO]],#REF!,0),1))=Checklist48[[#This Row],[PIGUID]],'Static ID Table'!$A$10,""))))</f>
        <v/>
      </c>
      <c r="Q27" s="20" t="str">
        <f>IF(Checklist48[[#This Row],[Nicht anwendbar]]='Static ID Table'!$A$10,INDEX(#REF!,MATCH(Checklist48[[#This Row],[RelatedPQ]],#REF!,0),3),"")</f>
        <v/>
      </c>
      <c r="R27" s="69"/>
    </row>
    <row r="28" spans="2:18" ht="132.6" x14ac:dyDescent="0.3">
      <c r="B28" s="20"/>
      <c r="C28" s="20"/>
      <c r="D28" s="19">
        <f>IF(Checklist48[[#This Row],[SGUID]]="",IF(Checklist48[[#This Row],[SSGUID]]="",0,1),1)</f>
        <v>0</v>
      </c>
      <c r="E28" s="20" t="s">
        <v>658</v>
      </c>
      <c r="F28" s="56" t="str">
        <f>_xlfn.IFNA(Checklist48[[#This Row],[RelatedPQ]],"NA")</f>
        <v>NA</v>
      </c>
      <c r="G28" s="20" t="e">
        <f>IF(Checklist48[[#This Row],[PIGUID]]="","",INDEX(#REF!,MATCH(Checklist48[[#This Row],[PIGUID&amp;NO]],#REF!,0),2))</f>
        <v>#N/A</v>
      </c>
      <c r="H28" s="56" t="str">
        <f>Checklist48[[#This Row],[PIGUID]]&amp;"NO"</f>
        <v>51dEJevgLccjgMv2X3yorpNO</v>
      </c>
      <c r="I28" s="56" t="b">
        <f>IF(Checklist48[[#This Row],[PIGUID]]="","",INDEX(PIs[NA Exempt],MATCH(Checklist48[[#This Row],[PIGUID]],PIs[GUID],0),1))</f>
        <v>0</v>
      </c>
      <c r="J28" s="20" t="str">
        <f>IF(Checklist48[[#This Row],[SGUID]]="",IF(Checklist48[[#This Row],[SSGUID]]="",IF(Checklist48[[#This Row],[PIGUID]]="","",INDEX(PIs[[Column1]:[SS]],MATCH(Checklist48[[#This Row],[PIGUID]],PIs[GUID],0),2)),INDEX(PIs[[Column1]:[SS]],MATCH(Checklist48[[#This Row],[SSGUID]],PIs[SSGUID],0),18)),INDEX(PIs[[Column1]:[SS]],MATCH(Checklist48[[#This Row],[SGUID]],PIs[SGUID],0),14))</f>
        <v>FO 02.01.01</v>
      </c>
      <c r="K28" s="20" t="str">
        <f>IF(Checklist48[[#This Row],[SGUID]]="",IF(Checklist48[[#This Row],[SSGUID]]="",IF(Checklist48[[#This Row],[PIGUID]]="","",INDEX(PIs[[Column1]:[SS]],MATCH(Checklist48[[#This Row],[PIGUID]],PIs[GUID],0),4)),INDEX(PIs[[Column1]:[Ssbody]],MATCH(Checklist48[[#This Row],[SSGUID]],PIs[SSGUID],0),19)),INDEX(PIs[[Column1]:[SS]],MATCH(Checklist48[[#This Row],[SGUID]],PIs[SGUID],0),15))</f>
        <v>Alle registrierten Produkte sind rückverfolgbar zum und vom registrierten Betrieb, auf dem sie produziert und, sofern relevant, gehandhabt wurden.</v>
      </c>
      <c r="L28" s="20" t="str">
        <f>IF(Checklist48[[#This Row],[SGUID]]="",IF(Checklist48[[#This Row],[SSGUID]]="",INDEX(PIs[[Column1]:[SS]],MATCH(Checklist48[[#This Row],[PIGUID]],PIs[GUID],0),6),""),"")</f>
        <v>Ein dokumentiertes Identifikations- und Rückverfolgbarkeitssystem muss die Rückverfolgung registrierter Produkte zum registrierten Betrieb bzw. Lieferanten oder zu den registrierten Betrieben bzw. Lieferanten der Produzentengruppe (Option 2) sowie eine Verfolgung zum nächsten Kunden ermöglichen (ein Schritt vorwärts und einer zurück).
Die Ernteinformationen müssen die jeweilige Charge oder das jeweilige Flurstück mit den Produktionsaufzeichnungen oder den Betrieben bestimmter Produzenten verknüpfen. Auch die Produkthandhabung muss abgedeckt werden, sofern diese relevant ist.</v>
      </c>
      <c r="M28" s="20" t="str">
        <f>IF(Checklist48[[#This Row],[SSGUID]]="",IF(Checklist48[[#This Row],[PIGUID]]="","",INDEX(PIs[[Column1]:[SS]],MATCH(Checklist48[[#This Row],[PIGUID]],PIs[GUID],0),8)),"")</f>
        <v>Kritisches Musskriterium</v>
      </c>
      <c r="N28" s="69"/>
      <c r="O28" s="69"/>
      <c r="P28" s="20" t="str">
        <f>IF(Checklist48[[#This Row],[ifna]]="NA","",IF(Checklist48[[#This Row],[RelatedPQ]]=0,"",IF(Checklist48[[#This Row],[RelatedPQ]]="","",IF((INDEX(#REF!,MATCH(Checklist48[[#This Row],[PIGUID&amp;NO]],#REF!,0),1))=Checklist48[[#This Row],[PIGUID]],'Static ID Table'!$A$10,""))))</f>
        <v/>
      </c>
      <c r="Q28" s="20" t="str">
        <f>IF(Checklist48[[#This Row],[Nicht anwendbar]]='Static ID Table'!$A$10,INDEX(#REF!,MATCH(Checklist48[[#This Row],[RelatedPQ]],#REF!,0),3),"")</f>
        <v/>
      </c>
      <c r="R28" s="69"/>
    </row>
    <row r="29" spans="2:18" ht="102" x14ac:dyDescent="0.3">
      <c r="B29" s="20"/>
      <c r="C29" s="20" t="s">
        <v>263</v>
      </c>
      <c r="D29" s="19">
        <f>IF(Checklist48[[#This Row],[SGUID]]="",IF(Checklist48[[#This Row],[SSGUID]]="",0,1),1)</f>
        <v>1</v>
      </c>
      <c r="E29" s="20"/>
      <c r="F29" s="56" t="str">
        <f>_xlfn.IFNA(Checklist48[[#This Row],[RelatedPQ]],"NA")</f>
        <v/>
      </c>
      <c r="G29" s="20" t="str">
        <f>IF(Checklist48[[#This Row],[PIGUID]]="","",INDEX(#REF!,MATCH(Checklist48[[#This Row],[PIGUID&amp;NO]],#REF!,0),2))</f>
        <v/>
      </c>
      <c r="H29" s="56" t="str">
        <f>Checklist48[[#This Row],[PIGUID]]&amp;"NO"</f>
        <v>NO</v>
      </c>
      <c r="I29" s="56" t="str">
        <f>IF(Checklist48[[#This Row],[PIGUID]]="","",INDEX(PIs[NA Exempt],MATCH(Checklist48[[#This Row],[PIGUID]],PIs[GUID],0),1))</f>
        <v/>
      </c>
      <c r="J29" s="20" t="str">
        <f>IF(Checklist48[[#This Row],[SGUID]]="",IF(Checklist48[[#This Row],[SSGUID]]="",IF(Checklist48[[#This Row],[PIGUID]]="","",INDEX(PIs[[Column1]:[SS]],MATCH(Checklist48[[#This Row],[PIGUID]],PIs[GUID],0),2)),INDEX(PIs[[Column1]:[SS]],MATCH(Checklist48[[#This Row],[SSGUID]],PIs[SSGUID],0),18)),INDEX(PIs[[Column1]:[SS]],MATCH(Checklist48[[#This Row],[SGUID]],PIs[SGUID],0),14))</f>
        <v>FO 02.02 Paralleleigentum</v>
      </c>
      <c r="K29" s="20" t="str">
        <f>IF(Checklist48[[#This Row],[SGUID]]="",IF(Checklist48[[#This Row],[SSGUID]]="",IF(Checklist48[[#This Row],[PIGUID]]="","",INDEX(PIs[[Column1]:[SS]],MATCH(Checklist48[[#This Row],[PIGUID]],PIs[GUID],0),4)),INDEX(PIs[[Column1]:[Ssbody]],MATCH(Checklist48[[#This Row],[SSGUID]],PIs[SSGUID],0),19)),INDEX(PIs[[Column1]:[SS]],MATCH(Checklist48[[#This Row],[SGUID]],PIs[SGUID],0),15))</f>
        <v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v>
      </c>
      <c r="L29" s="20" t="str">
        <f>IF(Checklist48[[#This Row],[SGUID]]="",IF(Checklist48[[#This Row],[SSGUID]]="",INDEX(PIs[[Column1]:[SS]],MATCH(Checklist48[[#This Row],[PIGUID]],PIs[GUID],0),6),""),"")</f>
        <v/>
      </c>
      <c r="M29" s="20" t="str">
        <f>IF(Checklist48[[#This Row],[SSGUID]]="",IF(Checklist48[[#This Row],[PIGUID]]="","",INDEX(PIs[[Column1]:[SS]],MATCH(Checklist48[[#This Row],[PIGUID]],PIs[GUID],0),8)),"")</f>
        <v/>
      </c>
      <c r="N29" s="69"/>
      <c r="O29" s="69"/>
      <c r="P29" s="20" t="str">
        <f>IF(Checklist48[[#This Row],[ifna]]="NA","",IF(Checklist48[[#This Row],[RelatedPQ]]=0,"",IF(Checklist48[[#This Row],[RelatedPQ]]="","",IF((INDEX(#REF!,MATCH(Checklist48[[#This Row],[PIGUID&amp;NO]],#REF!,0),1))=Checklist48[[#This Row],[PIGUID]],'Static ID Table'!$A$10,""))))</f>
        <v/>
      </c>
      <c r="Q29" s="20" t="str">
        <f>IF(Checklist48[[#This Row],[Nicht anwendbar]]='Static ID Table'!$A$10,INDEX(#REF!,MATCH(Checklist48[[#This Row],[RelatedPQ]],#REF!,0),3),"")</f>
        <v/>
      </c>
      <c r="R29" s="69"/>
    </row>
    <row r="30" spans="2:18" ht="51" x14ac:dyDescent="0.3">
      <c r="B30" s="20"/>
      <c r="C30" s="20"/>
      <c r="D30" s="19">
        <f>IF(Checklist48[[#This Row],[SGUID]]="",IF(Checklist48[[#This Row],[SSGUID]]="",0,1),1)</f>
        <v>0</v>
      </c>
      <c r="E30" s="20" t="s">
        <v>640</v>
      </c>
      <c r="F30" s="56" t="str">
        <f>_xlfn.IFNA(Checklist48[[#This Row],[RelatedPQ]],"NA")</f>
        <v>NA</v>
      </c>
      <c r="G30" s="20" t="e">
        <f>IF(Checklist48[[#This Row],[PIGUID]]="","",INDEX(#REF!,MATCH(Checklist48[[#This Row],[PIGUID&amp;NO]],#REF!,0),2))</f>
        <v>#N/A</v>
      </c>
      <c r="H30" s="56" t="str">
        <f>Checklist48[[#This Row],[PIGUID]]&amp;"NO"</f>
        <v>2VjbjKk5ZqRQIy6Ryw04qkNO</v>
      </c>
      <c r="I30" s="56" t="b">
        <f>IF(Checklist48[[#This Row],[PIGUID]]="","",INDEX(PIs[NA Exempt],MATCH(Checklist48[[#This Row],[PIGUID]],PIs[GUID],0),1))</f>
        <v>0</v>
      </c>
      <c r="J30" s="20" t="str">
        <f>IF(Checklist48[[#This Row],[SGUID]]="",IF(Checklist48[[#This Row],[SSGUID]]="",IF(Checklist48[[#This Row],[PIGUID]]="","",INDEX(PIs[[Column1]:[SS]],MATCH(Checklist48[[#This Row],[PIGUID]],PIs[GUID],0),2)),INDEX(PIs[[Column1]:[SS]],MATCH(Checklist48[[#This Row],[SSGUID]],PIs[SSGUID],0),18)),INDEX(PIs[[Column1]:[SS]],MATCH(Checklist48[[#This Row],[SGUID]],PIs[SGUID],0),14))</f>
        <v>FO 02.02.01</v>
      </c>
      <c r="K30" s="20" t="str">
        <f>IF(Checklist48[[#This Row],[SGUID]]="",IF(Checklist48[[#This Row],[SSGUID]]="",IF(Checklist48[[#This Row],[PIGUID]]="","",INDEX(PIs[[Column1]:[SS]],MATCH(Checklist48[[#This Row],[PIGUID]],PIs[GUID],0),4)),INDEX(PIs[[Column1]:[Ssbody]],MATCH(Checklist48[[#This Row],[SSGUID]],PIs[SSGUID],0),19)),INDEX(PIs[[Column1]:[SS]],MATCH(Checklist48[[#This Row],[SGUID]],PIs[SGUID],0),15))</f>
        <v>Es ist ein wirksames System vorhanden, das alle Produkte, die aus GLOBALG.A.P. zertifizierten Produktionsprozessen stammen, identifiziert und von den Produkten trennt, die aus nicht zertifizierten Prozessen stammen.</v>
      </c>
      <c r="L30" s="20" t="str">
        <f>IF(Checklist48[[#This Row],[SGUID]]="",IF(Checklist48[[#This Row],[SSGUID]]="",INDEX(PIs[[Column1]:[SS]],MATCH(Checklist48[[#This Row],[PIGUID]],PIs[GUID],0),6),""),"")</f>
        <v>Es muss möglich sein, alle Produkte, die aus GLOBALG.A.P. zertifizierten Produktionsprozessen stammen, zu identifizieren und von den Produkten zu trennen, die aus nicht zertifizierten Produktionsprozessen stammen.</v>
      </c>
      <c r="M30" s="20" t="str">
        <f>IF(Checklist48[[#This Row],[SSGUID]]="",IF(Checklist48[[#This Row],[PIGUID]]="","",INDEX(PIs[[Column1]:[SS]],MATCH(Checklist48[[#This Row],[PIGUID]],PIs[GUID],0),8)),"")</f>
        <v>Kritisches Musskriterium</v>
      </c>
      <c r="N30" s="69"/>
      <c r="O30" s="69"/>
      <c r="P30" s="20" t="str">
        <f>IF(Checklist48[[#This Row],[ifna]]="NA","",IF(Checklist48[[#This Row],[RelatedPQ]]=0,"",IF(Checklist48[[#This Row],[RelatedPQ]]="","",IF((INDEX(#REF!,MATCH(Checklist48[[#This Row],[PIGUID&amp;NO]],#REF!,0),1))=Checklist48[[#This Row],[PIGUID]],'Static ID Table'!$A$10,""))))</f>
        <v/>
      </c>
      <c r="Q30" s="20" t="str">
        <f>IF(Checklist48[[#This Row],[Nicht anwendbar]]='Static ID Table'!$A$10,INDEX(#REF!,MATCH(Checklist48[[#This Row],[RelatedPQ]],#REF!,0),3),"")</f>
        <v/>
      </c>
      <c r="R30" s="69"/>
    </row>
    <row r="31" spans="2:18" ht="142.80000000000001" x14ac:dyDescent="0.3">
      <c r="B31" s="20"/>
      <c r="C31" s="20"/>
      <c r="D31" s="19">
        <f>IF(Checklist48[[#This Row],[SGUID]]="",IF(Checklist48[[#This Row],[SSGUID]]="",0,1),1)</f>
        <v>0</v>
      </c>
      <c r="E31" s="20" t="s">
        <v>257</v>
      </c>
      <c r="F31" s="56" t="str">
        <f>_xlfn.IFNA(Checklist48[[#This Row],[RelatedPQ]],"NA")</f>
        <v>NA</v>
      </c>
      <c r="G31" s="20" t="e">
        <f>IF(Checklist48[[#This Row],[PIGUID]]="","",INDEX(#REF!,MATCH(Checklist48[[#This Row],[PIGUID&amp;NO]],#REF!,0),2))</f>
        <v>#N/A</v>
      </c>
      <c r="H31" s="56" t="str">
        <f>Checklist48[[#This Row],[PIGUID]]&amp;"NO"</f>
        <v>4YFCgG7VKoe1C4rTqyvkvoNO</v>
      </c>
      <c r="I31" s="56" t="b">
        <f>IF(Checklist48[[#This Row],[PIGUID]]="","",INDEX(PIs[NA Exempt],MATCH(Checklist48[[#This Row],[PIGUID]],PIs[GUID],0),1))</f>
        <v>0</v>
      </c>
      <c r="J31" s="20" t="str">
        <f>IF(Checklist48[[#This Row],[SGUID]]="",IF(Checklist48[[#This Row],[SSGUID]]="",IF(Checklist48[[#This Row],[PIGUID]]="","",INDEX(PIs[[Column1]:[SS]],MATCH(Checklist48[[#This Row],[PIGUID]],PIs[GUID],0),2)),INDEX(PIs[[Column1]:[SS]],MATCH(Checklist48[[#This Row],[SSGUID]],PIs[SSGUID],0),18)),INDEX(PIs[[Column1]:[SS]],MATCH(Checklist48[[#This Row],[SGUID]],PIs[SGUID],0),14))</f>
        <v>FO 02.02.02</v>
      </c>
      <c r="K31" s="20" t="str">
        <f>IF(Checklist48[[#This Row],[SGUID]]="",IF(Checklist48[[#This Row],[SSGUID]]="",IF(Checklist48[[#This Row],[PIGUID]]="","",INDEX(PIs[[Column1]:[SS]],MATCH(Checklist48[[#This Row],[PIGUID]],PIs[GUID],0),4)),INDEX(PIs[[Column1]:[Ssbody]],MATCH(Checklist48[[#This Row],[SSGUID]],PIs[SSGUID],0),19)),INDEX(PIs[[Column1]:[SS]],MATCH(Checklist48[[#This Row],[SGUID]],PIs[SGUID],0),15))</f>
        <v>Alle Endprodukte, die aus zertifizierten Produktionsprozessen stammen, werden mit der GLOBALG.A.P. Nummer (GGN) versehen, wenn sie für das Paralleleigentum registriert sind.</v>
      </c>
      <c r="L31" s="20" t="str">
        <f>IF(Checklist48[[#This Row],[SGUID]]="",IF(Checklist48[[#This Row],[SSGUID]]="",INDEX(PIs[[Column1]:[SS]],MATCH(Checklist48[[#This Row],[PIGUID]],PIs[GUID],0),6),""),"")</f>
        <v>Wenn der Produzent für das Paralleleigentum registriert ist (d. h., wenn nebeneinander Produkte, die aus zertifizierten und nicht zertifizierten Produktionsprozessen stammen, Eigentum einer juristischen Person sind), dann müssen alle Produkte, die aus zertifizierten Produktionsprozessen stammen und in Verbraucherverpackungen verpackt sind (entweder auf dem Betrieb oder nach der Produkthandhabung) mit einer GGN gekennzeichnet werden. Dabei kann es sich um die GGN der Produzentengruppe (Option 2), die GGN des Mitglieds der Produzentengruppe, beide GGNs oder die GGN des Einzelproduzenten (Option 1) handeln. Die GGN darf nicht zur Kennzeichnung von Produkten verwendet werden, die aus nicht zertifizierten Produktionsprozessen stammen.</v>
      </c>
      <c r="M31" s="20" t="str">
        <f>IF(Checklist48[[#This Row],[SSGUID]]="",IF(Checklist48[[#This Row],[PIGUID]]="","",INDEX(PIs[[Column1]:[SS]],MATCH(Checklist48[[#This Row],[PIGUID]],PIs[GUID],0),8)),"")</f>
        <v>Kritisches Musskriterium</v>
      </c>
      <c r="N31" s="69"/>
      <c r="O31" s="69"/>
      <c r="P31" s="20" t="str">
        <f>IF(Checklist48[[#This Row],[ifna]]="NA","",IF(Checklist48[[#This Row],[RelatedPQ]]=0,"",IF(Checklist48[[#This Row],[RelatedPQ]]="","",IF((INDEX(#REF!,MATCH(Checklist48[[#This Row],[PIGUID&amp;NO]],#REF!,0),1))=Checklist48[[#This Row],[PIGUID]],'Static ID Table'!$A$10,""))))</f>
        <v/>
      </c>
      <c r="Q31" s="20" t="str">
        <f>IF(Checklist48[[#This Row],[Nicht anwendbar]]='Static ID Table'!$A$10,INDEX(#REF!,MATCH(Checklist48[[#This Row],[RelatedPQ]],#REF!,0),3),"")</f>
        <v/>
      </c>
      <c r="R31" s="69"/>
    </row>
    <row r="32" spans="2:18" ht="40.799999999999997" x14ac:dyDescent="0.3">
      <c r="B32" s="20"/>
      <c r="C32" s="20"/>
      <c r="D32" s="19">
        <f>IF(Checklist48[[#This Row],[SGUID]]="",IF(Checklist48[[#This Row],[SSGUID]]="",0,1),1)</f>
        <v>0</v>
      </c>
      <c r="E32" s="20" t="s">
        <v>531</v>
      </c>
      <c r="F32" s="56" t="str">
        <f>_xlfn.IFNA(Checklist48[[#This Row],[RelatedPQ]],"NA")</f>
        <v>NA</v>
      </c>
      <c r="G32" s="20" t="e">
        <f>IF(Checklist48[[#This Row],[PIGUID]]="","",INDEX(#REF!,MATCH(Checklist48[[#This Row],[PIGUID&amp;NO]],#REF!,0),2))</f>
        <v>#N/A</v>
      </c>
      <c r="H32" s="56" t="str">
        <f>Checklist48[[#This Row],[PIGUID]]&amp;"NO"</f>
        <v>1gZll4bOCxosKoKhEl2rq8NO</v>
      </c>
      <c r="I32" s="56" t="b">
        <f>IF(Checklist48[[#This Row],[PIGUID]]="","",INDEX(PIs[NA Exempt],MATCH(Checklist48[[#This Row],[PIGUID]],PIs[GUID],0),1))</f>
        <v>0</v>
      </c>
      <c r="J32" s="20" t="str">
        <f>IF(Checklist48[[#This Row],[SGUID]]="",IF(Checklist48[[#This Row],[SSGUID]]="",IF(Checklist48[[#This Row],[PIGUID]]="","",INDEX(PIs[[Column1]:[SS]],MATCH(Checklist48[[#This Row],[PIGUID]],PIs[GUID],0),2)),INDEX(PIs[[Column1]:[SS]],MATCH(Checklist48[[#This Row],[SSGUID]],PIs[SSGUID],0),18)),INDEX(PIs[[Column1]:[SS]],MATCH(Checklist48[[#This Row],[SGUID]],PIs[SGUID],0),14))</f>
        <v>FO 02.02.03</v>
      </c>
      <c r="K32" s="20" t="str">
        <f>IF(Checklist48[[#This Row],[SGUID]]="",IF(Checklist48[[#This Row],[SSGUID]]="",IF(Checklist48[[#This Row],[PIGUID]]="","",INDEX(PIs[[Column1]:[SS]],MATCH(Checklist48[[#This Row],[PIGUID]],PIs[GUID],0),4)),INDEX(PIs[[Column1]:[Ssbody]],MATCH(Checklist48[[#This Row],[SSGUID]],PIs[SSGUID],0),19)),INDEX(PIs[[Column1]:[SS]],MATCH(Checklist48[[#This Row],[SGUID]],PIs[SGUID],0),15))</f>
        <v>Es ist ein finaler Verifizierungsschritt vorhanden, der den ordnungsgemäßen Versand der Produkte sicherstellt, die aus zertifizierten und nicht zertifizierten Produktionsprozessen stammen.</v>
      </c>
      <c r="L32" s="20" t="str">
        <f>IF(Checklist48[[#This Row],[SGUID]]="",IF(Checklist48[[#This Row],[SSGUID]]="",INDEX(PIs[[Column1]:[SS]],MATCH(Checklist48[[#This Row],[PIGUID]],PIs[GUID],0),6),""),"")</f>
        <v>Es muss ein Verfahren vorhanden sein, um nachzuweisen, dass die Produkte gemäß dem Zertifizierungsstatus ordnungsgemäß identifiziert und versandt werden.</v>
      </c>
      <c r="M32" s="20" t="str">
        <f>IF(Checklist48[[#This Row],[SSGUID]]="",IF(Checklist48[[#This Row],[PIGUID]]="","",INDEX(PIs[[Column1]:[SS]],MATCH(Checklist48[[#This Row],[PIGUID]],PIs[GUID],0),8)),"")</f>
        <v>Kritisches Musskriterium</v>
      </c>
      <c r="N32" s="69"/>
      <c r="O32" s="69"/>
      <c r="P32" s="20" t="str">
        <f>IF(Checklist48[[#This Row],[ifna]]="NA","",IF(Checklist48[[#This Row],[RelatedPQ]]=0,"",IF(Checklist48[[#This Row],[RelatedPQ]]="","",IF((INDEX(#REF!,MATCH(Checklist48[[#This Row],[PIGUID&amp;NO]],#REF!,0),1))=Checklist48[[#This Row],[PIGUID]],'Static ID Table'!$A$10,""))))</f>
        <v/>
      </c>
      <c r="Q32" s="20" t="str">
        <f>IF(Checklist48[[#This Row],[Nicht anwendbar]]='Static ID Table'!$A$10,INDEX(#REF!,MATCH(Checklist48[[#This Row],[RelatedPQ]],#REF!,0),3),"")</f>
        <v/>
      </c>
      <c r="R32" s="69"/>
    </row>
    <row r="33" spans="2:18" ht="183.6" x14ac:dyDescent="0.3">
      <c r="B33" s="20"/>
      <c r="C33" s="20"/>
      <c r="D33" s="19">
        <f>IF(Checklist48[[#This Row],[SGUID]]="",IF(Checklist48[[#This Row],[SSGUID]]="",0,1),1)</f>
        <v>0</v>
      </c>
      <c r="E33" s="20" t="s">
        <v>507</v>
      </c>
      <c r="F33" s="56" t="str">
        <f>_xlfn.IFNA(Checklist48[[#This Row],[RelatedPQ]],"NA")</f>
        <v>NA</v>
      </c>
      <c r="G33" s="20" t="e">
        <f>IF(Checklist48[[#This Row],[PIGUID]]="","",INDEX(#REF!,MATCH(Checklist48[[#This Row],[PIGUID&amp;NO]],#REF!,0),2))</f>
        <v>#N/A</v>
      </c>
      <c r="H33" s="56" t="str">
        <f>Checklist48[[#This Row],[PIGUID]]&amp;"NO"</f>
        <v>63xuzVUvh3fq7hsPyML6dsNO</v>
      </c>
      <c r="I33" s="56" t="b">
        <f>IF(Checklist48[[#This Row],[PIGUID]]="","",INDEX(PIs[NA Exempt],MATCH(Checklist48[[#This Row],[PIGUID]],PIs[GUID],0),1))</f>
        <v>0</v>
      </c>
      <c r="J33" s="20" t="str">
        <f>IF(Checklist48[[#This Row],[SGUID]]="",IF(Checklist48[[#This Row],[SSGUID]]="",IF(Checklist48[[#This Row],[PIGUID]]="","",INDEX(PIs[[Column1]:[SS]],MATCH(Checklist48[[#This Row],[PIGUID]],PIs[GUID],0),2)),INDEX(PIs[[Column1]:[SS]],MATCH(Checklist48[[#This Row],[SSGUID]],PIs[SSGUID],0),18)),INDEX(PIs[[Column1]:[SS]],MATCH(Checklist48[[#This Row],[SGUID]],PIs[SGUID],0),14))</f>
        <v>FO 02.02.04</v>
      </c>
      <c r="K33" s="20" t="str">
        <f>IF(Checklist48[[#This Row],[SGUID]]="",IF(Checklist48[[#This Row],[SSGUID]]="",IF(Checklist48[[#This Row],[PIGUID]]="","",INDEX(PIs[[Column1]:[SS]],MATCH(Checklist48[[#This Row],[PIGUID]],PIs[GUID],0),4)),INDEX(PIs[[Column1]:[Ssbody]],MATCH(Checklist48[[#This Row],[SSGUID]],PIs[SSGUID],0),19)),INDEX(PIs[[Column1]:[SS]],MATCH(Checklist48[[#This Row],[SGUID]],PIs[SGUID],0),15))</f>
        <v>Von anderen Quellen gekaufte Produkte sind als solche identifiziert.</v>
      </c>
      <c r="L33" s="20" t="str">
        <f>IF(Checklist48[[#This Row],[SGUID]]="",IF(Checklist48[[#This Row],[SSGUID]]="",INDEX(PIs[[Column1]:[SS]],MATCH(Checklist48[[#This Row],[PIGUID]],PIs[GUID],0),6),""),"")</f>
        <v>Es müssen Verfahren eingerichtet, dokumentiert und aufrechterhalten werden, die es ermöglichen, für alle registrierten Produkte die Mengen an Produkten zu ermitteln, die aus zertifizierten und, sofern vorhanden, nicht zertifizierten Produktionsprozessen stammen und von anderen Quellen (d. h. anderen Produzenten oder Händlern) gekauft wurden. Diese Verfahren müssen der Größe des Betriebs angemessen sein.
Die Aufzeichnungen müssen Folgendes enthalten:
\- Produktbeschreibung
\- GLOBALG.A.P. Zertifizierungsstatus
\- Mengen gekaufter Produkte
\- Angaben zu Lieferanten
\- Kopie der GLOBALG.A.P. Zertifikate, sofern vorhanden
\- Daten/Codes zur Rückverfolgbarkeit der gekauften Produkte
\- Erhaltene Bestellungen und/oder Rechnungen
\- Liste zugelassener Lieferanten</v>
      </c>
      <c r="M33" s="20" t="str">
        <f>IF(Checklist48[[#This Row],[SSGUID]]="",IF(Checklist48[[#This Row],[PIGUID]]="","",INDEX(PIs[[Column1]:[SS]],MATCH(Checklist48[[#This Row],[PIGUID]],PIs[GUID],0),8)),"")</f>
        <v>Kritisches Musskriterium</v>
      </c>
      <c r="N33" s="69"/>
      <c r="O33" s="69"/>
      <c r="P33" s="20" t="str">
        <f>IF(Checklist48[[#This Row],[ifna]]="NA","",IF(Checklist48[[#This Row],[RelatedPQ]]=0,"",IF(Checklist48[[#This Row],[RelatedPQ]]="","",IF((INDEX(#REF!,MATCH(Checklist48[[#This Row],[PIGUID&amp;NO]],#REF!,0),1))=Checklist48[[#This Row],[PIGUID]],'Static ID Table'!$A$10,""))))</f>
        <v/>
      </c>
      <c r="Q33" s="20" t="str">
        <f>IF(Checklist48[[#This Row],[Nicht anwendbar]]='Static ID Table'!$A$10,INDEX(#REF!,MATCH(Checklist48[[#This Row],[RelatedPQ]],#REF!,0),3),"")</f>
        <v/>
      </c>
      <c r="R33" s="69"/>
    </row>
    <row r="34" spans="2:18" ht="30.6" x14ac:dyDescent="0.3">
      <c r="B34" s="20"/>
      <c r="C34" s="20" t="s">
        <v>488</v>
      </c>
      <c r="D34" s="19">
        <f>IF(Checklist48[[#This Row],[SGUID]]="",IF(Checklist48[[#This Row],[SSGUID]]="",0,1),1)</f>
        <v>1</v>
      </c>
      <c r="E34" s="20"/>
      <c r="F34" s="56" t="str">
        <f>_xlfn.IFNA(Checklist48[[#This Row],[RelatedPQ]],"NA")</f>
        <v/>
      </c>
      <c r="G34" s="20" t="str">
        <f>IF(Checklist48[[#This Row],[PIGUID]]="","",INDEX(#REF!,MATCH(Checklist48[[#This Row],[PIGUID&amp;NO]],#REF!,0),2))</f>
        <v/>
      </c>
      <c r="H34" s="56" t="str">
        <f>Checklist48[[#This Row],[PIGUID]]&amp;"NO"</f>
        <v>NO</v>
      </c>
      <c r="I34" s="56" t="str">
        <f>IF(Checklist48[[#This Row],[PIGUID]]="","",INDEX(PIs[NA Exempt],MATCH(Checklist48[[#This Row],[PIGUID]],PIs[GUID],0),1))</f>
        <v/>
      </c>
      <c r="J34" s="20" t="str">
        <f>IF(Checklist48[[#This Row],[SGUID]]="",IF(Checklist48[[#This Row],[SSGUID]]="",IF(Checklist48[[#This Row],[PIGUID]]="","",INDEX(PIs[[Column1]:[SS]],MATCH(Checklist48[[#This Row],[PIGUID]],PIs[GUID],0),2)),INDEX(PIs[[Column1]:[SS]],MATCH(Checklist48[[#This Row],[SSGUID]],PIs[SSGUID],0),18)),INDEX(PIs[[Column1]:[SS]],MATCH(Checklist48[[#This Row],[SGUID]],PIs[SGUID],0),14))</f>
        <v>FO 02.03 Mengenbilanz</v>
      </c>
      <c r="K34" s="20" t="str">
        <f>IF(Checklist48[[#This Row],[SGUID]]="",IF(Checklist48[[#This Row],[SSGUID]]="",IF(Checklist48[[#This Row],[PIGUID]]="","",INDEX(PIs[[Column1]:[SS]],MATCH(Checklist48[[#This Row],[PIGUID]],PIs[GUID],0),4)),INDEX(PIs[[Column1]:[Ssbody]],MATCH(Checklist48[[#This Row],[SSGUID]],PIs[SSGUID],0),19)),INDEX(PIs[[Column1]:[SS]],MATCH(Checklist48[[#This Row],[SGUID]],PIs[SGUID],0),15))</f>
        <v>-</v>
      </c>
      <c r="L34" s="20" t="str">
        <f>IF(Checklist48[[#This Row],[SGUID]]="",IF(Checklist48[[#This Row],[SSGUID]]="",INDEX(PIs[[Column1]:[SS]],MATCH(Checklist48[[#This Row],[PIGUID]],PIs[GUID],0),6),""),"")</f>
        <v/>
      </c>
      <c r="M34" s="20" t="str">
        <f>IF(Checklist48[[#This Row],[SSGUID]]="",IF(Checklist48[[#This Row],[PIGUID]]="","",INDEX(PIs[[Column1]:[SS]],MATCH(Checklist48[[#This Row],[PIGUID]],PIs[GUID],0),8)),"")</f>
        <v/>
      </c>
      <c r="N34" s="69"/>
      <c r="O34" s="69"/>
      <c r="P34" s="20" t="str">
        <f>IF(Checklist48[[#This Row],[ifna]]="NA","",IF(Checklist48[[#This Row],[RelatedPQ]]=0,"",IF(Checklist48[[#This Row],[RelatedPQ]]="","",IF((INDEX(#REF!,MATCH(Checklist48[[#This Row],[PIGUID&amp;NO]],#REF!,0),1))=Checklist48[[#This Row],[PIGUID]],'Static ID Table'!$A$10,""))))</f>
        <v/>
      </c>
      <c r="Q34" s="20" t="str">
        <f>IF(Checklist48[[#This Row],[Nicht anwendbar]]='Static ID Table'!$A$10,INDEX(#REF!,MATCH(Checklist48[[#This Row],[RelatedPQ]],#REF!,0),3),"")</f>
        <v/>
      </c>
      <c r="R34" s="69"/>
    </row>
    <row r="35" spans="2:18" ht="102" x14ac:dyDescent="0.3">
      <c r="B35" s="20"/>
      <c r="C35" s="20"/>
      <c r="D35" s="19">
        <f>IF(Checklist48[[#This Row],[SGUID]]="",IF(Checklist48[[#This Row],[SSGUID]]="",0,1),1)</f>
        <v>0</v>
      </c>
      <c r="E35" s="20" t="s">
        <v>519</v>
      </c>
      <c r="F35" s="56" t="str">
        <f>_xlfn.IFNA(Checklist48[[#This Row],[RelatedPQ]],"NA")</f>
        <v>NA</v>
      </c>
      <c r="G35" s="20" t="e">
        <f>IF(Checklist48[[#This Row],[PIGUID]]="","",INDEX(#REF!,MATCH(Checklist48[[#This Row],[PIGUID&amp;NO]],#REF!,0),2))</f>
        <v>#N/A</v>
      </c>
      <c r="H35" s="56" t="str">
        <f>Checklist48[[#This Row],[PIGUID]]&amp;"NO"</f>
        <v>65PtYG0YOafAcoZuv67qRKNO</v>
      </c>
      <c r="I35" s="56" t="b">
        <f>IF(Checklist48[[#This Row],[PIGUID]]="","",INDEX(PIs[NA Exempt],MATCH(Checklist48[[#This Row],[PIGUID]],PIs[GUID],0),1))</f>
        <v>0</v>
      </c>
      <c r="J35" s="20" t="str">
        <f>IF(Checklist48[[#This Row],[SGUID]]="",IF(Checklist48[[#This Row],[SSGUID]]="",IF(Checklist48[[#This Row],[PIGUID]]="","",INDEX(PIs[[Column1]:[SS]],MATCH(Checklist48[[#This Row],[PIGUID]],PIs[GUID],0),2)),INDEX(PIs[[Column1]:[SS]],MATCH(Checklist48[[#This Row],[SSGUID]],PIs[SSGUID],0),18)),INDEX(PIs[[Column1]:[SS]],MATCH(Checklist48[[#This Row],[SGUID]],PIs[SGUID],0),14))</f>
        <v>FO 02.03.01</v>
      </c>
      <c r="K35" s="20" t="str">
        <f>IF(Checklist48[[#This Row],[SGUID]]="",IF(Checklist48[[#This Row],[SSGUID]]="",IF(Checklist48[[#This Row],[PIGUID]]="","",INDEX(PIs[[Column1]:[SS]],MATCH(Checklist48[[#This Row],[PIGUID]],PIs[GUID],0),4)),INDEX(PIs[[Column1]:[Ssbody]],MATCH(Checklist48[[#This Row],[SSGUID]],PIs[SSGUID],0),19)),INDEX(PIs[[Column1]:[SS]],MATCH(Checklist48[[#This Row],[SGUID]],PIs[SGUID],0),15))</f>
        <v>Es sind für alle registrierten Produkte Verkaufsaufzeichnungen über alle verkauften Mengen vorhanden.</v>
      </c>
      <c r="L35" s="20" t="str">
        <f>IF(Checklist48[[#This Row],[SGUID]]="",IF(Checklist48[[#This Row],[SSGUID]]="",INDEX(PIs[[Column1]:[SS]],MATCH(Checklist48[[#This Row],[PIGUID]],PIs[GUID],0),6),""),"")</f>
        <v>Für alle registrierten Produkte müssen Verkaufsdaten zu den Mengen an Produkten aufgezeichnet werden, die aus zertifizierten und, sofern vorhanden, nicht zertifizierten Produktionsprozessen stammen. Dabei müssen vor allem die Verkaufsmengen und die zur Verfügung gestellten Beschreibungen angegeben werden. Die Dokumente müssen belegen, dass die eingehenden und ausgehenden Mengen an Produkten, die aus zertifizierten und nicht zertifizierten Produktionsprozessen stammen, stets ausgeglichen sind.</v>
      </c>
      <c r="M35" s="20" t="str">
        <f>IF(Checklist48[[#This Row],[SSGUID]]="",IF(Checklist48[[#This Row],[PIGUID]]="","",INDEX(PIs[[Column1]:[SS]],MATCH(Checklist48[[#This Row],[PIGUID]],PIs[GUID],0),8)),"")</f>
        <v>Kritisches Musskriterium</v>
      </c>
      <c r="N35" s="69"/>
      <c r="O35" s="69"/>
      <c r="P35" s="20" t="str">
        <f>IF(Checklist48[[#This Row],[ifna]]="NA","",IF(Checklist48[[#This Row],[RelatedPQ]]=0,"",IF(Checklist48[[#This Row],[RelatedPQ]]="","",IF((INDEX(#REF!,MATCH(Checklist48[[#This Row],[PIGUID&amp;NO]],#REF!,0),1))=Checklist48[[#This Row],[PIGUID]],'Static ID Table'!$A$10,""))))</f>
        <v/>
      </c>
      <c r="Q35" s="20" t="str">
        <f>IF(Checklist48[[#This Row],[Nicht anwendbar]]='Static ID Table'!$A$10,INDEX(#REF!,MATCH(Checklist48[[#This Row],[RelatedPQ]],#REF!,0),3),"")</f>
        <v/>
      </c>
      <c r="R35" s="69"/>
    </row>
    <row r="36" spans="2:18" ht="193.8" x14ac:dyDescent="0.3">
      <c r="B36" s="20"/>
      <c r="C36" s="20"/>
      <c r="D36" s="19">
        <f>IF(Checklist48[[#This Row],[SGUID]]="",IF(Checklist48[[#This Row],[SSGUID]]="",0,1),1)</f>
        <v>0</v>
      </c>
      <c r="E36" s="20" t="s">
        <v>489</v>
      </c>
      <c r="F36" s="56" t="str">
        <f>_xlfn.IFNA(Checklist48[[#This Row],[RelatedPQ]],"NA")</f>
        <v>NA</v>
      </c>
      <c r="G36" s="20" t="e">
        <f>IF(Checklist48[[#This Row],[PIGUID]]="","",INDEX(#REF!,MATCH(Checklist48[[#This Row],[PIGUID&amp;NO]],#REF!,0),2))</f>
        <v>#N/A</v>
      </c>
      <c r="H36" s="56" t="str">
        <f>Checklist48[[#This Row],[PIGUID]]&amp;"NO"</f>
        <v>2GelZVKlxkI6G5X2UlQeWpNO</v>
      </c>
      <c r="I36" s="56" t="b">
        <f>IF(Checklist48[[#This Row],[PIGUID]]="","",INDEX(PIs[NA Exempt],MATCH(Checklist48[[#This Row],[PIGUID]],PIs[GUID],0),1))</f>
        <v>0</v>
      </c>
      <c r="J36" s="20" t="str">
        <f>IF(Checklist48[[#This Row],[SGUID]]="",IF(Checklist48[[#This Row],[SSGUID]]="",IF(Checklist48[[#This Row],[PIGUID]]="","",INDEX(PIs[[Column1]:[SS]],MATCH(Checklist48[[#This Row],[PIGUID]],PIs[GUID],0),2)),INDEX(PIs[[Column1]:[SS]],MATCH(Checklist48[[#This Row],[SSGUID]],PIs[SSGUID],0),18)),INDEX(PIs[[Column1]:[SS]],MATCH(Checklist48[[#This Row],[SGUID]],PIs[SGUID],0),14))</f>
        <v>FO 02.03.02</v>
      </c>
      <c r="K36"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für alle Produkte die (produzierten, gelagerten und/oder gekauften) Mengen aufgezeichnet und zusammengefasst.</v>
      </c>
      <c r="L36" s="20" t="str">
        <f>IF(Checklist48[[#This Row],[SGUID]]="",IF(Checklist48[[#This Row],[SSGUID]]="",INDEX(PIs[[Column1]:[SS]],MATCH(Checklist48[[#This Row],[PIGUID]],PIs[GUID],0),6),""),"")</f>
        <v>Es müssen die Mengen (einschließlich der Volumen- oder Gewichtsangaben) der eingehenden (einschließlich gekauften), ausgehenden (einschließlich Ausschuss, Abfälle usw.) und gelagerten Produkte aus zertifizierten als auch, sofern vorhanden, für Produkte aus nicht zertifizierten Produktionsprozessen aufgezeichnet und eine Zusammenfassung für alle registrierten Produkte geführt werden, um eine Verifizierung der Mengenbilanz zu ermöglichen.
Es muss festgelegt werden, wie oft die Mengenbilanzverifizierung durchzuführen ist. Die Häufigkeit muss der Größe des Betriebs angemessen sein. Sie muss jedoch mindestens einmal im Jahr für jedes Produkt durchgeführt werden. Die Dokumente, die als Nachweise der Mengenbilanz dienen, müssen eindeutig gekennzeichnet sein. Dieser Grundsatz sowie die entsprechenden Kriterien gelten für alle Produzenten, die eine GLOBALG.A.P. Zertifizierung beantragen oder ihre Zertifizierung behalten wollen.</v>
      </c>
      <c r="M36" s="20" t="str">
        <f>IF(Checklist48[[#This Row],[SSGUID]]="",IF(Checklist48[[#This Row],[PIGUID]]="","",INDEX(PIs[[Column1]:[SS]],MATCH(Checklist48[[#This Row],[PIGUID]],PIs[GUID],0),8)),"")</f>
        <v>Kritisches Musskriterium</v>
      </c>
      <c r="N36" s="69"/>
      <c r="O36" s="69"/>
      <c r="P36" s="20" t="str">
        <f>IF(Checklist48[[#This Row],[ifna]]="NA","",IF(Checklist48[[#This Row],[RelatedPQ]]=0,"",IF(Checklist48[[#This Row],[RelatedPQ]]="","",IF((INDEX(#REF!,MATCH(Checklist48[[#This Row],[PIGUID&amp;NO]],#REF!,0),1))=Checklist48[[#This Row],[PIGUID]],'Static ID Table'!$A$10,""))))</f>
        <v/>
      </c>
      <c r="Q36" s="20" t="str">
        <f>IF(Checklist48[[#This Row],[Nicht anwendbar]]='Static ID Table'!$A$10,INDEX(#REF!,MATCH(Checklist48[[#This Row],[RelatedPQ]],#REF!,0),3),"")</f>
        <v/>
      </c>
      <c r="R36" s="69"/>
    </row>
    <row r="37" spans="2:18" ht="51" x14ac:dyDescent="0.3">
      <c r="B37" s="20"/>
      <c r="C37" s="20"/>
      <c r="D37" s="19">
        <f>IF(Checklist48[[#This Row],[SGUID]]="",IF(Checklist48[[#This Row],[SSGUID]]="",0,1),1)</f>
        <v>0</v>
      </c>
      <c r="E37" s="20" t="s">
        <v>482</v>
      </c>
      <c r="F37" s="56" t="str">
        <f>_xlfn.IFNA(Checklist48[[#This Row],[RelatedPQ]],"NA")</f>
        <v>NA</v>
      </c>
      <c r="G37" s="20" t="e">
        <f>IF(Checklist48[[#This Row],[PIGUID]]="","",INDEX(#REF!,MATCH(Checklist48[[#This Row],[PIGUID&amp;NO]],#REF!,0),2))</f>
        <v>#N/A</v>
      </c>
      <c r="H37" s="56" t="str">
        <f>Checklist48[[#This Row],[PIGUID]]&amp;"NO"</f>
        <v>6KbD6879hABZJ3an6pDIYWNO</v>
      </c>
      <c r="I37" s="56" t="b">
        <f>IF(Checklist48[[#This Row],[PIGUID]]="","",INDEX(PIs[NA Exempt],MATCH(Checklist48[[#This Row],[PIGUID]],PIs[GUID],0),1))</f>
        <v>0</v>
      </c>
      <c r="J37" s="20" t="str">
        <f>IF(Checklist48[[#This Row],[SGUID]]="",IF(Checklist48[[#This Row],[SSGUID]]="",IF(Checklist48[[#This Row],[PIGUID]]="","",INDEX(PIs[[Column1]:[SS]],MATCH(Checklist48[[#This Row],[PIGUID]],PIs[GUID],0),2)),INDEX(PIs[[Column1]:[SS]],MATCH(Checklist48[[#This Row],[SSGUID]],PIs[SSGUID],0),18)),INDEX(PIs[[Column1]:[SS]],MATCH(Checklist48[[#This Row],[SGUID]],PIs[SGUID],0),14))</f>
        <v>FO 02.03.03</v>
      </c>
      <c r="K37" s="20" t="str">
        <f>IF(Checklist48[[#This Row],[SGUID]]="",IF(Checklist48[[#This Row],[SSGUID]]="",IF(Checklist48[[#This Row],[PIGUID]]="","",INDEX(PIs[[Column1]:[SS]],MATCH(Checklist48[[#This Row],[PIGUID]],PIs[GUID],0),4)),INDEX(PIs[[Column1]:[Ssbody]],MATCH(Checklist48[[#This Row],[SSGUID]],PIs[SSGUID],0),19)),INDEX(PIs[[Column1]:[SS]],MATCH(Checklist48[[#This Row],[SGUID]],PIs[SGUID],0),15))</f>
        <v>Produktverluste oder aussortierte Produkte während der Handhabung werden aufgezeichnet.</v>
      </c>
      <c r="L37" s="20" t="str">
        <f>IF(Checklist48[[#This Row],[SGUID]]="",IF(Checklist48[[#This Row],[SSGUID]]="",INDEX(PIs[[Column1]:[SS]],MATCH(Checklist48[[#This Row],[PIGUID]],PIs[GUID],0),6),""),"")</f>
        <v>Umwandlungsfaktoren (Produktionsverluste) müssen für jeden relevanten Handhabungsprozess (z. B. Setzlinge pflanzen, Ernte) berechnet werden und verfügbar sein. Es muss die Menge aller angefallenen Produktabfälle geschätzt und/oder aufgezeichnet werden.</v>
      </c>
      <c r="M37" s="20" t="str">
        <f>IF(Checklist48[[#This Row],[SSGUID]]="",IF(Checklist48[[#This Row],[PIGUID]]="","",INDEX(PIs[[Column1]:[SS]],MATCH(Checklist48[[#This Row],[PIGUID]],PIs[GUID],0),8)),"")</f>
        <v>Kritisches Musskriterium</v>
      </c>
      <c r="N37" s="69"/>
      <c r="O37" s="69"/>
      <c r="P37" s="20" t="str">
        <f>IF(Checklist48[[#This Row],[ifna]]="NA","",IF(Checklist48[[#This Row],[RelatedPQ]]=0,"",IF(Checklist48[[#This Row],[RelatedPQ]]="","",IF((INDEX(#REF!,MATCH(Checklist48[[#This Row],[PIGUID&amp;NO]],#REF!,0),1))=Checklist48[[#This Row],[PIGUID]],'Static ID Table'!$A$10,""))))</f>
        <v/>
      </c>
      <c r="Q37" s="20" t="str">
        <f>IF(Checklist48[[#This Row],[Nicht anwendbar]]='Static ID Table'!$A$10,INDEX(#REF!,MATCH(Checklist48[[#This Row],[RelatedPQ]],#REF!,0),3),"")</f>
        <v/>
      </c>
      <c r="R37" s="69"/>
    </row>
    <row r="38" spans="2:18" ht="30.6" x14ac:dyDescent="0.3">
      <c r="B38" s="20"/>
      <c r="C38" s="20" t="s">
        <v>725</v>
      </c>
      <c r="D38" s="19">
        <f>IF(Checklist48[[#This Row],[SGUID]]="",IF(Checklist48[[#This Row],[SSGUID]]="",0,1),1)</f>
        <v>1</v>
      </c>
      <c r="E38" s="20"/>
      <c r="F38" s="56" t="str">
        <f>_xlfn.IFNA(Checklist48[[#This Row],[RelatedPQ]],"NA")</f>
        <v/>
      </c>
      <c r="G38" s="20" t="str">
        <f>IF(Checklist48[[#This Row],[PIGUID]]="","",INDEX(#REF!,MATCH(Checklist48[[#This Row],[PIGUID&amp;NO]],#REF!,0),2))</f>
        <v/>
      </c>
      <c r="H38" s="56" t="str">
        <f>Checklist48[[#This Row],[PIGUID]]&amp;"NO"</f>
        <v>NO</v>
      </c>
      <c r="I38" s="56" t="str">
        <f>IF(Checklist48[[#This Row],[PIGUID]]="","",INDEX(PIs[NA Exempt],MATCH(Checklist48[[#This Row],[PIGUID]],PIs[GUID],0),1))</f>
        <v/>
      </c>
      <c r="J38" s="20" t="str">
        <f>IF(Checklist48[[#This Row],[SGUID]]="",IF(Checklist48[[#This Row],[SSGUID]]="",IF(Checklist48[[#This Row],[PIGUID]]="","",INDEX(PIs[[Column1]:[SS]],MATCH(Checklist48[[#This Row],[PIGUID]],PIs[GUID],0),2)),INDEX(PIs[[Column1]:[SS]],MATCH(Checklist48[[#This Row],[SSGUID]],PIs[SSGUID],0),18)),INDEX(PIs[[Column1]:[SS]],MATCH(Checklist48[[#This Row],[SGUID]],PIs[SGUID],0),14))</f>
        <v>FO 02.04 GLOBALG.A.P. Status</v>
      </c>
      <c r="K38" s="20" t="str">
        <f>IF(Checklist48[[#This Row],[SGUID]]="",IF(Checklist48[[#This Row],[SSGUID]]="",IF(Checklist48[[#This Row],[PIGUID]]="","",INDEX(PIs[[Column1]:[SS]],MATCH(Checklist48[[#This Row],[PIGUID]],PIs[GUID],0),4)),INDEX(PIs[[Column1]:[Ssbody]],MATCH(Checklist48[[#This Row],[SSGUID]],PIs[SSGUID],0),19)),INDEX(PIs[[Column1]:[SS]],MATCH(Checklist48[[#This Row],[SGUID]],PIs[SGUID],0),15))</f>
        <v>-</v>
      </c>
      <c r="L38" s="20" t="str">
        <f>IF(Checklist48[[#This Row],[SGUID]]="",IF(Checklist48[[#This Row],[SSGUID]]="",INDEX(PIs[[Column1]:[SS]],MATCH(Checklist48[[#This Row],[PIGUID]],PIs[GUID],0),6),""),"")</f>
        <v/>
      </c>
      <c r="M38" s="20" t="str">
        <f>IF(Checklist48[[#This Row],[SSGUID]]="",IF(Checklist48[[#This Row],[PIGUID]]="","",INDEX(PIs[[Column1]:[SS]],MATCH(Checklist48[[#This Row],[PIGUID]],PIs[GUID],0),8)),"")</f>
        <v/>
      </c>
      <c r="N38" s="69"/>
      <c r="O38" s="69"/>
      <c r="P38" s="20" t="str">
        <f>IF(Checklist48[[#This Row],[ifna]]="NA","",IF(Checklist48[[#This Row],[RelatedPQ]]=0,"",IF(Checklist48[[#This Row],[RelatedPQ]]="","",IF((INDEX(#REF!,MATCH(Checklist48[[#This Row],[PIGUID&amp;NO]],#REF!,0),1))=Checklist48[[#This Row],[PIGUID]],'Static ID Table'!$A$10,""))))</f>
        <v/>
      </c>
      <c r="Q38" s="20" t="str">
        <f>IF(Checklist48[[#This Row],[Nicht anwendbar]]='Static ID Table'!$A$10,INDEX(#REF!,MATCH(Checklist48[[#This Row],[RelatedPQ]],#REF!,0),3),"")</f>
        <v/>
      </c>
      <c r="R38" s="69"/>
    </row>
    <row r="39" spans="2:18" ht="380.25" customHeight="1" x14ac:dyDescent="0.3">
      <c r="B39" s="20"/>
      <c r="C39" s="20"/>
      <c r="D39" s="19">
        <f>IF(Checklist48[[#This Row],[SGUID]]="",IF(Checklist48[[#This Row],[SSGUID]]="",0,1),1)</f>
        <v>0</v>
      </c>
      <c r="E39" s="20" t="s">
        <v>719</v>
      </c>
      <c r="F39" s="56" t="str">
        <f>_xlfn.IFNA(Checklist48[[#This Row],[RelatedPQ]],"NA")</f>
        <v>NA</v>
      </c>
      <c r="G39" s="20" t="e">
        <f>IF(Checklist48[[#This Row],[PIGUID]]="","",INDEX(#REF!,MATCH(Checklist48[[#This Row],[PIGUID&amp;NO]],#REF!,0),2))</f>
        <v>#N/A</v>
      </c>
      <c r="H39" s="56" t="str">
        <f>Checklist48[[#This Row],[PIGUID]]&amp;"NO"</f>
        <v>5mxAkMujWS06e0rBkNSLyENO</v>
      </c>
      <c r="I39" s="56" t="b">
        <f>IF(Checklist48[[#This Row],[PIGUID]]="","",INDEX(PIs[NA Exempt],MATCH(Checklist48[[#This Row],[PIGUID]],PIs[GUID],0),1))</f>
        <v>0</v>
      </c>
      <c r="J39" s="20" t="str">
        <f>IF(Checklist48[[#This Row],[SGUID]]="",IF(Checklist48[[#This Row],[SSGUID]]="",IF(Checklist48[[#This Row],[PIGUID]]="","",INDEX(PIs[[Column1]:[SS]],MATCH(Checklist48[[#This Row],[PIGUID]],PIs[GUID],0),2)),INDEX(PIs[[Column1]:[SS]],MATCH(Checklist48[[#This Row],[SSGUID]],PIs[SSGUID],0),18)),INDEX(PIs[[Column1]:[SS]],MATCH(Checklist48[[#This Row],[SGUID]],PIs[SGUID],0),14))</f>
        <v>FO 02.04.01</v>
      </c>
      <c r="K39" s="20" t="str">
        <f>IF(Checklist48[[#This Row],[SGUID]]="",IF(Checklist48[[#This Row],[SSGUID]]="",IF(Checklist48[[#This Row],[PIGUID]]="","",INDEX(PIs[[Column1]:[SS]],MATCH(Checklist48[[#This Row],[PIGUID]],PIs[GUID],0),4)),INDEX(PIs[[Column1]:[Ssbody]],MATCH(Checklist48[[#This Row],[SSGUID]],PIs[SSGUID],0),19)),INDEX(PIs[[Column1]:[SS]],MATCH(Checklist48[[#This Row],[SGUID]],PIs[SGUID],0),15))</f>
        <v>Die Transaktionsdokumentation enthält einen Verweis auf den GLOBALG.A.P. Status und die GLOBALG.A.P. Nummer (GGN).</v>
      </c>
      <c r="L39" s="20" t="str">
        <f>IF(Checklist48[[#This Row],[SGUID]]="",IF(Checklist48[[#This Row],[SSGUID]]="",INDEX(PIs[[Column1]:[SS]],MATCH(Checklist48[[#This Row],[PIGUID]],PIs[GUID],0),6),""),"")</f>
        <v>Lieferscheine, Vertriebsrechnungen und gegebenenfalls weitere Belege für den Verkauf von Materialien und Produkten, die aus zertifizierten Produktionsprozessen stammen, müssen die GGN des Zertifikatsinhabers sowie einen Verweis auf den GLOBALG.A.P. Zertifizierungsstatus enthalten. Für die interne Dokumentation ist das nicht verpflichtend.
Wenn der Produzent eine Global Location Number (GLN) besitzt, muss diese die GGN ersetzen, die vom GLOBALG.A.P. Sekretariat bei der Registrierung vergeben wird.
Es reicht eine positive Kennzeichnung des Zertifizierungsstatus auf der Transaktionsdokumentation (z. B. „GLOBALG.A.P. zertifizierte(r/s) \[Produktname]“). Produkte, die aus nicht zertifizierten Produktionsprozessen stammen, müssen nicht als „nicht zertifiziert“ gekennzeichnet werden.
Unabhängig davon, ob das aus einem zertifizierten Produktionsprozess stammende Produkt als solches verkauft wurde oder nicht, ist die Angabe des Zertifizierungsstatus verpflichtend. Dies kann beim Erstaudit (ersten Audit überhaupt) durch die Zertifizierungsstelle (CB) nicht geprüft werden, da der Produzent noch nicht zertifiziert ist und er vor der ersten positiven Zertifizierungsentscheidung nicht auf den GLOBALG.A.P. Zertifizierungsstatus verweisen kann.
„N/A“ ist nur zulässig, wenn zwischen dem Zertifikatsinhaber und dem Direktkäufer eine aktuelle, dokumentierte, bilaterale Vereinbarung darüber besteht, dass alle Lieferungen nur Produkte enthalten, die aus zertifizierten Produktionsprozessen stammen.</v>
      </c>
      <c r="M39" s="20" t="str">
        <f>IF(Checklist48[[#This Row],[SSGUID]]="",IF(Checklist48[[#This Row],[PIGUID]]="","",INDEX(PIs[[Column1]:[SS]],MATCH(Checklist48[[#This Row],[PIGUID]],PIs[GUID],0),8)),"")</f>
        <v>Kritisches Musskriterium</v>
      </c>
      <c r="N39" s="69"/>
      <c r="O39" s="69"/>
      <c r="P39" s="20" t="str">
        <f>IF(Checklist48[[#This Row],[ifna]]="NA","",IF(Checklist48[[#This Row],[RelatedPQ]]=0,"",IF(Checklist48[[#This Row],[RelatedPQ]]="","",IF((INDEX(#REF!,MATCH(Checklist48[[#This Row],[PIGUID&amp;NO]],#REF!,0),1))=Checklist48[[#This Row],[PIGUID]],'Static ID Table'!$A$10,""))))</f>
        <v/>
      </c>
      <c r="Q39" s="20" t="str">
        <f>IF(Checklist48[[#This Row],[Nicht anwendbar]]='Static ID Table'!$A$10,INDEX(#REF!,MATCH(Checklist48[[#This Row],[RelatedPQ]],#REF!,0),3),"")</f>
        <v/>
      </c>
      <c r="R39" s="69"/>
    </row>
    <row r="40" spans="2:18" ht="30.6" x14ac:dyDescent="0.3">
      <c r="B40" s="20"/>
      <c r="C40" s="20" t="s">
        <v>96</v>
      </c>
      <c r="D40" s="19">
        <f>IF(Checklist48[[#This Row],[SGUID]]="",IF(Checklist48[[#This Row],[SSGUID]]="",0,1),1)</f>
        <v>1</v>
      </c>
      <c r="E40" s="20"/>
      <c r="F40" s="56" t="str">
        <f>_xlfn.IFNA(Checklist48[[#This Row],[RelatedPQ]],"NA")</f>
        <v/>
      </c>
      <c r="G40" s="20" t="str">
        <f>IF(Checklist48[[#This Row],[PIGUID]]="","",INDEX(#REF!,MATCH(Checklist48[[#This Row],[PIGUID&amp;NO]],#REF!,0),2))</f>
        <v/>
      </c>
      <c r="H40" s="56" t="str">
        <f>Checklist48[[#This Row],[PIGUID]]&amp;"NO"</f>
        <v>NO</v>
      </c>
      <c r="I40" s="56" t="str">
        <f>IF(Checklist48[[#This Row],[PIGUID]]="","",INDEX(PIs[NA Exempt],MATCH(Checklist48[[#This Row],[PIGUID]],PIs[GUID],0),1))</f>
        <v/>
      </c>
      <c r="J40" s="20" t="str">
        <f>IF(Checklist48[[#This Row],[SGUID]]="",IF(Checklist48[[#This Row],[SSGUID]]="",IF(Checklist48[[#This Row],[PIGUID]]="","",INDEX(PIs[[Column1]:[SS]],MATCH(Checklist48[[#This Row],[PIGUID]],PIs[GUID],0),2)),INDEX(PIs[[Column1]:[SS]],MATCH(Checklist48[[#This Row],[SSGUID]],PIs[SSGUID],0),18)),INDEX(PIs[[Column1]:[SS]],MATCH(Checklist48[[#This Row],[SGUID]],PIs[SGUID],0),14))</f>
        <v>FO 02.05 Verwendung des Logos</v>
      </c>
      <c r="K40" s="20" t="str">
        <f>IF(Checklist48[[#This Row],[SGUID]]="",IF(Checklist48[[#This Row],[SSGUID]]="",IF(Checklist48[[#This Row],[PIGUID]]="","",INDEX(PIs[[Column1]:[SS]],MATCH(Checklist48[[#This Row],[PIGUID]],PIs[GUID],0),4)),INDEX(PIs[[Column1]:[Ssbody]],MATCH(Checklist48[[#This Row],[SSGUID]],PIs[SSGUID],0),19)),INDEX(PIs[[Column1]:[SS]],MATCH(Checklist48[[#This Row],[SGUID]],PIs[SGUID],0),15))</f>
        <v>-</v>
      </c>
      <c r="L40" s="20" t="str">
        <f>IF(Checklist48[[#This Row],[SGUID]]="",IF(Checklist48[[#This Row],[SSGUID]]="",INDEX(PIs[[Column1]:[SS]],MATCH(Checklist48[[#This Row],[PIGUID]],PIs[GUID],0),6),""),"")</f>
        <v/>
      </c>
      <c r="M40" s="20" t="str">
        <f>IF(Checklist48[[#This Row],[SSGUID]]="",IF(Checklist48[[#This Row],[PIGUID]]="","",INDEX(PIs[[Column1]:[SS]],MATCH(Checklist48[[#This Row],[PIGUID]],PIs[GUID],0),8)),"")</f>
        <v/>
      </c>
      <c r="N40" s="69"/>
      <c r="O40" s="69"/>
      <c r="P40" s="20" t="str">
        <f>IF(Checklist48[[#This Row],[ifna]]="NA","",IF(Checklist48[[#This Row],[RelatedPQ]]=0,"",IF(Checklist48[[#This Row],[RelatedPQ]]="","",IF((INDEX(#REF!,MATCH(Checklist48[[#This Row],[PIGUID&amp;NO]],#REF!,0),1))=Checklist48[[#This Row],[PIGUID]],'Static ID Table'!$A$10,""))))</f>
        <v/>
      </c>
      <c r="Q40" s="20" t="str">
        <f>IF(Checklist48[[#This Row],[Nicht anwendbar]]='Static ID Table'!$A$10,INDEX(#REF!,MATCH(Checklist48[[#This Row],[RelatedPQ]],#REF!,0),3),"")</f>
        <v/>
      </c>
      <c r="R40" s="69"/>
    </row>
    <row r="41" spans="2:18" ht="336.6" x14ac:dyDescent="0.3">
      <c r="B41" s="20"/>
      <c r="C41" s="20"/>
      <c r="D41" s="19">
        <f>IF(Checklist48[[#This Row],[SGUID]]="",IF(Checklist48[[#This Row],[SSGUID]]="",0,1),1)</f>
        <v>0</v>
      </c>
      <c r="E41" s="20" t="s">
        <v>89</v>
      </c>
      <c r="F41" s="56" t="str">
        <f>_xlfn.IFNA(Checklist48[[#This Row],[RelatedPQ]],"NA")</f>
        <v>NA</v>
      </c>
      <c r="G41" s="20" t="e">
        <f>IF(Checklist48[[#This Row],[PIGUID]]="","",INDEX(#REF!,MATCH(Checklist48[[#This Row],[PIGUID&amp;NO]],#REF!,0),2))</f>
        <v>#N/A</v>
      </c>
      <c r="H41" s="56" t="str">
        <f>Checklist48[[#This Row],[PIGUID]]&amp;"NO"</f>
        <v>4S15CjGWCE6DFL1Z55lwrBNO</v>
      </c>
      <c r="I41" s="56" t="b">
        <f>IF(Checklist48[[#This Row],[PIGUID]]="","",INDEX(PIs[NA Exempt],MATCH(Checklist48[[#This Row],[PIGUID]],PIs[GUID],0),1))</f>
        <v>0</v>
      </c>
      <c r="J41" s="20" t="str">
        <f>IF(Checklist48[[#This Row],[SGUID]]="",IF(Checklist48[[#This Row],[SSGUID]]="",IF(Checklist48[[#This Row],[PIGUID]]="","",INDEX(PIs[[Column1]:[SS]],MATCH(Checklist48[[#This Row],[PIGUID]],PIs[GUID],0),2)),INDEX(PIs[[Column1]:[SS]],MATCH(Checklist48[[#This Row],[SSGUID]],PIs[SSGUID],0),18)),INDEX(PIs[[Column1]:[SS]],MATCH(Checklist48[[#This Row],[SGUID]],PIs[SGUID],0),14))</f>
        <v>FO 02.05.01</v>
      </c>
      <c r="K41" s="20" t="str">
        <f>IF(Checklist48[[#This Row],[SGUID]]="",IF(Checklist48[[#This Row],[SSGUID]]="",IF(Checklist48[[#This Row],[PIGUID]]="","",INDEX(PIs[[Column1]:[SS]],MATCH(Checklist48[[#This Row],[PIGUID]],PIs[GUID],0),4)),INDEX(PIs[[Column1]:[Ssbody]],MATCH(Checklist48[[#This Row],[SSGUID]],PIs[SSGUID],0),19)),INDEX(PIs[[Column1]:[SS]],MATCH(Checklist48[[#This Row],[SGUID]],PIs[SGUID],0),15))</f>
        <v>Das Wort GLOBALG.A.P., die GLOBALG.A.P. Handelsmarke und der GLOBALG.A.P. QR-Code oder das GLOBALG.A.P. Logo sowie die GLOBALG.A.P. Nummer (GGN) werden gemäß dem Dokument „Verwendung der GLOBALG.A.P. Handelsmarken: Bestimmungen und Richtlinien“ verwendet.</v>
      </c>
      <c r="L41" s="20" t="str">
        <f>IF(Checklist48[[#This Row],[SGUID]]="",IF(Checklist48[[#This Row],[SSGUID]]="",INDEX(PIs[[Column1]:[SS]],MATCH(Checklist48[[#This Row],[PIGUID]],PIs[GUID],0),6),""),"")</f>
        <v>Der Produzent muss das Wort GLOBALG.A.P., die GLOBALG.A.P. Handelsmarke und den GLOBALG.A.P. QR-Code oder das GLOBALG.A.P. Logo sowie die GGN, die Global Location Number (GLN) oder die Unter-GLN gemäß dem Dokument „Verwendung der GLOBALG.A.P. Handelsmarken: Bestimmungen und Richtlinien“ verwenden.  Das Wort GLOBALG.A.P., die GLOBALG.A.P. Handelsmarke oder das GLOBALG.A.P. Logo dürfen niemals auf dem Endprodukt, auf der Verbraucherpackung oder am Ort des Verkaufs erscheinen. Sie können jedoch vom Zertifikatsinhaber in der gesamten B2B-Kommunikation verwendet werden.
Das Wort GLOBALG.A.P., die GLOBALG.A.P. Handelsmarke und das GLOBALG.A.P. Logo können während des Erstaudits (erstes Audit überhaupt) durch die Zertifizierungsstelle (CB) nicht verwendet werden, da der Produzent noch über keine Zertifizierung verfügt und er vor der ersten positiven Zertifizierungsentscheidung nicht auf den GLOBALG.A.P. Zertifizierungsstatus verweisen kann.
„N/A“ ist nur zulässig, wenn es eine schriftliche Vereinbarung zwischen Produzenten und Kunden darüber gibt, dass der GLOBALG.A.P. Status des Produkts bzw. die GGN auf den Transaktionsdokumenten nicht angegeben wird.
„N/A“ wird verwendet für Vermehrungsmaterial (PPM), Setzlinge, die aus gemäß dem IFA-Standard zertifizierten Produktionsprozessen stammen, und für Produkte, die aus zertifizierten Produktionsprozessen stammen und bei denen es sich um Vorprodukte handelt, die nicht für den Verkauf an Endverbraucher bestimmt sind und keinesfalls am Ort des Verkaufs an den Endverbraucher auftauchen werden.</v>
      </c>
      <c r="M41" s="20" t="str">
        <f>IF(Checklist48[[#This Row],[SSGUID]]="",IF(Checklist48[[#This Row],[PIGUID]]="","",INDEX(PIs[[Column1]:[SS]],MATCH(Checklist48[[#This Row],[PIGUID]],PIs[GUID],0),8)),"")</f>
        <v>Kritisches Musskriterium</v>
      </c>
      <c r="N41" s="69"/>
      <c r="O41" s="69"/>
      <c r="P41" s="20" t="str">
        <f>IF(Checklist48[[#This Row],[ifna]]="NA","",IF(Checklist48[[#This Row],[RelatedPQ]]=0,"",IF(Checklist48[[#This Row],[RelatedPQ]]="","",IF((INDEX(#REF!,MATCH(Checklist48[[#This Row],[PIGUID&amp;NO]],#REF!,0),1))=Checklist48[[#This Row],[PIGUID]],'Static ID Table'!$A$10,""))))</f>
        <v/>
      </c>
      <c r="Q41" s="20" t="str">
        <f>IF(Checklist48[[#This Row],[Nicht anwendbar]]='Static ID Table'!$A$10,INDEX(#REF!,MATCH(Checklist48[[#This Row],[RelatedPQ]],#REF!,0),3),"")</f>
        <v/>
      </c>
      <c r="R41" s="69"/>
    </row>
    <row r="42" spans="2:18" ht="30.6" x14ac:dyDescent="0.3">
      <c r="B42" s="20" t="s">
        <v>81</v>
      </c>
      <c r="C42" s="20"/>
      <c r="D42" s="19">
        <f>IF(Checklist48[[#This Row],[SGUID]]="",IF(Checklist48[[#This Row],[SSGUID]]="",0,1),1)</f>
        <v>1</v>
      </c>
      <c r="E42" s="20"/>
      <c r="F42" s="56" t="str">
        <f>_xlfn.IFNA(Checklist48[[#This Row],[RelatedPQ]],"NA")</f>
        <v/>
      </c>
      <c r="G42" s="20" t="str">
        <f>IF(Checklist48[[#This Row],[PIGUID]]="","",INDEX(#REF!,MATCH(Checklist48[[#This Row],[PIGUID&amp;NO]],#REF!,0),2))</f>
        <v/>
      </c>
      <c r="H42" s="56" t="str">
        <f>Checklist48[[#This Row],[PIGUID]]&amp;"NO"</f>
        <v>NO</v>
      </c>
      <c r="I42" s="56" t="str">
        <f>IF(Checklist48[[#This Row],[PIGUID]]="","",INDEX(PIs[NA Exempt],MATCH(Checklist48[[#This Row],[PIGUID]],PIs[GUID],0),1))</f>
        <v/>
      </c>
      <c r="J42" s="20" t="str">
        <f>IF(Checklist48[[#This Row],[SGUID]]="",IF(Checklist48[[#This Row],[SSGUID]]="",IF(Checklist48[[#This Row],[PIGUID]]="","",INDEX(PIs[[Column1]:[SS]],MATCH(Checklist48[[#This Row],[PIGUID]],PIs[GUID],0),2)),INDEX(PIs[[Column1]:[SS]],MATCH(Checklist48[[#This Row],[SSGUID]],PIs[SSGUID],0),18)),INDEX(PIs[[Column1]:[SS]],MATCH(Checklist48[[#This Row],[SGUID]],PIs[SGUID],0),14))</f>
        <v>FO 03 VERMEHRUNGSMATERIAL</v>
      </c>
      <c r="K42" s="20" t="str">
        <f>IF(Checklist48[[#This Row],[SGUID]]="",IF(Checklist48[[#This Row],[SSGUID]]="",IF(Checklist48[[#This Row],[PIGUID]]="","",INDEX(PIs[[Column1]:[SS]],MATCH(Checklist48[[#This Row],[PIGUID]],PIs[GUID],0),4)),INDEX(PIs[[Column1]:[Ssbody]],MATCH(Checklist48[[#This Row],[SSGUID]],PIs[SSGUID],0),19)),INDEX(PIs[[Column1]:[SS]],MATCH(Checklist48[[#This Row],[SGUID]],PIs[SGUID],0),15))</f>
        <v>-</v>
      </c>
      <c r="L42" s="20" t="str">
        <f>IF(Checklist48[[#This Row],[SGUID]]="",IF(Checklist48[[#This Row],[SSGUID]]="",INDEX(PIs[[Column1]:[SS]],MATCH(Checklist48[[#This Row],[PIGUID]],PIs[GUID],0),6),""),"")</f>
        <v/>
      </c>
      <c r="M42" s="20" t="str">
        <f>IF(Checklist48[[#This Row],[SSGUID]]="",IF(Checklist48[[#This Row],[PIGUID]]="","",INDEX(PIs[[Column1]:[SS]],MATCH(Checklist48[[#This Row],[PIGUID]],PIs[GUID],0),8)),"")</f>
        <v/>
      </c>
      <c r="N42" s="69"/>
      <c r="O42" s="69"/>
      <c r="P42" s="20" t="str">
        <f>IF(Checklist48[[#This Row],[ifna]]="NA","",IF(Checklist48[[#This Row],[RelatedPQ]]=0,"",IF(Checklist48[[#This Row],[RelatedPQ]]="","",IF((INDEX(#REF!,MATCH(Checklist48[[#This Row],[PIGUID&amp;NO]],#REF!,0),1))=Checklist48[[#This Row],[PIGUID]],'Static ID Table'!$A$10,""))))</f>
        <v/>
      </c>
      <c r="Q42" s="20" t="str">
        <f>IF(Checklist48[[#This Row],[Nicht anwendbar]]='Static ID Table'!$A$10,INDEX(#REF!,MATCH(Checklist48[[#This Row],[RelatedPQ]],#REF!,0),3),"")</f>
        <v/>
      </c>
      <c r="R42" s="69"/>
    </row>
    <row r="43" spans="2:18" ht="30.6" x14ac:dyDescent="0.3">
      <c r="B43" s="20"/>
      <c r="C43" s="20" t="s">
        <v>82</v>
      </c>
      <c r="D43" s="19">
        <f>IF(Checklist48[[#This Row],[SGUID]]="",IF(Checklist48[[#This Row],[SSGUID]]="",0,1),1)</f>
        <v>1</v>
      </c>
      <c r="E43" s="20"/>
      <c r="F43" s="56" t="str">
        <f>_xlfn.IFNA(Checklist48[[#This Row],[RelatedPQ]],"NA")</f>
        <v/>
      </c>
      <c r="G43" s="20" t="str">
        <f>IF(Checklist48[[#This Row],[PIGUID]]="","",INDEX(#REF!,MATCH(Checklist48[[#This Row],[PIGUID&amp;NO]],#REF!,0),2))</f>
        <v/>
      </c>
      <c r="H43" s="56" t="str">
        <f>Checklist48[[#This Row],[PIGUID]]&amp;"NO"</f>
        <v>NO</v>
      </c>
      <c r="I43" s="56" t="str">
        <f>IF(Checklist48[[#This Row],[PIGUID]]="","",INDEX(PIs[NA Exempt],MATCH(Checklist48[[#This Row],[PIGUID]],PIs[GUID],0),1))</f>
        <v/>
      </c>
      <c r="J43" s="20" t="str">
        <f>IF(Checklist48[[#This Row],[SGUID]]="",IF(Checklist48[[#This Row],[SSGUID]]="",IF(Checklist48[[#This Row],[PIGUID]]="","",INDEX(PIs[[Column1]:[SS]],MATCH(Checklist48[[#This Row],[PIGUID]],PIs[GUID],0),2)),INDEX(PIs[[Column1]:[SS]],MATCH(Checklist48[[#This Row],[SSGUID]],PIs[SSGUID],0),18)),INDEX(PIs[[Column1]:[SS]],MATCH(Checklist48[[#This Row],[SGUID]],PIs[SGUID],0),14))</f>
        <v>FO 03.01 Vermehrungsmaterial</v>
      </c>
      <c r="K43" s="20" t="str">
        <f>IF(Checklist48[[#This Row],[SGUID]]="",IF(Checklist48[[#This Row],[SSGUID]]="",IF(Checklist48[[#This Row],[PIGUID]]="","",INDEX(PIs[[Column1]:[SS]],MATCH(Checklist48[[#This Row],[PIGUID]],PIs[GUID],0),4)),INDEX(PIs[[Column1]:[Ssbody]],MATCH(Checklist48[[#This Row],[SSGUID]],PIs[SSGUID],0),19)),INDEX(PIs[[Column1]:[SS]],MATCH(Checklist48[[#This Row],[SGUID]],PIs[SGUID],0),15))</f>
        <v>-</v>
      </c>
      <c r="L43" s="20" t="str">
        <f>IF(Checklist48[[#This Row],[SGUID]]="",IF(Checklist48[[#This Row],[SSGUID]]="",INDEX(PIs[[Column1]:[SS]],MATCH(Checklist48[[#This Row],[PIGUID]],PIs[GUID],0),6),""),"")</f>
        <v/>
      </c>
      <c r="M43" s="20" t="str">
        <f>IF(Checklist48[[#This Row],[SSGUID]]="",IF(Checklist48[[#This Row],[PIGUID]]="","",INDEX(PIs[[Column1]:[SS]],MATCH(Checklist48[[#This Row],[PIGUID]],PIs[GUID],0),8)),"")</f>
        <v/>
      </c>
      <c r="N43" s="69"/>
      <c r="O43" s="69"/>
      <c r="P43" s="20" t="str">
        <f>IF(Checklist48[[#This Row],[ifna]]="NA","",IF(Checklist48[[#This Row],[RelatedPQ]]=0,"",IF(Checklist48[[#This Row],[RelatedPQ]]="","",IF((INDEX(#REF!,MATCH(Checklist48[[#This Row],[PIGUID&amp;NO]],#REF!,0),1))=Checklist48[[#This Row],[PIGUID]],'Static ID Table'!$A$10,""))))</f>
        <v/>
      </c>
      <c r="Q43" s="20" t="str">
        <f>IF(Checklist48[[#This Row],[Nicht anwendbar]]='Static ID Table'!$A$10,INDEX(#REF!,MATCH(Checklist48[[#This Row],[RelatedPQ]],#REF!,0),3),"")</f>
        <v/>
      </c>
      <c r="R43" s="69"/>
    </row>
    <row r="44" spans="2:18" ht="102" x14ac:dyDescent="0.3">
      <c r="B44" s="20"/>
      <c r="C44" s="20"/>
      <c r="D44" s="19">
        <f>IF(Checklist48[[#This Row],[SGUID]]="",IF(Checklist48[[#This Row],[SSGUID]]="",0,1),1)</f>
        <v>0</v>
      </c>
      <c r="E44" s="20" t="s">
        <v>109</v>
      </c>
      <c r="F44" s="56" t="str">
        <f>_xlfn.IFNA(Checklist48[[#This Row],[RelatedPQ]],"NA")</f>
        <v>NA</v>
      </c>
      <c r="G44" s="20" t="e">
        <f>IF(Checklist48[[#This Row],[PIGUID]]="","",INDEX(#REF!,MATCH(Checklist48[[#This Row],[PIGUID&amp;NO]],#REF!,0),2))</f>
        <v>#N/A</v>
      </c>
      <c r="H44" s="56" t="str">
        <f>Checklist48[[#This Row],[PIGUID]]&amp;"NO"</f>
        <v>1WNmWLNaDCwYc8SL3uiN9ENO</v>
      </c>
      <c r="I44" s="56" t="b">
        <f>IF(Checklist48[[#This Row],[PIGUID]]="","",INDEX(PIs[NA Exempt],MATCH(Checklist48[[#This Row],[PIGUID]],PIs[GUID],0),1))</f>
        <v>0</v>
      </c>
      <c r="J44" s="20" t="str">
        <f>IF(Checklist48[[#This Row],[SGUID]]="",IF(Checklist48[[#This Row],[SSGUID]]="",IF(Checklist48[[#This Row],[PIGUID]]="","",INDEX(PIs[[Column1]:[SS]],MATCH(Checklist48[[#This Row],[PIGUID]],PIs[GUID],0),2)),INDEX(PIs[[Column1]:[SS]],MATCH(Checklist48[[#This Row],[SSGUID]],PIs[SSGUID],0),18)),INDEX(PIs[[Column1]:[SS]],MATCH(Checklist48[[#This Row],[SGUID]],PIs[SGUID],0),14))</f>
        <v>FO 03.01.01</v>
      </c>
      <c r="K44" s="20" t="str">
        <f>IF(Checklist48[[#This Row],[SGUID]]="",IF(Checklist48[[#This Row],[SSGUID]]="",IF(Checklist48[[#This Row],[PIGUID]]="","",INDEX(PIs[[Column1]:[SS]],MATCH(Checklist48[[#This Row],[PIGUID]],PIs[GUID],0),4)),INDEX(PIs[[Column1]:[Ssbody]],MATCH(Checklist48[[#This Row],[SSGUID]],PIs[SSGUID],0),19)),INDEX(PIs[[Column1]:[SS]],MATCH(Checklist48[[#This Row],[SGUID]],PIs[SGUID],0),15))</f>
        <v>Vermehrungsmaterial wird unter Einhaltung der geltenden Gesetze zur Sortenregistrierung, sofern vorhanden, bezogen.</v>
      </c>
      <c r="L44" s="20" t="str">
        <f>IF(Checklist48[[#This Row],[SGUID]]="",IF(Checklist48[[#This Row],[SSGUID]]="",INDEX(PIs[[Column1]:[SS]],MATCH(Checklist48[[#This Row],[PIGUID]],PIs[GUID],0),6),""),"")</f>
        <v>Es muss eine Dokumentation vorhanden sein (z. B. leere Saatgutverpackung, Pflanzenpass, Packliste oder Rechnung), die mindestens den Sortennamen, die Chargennummer, den Verkäufer des Vermehrungsmaterials und gegebenenfalls zusätzliche Informationen zur Saatgutqualität (Keimfähigkeit, Sortenreinheit, technische Reinheit, Saatgutgesundheit usw.) enthält.
Material aus Anzuchtbetrieben mit GLOBALG.A.P. Zertifizierung für Vermehrungsmaterial wird als konform eingestuft.</v>
      </c>
      <c r="M44" s="20" t="str">
        <f>IF(Checklist48[[#This Row],[SSGUID]]="",IF(Checklist48[[#This Row],[PIGUID]]="","",INDEX(PIs[[Column1]:[SS]],MATCH(Checklist48[[#This Row],[PIGUID]],PIs[GUID],0),8)),"")</f>
        <v>Kritisches Musskriterium</v>
      </c>
      <c r="N44" s="69"/>
      <c r="O44" s="69"/>
      <c r="P44" s="20" t="str">
        <f>IF(Checklist48[[#This Row],[ifna]]="NA","",IF(Checklist48[[#This Row],[RelatedPQ]]=0,"",IF(Checklist48[[#This Row],[RelatedPQ]]="","",IF((INDEX(#REF!,MATCH(Checklist48[[#This Row],[PIGUID&amp;NO]],#REF!,0),1))=Checklist48[[#This Row],[PIGUID]],'Static ID Table'!$A$10,""))))</f>
        <v/>
      </c>
      <c r="Q44" s="20" t="str">
        <f>IF(Checklist48[[#This Row],[Nicht anwendbar]]='Static ID Table'!$A$10,INDEX(#REF!,MATCH(Checklist48[[#This Row],[RelatedPQ]],#REF!,0),3),"")</f>
        <v/>
      </c>
      <c r="R44" s="69"/>
    </row>
    <row r="45" spans="2:18" ht="214.2" x14ac:dyDescent="0.3">
      <c r="B45" s="20"/>
      <c r="C45" s="20"/>
      <c r="D45" s="19">
        <f>IF(Checklist48[[#This Row],[SGUID]]="",IF(Checklist48[[#This Row],[SSGUID]]="",0,1),1)</f>
        <v>0</v>
      </c>
      <c r="E45" s="20" t="s">
        <v>75</v>
      </c>
      <c r="F45" s="56" t="str">
        <f>_xlfn.IFNA(Checklist48[[#This Row],[RelatedPQ]],"NA")</f>
        <v>NA</v>
      </c>
      <c r="G45" s="20" t="e">
        <f>IF(Checklist48[[#This Row],[PIGUID]]="","",INDEX(#REF!,MATCH(Checklist48[[#This Row],[PIGUID&amp;NO]],#REF!,0),2))</f>
        <v>#N/A</v>
      </c>
      <c r="H45" s="56" t="str">
        <f>Checklist48[[#This Row],[PIGUID]]&amp;"NO"</f>
        <v>5upjI0ZtTQomHG812FtHPbNO</v>
      </c>
      <c r="I45" s="56" t="b">
        <f>IF(Checklist48[[#This Row],[PIGUID]]="","",INDEX(PIs[NA Exempt],MATCH(Checklist48[[#This Row],[PIGUID]],PIs[GUID],0),1))</f>
        <v>0</v>
      </c>
      <c r="J45" s="20" t="str">
        <f>IF(Checklist48[[#This Row],[SGUID]]="",IF(Checklist48[[#This Row],[SSGUID]]="",IF(Checklist48[[#This Row],[PIGUID]]="","",INDEX(PIs[[Column1]:[SS]],MATCH(Checklist48[[#This Row],[PIGUID]],PIs[GUID],0),2)),INDEX(PIs[[Column1]:[SS]],MATCH(Checklist48[[#This Row],[SSGUID]],PIs[SSGUID],0),18)),INDEX(PIs[[Column1]:[SS]],MATCH(Checklist48[[#This Row],[SGUID]],PIs[SGUID],0),14))</f>
        <v>FO 03.01.02</v>
      </c>
      <c r="K45" s="20" t="str">
        <f>IF(Checklist48[[#This Row],[SGUID]]="",IF(Checklist48[[#This Row],[SSGUID]]="",IF(Checklist48[[#This Row],[PIGUID]]="","",INDEX(PIs[[Column1]:[SS]],MATCH(Checklist48[[#This Row],[PIGUID]],PIs[GUID],0),4)),INDEX(PIs[[Column1]:[Ssbody]],MATCH(Checklist48[[#This Row],[SSGUID]],PIs[SSGUID],0),19)),INDEX(PIs[[Column1]:[SS]],MATCH(Checklist48[[#This Row],[SGUID]],PIs[SGUID],0),15))</f>
        <v>Vermehrungsmaterial wird unter Einhaltung der Gesetze zum Schutz des geistigen Eigentums bezogen.</v>
      </c>
      <c r="L45" s="20" t="str">
        <f>IF(Checklist48[[#This Row],[SGUID]]="",IF(Checklist48[[#This Row],[SSGUID]]="",INDEX(PIs[[Column1]:[SS]],MATCH(Checklist48[[#This Row],[PIGUID]],PIs[GUID],0),6),""),"")</f>
        <v>Wenn der Produzent registrierte Sorten bzw. Wurzelstöcke verwendet, müssen auf Anfrage Dokumente vorgelegt werden, die nachweisen, dass das Vermehrungsmaterial unter Beachtung der geltenden Vorschriften zum Schutz des geistigen Eigentums gekauft oder anderweitig bezogen wurde. Bei den Dokumenten darf es sich um folgende handeln: Lizenzvertrag (für Ausgangsmaterial, das nicht aus Saatgut stammt, sondern vegetativen Ursprungs ist), ein Dokument oder eine leere Saatgutverpackung, worauf der Sortenname, die Chargennummer sowie der Verkäufer des Vermehrungsmaterials angegeben sind, und eine Packliste/ein Lieferschein oder eine Rechnung, um die Arten und Bezugsmengen aller Vermehrungsmaterialien der letzten 24 Monate nachzuweisen.
Hinweis: Die PLUTO Datenbank der UPOV (https://www.upov.int/pluto/de) und der Variety Finder zur Sortensuche auf der Website des Gemeinschaftlichen Sortenamts (CPVO) (https://cpvoextranet.cpvo.europa.eu/) listen alle Sorten weltweit auf, einschließlich deren Registrierungsangaben und den Angaben zum Schutz geistigen Eigentums je Sorte und Land.</v>
      </c>
      <c r="M45" s="20" t="str">
        <f>IF(Checklist48[[#This Row],[SSGUID]]="",IF(Checklist48[[#This Row],[PIGUID]]="","",INDEX(PIs[[Column1]:[SS]],MATCH(Checklist48[[#This Row],[PIGUID]],PIs[GUID],0),8)),"")</f>
        <v>Kritisches Musskriterium</v>
      </c>
      <c r="N45" s="69"/>
      <c r="O45" s="69"/>
      <c r="P45" s="20" t="str">
        <f>IF(Checklist48[[#This Row],[ifna]]="NA","",IF(Checklist48[[#This Row],[RelatedPQ]]=0,"",IF(Checklist48[[#This Row],[RelatedPQ]]="","",IF((INDEX(#REF!,MATCH(Checklist48[[#This Row],[PIGUID&amp;NO]],#REF!,0),1))=Checklist48[[#This Row],[PIGUID]],'Static ID Table'!$A$10,""))))</f>
        <v/>
      </c>
      <c r="Q45" s="20" t="str">
        <f>IF(Checklist48[[#This Row],[Nicht anwendbar]]='Static ID Table'!$A$10,INDEX(#REF!,MATCH(Checklist48[[#This Row],[RelatedPQ]],#REF!,0),3),"")</f>
        <v/>
      </c>
      <c r="R45" s="69"/>
    </row>
    <row r="46" spans="2:18" ht="193.8" x14ac:dyDescent="0.3">
      <c r="B46" s="20"/>
      <c r="C46" s="20"/>
      <c r="D46" s="19">
        <f>IF(Checklist48[[#This Row],[SGUID]]="",IF(Checklist48[[#This Row],[SSGUID]]="",0,1),1)</f>
        <v>0</v>
      </c>
      <c r="E46" s="20" t="s">
        <v>121</v>
      </c>
      <c r="F46" s="56" t="str">
        <f>_xlfn.IFNA(Checklist48[[#This Row],[RelatedPQ]],"NA")</f>
        <v>NA</v>
      </c>
      <c r="G46" s="20" t="e">
        <f>IF(Checklist48[[#This Row],[PIGUID]]="","",INDEX(#REF!,MATCH(Checklist48[[#This Row],[PIGUID&amp;NO]],#REF!,0),2))</f>
        <v>#N/A</v>
      </c>
      <c r="H46" s="56" t="str">
        <f>Checklist48[[#This Row],[PIGUID]]&amp;"NO"</f>
        <v>3iN0dj8MxhwAmPvSDUtPipNO</v>
      </c>
      <c r="I46" s="56" t="b">
        <f>IF(Checklist48[[#This Row],[PIGUID]]="","",INDEX(PIs[NA Exempt],MATCH(Checklist48[[#This Row],[PIGUID]],PIs[GUID],0),1))</f>
        <v>0</v>
      </c>
      <c r="J46" s="20" t="str">
        <f>IF(Checklist48[[#This Row],[SGUID]]="",IF(Checklist48[[#This Row],[SSGUID]]="",IF(Checklist48[[#This Row],[PIGUID]]="","",INDEX(PIs[[Column1]:[SS]],MATCH(Checklist48[[#This Row],[PIGUID]],PIs[GUID],0),2)),INDEX(PIs[[Column1]:[SS]],MATCH(Checklist48[[#This Row],[SSGUID]],PIs[SSGUID],0),18)),INDEX(PIs[[Column1]:[SS]],MATCH(Checklist48[[#This Row],[SGUID]],PIs[SGUID],0),14))</f>
        <v>FO 03.01.03</v>
      </c>
      <c r="K46" s="20" t="str">
        <f>IF(Checklist48[[#This Row],[SGUID]]="",IF(Checklist48[[#This Row],[SSGUID]]="",IF(Checklist48[[#This Row],[PIGUID]]="","",INDEX(PIs[[Column1]:[SS]],MATCH(Checklist48[[#This Row],[PIGUID]],PIs[GUID],0),4)),INDEX(PIs[[Column1]:[Ssbody]],MATCH(Checklist48[[#This Row],[SSGUID]],PIs[SSGUID],0),19)),INDEX(PIs[[Column1]:[SS]],MATCH(Checklist48[[#This Row],[SGUID]],PIs[SGUID],0),15))</f>
        <v>Für das betriebsinterne Vermehrungsmaterial werden Qualitätssicherungssysteme für die Pflanzengesundheit umgesetzt und Aufzeichnungen darüber geführt.</v>
      </c>
      <c r="L46" s="20" t="str">
        <f>IF(Checklist48[[#This Row],[SGUID]]="",IF(Checklist48[[#This Row],[SSGUID]]="",INDEX(PIs[[Column1]:[SS]],MATCH(Checklist48[[#This Row],[PIGUID]],PIs[GUID],0),6),""),"")</f>
        <v>Es muss ein Qualitätssicherungssystem vorhanden sein, das ein Überwachungssystem für sichtbare Anzeichen von Schädlingen und Krankheiten beinhaltet. Zudem müssen aktuelle Aufzeichnungen des Überwachungssystems vorhanden sein. Die Bezeichnung „Anzuchtbetrieb“ muss sich auf alle Orte beziehen, an denen Vermehrungsmaterial produziert wird, einschließlich der betriebsinternen Auswahl von Veredelungsmaterialien.
Das Überwachungssystem muss auch die Erfassung und Bestimmung der Mutterpflanze bzw. des Feldes der Ursprungskultur einschließen, sofern dies relevant ist. Die Aufzeichnungen müssen in regelmäßigen, festgelegten Intervallen angefertigt werden. Wenn Kulturbäume oder -pflanzen nur für den internen Gebrauch vorgesehen sind (also nicht für den Verkauf), reichen betriebsinterne Aufzeichnungen zu Überwachungs- und Vermehrungsaktivitäten aus. Wenn Wurzelstöcke verwendet werden, muss deren Herkunft besonders beachtet und zu diesem Zweck dokumentiert werden.</v>
      </c>
      <c r="M46" s="20" t="str">
        <f>IF(Checklist48[[#This Row],[SSGUID]]="",IF(Checklist48[[#This Row],[PIGUID]]="","",INDEX(PIs[[Column1]:[SS]],MATCH(Checklist48[[#This Row],[PIGUID]],PIs[GUID],0),8)),"")</f>
        <v>Nicht kritisches Musskriterium</v>
      </c>
      <c r="N46" s="69"/>
      <c r="O46" s="69"/>
      <c r="P46" s="20" t="str">
        <f>IF(Checklist48[[#This Row],[ifna]]="NA","",IF(Checklist48[[#This Row],[RelatedPQ]]=0,"",IF(Checklist48[[#This Row],[RelatedPQ]]="","",IF((INDEX(#REF!,MATCH(Checklist48[[#This Row],[PIGUID&amp;NO]],#REF!,0),1))=Checklist48[[#This Row],[PIGUID]],'Static ID Table'!$A$10,""))))</f>
        <v/>
      </c>
      <c r="Q46" s="20" t="str">
        <f>IF(Checklist48[[#This Row],[Nicht anwendbar]]='Static ID Table'!$A$10,INDEX(#REF!,MATCH(Checklist48[[#This Row],[RelatedPQ]],#REF!,0),3),"")</f>
        <v/>
      </c>
      <c r="R46" s="69"/>
    </row>
    <row r="47" spans="2:18" ht="40.799999999999997" x14ac:dyDescent="0.3">
      <c r="B47" s="20"/>
      <c r="C47" s="20" t="s">
        <v>1034</v>
      </c>
      <c r="D47" s="19">
        <f>IF(Checklist48[[#This Row],[SGUID]]="",IF(Checklist48[[#This Row],[SSGUID]]="",0,1),1)</f>
        <v>1</v>
      </c>
      <c r="E47" s="20"/>
      <c r="F47" s="56" t="str">
        <f>_xlfn.IFNA(Checklist48[[#This Row],[RelatedPQ]],"NA")</f>
        <v/>
      </c>
      <c r="G47" s="20" t="str">
        <f>IF(Checklist48[[#This Row],[PIGUID]]="","",INDEX(#REF!,MATCH(Checklist48[[#This Row],[PIGUID&amp;NO]],#REF!,0),2))</f>
        <v/>
      </c>
      <c r="H47" s="56" t="str">
        <f>Checklist48[[#This Row],[PIGUID]]&amp;"NO"</f>
        <v>NO</v>
      </c>
      <c r="I47" s="56" t="str">
        <f>IF(Checklist48[[#This Row],[PIGUID]]="","",INDEX(PIs[NA Exempt],MATCH(Checklist48[[#This Row],[PIGUID]],PIs[GUID],0),1))</f>
        <v/>
      </c>
      <c r="J47" s="20" t="str">
        <f>IF(Checklist48[[#This Row],[SGUID]]="",IF(Checklist48[[#This Row],[SSGUID]]="",IF(Checklist48[[#This Row],[PIGUID]]="","",INDEX(PIs[[Column1]:[SS]],MATCH(Checklist48[[#This Row],[PIGUID]],PIs[GUID],0),2)),INDEX(PIs[[Column1]:[SS]],MATCH(Checklist48[[#This Row],[SSGUID]],PIs[SSGUID],0),18)),INDEX(PIs[[Column1]:[SS]],MATCH(Checklist48[[#This Row],[SGUID]],PIs[SGUID],0),14))</f>
        <v>FO 03.02 Chemische Behandlungen und Beizungen</v>
      </c>
      <c r="K47" s="20" t="str">
        <f>IF(Checklist48[[#This Row],[SGUID]]="",IF(Checklist48[[#This Row],[SSGUID]]="",IF(Checklist48[[#This Row],[PIGUID]]="","",INDEX(PIs[[Column1]:[SS]],MATCH(Checklist48[[#This Row],[PIGUID]],PIs[GUID],0),4)),INDEX(PIs[[Column1]:[Ssbody]],MATCH(Checklist48[[#This Row],[SSGUID]],PIs[SSGUID],0),19)),INDEX(PIs[[Column1]:[SS]],MATCH(Checklist48[[#This Row],[SGUID]],PIs[SGUID],0),15))</f>
        <v>-</v>
      </c>
      <c r="L47" s="20" t="str">
        <f>IF(Checklist48[[#This Row],[SGUID]]="",IF(Checklist48[[#This Row],[SSGUID]]="",INDEX(PIs[[Column1]:[SS]],MATCH(Checklist48[[#This Row],[PIGUID]],PIs[GUID],0),6),""),"")</f>
        <v/>
      </c>
      <c r="M47" s="20" t="str">
        <f>IF(Checklist48[[#This Row],[SSGUID]]="",IF(Checklist48[[#This Row],[PIGUID]]="","",INDEX(PIs[[Column1]:[SS]],MATCH(Checklist48[[#This Row],[PIGUID]],PIs[GUID],0),8)),"")</f>
        <v/>
      </c>
      <c r="N47" s="69"/>
      <c r="O47" s="69"/>
      <c r="P47" s="20" t="str">
        <f>IF(Checklist48[[#This Row],[ifna]]="NA","",IF(Checklist48[[#This Row],[RelatedPQ]]=0,"",IF(Checklist48[[#This Row],[RelatedPQ]]="","",IF((INDEX(#REF!,MATCH(Checklist48[[#This Row],[PIGUID&amp;NO]],#REF!,0),1))=Checklist48[[#This Row],[PIGUID]],'Static ID Table'!$A$10,""))))</f>
        <v/>
      </c>
      <c r="Q47" s="20" t="str">
        <f>IF(Checklist48[[#This Row],[Nicht anwendbar]]='Static ID Table'!$A$10,INDEX(#REF!,MATCH(Checklist48[[#This Row],[RelatedPQ]],#REF!,0),3),"")</f>
        <v/>
      </c>
      <c r="R47" s="69"/>
    </row>
    <row r="48" spans="2:18" ht="153" x14ac:dyDescent="0.3">
      <c r="B48" s="20"/>
      <c r="C48" s="20"/>
      <c r="D48" s="19">
        <f>IF(Checklist48[[#This Row],[SGUID]]="",IF(Checklist48[[#This Row],[SSGUID]]="",0,1),1)</f>
        <v>0</v>
      </c>
      <c r="E48" s="20" t="s">
        <v>1028</v>
      </c>
      <c r="F48" s="56" t="str">
        <f>_xlfn.IFNA(Checklist48[[#This Row],[RelatedPQ]],"NA")</f>
        <v>NA</v>
      </c>
      <c r="G48" s="20" t="e">
        <f>IF(Checklist48[[#This Row],[PIGUID]]="","",INDEX(#REF!,MATCH(Checklist48[[#This Row],[PIGUID&amp;NO]],#REF!,0),2))</f>
        <v>#N/A</v>
      </c>
      <c r="H48" s="56" t="str">
        <f>Checklist48[[#This Row],[PIGUID]]&amp;"NO"</f>
        <v>yYfmpzUcjVrVUpET9puirNO</v>
      </c>
      <c r="I48" s="56" t="b">
        <f>IF(Checklist48[[#This Row],[PIGUID]]="","",INDEX(PIs[NA Exempt],MATCH(Checklist48[[#This Row],[PIGUID]],PIs[GUID],0),1))</f>
        <v>0</v>
      </c>
      <c r="J48" s="20" t="str">
        <f>IF(Checklist48[[#This Row],[SGUID]]="",IF(Checklist48[[#This Row],[SSGUID]]="",IF(Checklist48[[#This Row],[PIGUID]]="","",INDEX(PIs[[Column1]:[SS]],MATCH(Checklist48[[#This Row],[PIGUID]],PIs[GUID],0),2)),INDEX(PIs[[Column1]:[SS]],MATCH(Checklist48[[#This Row],[SSGUID]],PIs[SSGUID],0),18)),INDEX(PIs[[Column1]:[SS]],MATCH(Checklist48[[#This Row],[SGUID]],PIs[SGUID],0),14))</f>
        <v>FO 03.02.01</v>
      </c>
      <c r="K48" s="20" t="str">
        <f>IF(Checklist48[[#This Row],[SGUID]]="",IF(Checklist48[[#This Row],[SSGUID]]="",IF(Checklist48[[#This Row],[PIGUID]]="","",INDEX(PIs[[Column1]:[SS]],MATCH(Checklist48[[#This Row],[PIGUID]],PIs[GUID],0),4)),INDEX(PIs[[Column1]:[Ssbody]],MATCH(Checklist48[[#This Row],[SSGUID]],PIs[SSGUID],0),19)),INDEX(PIs[[Column1]:[SS]],MATCH(Checklist48[[#This Row],[SGUID]],PIs[SGUID],0),15))</f>
        <v>Für gekauftes Vermehrungsmaterial liegen Informationen zu chemischen Behandlungen vor.</v>
      </c>
      <c r="L48" s="20" t="str">
        <f>IF(Checklist48[[#This Row],[SGUID]]="",IF(Checklist48[[#This Row],[SSGUID]]="",INDEX(PIs[[Column1]:[SS]],MATCH(Checklist48[[#This Row],[PIGUID]],PIs[GUID],0),6),""),"")</f>
        <v>Aufzeichnungen mit den Namen der chemischen Produkte, die vom Lieferanten beim Vermehrungsmaterial angewendet wurden, müssen auf Anfrage vorhanden sein. Dies kann in folgender Form sein:
\- Durch den Lieferanten geführte Aufzeichnungen über die Anwendungen
\- Informationen auf Saatgutverpackungen
\- Listen der Namen angewendeter Pflanzenschutzmittel
Die Anforderungen gelten als erfüllt, wenn Produzenten Lieferanten nutzen, die eine GLOBALG.A.P. Zertifizierung für Vermehrungsmaterial oder eine als gleichwertig anerkannte oder eine andere anerkannte GLOBALG.A.P. Zertifizierung besitzen.
„N/A“ für mehrjährige Kulturpflanzen.</v>
      </c>
      <c r="M48" s="20" t="str">
        <f>IF(Checklist48[[#This Row],[SSGUID]]="",IF(Checklist48[[#This Row],[PIGUID]]="","",INDEX(PIs[[Column1]:[SS]],MATCH(Checklist48[[#This Row],[PIGUID]],PIs[GUID],0),8)),"")</f>
        <v>Nicht kritisches Musskriterium</v>
      </c>
      <c r="N48" s="69"/>
      <c r="O48" s="69"/>
      <c r="P48" s="20" t="str">
        <f>IF(Checklist48[[#This Row],[ifna]]="NA","",IF(Checklist48[[#This Row],[RelatedPQ]]=0,"",IF(Checklist48[[#This Row],[RelatedPQ]]="","",IF((INDEX(#REF!,MATCH(Checklist48[[#This Row],[PIGUID&amp;NO]],#REF!,0),1))=Checklist48[[#This Row],[PIGUID]],'Static ID Table'!$A$10,""))))</f>
        <v/>
      </c>
      <c r="Q48" s="20" t="str">
        <f>IF(Checklist48[[#This Row],[Nicht anwendbar]]='Static ID Table'!$A$10,INDEX(#REF!,MATCH(Checklist48[[#This Row],[RelatedPQ]],#REF!,0),3),"")</f>
        <v/>
      </c>
      <c r="R48" s="69"/>
    </row>
    <row r="49" spans="2:18" ht="153" x14ac:dyDescent="0.3">
      <c r="B49" s="20"/>
      <c r="C49" s="20"/>
      <c r="D49" s="19">
        <f>IF(Checklist48[[#This Row],[SGUID]]="",IF(Checklist48[[#This Row],[SSGUID]]="",0,1),1)</f>
        <v>0</v>
      </c>
      <c r="E49" s="20" t="s">
        <v>1035</v>
      </c>
      <c r="F49" s="56" t="str">
        <f>_xlfn.IFNA(Checklist48[[#This Row],[RelatedPQ]],"NA")</f>
        <v>NA</v>
      </c>
      <c r="G49" s="20" t="e">
        <f>IF(Checklist48[[#This Row],[PIGUID]]="","",INDEX(#REF!,MATCH(Checklist48[[#This Row],[PIGUID&amp;NO]],#REF!,0),2))</f>
        <v>#N/A</v>
      </c>
      <c r="H49" s="56" t="str">
        <f>Checklist48[[#This Row],[PIGUID]]&amp;"NO"</f>
        <v>3RDU80FZodR5KDkY5DZdlSNO</v>
      </c>
      <c r="I49" s="56" t="b">
        <f>IF(Checklist48[[#This Row],[PIGUID]]="","",INDEX(PIs[NA Exempt],MATCH(Checklist48[[#This Row],[PIGUID]],PIs[GUID],0),1))</f>
        <v>0</v>
      </c>
      <c r="J49" s="20" t="str">
        <f>IF(Checklist48[[#This Row],[SGUID]]="",IF(Checklist48[[#This Row],[SSGUID]]="",IF(Checklist48[[#This Row],[PIGUID]]="","",INDEX(PIs[[Column1]:[SS]],MATCH(Checklist48[[#This Row],[PIGUID]],PIs[GUID],0),2)),INDEX(PIs[[Column1]:[SS]],MATCH(Checklist48[[#This Row],[SSGUID]],PIs[SSGUID],0),18)),INDEX(PIs[[Column1]:[SS]],MATCH(Checklist48[[#This Row],[SGUID]],PIs[SGUID],0),14))</f>
        <v>FO 03.02.02</v>
      </c>
      <c r="K49" s="20" t="str">
        <f>IF(Checklist48[[#This Row],[SGUID]]="",IF(Checklist48[[#This Row],[SSGUID]]="",IF(Checklist48[[#This Row],[PIGUID]]="","",INDEX(PIs[[Column1]:[SS]],MATCH(Checklist48[[#This Row],[PIGUID]],PIs[GUID],0),4)),INDEX(PIs[[Column1]:[Ssbody]],MATCH(Checklist48[[#This Row],[SSGUID]],PIs[SSGUID],0),19)),INDEX(PIs[[Column1]:[SS]],MATCH(Checklist48[[#This Row],[SGUID]],PIs[SGUID],0),15))</f>
        <v>Es sind aktuelle Aufzeichnungen zu allen chemischen Behandlungen von betriebsinternem Vermehrungsmaterial vorhanden.</v>
      </c>
      <c r="L49" s="20" t="str">
        <f>IF(Checklist48[[#This Row],[SGUID]]="",IF(Checklist48[[#This Row],[SSGUID]]="",INDEX(PIs[[Column1]:[SS]],MATCH(Checklist48[[#This Row],[PIGUID]],PIs[GUID],0),6),""),"")</f>
        <v>Es müssen Aufzeichnungen über alle Behandlungen mit Pflanzenschutzmitteln (PSM) während der Vermehrungsphase in der betriebsinternen Anzuchtanlage vorhanden sein und Folgendes enthalten:
\- Standort
\- Datum
\- Handelsname und Wirkstoff jedes Produkts
\- Name des Anwenders
\- Begründung der Anwendung
\- Menge
\- Verwendete Maschine(n)
Dieser Grundsatz und die entsprechenden Kriterien gelten primär für kurzzyklische  Kulturpflanzen und nur selten für Bäume, bei denen die Vermehrung und die aktive Produktion länger auseinanderliegen.</v>
      </c>
      <c r="M49" s="20" t="str">
        <f>IF(Checklist48[[#This Row],[SSGUID]]="",IF(Checklist48[[#This Row],[PIGUID]]="","",INDEX(PIs[[Column1]:[SS]],MATCH(Checklist48[[#This Row],[PIGUID]],PIs[GUID],0),8)),"")</f>
        <v>Kritisches Musskriterium</v>
      </c>
      <c r="N49" s="69"/>
      <c r="O49" s="69"/>
      <c r="P49" s="20" t="str">
        <f>IF(Checklist48[[#This Row],[ifna]]="NA","",IF(Checklist48[[#This Row],[RelatedPQ]]=0,"",IF(Checklist48[[#This Row],[RelatedPQ]]="","",IF((INDEX(#REF!,MATCH(Checklist48[[#This Row],[PIGUID&amp;NO]],#REF!,0),1))=Checklist48[[#This Row],[PIGUID]],'Static ID Table'!$A$10,""))))</f>
        <v/>
      </c>
      <c r="Q49" s="20" t="str">
        <f>IF(Checklist48[[#This Row],[Nicht anwendbar]]='Static ID Table'!$A$10,INDEX(#REF!,MATCH(Checklist48[[#This Row],[RelatedPQ]],#REF!,0),3),"")</f>
        <v/>
      </c>
      <c r="R49" s="69"/>
    </row>
    <row r="50" spans="2:18" ht="40.799999999999997" x14ac:dyDescent="0.3">
      <c r="B50" s="20"/>
      <c r="C50" s="20" t="s">
        <v>270</v>
      </c>
      <c r="D50" s="19">
        <f>IF(Checklist48[[#This Row],[SGUID]]="",IF(Checklist48[[#This Row],[SSGUID]]="",0,1),1)</f>
        <v>1</v>
      </c>
      <c r="E50" s="20"/>
      <c r="F50" s="56" t="str">
        <f>_xlfn.IFNA(Checklist48[[#This Row],[RelatedPQ]],"NA")</f>
        <v/>
      </c>
      <c r="G50" s="20" t="str">
        <f>IF(Checklist48[[#This Row],[PIGUID]]="","",INDEX(#REF!,MATCH(Checklist48[[#This Row],[PIGUID&amp;NO]],#REF!,0),2))</f>
        <v/>
      </c>
      <c r="H50" s="56" t="str">
        <f>Checklist48[[#This Row],[PIGUID]]&amp;"NO"</f>
        <v>NO</v>
      </c>
      <c r="I50" s="56" t="str">
        <f>IF(Checklist48[[#This Row],[PIGUID]]="","",INDEX(PIs[NA Exempt],MATCH(Checklist48[[#This Row],[PIGUID]],PIs[GUID],0),1))</f>
        <v/>
      </c>
      <c r="J50" s="20" t="str">
        <f>IF(Checklist48[[#This Row],[SGUID]]="",IF(Checklist48[[#This Row],[SSGUID]]="",IF(Checklist48[[#This Row],[PIGUID]]="","",INDEX(PIs[[Column1]:[SS]],MATCH(Checklist48[[#This Row],[PIGUID]],PIs[GUID],0),2)),INDEX(PIs[[Column1]:[SS]],MATCH(Checklist48[[#This Row],[SSGUID]],PIs[SSGUID],0),18)),INDEX(PIs[[Column1]:[SS]],MATCH(Checklist48[[#This Row],[SGUID]],PIs[SGUID],0),14))</f>
        <v>FO 03.03 Gentechnisch veränderte Organismen</v>
      </c>
      <c r="K50" s="20" t="str">
        <f>IF(Checklist48[[#This Row],[SGUID]]="",IF(Checklist48[[#This Row],[SSGUID]]="",IF(Checklist48[[#This Row],[PIGUID]]="","",INDEX(PIs[[Column1]:[SS]],MATCH(Checklist48[[#This Row],[PIGUID]],PIs[GUID],0),4)),INDEX(PIs[[Column1]:[Ssbody]],MATCH(Checklist48[[#This Row],[SSGUID]],PIs[SSGUID],0),19)),INDEX(PIs[[Column1]:[SS]],MATCH(Checklist48[[#This Row],[SGUID]],PIs[SGUID],0),15))</f>
        <v>-</v>
      </c>
      <c r="L50" s="20" t="str">
        <f>IF(Checklist48[[#This Row],[SGUID]]="",IF(Checklist48[[#This Row],[SSGUID]]="",INDEX(PIs[[Column1]:[SS]],MATCH(Checklist48[[#This Row],[PIGUID]],PIs[GUID],0),6),""),"")</f>
        <v/>
      </c>
      <c r="M50" s="20" t="str">
        <f>IF(Checklist48[[#This Row],[SSGUID]]="",IF(Checklist48[[#This Row],[PIGUID]]="","",INDEX(PIs[[Column1]:[SS]],MATCH(Checklist48[[#This Row],[PIGUID]],PIs[GUID],0),8)),"")</f>
        <v/>
      </c>
      <c r="N50" s="69"/>
      <c r="O50" s="69"/>
      <c r="P50" s="20" t="str">
        <f>IF(Checklist48[[#This Row],[ifna]]="NA","",IF(Checklist48[[#This Row],[RelatedPQ]]=0,"",IF(Checklist48[[#This Row],[RelatedPQ]]="","",IF((INDEX(#REF!,MATCH(Checklist48[[#This Row],[PIGUID&amp;NO]],#REF!,0),1))=Checklist48[[#This Row],[PIGUID]],'Static ID Table'!$A$10,""))))</f>
        <v/>
      </c>
      <c r="Q50" s="20" t="str">
        <f>IF(Checklist48[[#This Row],[Nicht anwendbar]]='Static ID Table'!$A$10,INDEX(#REF!,MATCH(Checklist48[[#This Row],[RelatedPQ]],#REF!,0),3),"")</f>
        <v/>
      </c>
      <c r="R50" s="69"/>
    </row>
    <row r="51" spans="2:18" ht="71.400000000000006" x14ac:dyDescent="0.3">
      <c r="B51" s="20"/>
      <c r="C51" s="20"/>
      <c r="D51" s="19">
        <f>IF(Checklist48[[#This Row],[SGUID]]="",IF(Checklist48[[#This Row],[SSGUID]]="",0,1),1)</f>
        <v>0</v>
      </c>
      <c r="E51" s="20" t="s">
        <v>579</v>
      </c>
      <c r="F51" s="56" t="str">
        <f>_xlfn.IFNA(Checklist48[[#This Row],[RelatedPQ]],"NA")</f>
        <v>NA</v>
      </c>
      <c r="G51" s="20" t="e">
        <f>IF(Checklist48[[#This Row],[PIGUID]]="","",INDEX(#REF!,MATCH(Checklist48[[#This Row],[PIGUID&amp;NO]],#REF!,0),2))</f>
        <v>#N/A</v>
      </c>
      <c r="H51" s="56" t="str">
        <f>Checklist48[[#This Row],[PIGUID]]&amp;"NO"</f>
        <v>5oCkXTJdFGwstXYPbMisckNO</v>
      </c>
      <c r="I51" s="56" t="b">
        <f>IF(Checklist48[[#This Row],[PIGUID]]="","",INDEX(PIs[NA Exempt],MATCH(Checklist48[[#This Row],[PIGUID]],PIs[GUID],0),1))</f>
        <v>0</v>
      </c>
      <c r="J51" s="20" t="str">
        <f>IF(Checklist48[[#This Row],[SGUID]]="",IF(Checklist48[[#This Row],[SSGUID]]="",IF(Checklist48[[#This Row],[PIGUID]]="","",INDEX(PIs[[Column1]:[SS]],MATCH(Checklist48[[#This Row],[PIGUID]],PIs[GUID],0),2)),INDEX(PIs[[Column1]:[SS]],MATCH(Checklist48[[#This Row],[SSGUID]],PIs[SSGUID],0),18)),INDEX(PIs[[Column1]:[SS]],MATCH(Checklist48[[#This Row],[SGUID]],PIs[SGUID],0),14))</f>
        <v>FO 03.03.01</v>
      </c>
      <c r="K51" s="20" t="str">
        <f>IF(Checklist48[[#This Row],[SGUID]]="",IF(Checklist48[[#This Row],[SSGUID]]="",IF(Checklist48[[#This Row],[PIGUID]]="","",INDEX(PIs[[Column1]:[SS]],MATCH(Checklist48[[#This Row],[PIGUID]],PIs[GUID],0),4)),INDEX(PIs[[Column1]:[Ssbody]],MATCH(Checklist48[[#This Row],[SSGUID]],PIs[SSGUID],0),19)),INDEX(PIs[[Column1]:[SS]],MATCH(Checklist48[[#This Row],[SGUID]],PIs[SGUID],0),15))</f>
        <v>Der (Versuchs-)Anbau von gentechnisch veränderten Kulturen unterliegt den im Herstellungsland geltenden Vorschriften.</v>
      </c>
      <c r="L51" s="20" t="str">
        <f>IF(Checklist48[[#This Row],[SGUID]]="",IF(Checklist48[[#This Row],[SSGUID]]="",INDEX(PIs[[Column1]:[SS]],MATCH(Checklist48[[#This Row],[PIGUID]],PIs[GUID],0),6),""),"")</f>
        <v>Der Produzent muss über ein Exemplar der im Herstellungsland geltenden Gesetze verfügen und diese einhalten. Es müssen Aufzeichnungen zu den spezifischen Veränderungen und/oder der spezifische Erkennungsmarker aufbewahrt werden. Es muss eine spezifische Kulturführungs- und Handhabungsberatung eingeholt werden.</v>
      </c>
      <c r="M51" s="20" t="str">
        <f>IF(Checklist48[[#This Row],[SSGUID]]="",IF(Checklist48[[#This Row],[PIGUID]]="","",INDEX(PIs[[Column1]:[SS]],MATCH(Checklist48[[#This Row],[PIGUID]],PIs[GUID],0),8)),"")</f>
        <v>Kritisches Musskriterium</v>
      </c>
      <c r="N51" s="69"/>
      <c r="O51" s="69"/>
      <c r="P51" s="20" t="str">
        <f>IF(Checklist48[[#This Row],[ifna]]="NA","",IF(Checklist48[[#This Row],[RelatedPQ]]=0,"",IF(Checklist48[[#This Row],[RelatedPQ]]="","",IF((INDEX(#REF!,MATCH(Checklist48[[#This Row],[PIGUID&amp;NO]],#REF!,0),1))=Checklist48[[#This Row],[PIGUID]],'Static ID Table'!$A$10,""))))</f>
        <v/>
      </c>
      <c r="Q51" s="20" t="str">
        <f>IF(Checklist48[[#This Row],[Nicht anwendbar]]='Static ID Table'!$A$10,INDEX(#REF!,MATCH(Checklist48[[#This Row],[RelatedPQ]],#REF!,0),3),"")</f>
        <v/>
      </c>
      <c r="R51" s="69"/>
    </row>
    <row r="52" spans="2:18" ht="51" x14ac:dyDescent="0.3">
      <c r="B52" s="20"/>
      <c r="C52" s="20"/>
      <c r="D52" s="19">
        <f>IF(Checklist48[[#This Row],[SGUID]]="",IF(Checklist48[[#This Row],[SSGUID]]="",0,1),1)</f>
        <v>0</v>
      </c>
      <c r="E52" s="20" t="s">
        <v>264</v>
      </c>
      <c r="F52" s="56" t="str">
        <f>_xlfn.IFNA(Checklist48[[#This Row],[RelatedPQ]],"NA")</f>
        <v>NA</v>
      </c>
      <c r="G52" s="20" t="e">
        <f>IF(Checklist48[[#This Row],[PIGUID]]="","",INDEX(#REF!,MATCH(Checklist48[[#This Row],[PIGUID&amp;NO]],#REF!,0),2))</f>
        <v>#N/A</v>
      </c>
      <c r="H52" s="56" t="str">
        <f>Checklist48[[#This Row],[PIGUID]]&amp;"NO"</f>
        <v>576nzgttvJJQqI6hrSGTLeNO</v>
      </c>
      <c r="I52" s="56" t="b">
        <f>IF(Checklist48[[#This Row],[PIGUID]]="","",INDEX(PIs[NA Exempt],MATCH(Checklist48[[#This Row],[PIGUID]],PIs[GUID],0),1))</f>
        <v>0</v>
      </c>
      <c r="J52" s="20" t="str">
        <f>IF(Checklist48[[#This Row],[SGUID]]="",IF(Checklist48[[#This Row],[SSGUID]]="",IF(Checklist48[[#This Row],[PIGUID]]="","",INDEX(PIs[[Column1]:[SS]],MATCH(Checklist48[[#This Row],[PIGUID]],PIs[GUID],0),2)),INDEX(PIs[[Column1]:[SS]],MATCH(Checklist48[[#This Row],[SSGUID]],PIs[SSGUID],0),18)),INDEX(PIs[[Column1]:[SS]],MATCH(Checklist48[[#This Row],[SGUID]],PIs[SGUID],0),14))</f>
        <v>FO 03.03.02</v>
      </c>
      <c r="K52" s="20" t="str">
        <f>IF(Checklist48[[#This Row],[SGUID]]="",IF(Checklist48[[#This Row],[SSGUID]]="",IF(Checklist48[[#This Row],[PIGUID]]="","",INDEX(PIs[[Column1]:[SS]],MATCH(Checklist48[[#This Row],[PIGUID]],PIs[GUID],0),4)),INDEX(PIs[[Column1]:[Ssbody]],MATCH(Checklist48[[#This Row],[SSGUID]],PIs[SSGUID],0),19)),INDEX(PIs[[Column1]:[SS]],MATCH(Checklist48[[#This Row],[SGUID]],PIs[SGUID],0),15))</f>
        <v>Falls der Produzent gentechnisch veränderte Organismen (GVO) anbaut, ist hierüber eine Dokumentation vorhanden.</v>
      </c>
      <c r="L52" s="20" t="str">
        <f>IF(Checklist48[[#This Row],[SGUID]]="",IF(Checklist48[[#This Row],[SSGUID]]="",INDEX(PIs[[Column1]:[SS]],MATCH(Checklist48[[#This Row],[PIGUID]],PIs[GUID],0),6),""),"")</f>
        <v>Falls gentechnisch veränderte Kulturen und/oder Produkte aus Sorten, die gentechnisch verändert wurden, verwendet oder angebaut werden, müssen Aufzeichnungen über deren Aussaat/Pflanzung, Verwendung oder Produktion geführt werden.</v>
      </c>
      <c r="M52" s="20" t="str">
        <f>IF(Checklist48[[#This Row],[SSGUID]]="",IF(Checklist48[[#This Row],[PIGUID]]="","",INDEX(PIs[[Column1]:[SS]],MATCH(Checklist48[[#This Row],[PIGUID]],PIs[GUID],0),8)),"")</f>
        <v>Nicht kritisches Musskriterium</v>
      </c>
      <c r="N52" s="69"/>
      <c r="O52" s="69"/>
      <c r="P52" s="20" t="str">
        <f>IF(Checklist48[[#This Row],[ifna]]="NA","",IF(Checklist48[[#This Row],[RelatedPQ]]=0,"",IF(Checklist48[[#This Row],[RelatedPQ]]="","",IF((INDEX(#REF!,MATCH(Checklist48[[#This Row],[PIGUID&amp;NO]],#REF!,0),1))=Checklist48[[#This Row],[PIGUID]],'Static ID Table'!$A$10,""))))</f>
        <v/>
      </c>
      <c r="Q52" s="20" t="str">
        <f>IF(Checklist48[[#This Row],[Nicht anwendbar]]='Static ID Table'!$A$10,INDEX(#REF!,MATCH(Checklist48[[#This Row],[RelatedPQ]],#REF!,0),3),"")</f>
        <v/>
      </c>
      <c r="R52" s="69"/>
    </row>
    <row r="53" spans="2:18" ht="51" x14ac:dyDescent="0.3">
      <c r="B53" s="20"/>
      <c r="C53" s="20"/>
      <c r="D53" s="19">
        <f>IF(Checklist48[[#This Row],[SGUID]]="",IF(Checklist48[[#This Row],[SSGUID]]="",0,1),1)</f>
        <v>0</v>
      </c>
      <c r="E53" s="20" t="s">
        <v>573</v>
      </c>
      <c r="F53" s="56" t="str">
        <f>_xlfn.IFNA(Checklist48[[#This Row],[RelatedPQ]],"NA")</f>
        <v>NA</v>
      </c>
      <c r="G53" s="20" t="e">
        <f>IF(Checklist48[[#This Row],[PIGUID]]="","",INDEX(#REF!,MATCH(Checklist48[[#This Row],[PIGUID&amp;NO]],#REF!,0),2))</f>
        <v>#N/A</v>
      </c>
      <c r="H53" s="56" t="str">
        <f>Checklist48[[#This Row],[PIGUID]]&amp;"NO"</f>
        <v>7ifKEcvN3QUCLa7b59iPF5NO</v>
      </c>
      <c r="I53" s="56" t="b">
        <f>IF(Checklist48[[#This Row],[PIGUID]]="","",INDEX(PIs[NA Exempt],MATCH(Checklist48[[#This Row],[PIGUID]],PIs[GUID],0),1))</f>
        <v>0</v>
      </c>
      <c r="J53" s="20" t="str">
        <f>IF(Checklist48[[#This Row],[SGUID]]="",IF(Checklist48[[#This Row],[SSGUID]]="",IF(Checklist48[[#This Row],[PIGUID]]="","",INDEX(PIs[[Column1]:[SS]],MATCH(Checklist48[[#This Row],[PIGUID]],PIs[GUID],0),2)),INDEX(PIs[[Column1]:[SS]],MATCH(Checklist48[[#This Row],[SSGUID]],PIs[SSGUID],0),18)),INDEX(PIs[[Column1]:[SS]],MATCH(Checklist48[[#This Row],[SGUID]],PIs[SGUID],0),14))</f>
        <v>FO 03.03.03</v>
      </c>
      <c r="K53" s="20" t="str">
        <f>IF(Checklist48[[#This Row],[SGUID]]="",IF(Checklist48[[#This Row],[SSGUID]]="",IF(Checklist48[[#This Row],[PIGUID]]="","",INDEX(PIs[[Column1]:[SS]],MATCH(Checklist48[[#This Row],[PIGUID]],PIs[GUID],0),4)),INDEX(PIs[[Column1]:[Ssbody]],MATCH(Checklist48[[#This Row],[SSGUID]],PIs[SSGUID],0),19)),INDEX(PIs[[Column1]:[SS]],MATCH(Checklist48[[#This Row],[SGUID]],PIs[SGUID],0),15))</f>
        <v>Die direkten Kunden des Produzenten wurden über den Status des Produkts als gentechnisch veränderter Organismus (GVO) informiert.</v>
      </c>
      <c r="L53" s="20" t="str">
        <f>IF(Checklist48[[#This Row],[SGUID]]="",IF(Checklist48[[#This Row],[SSGUID]]="",INDEX(PIs[[Column1]:[SS]],MATCH(Checklist48[[#This Row],[PIGUID]],PIs[GUID],0),6),""),"")</f>
        <v>Es müssen dokumentierte Nachweise über diese Kommunikation aufbewahrt werden und eine Verifizierung darüber ermöglichen, dass alle an direkte Kunden gelieferten Produkte den vereinbarten Anforderungen entsprechen.</v>
      </c>
      <c r="M53" s="20" t="str">
        <f>IF(Checklist48[[#This Row],[SSGUID]]="",IF(Checklist48[[#This Row],[PIGUID]]="","",INDEX(PIs[[Column1]:[SS]],MATCH(Checklist48[[#This Row],[PIGUID]],PIs[GUID],0),8)),"")</f>
        <v>Kritisches Musskriterium</v>
      </c>
      <c r="N53" s="69"/>
      <c r="O53" s="69"/>
      <c r="P53" s="20" t="str">
        <f>IF(Checklist48[[#This Row],[ifna]]="NA","",IF(Checklist48[[#This Row],[RelatedPQ]]=0,"",IF(Checklist48[[#This Row],[RelatedPQ]]="","",IF((INDEX(#REF!,MATCH(Checklist48[[#This Row],[PIGUID&amp;NO]],#REF!,0),1))=Checklist48[[#This Row],[PIGUID]],'Static ID Table'!$A$10,""))))</f>
        <v/>
      </c>
      <c r="Q53" s="20" t="str">
        <f>IF(Checklist48[[#This Row],[Nicht anwendbar]]='Static ID Table'!$A$10,INDEX(#REF!,MATCH(Checklist48[[#This Row],[RelatedPQ]],#REF!,0),3),"")</f>
        <v/>
      </c>
      <c r="R53" s="69"/>
    </row>
    <row r="54" spans="2:18" ht="71.400000000000006" x14ac:dyDescent="0.3">
      <c r="B54" s="20"/>
      <c r="C54" s="20"/>
      <c r="D54" s="19">
        <f>IF(Checklist48[[#This Row],[SGUID]]="",IF(Checklist48[[#This Row],[SSGUID]]="",0,1),1)</f>
        <v>0</v>
      </c>
      <c r="E54" s="20" t="s">
        <v>561</v>
      </c>
      <c r="F54" s="56" t="str">
        <f>_xlfn.IFNA(Checklist48[[#This Row],[RelatedPQ]],"NA")</f>
        <v>NA</v>
      </c>
      <c r="G54" s="20" t="e">
        <f>IF(Checklist48[[#This Row],[PIGUID]]="","",INDEX(#REF!,MATCH(Checklist48[[#This Row],[PIGUID&amp;NO]],#REF!,0),2))</f>
        <v>#N/A</v>
      </c>
      <c r="H54" s="56" t="str">
        <f>Checklist48[[#This Row],[PIGUID]]&amp;"NO"</f>
        <v>lOpb0fLvZm9IJJqciS5cpNO</v>
      </c>
      <c r="I54" s="56" t="b">
        <f>IF(Checklist48[[#This Row],[PIGUID]]="","",INDEX(PIs[NA Exempt],MATCH(Checklist48[[#This Row],[PIGUID]],PIs[GUID],0),1))</f>
        <v>0</v>
      </c>
      <c r="J54" s="20" t="str">
        <f>IF(Checklist48[[#This Row],[SGUID]]="",IF(Checklist48[[#This Row],[SSGUID]]="",IF(Checklist48[[#This Row],[PIGUID]]="","",INDEX(PIs[[Column1]:[SS]],MATCH(Checklist48[[#This Row],[PIGUID]],PIs[GUID],0),2)),INDEX(PIs[[Column1]:[SS]],MATCH(Checklist48[[#This Row],[SSGUID]],PIs[SSGUID],0),18)),INDEX(PIs[[Column1]:[SS]],MATCH(Checklist48[[#This Row],[SGUID]],PIs[SGUID],0),14))</f>
        <v>FO 03.03.04</v>
      </c>
      <c r="K54" s="20" t="str">
        <f>IF(Checklist48[[#This Row],[SGUID]]="",IF(Checklist48[[#This Row],[SSGUID]]="",IF(Checklist48[[#This Row],[PIGUID]]="","",INDEX(PIs[[Column1]:[SS]],MATCH(Checklist48[[#This Row],[PIGUID]],PIs[GUID],0),4)),INDEX(PIs[[Column1]:[Ssbody]],MATCH(Checklist48[[#This Row],[SSGUID]],PIs[SSGUID],0),19)),INDEX(PIs[[Column1]:[SS]],MATCH(Checklist48[[#This Row],[SGUID]],PIs[SGUID],0),15))</f>
        <v>Es ist ein Verfahren für die Verwendung und die Handhabung von gentechnisch veränderten Materialien vorhanden.</v>
      </c>
      <c r="L54" s="20" t="str">
        <f>IF(Checklist48[[#This Row],[SGUID]]="",IF(Checklist48[[#This Row],[SSGUID]]="",INDEX(PIs[[Column1]:[SS]],MATCH(Checklist48[[#This Row],[PIGUID]],PIs[GUID],0),6),""),"")</f>
        <v>Es muss ein dokumentiertes Verfahren vorhanden sein, in dem erläutert wird, wie gentechnisch veränderte Materialien (Kulturen und Versuche) gehandhabt und gelagert werden, um das Risiko einer Kontamination mit konventionellen Materialien (z. B. versehentliches Vermischen mit benachbarten nicht gentechnisch veränderten Kulturen) zu minimieren und die Produktintegrität zu wahren.</v>
      </c>
      <c r="M54" s="20" t="str">
        <f>IF(Checklist48[[#This Row],[SSGUID]]="",IF(Checklist48[[#This Row],[PIGUID]]="","",INDEX(PIs[[Column1]:[SS]],MATCH(Checklist48[[#This Row],[PIGUID]],PIs[GUID],0),8)),"")</f>
        <v>Nicht kritisches Musskriterium</v>
      </c>
      <c r="N54" s="69"/>
      <c r="O54" s="69"/>
      <c r="P54" s="20" t="str">
        <f>IF(Checklist48[[#This Row],[ifna]]="NA","",IF(Checklist48[[#This Row],[RelatedPQ]]=0,"",IF(Checklist48[[#This Row],[RelatedPQ]]="","",IF((INDEX(#REF!,MATCH(Checklist48[[#This Row],[PIGUID&amp;NO]],#REF!,0),1))=Checklist48[[#This Row],[PIGUID]],'Static ID Table'!$A$10,""))))</f>
        <v/>
      </c>
      <c r="Q54" s="20" t="str">
        <f>IF(Checklist48[[#This Row],[Nicht anwendbar]]='Static ID Table'!$A$10,INDEX(#REF!,MATCH(Checklist48[[#This Row],[RelatedPQ]],#REF!,0),3),"")</f>
        <v/>
      </c>
      <c r="R54" s="69"/>
    </row>
    <row r="55" spans="2:18" ht="30.6" x14ac:dyDescent="0.3">
      <c r="B55" s="20"/>
      <c r="C55" s="20"/>
      <c r="D55" s="19">
        <f>IF(Checklist48[[#This Row],[SGUID]]="",IF(Checklist48[[#This Row],[SSGUID]]="",0,1),1)</f>
        <v>0</v>
      </c>
      <c r="E55" s="20" t="s">
        <v>555</v>
      </c>
      <c r="F55" s="56" t="str">
        <f>_xlfn.IFNA(Checklist48[[#This Row],[RelatedPQ]],"NA")</f>
        <v>NA</v>
      </c>
      <c r="G55" s="20" t="e">
        <f>IF(Checklist48[[#This Row],[PIGUID]]="","",INDEX(#REF!,MATCH(Checklist48[[#This Row],[PIGUID&amp;NO]],#REF!,0),2))</f>
        <v>#N/A</v>
      </c>
      <c r="H55" s="56" t="str">
        <f>Checklist48[[#This Row],[PIGUID]]&amp;"NO"</f>
        <v>3Q35u11oCNGGok4GkvdDq8NO</v>
      </c>
      <c r="I55" s="56" t="b">
        <f>IF(Checklist48[[#This Row],[PIGUID]]="","",INDEX(PIs[NA Exempt],MATCH(Checklist48[[#This Row],[PIGUID]],PIs[GUID],0),1))</f>
        <v>0</v>
      </c>
      <c r="J55" s="20" t="str">
        <f>IF(Checklist48[[#This Row],[SGUID]]="",IF(Checklist48[[#This Row],[SSGUID]]="",IF(Checklist48[[#This Row],[PIGUID]]="","",INDEX(PIs[[Column1]:[SS]],MATCH(Checklist48[[#This Row],[PIGUID]],PIs[GUID],0),2)),INDEX(PIs[[Column1]:[SS]],MATCH(Checklist48[[#This Row],[SSGUID]],PIs[SSGUID],0),18)),INDEX(PIs[[Column1]:[SS]],MATCH(Checklist48[[#This Row],[SGUID]],PIs[SGUID],0),14))</f>
        <v>FO 03.03.05</v>
      </c>
      <c r="K55" s="20" t="str">
        <f>IF(Checklist48[[#This Row],[SGUID]]="",IF(Checklist48[[#This Row],[SSGUID]]="",IF(Checklist48[[#This Row],[PIGUID]]="","",INDEX(PIs[[Column1]:[SS]],MATCH(Checklist48[[#This Row],[PIGUID]],PIs[GUID],0),4)),INDEX(PIs[[Column1]:[Ssbody]],MATCH(Checklist48[[#This Row],[SSGUID]],PIs[SSGUID],0),19)),INDEX(PIs[[Column1]:[SS]],MATCH(Checklist48[[#This Row],[SGUID]],PIs[SGUID],0),15))</f>
        <v>Ein zufälliges Vermischen von gentechnisch veränderten Kulturen mit konventionellen Kulturen wird vermieden.</v>
      </c>
      <c r="L55" s="20" t="str">
        <f>IF(Checklist48[[#This Row],[SGUID]]="",IF(Checklist48[[#This Row],[SSGUID]]="",INDEX(PIs[[Column1]:[SS]],MATCH(Checklist48[[#This Row],[PIGUID]],PIs[GUID],0),6),""),"")</f>
        <v>Die Identifizierbarkeit von gentechnisch veränderten Kulturen sowie die ordnungsgemäße Lagerung müssen visuell bewertet werden.</v>
      </c>
      <c r="M55" s="20" t="str">
        <f>IF(Checklist48[[#This Row],[SSGUID]]="",IF(Checklist48[[#This Row],[PIGUID]]="","",INDEX(PIs[[Column1]:[SS]],MATCH(Checklist48[[#This Row],[PIGUID]],PIs[GUID],0),8)),"")</f>
        <v>Kritisches Musskriterium</v>
      </c>
      <c r="N55" s="69"/>
      <c r="O55" s="69"/>
      <c r="P55" s="20" t="str">
        <f>IF(Checklist48[[#This Row],[ifna]]="NA","",IF(Checklist48[[#This Row],[RelatedPQ]]=0,"",IF(Checklist48[[#This Row],[RelatedPQ]]="","",IF((INDEX(#REF!,MATCH(Checklist48[[#This Row],[PIGUID&amp;NO]],#REF!,0),1))=Checklist48[[#This Row],[PIGUID]],'Static ID Table'!$A$10,""))))</f>
        <v/>
      </c>
      <c r="Q55" s="20" t="str">
        <f>IF(Checklist48[[#This Row],[Nicht anwendbar]]='Static ID Table'!$A$10,INDEX(#REF!,MATCH(Checklist48[[#This Row],[RelatedPQ]],#REF!,0),3),"")</f>
        <v/>
      </c>
      <c r="R55" s="69"/>
    </row>
    <row r="56" spans="2:18" ht="30.6" x14ac:dyDescent="0.3">
      <c r="B56" s="20"/>
      <c r="C56" s="20" t="s">
        <v>1027</v>
      </c>
      <c r="D56" s="19">
        <f>IF(Checklist48[[#This Row],[SGUID]]="",IF(Checklist48[[#This Row],[SSGUID]]="",0,1),1)</f>
        <v>1</v>
      </c>
      <c r="E56" s="20"/>
      <c r="F56" s="56" t="str">
        <f>_xlfn.IFNA(Checklist48[[#This Row],[RelatedPQ]],"NA")</f>
        <v/>
      </c>
      <c r="G56" s="20" t="str">
        <f>IF(Checklist48[[#This Row],[PIGUID]]="","",INDEX(#REF!,MATCH(Checklist48[[#This Row],[PIGUID&amp;NO]],#REF!,0),2))</f>
        <v/>
      </c>
      <c r="H56" s="56" t="str">
        <f>Checklist48[[#This Row],[PIGUID]]&amp;"NO"</f>
        <v>NO</v>
      </c>
      <c r="I56" s="56" t="str">
        <f>IF(Checklist48[[#This Row],[PIGUID]]="","",INDEX(PIs[NA Exempt],MATCH(Checklist48[[#This Row],[PIGUID]],PIs[GUID],0),1))</f>
        <v/>
      </c>
      <c r="J56"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03.04 Übergangsphase </v>
      </c>
      <c r="K56" s="20" t="str">
        <f>IF(Checklist48[[#This Row],[SGUID]]="",IF(Checklist48[[#This Row],[SSGUID]]="",IF(Checklist48[[#This Row],[PIGUID]]="","",INDEX(PIs[[Column1]:[SS]],MATCH(Checklist48[[#This Row],[PIGUID]],PIs[GUID],0),4)),INDEX(PIs[[Column1]:[Ssbody]],MATCH(Checklist48[[#This Row],[SSGUID]],PIs[SSGUID],0),19)),INDEX(PIs[[Column1]:[SS]],MATCH(Checklist48[[#This Row],[SGUID]],PIs[SGUID],0),15))</f>
        <v>-</v>
      </c>
      <c r="L56" s="20" t="str">
        <f>IF(Checklist48[[#This Row],[SGUID]]="",IF(Checklist48[[#This Row],[SSGUID]]="",INDEX(PIs[[Column1]:[SS]],MATCH(Checklist48[[#This Row],[PIGUID]],PIs[GUID],0),6),""),"")</f>
        <v/>
      </c>
      <c r="M56" s="20" t="str">
        <f>IF(Checklist48[[#This Row],[SSGUID]]="",IF(Checklist48[[#This Row],[PIGUID]]="","",INDEX(PIs[[Column1]:[SS]],MATCH(Checklist48[[#This Row],[PIGUID]],PIs[GUID],0),8)),"")</f>
        <v/>
      </c>
      <c r="N56" s="69"/>
      <c r="O56" s="69"/>
      <c r="P56" s="20" t="str">
        <f>IF(Checklist48[[#This Row],[ifna]]="NA","",IF(Checklist48[[#This Row],[RelatedPQ]]=0,"",IF(Checklist48[[#This Row],[RelatedPQ]]="","",IF((INDEX(#REF!,MATCH(Checklist48[[#This Row],[PIGUID&amp;NO]],#REF!,0),1))=Checklist48[[#This Row],[PIGUID]],'Static ID Table'!$A$10,""))))</f>
        <v/>
      </c>
      <c r="Q56" s="20" t="str">
        <f>IF(Checklist48[[#This Row],[Nicht anwendbar]]='Static ID Table'!$A$10,INDEX(#REF!,MATCH(Checklist48[[#This Row],[RelatedPQ]],#REF!,0),3),"")</f>
        <v/>
      </c>
      <c r="R56" s="69"/>
    </row>
    <row r="57" spans="2:18" ht="346.8" x14ac:dyDescent="0.3">
      <c r="B57" s="20"/>
      <c r="C57" s="20"/>
      <c r="D57" s="19">
        <f>IF(Checklist48[[#This Row],[SGUID]]="",IF(Checklist48[[#This Row],[SSGUID]]="",0,1),1)</f>
        <v>0</v>
      </c>
      <c r="E57" s="20" t="s">
        <v>1023</v>
      </c>
      <c r="F57" s="56" t="str">
        <f>_xlfn.IFNA(Checklist48[[#This Row],[RelatedPQ]],"NA")</f>
        <v>NA</v>
      </c>
      <c r="G57" s="20" t="e">
        <f>IF(Checklist48[[#This Row],[PIGUID]]="","",INDEX(#REF!,MATCH(Checklist48[[#This Row],[PIGUID&amp;NO]],#REF!,0),2))</f>
        <v>#N/A</v>
      </c>
      <c r="H57" s="56" t="str">
        <f>Checklist48[[#This Row],[PIGUID]]&amp;"NO"</f>
        <v>5fY0dHHsLorXcZmofemIZENO</v>
      </c>
      <c r="I57" s="56" t="b">
        <f>IF(Checklist48[[#This Row],[PIGUID]]="","",INDEX(PIs[NA Exempt],MATCH(Checklist48[[#This Row],[PIGUID]],PIs[GUID],0),1))</f>
        <v>0</v>
      </c>
      <c r="J57" s="20" t="str">
        <f>IF(Checklist48[[#This Row],[SGUID]]="",IF(Checklist48[[#This Row],[SSGUID]]="",IF(Checklist48[[#This Row],[PIGUID]]="","",INDEX(PIs[[Column1]:[SS]],MATCH(Checklist48[[#This Row],[PIGUID]],PIs[GUID],0),2)),INDEX(PIs[[Column1]:[SS]],MATCH(Checklist48[[#This Row],[SSGUID]],PIs[SSGUID],0),18)),INDEX(PIs[[Column1]:[SS]],MATCH(Checklist48[[#This Row],[SGUID]],PIs[SGUID],0),14))</f>
        <v>FO 03.04.01</v>
      </c>
      <c r="K57" s="20" t="str">
        <f>IF(Checklist48[[#This Row],[SGUID]]="",IF(Checklist48[[#This Row],[SSGUID]]="",IF(Checklist48[[#This Row],[PIGUID]]="","",INDEX(PIs[[Column1]:[SS]],MATCH(Checklist48[[#This Row],[PIGUID]],PIs[GUID],0),4)),INDEX(PIs[[Column1]:[Ssbody]],MATCH(Checklist48[[#This Row],[SSGUID]],PIs[SSGUID],0),19)),INDEX(PIs[[Column1]:[SS]],MATCH(Checklist48[[#This Row],[SGUID]],PIs[SGUID],0),15))</f>
        <v>Für Vermehrungsmaterial, das von Lieferanten beschafft wird, die keine GLOBALG.A.P. Zertifizierung für Vermehrungsmaterial, Blumen und Zierpflanzen oder eine gleichwertige Zertifizierung besitzen, muss eine Übergangsphase beachtet werden.</v>
      </c>
      <c r="L57" s="67" t="str">
        <f>IF(Checklist48[[#This Row],[SGUID]]="",IF(Checklist48[[#This Row],[SSGUID]]="",INDEX(PIs[[Column1]:[SS]],MATCH(Checklist48[[#This Row],[PIGUID]],PIs[GUID],0),6),""),"")</f>
        <v>Kulturpflanzen dürfen erst dann als aus zertifizierten Produktionsprozessen stammend verkauft werden, wenn sie mindestens drei Monaten lang unter der Eigentümerschaft des Produzenten mit GLOBALG.A.P. Zertifizierung für Blumen und Zierpflanzen angebaut wurden.
Wenn der Wachstumszyklus kürzer ist als drei Monate, müssen die Kulturpflanzen für mindestens zwei Drittel des Wachstumszyklus vom Produzenten angebaut worden sein. Im Fall von Blumen, die gemäß den Bedingungen des Standards angebaut werden, muss der Anbau zudem vor der Blütezeit beginnen.
Der Beginn des Wachstumszyklus ist der Zeitpunkt der Aussaat, wenn die Stecklinge eingepflanzt werden oder wenn das Vermehrungsmaterial in Wasser gegeben wird.
Für Blumenzwiebeln gilt:
\- Wenn Blumenzwiebeln gekauft werden, um als solche verkauft zu werden, müssen sie eine GLOBALG.A.P. Zertifizierung für Blumen und Zierpflanzen oder für Vermehrungsmaterial haben oder einem äquivalenten gebenchmarkten Standard entsprechen.
\- Wenn Blumenzwiebeln gekauft werden, um weitere Blumenzwiebeln zu produzieren (Vermehrung), müssen sie nicht zertifiziert sein.
\- Wenn Blumenzwiebeln gekauft werden, um Schnittblumen oder Zwiebelblumen (Topfpflanzen) zu produzieren, müssen sie sich während der Übergangsphase (drei Monate bzw. zwei Drittel des Wachstumszyklus) beim Produzenten befinden. Im Fall von Zwiebelblumen schließt das die Vorbereitung der Zwiebeln (warme und kalte Räume) sowie das Treiben in Gewächshäusern ein.
Hinweis: Dieser Umstand wird nicht als Paralleleigentum betrachtet, sodass die Produzenten sich dafür nicht in den GLOBALG.A.P. IT-Systemen registrieren müssen.</v>
      </c>
      <c r="M57" s="20" t="str">
        <f>IF(Checklist48[[#This Row],[SSGUID]]="",IF(Checklist48[[#This Row],[PIGUID]]="","",INDEX(PIs[[Column1]:[SS]],MATCH(Checklist48[[#This Row],[PIGUID]],PIs[GUID],0),8)),"")</f>
        <v>Kritisches Musskriterium</v>
      </c>
      <c r="N57" s="69"/>
      <c r="O57" s="69"/>
      <c r="P57" s="20" t="str">
        <f>IF(Checklist48[[#This Row],[ifna]]="NA","",IF(Checklist48[[#This Row],[RelatedPQ]]=0,"",IF(Checklist48[[#This Row],[RelatedPQ]]="","",IF((INDEX(#REF!,MATCH(Checklist48[[#This Row],[PIGUID&amp;NO]],#REF!,0),1))=Checklist48[[#This Row],[PIGUID]],'Static ID Table'!$A$10,""))))</f>
        <v/>
      </c>
      <c r="Q57" s="20" t="str">
        <f>IF(Checklist48[[#This Row],[Nicht anwendbar]]='Static ID Table'!$A$10,INDEX(#REF!,MATCH(Checklist48[[#This Row],[RelatedPQ]],#REF!,0),3),"")</f>
        <v/>
      </c>
      <c r="R57" s="69"/>
    </row>
    <row r="58" spans="2:18" ht="61.2" x14ac:dyDescent="0.3">
      <c r="B58" s="20" t="s">
        <v>49</v>
      </c>
      <c r="C58" s="20"/>
      <c r="D58" s="19">
        <f>IF(Checklist48[[#This Row],[SGUID]]="",IF(Checklist48[[#This Row],[SSGUID]]="",0,1),1)</f>
        <v>1</v>
      </c>
      <c r="E58" s="20"/>
      <c r="F58" s="56" t="str">
        <f>_xlfn.IFNA(Checklist48[[#This Row],[RelatedPQ]],"NA")</f>
        <v/>
      </c>
      <c r="G58" s="20" t="str">
        <f>IF(Checklist48[[#This Row],[PIGUID]]="","",INDEX(#REF!,MATCH(Checklist48[[#This Row],[PIGUID&amp;NO]],#REF!,0),2))</f>
        <v/>
      </c>
      <c r="H58" s="56" t="str">
        <f>Checklist48[[#This Row],[PIGUID]]&amp;"NO"</f>
        <v>NO</v>
      </c>
      <c r="I58" s="56" t="str">
        <f>IF(Checklist48[[#This Row],[PIGUID]]="","",INDEX(PIs[NA Exempt],MATCH(Checklist48[[#This Row],[PIGUID]],PIs[GUID],0),1))</f>
        <v/>
      </c>
      <c r="J58" s="20" t="str">
        <f>IF(Checklist48[[#This Row],[SGUID]]="",IF(Checklist48[[#This Row],[SSGUID]]="",IF(Checklist48[[#This Row],[PIGUID]]="","",INDEX(PIs[[Column1]:[SS]],MATCH(Checklist48[[#This Row],[PIGUID]],PIs[GUID],0),2)),INDEX(PIs[[Column1]:[SS]],MATCH(Checklist48[[#This Row],[SSGUID]],PIs[SSGUID],0),18)),INDEX(PIs[[Column1]:[SS]],MATCH(Checklist48[[#This Row],[SGUID]],PIs[SGUID],0),14))</f>
        <v>FO 04 BODEN, PFLANZENERNÄHRUNG UND DÜNGEMITTEL</v>
      </c>
      <c r="K58" s="20" t="str">
        <f>IF(Checklist48[[#This Row],[SGUID]]="",IF(Checklist48[[#This Row],[SSGUID]]="",IF(Checklist48[[#This Row],[PIGUID]]="","",INDEX(PIs[[Column1]:[SS]],MATCH(Checklist48[[#This Row],[PIGUID]],PIs[GUID],0),4)),INDEX(PIs[[Column1]:[Ssbody]],MATCH(Checklist48[[#This Row],[SSGUID]],PIs[SSGUID],0),19)),INDEX(PIs[[Column1]:[SS]],MATCH(Checklist48[[#This Row],[SGUID]],PIs[SGUID],0),15))</f>
        <v>-</v>
      </c>
      <c r="L58" s="20" t="str">
        <f>IF(Checklist48[[#This Row],[SGUID]]="",IF(Checklist48[[#This Row],[SSGUID]]="",INDEX(PIs[[Column1]:[SS]],MATCH(Checklist48[[#This Row],[PIGUID]],PIs[GUID],0),6),""),"")</f>
        <v/>
      </c>
      <c r="M58" s="20" t="str">
        <f>IF(Checklist48[[#This Row],[SSGUID]]="",IF(Checklist48[[#This Row],[PIGUID]]="","",INDEX(PIs[[Column1]:[SS]],MATCH(Checklist48[[#This Row],[PIGUID]],PIs[GUID],0),8)),"")</f>
        <v/>
      </c>
      <c r="N58" s="69"/>
      <c r="O58" s="69"/>
      <c r="P58" s="20" t="str">
        <f>IF(Checklist48[[#This Row],[ifna]]="NA","",IF(Checklist48[[#This Row],[RelatedPQ]]=0,"",IF(Checklist48[[#This Row],[RelatedPQ]]="","",IF((INDEX(#REF!,MATCH(Checklist48[[#This Row],[PIGUID&amp;NO]],#REF!,0),1))=Checklist48[[#This Row],[PIGUID]],'Static ID Table'!$A$10,""))))</f>
        <v/>
      </c>
      <c r="Q58" s="20" t="str">
        <f>IF(Checklist48[[#This Row],[Nicht anwendbar]]='Static ID Table'!$A$10,INDEX(#REF!,MATCH(Checklist48[[#This Row],[RelatedPQ]],#REF!,0),3),"")</f>
        <v/>
      </c>
      <c r="R58" s="69"/>
    </row>
    <row r="59" spans="2:18" ht="61.2" x14ac:dyDescent="0.3">
      <c r="B59" s="20"/>
      <c r="C59" s="20" t="s">
        <v>230</v>
      </c>
      <c r="D59" s="19">
        <f>IF(Checklist48[[#This Row],[SGUID]]="",IF(Checklist48[[#This Row],[SSGUID]]="",0,1),1)</f>
        <v>1</v>
      </c>
      <c r="E59" s="20"/>
      <c r="F59" s="56" t="str">
        <f>_xlfn.IFNA(Checklist48[[#This Row],[RelatedPQ]],"NA")</f>
        <v/>
      </c>
      <c r="G59" s="20" t="str">
        <f>IF(Checklist48[[#This Row],[PIGUID]]="","",INDEX(#REF!,MATCH(Checklist48[[#This Row],[PIGUID&amp;NO]],#REF!,0),2))</f>
        <v/>
      </c>
      <c r="H59" s="56" t="str">
        <f>Checklist48[[#This Row],[PIGUID]]&amp;"NO"</f>
        <v>NO</v>
      </c>
      <c r="I59" s="56" t="str">
        <f>IF(Checklist48[[#This Row],[PIGUID]]="","",INDEX(PIs[NA Exempt],MATCH(Checklist48[[#This Row],[PIGUID]],PIs[GUID],0),1))</f>
        <v/>
      </c>
      <c r="J59"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04.01 Bodenerhaltung
</v>
      </c>
      <c r="K59" s="20" t="str">
        <f>IF(Checklist48[[#This Row],[SGUID]]="",IF(Checklist48[[#This Row],[SSGUID]]="",IF(Checklist48[[#This Row],[PIGUID]]="","",INDEX(PIs[[Column1]:[SS]],MATCH(Checklist48[[#This Row],[PIGUID]],PIs[GUID],0),4)),INDEX(PIs[[Column1]:[Ssbody]],MATCH(Checklist48[[#This Row],[SSGUID]],PIs[SSGUID],0),19)),INDEX(PIs[[Column1]:[SS]],MATCH(Checklist48[[#This Row],[SGUID]],PIs[SGUID],0),15))</f>
        <v>Eine gute Bodenbewirtschaftung sichert eine langfristige Fruchtbarkeit des Bodens, fördert den Ertrag und trägt zur Wirtschaftlichkeit bei. Nicht anwendbar bei Kulturpflanzen, die nicht direkt im Boden wachsen (z. B. Hydrokuluren oder Topfpflanzen).</v>
      </c>
      <c r="L59" s="20" t="str">
        <f>IF(Checklist48[[#This Row],[SGUID]]="",IF(Checklist48[[#This Row],[SSGUID]]="",INDEX(PIs[[Column1]:[SS]],MATCH(Checklist48[[#This Row],[PIGUID]],PIs[GUID],0),6),""),"")</f>
        <v/>
      </c>
      <c r="M59" s="20" t="str">
        <f>IF(Checklist48[[#This Row],[SSGUID]]="",IF(Checklist48[[#This Row],[PIGUID]]="","",INDEX(PIs[[Column1]:[SS]],MATCH(Checklist48[[#This Row],[PIGUID]],PIs[GUID],0),8)),"")</f>
        <v/>
      </c>
      <c r="N59" s="69"/>
      <c r="O59" s="69"/>
      <c r="P59" s="20" t="str">
        <f>IF(Checklist48[[#This Row],[ifna]]="NA","",IF(Checklist48[[#This Row],[RelatedPQ]]=0,"",IF(Checklist48[[#This Row],[RelatedPQ]]="","",IF((INDEX(#REF!,MATCH(Checklist48[[#This Row],[PIGUID&amp;NO]],#REF!,0),1))=Checklist48[[#This Row],[PIGUID]],'Static ID Table'!$A$10,""))))</f>
        <v/>
      </c>
      <c r="Q59" s="20" t="str">
        <f>IF(Checklist48[[#This Row],[Nicht anwendbar]]='Static ID Table'!$A$10,INDEX(#REF!,MATCH(Checklist48[[#This Row],[RelatedPQ]],#REF!,0),3),"")</f>
        <v/>
      </c>
      <c r="R59" s="69"/>
    </row>
    <row r="60" spans="2:18" ht="71.400000000000006" x14ac:dyDescent="0.3">
      <c r="B60" s="20"/>
      <c r="C60" s="20"/>
      <c r="D60" s="19">
        <f>IF(Checklist48[[#This Row],[SGUID]]="",IF(Checklist48[[#This Row],[SSGUID]]="",0,1),1)</f>
        <v>0</v>
      </c>
      <c r="E60" s="20" t="s">
        <v>224</v>
      </c>
      <c r="F60" s="56" t="str">
        <f>_xlfn.IFNA(Checklist48[[#This Row],[RelatedPQ]],"NA")</f>
        <v>NA</v>
      </c>
      <c r="G60" s="20" t="e">
        <f>IF(Checklist48[[#This Row],[PIGUID]]="","",INDEX(#REF!,MATCH(Checklist48[[#This Row],[PIGUID&amp;NO]],#REF!,0),2))</f>
        <v>#N/A</v>
      </c>
      <c r="H60" s="56" t="str">
        <f>Checklist48[[#This Row],[PIGUID]]&amp;"NO"</f>
        <v>7i5C0hXneQ9Ts42qUlx9bTNO</v>
      </c>
      <c r="I60" s="56" t="b">
        <f>IF(Checklist48[[#This Row],[PIGUID]]="","",INDEX(PIs[NA Exempt],MATCH(Checklist48[[#This Row],[PIGUID]],PIs[GUID],0),1))</f>
        <v>0</v>
      </c>
      <c r="J60" s="20" t="str">
        <f>IF(Checklist48[[#This Row],[SGUID]]="",IF(Checklist48[[#This Row],[SSGUID]]="",IF(Checklist48[[#This Row],[PIGUID]]="","",INDEX(PIs[[Column1]:[SS]],MATCH(Checklist48[[#This Row],[PIGUID]],PIs[GUID],0),2)),INDEX(PIs[[Column1]:[SS]],MATCH(Checklist48[[#This Row],[SSGUID]],PIs[SSGUID],0),18)),INDEX(PIs[[Column1]:[SS]],MATCH(Checklist48[[#This Row],[SGUID]],PIs[SGUID],0),14))</f>
        <v>FO 04.01.01</v>
      </c>
      <c r="K60" s="20" t="str">
        <f>IF(Checklist48[[#This Row],[SGUID]]="",IF(Checklist48[[#This Row],[SSGUID]]="",IF(Checklist48[[#This Row],[PIGUID]]="","",INDEX(PIs[[Column1]:[SS]],MATCH(Checklist48[[#This Row],[PIGUID]],PIs[GUID],0),4)),INDEX(PIs[[Column1]:[Ssbody]],MATCH(Checklist48[[#This Row],[SSGUID]],PIs[SSGUID],0),19)),INDEX(PIs[[Column1]:[SS]],MATCH(Checklist48[[#This Row],[SGUID]],PIs[SGUID],0),15))</f>
        <v>Soweit möglich, wird für einjährige Kulturpflanzen der Anbau in Fruchtfolgen praktiziert.</v>
      </c>
      <c r="L60" s="20" t="str">
        <f>IF(Checklist48[[#This Row],[SGUID]]="",IF(Checklist48[[#This Row],[SSGUID]]="",INDEX(PIs[[Column1]:[SS]],MATCH(Checklist48[[#This Row],[PIGUID]],PIs[GUID],0),6),""),"")</f>
        <v>Werden einjährige Kulturpflanzen zur Verbesserung der Bodenstruktur und zur Minimierung von bodenbürtigen Schädlingen und Krankheiten in Fruchtfolgen kultiviert, muss dies anhand der Pflanzdaten oder der Kultur- bzw. Feldaufzeichnungen nachweisbar sein. Es müssen Aufzeichnungen für die Fruchtfolgen der letzten zwei Jahre vorhanden sein.</v>
      </c>
      <c r="M60" s="20" t="str">
        <f>IF(Checklist48[[#This Row],[SSGUID]]="",IF(Checklist48[[#This Row],[PIGUID]]="","",INDEX(PIs[[Column1]:[SS]],MATCH(Checklist48[[#This Row],[PIGUID]],PIs[GUID],0),8)),"")</f>
        <v>Nicht kritisches Musskriterium</v>
      </c>
      <c r="N60" s="69"/>
      <c r="O60" s="69"/>
      <c r="P60" s="20" t="str">
        <f>IF(Checklist48[[#This Row],[ifna]]="NA","",IF(Checklist48[[#This Row],[RelatedPQ]]=0,"",IF(Checklist48[[#This Row],[RelatedPQ]]="","",IF((INDEX(#REF!,MATCH(Checklist48[[#This Row],[PIGUID&amp;NO]],#REF!,0),1))=Checklist48[[#This Row],[PIGUID]],'Static ID Table'!$A$10,""))))</f>
        <v/>
      </c>
      <c r="Q60" s="20" t="str">
        <f>IF(Checklist48[[#This Row],[Nicht anwendbar]]='Static ID Table'!$A$10,INDEX(#REF!,MATCH(Checklist48[[#This Row],[RelatedPQ]],#REF!,0),3),"")</f>
        <v/>
      </c>
      <c r="R60" s="69"/>
    </row>
    <row r="61" spans="2:18" ht="81.599999999999994" x14ac:dyDescent="0.3">
      <c r="B61" s="20"/>
      <c r="C61" s="20"/>
      <c r="D61" s="19">
        <f>IF(Checklist48[[#This Row],[SGUID]]="",IF(Checklist48[[#This Row],[SSGUID]]="",0,1),1)</f>
        <v>0</v>
      </c>
      <c r="E61" s="20" t="s">
        <v>627</v>
      </c>
      <c r="F61" s="56" t="str">
        <f>_xlfn.IFNA(Checklist48[[#This Row],[RelatedPQ]],"NA")</f>
        <v>NA</v>
      </c>
      <c r="G61" s="20" t="e">
        <f>IF(Checklist48[[#This Row],[PIGUID]]="","",INDEX(#REF!,MATCH(Checklist48[[#This Row],[PIGUID&amp;NO]],#REF!,0),2))</f>
        <v>#N/A</v>
      </c>
      <c r="H61" s="56" t="str">
        <f>Checklist48[[#This Row],[PIGUID]]&amp;"NO"</f>
        <v>6A3ffduopCYBDPs2ia3uU2NO</v>
      </c>
      <c r="I61" s="56" t="b">
        <f>IF(Checklist48[[#This Row],[PIGUID]]="","",INDEX(PIs[NA Exempt],MATCH(Checklist48[[#This Row],[PIGUID]],PIs[GUID],0),1))</f>
        <v>0</v>
      </c>
      <c r="J61" s="20" t="str">
        <f>IF(Checklist48[[#This Row],[SGUID]]="",IF(Checklist48[[#This Row],[SSGUID]]="",IF(Checklist48[[#This Row],[PIGUID]]="","",INDEX(PIs[[Column1]:[SS]],MATCH(Checklist48[[#This Row],[PIGUID]],PIs[GUID],0),2)),INDEX(PIs[[Column1]:[SS]],MATCH(Checklist48[[#This Row],[SSGUID]],PIs[SSGUID],0),18)),INDEX(PIs[[Column1]:[SS]],MATCH(Checklist48[[#This Row],[SGUID]],PIs[SGUID],0),14))</f>
        <v>FO 04.01.02</v>
      </c>
      <c r="K61" s="20" t="str">
        <f>IF(Checklist48[[#This Row],[SGUID]]="",IF(Checklist48[[#This Row],[SSGUID]]="",IF(Checklist48[[#This Row],[PIGUID]]="","",INDEX(PIs[[Column1]:[SS]],MATCH(Checklist48[[#This Row],[PIGUID]],PIs[GUID],0),4)),INDEX(PIs[[Column1]:[Ssbody]],MATCH(Checklist48[[#This Row],[SSGUID]],PIs[SSGUID],0),19)),INDEX(PIs[[Column1]:[SS]],MATCH(Checklist48[[#This Row],[SGUID]],PIs[SGUID],0),15))</f>
        <v>Es wurden Methoden angewendet, um die Bodenstruktur zu verbessern oder zu erhalten und eine Bodenverdichtung zu vermeiden.</v>
      </c>
      <c r="L61" s="20" t="str">
        <f>IF(Checklist48[[#This Row],[SGUID]]="",IF(Checklist48[[#This Row],[SSGUID]]="",INDEX(PIs[[Column1]:[SS]],MATCH(Checklist48[[#This Row],[PIGUID]],PIs[GUID],0),6),""),"")</f>
        <v>Es müssen Nachweise darüber vorhanden sein, dass Bodenbearbeitungsmethoden angewendet werden, die sich für das Land eignen und bestmöglich der Minimierung, Begrenzung oder Behebung von Bodenverdichtung dienen (z. B. Einsatz von Tiefwurzlern, Drainage, Untergrundlockerung, Verwendung von Niederdruckreifen, wechselnde Fahrgassen, dauerhaftes Markieren von Reihen usw.).</v>
      </c>
      <c r="M61" s="20" t="str">
        <f>IF(Checklist48[[#This Row],[SSGUID]]="",IF(Checklist48[[#This Row],[PIGUID]]="","",INDEX(PIs[[Column1]:[SS]],MATCH(Checklist48[[#This Row],[PIGUID]],PIs[GUID],0),8)),"")</f>
        <v>Nicht kritisches Musskriterium</v>
      </c>
      <c r="N61" s="69"/>
      <c r="O61" s="69"/>
      <c r="P61" s="20" t="str">
        <f>IF(Checklist48[[#This Row],[ifna]]="NA","",IF(Checklist48[[#This Row],[RelatedPQ]]=0,"",IF(Checklist48[[#This Row],[RelatedPQ]]="","",IF((INDEX(#REF!,MATCH(Checklist48[[#This Row],[PIGUID&amp;NO]],#REF!,0),1))=Checklist48[[#This Row],[PIGUID]],'Static ID Table'!$A$10,""))))</f>
        <v/>
      </c>
      <c r="Q61" s="20" t="str">
        <f>IF(Checklist48[[#This Row],[Nicht anwendbar]]='Static ID Table'!$A$10,INDEX(#REF!,MATCH(Checklist48[[#This Row],[RelatedPQ]],#REF!,0),3),"")</f>
        <v/>
      </c>
      <c r="R61" s="69"/>
    </row>
    <row r="62" spans="2:18" ht="61.2" x14ac:dyDescent="0.3">
      <c r="B62" s="20"/>
      <c r="C62" s="20"/>
      <c r="D62" s="19">
        <f>IF(Checklist48[[#This Row],[SGUID]]="",IF(Checklist48[[#This Row],[SSGUID]]="",0,1),1)</f>
        <v>0</v>
      </c>
      <c r="E62" s="20" t="s">
        <v>665</v>
      </c>
      <c r="F62" s="56" t="str">
        <f>_xlfn.IFNA(Checklist48[[#This Row],[RelatedPQ]],"NA")</f>
        <v>NA</v>
      </c>
      <c r="G62" s="20" t="e">
        <f>IF(Checklist48[[#This Row],[PIGUID]]="","",INDEX(#REF!,MATCH(Checklist48[[#This Row],[PIGUID&amp;NO]],#REF!,0),2))</f>
        <v>#N/A</v>
      </c>
      <c r="H62" s="56" t="str">
        <f>Checklist48[[#This Row],[PIGUID]]&amp;"NO"</f>
        <v>2AkWRCSbZwSgg3JGSyni9qNO</v>
      </c>
      <c r="I62" s="56" t="b">
        <f>IF(Checklist48[[#This Row],[PIGUID]]="","",INDEX(PIs[NA Exempt],MATCH(Checklist48[[#This Row],[PIGUID]],PIs[GUID],0),1))</f>
        <v>0</v>
      </c>
      <c r="J62" s="20" t="str">
        <f>IF(Checklist48[[#This Row],[SGUID]]="",IF(Checklist48[[#This Row],[SSGUID]]="",IF(Checklist48[[#This Row],[PIGUID]]="","",INDEX(PIs[[Column1]:[SS]],MATCH(Checklist48[[#This Row],[PIGUID]],PIs[GUID],0),2)),INDEX(PIs[[Column1]:[SS]],MATCH(Checklist48[[#This Row],[SSGUID]],PIs[SSGUID],0),18)),INDEX(PIs[[Column1]:[SS]],MATCH(Checklist48[[#This Row],[SGUID]],PIs[SGUID],0),14))</f>
        <v>FO 04.01.03</v>
      </c>
      <c r="K62"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wendet Methoden an, die die Möglichkeit einer Bodenerosion verringern.</v>
      </c>
      <c r="L62" s="20" t="str">
        <f>IF(Checklist48[[#This Row],[SGUID]]="",IF(Checklist48[[#This Row],[SSGUID]]="",INDEX(PIs[[Column1]:[SS]],MATCH(Checklist48[[#This Row],[PIGUID]],PIs[GUID],0),6),""),"")</f>
        <v>Es müssen Nachweise darüber vorhanden sein, dass Überwachungspraktiken und Gegenmaßnahmen ergriffen werden (z. B. Mulchen, Querbearbeitung an Hängen, Entwässerung, Grasaussaat oder Gründüngung, Bäume und Büsche an Feldgrenzen), um Bodenerosion (z. B. durch Wind oder Wasser) zu minimieren.</v>
      </c>
      <c r="M62" s="20" t="str">
        <f>IF(Checklist48[[#This Row],[SSGUID]]="",IF(Checklist48[[#This Row],[PIGUID]]="","",INDEX(PIs[[Column1]:[SS]],MATCH(Checklist48[[#This Row],[PIGUID]],PIs[GUID],0),8)),"")</f>
        <v>Nicht kritisches Musskriterium</v>
      </c>
      <c r="N62" s="69"/>
      <c r="O62" s="69"/>
      <c r="P62" s="20" t="str">
        <f>IF(Checklist48[[#This Row],[ifna]]="NA","",IF(Checklist48[[#This Row],[RelatedPQ]]=0,"",IF(Checklist48[[#This Row],[RelatedPQ]]="","",IF((INDEX(#REF!,MATCH(Checklist48[[#This Row],[PIGUID&amp;NO]],#REF!,0),1))=Checklist48[[#This Row],[PIGUID]],'Static ID Table'!$A$10,""))))</f>
        <v/>
      </c>
      <c r="Q62" s="20" t="str">
        <f>IF(Checklist48[[#This Row],[Nicht anwendbar]]='Static ID Table'!$A$10,INDEX(#REF!,MATCH(Checklist48[[#This Row],[RelatedPQ]],#REF!,0),3),"")</f>
        <v/>
      </c>
      <c r="R62" s="69"/>
    </row>
    <row r="63" spans="2:18" ht="30.6" x14ac:dyDescent="0.3">
      <c r="B63" s="20"/>
      <c r="C63" s="20"/>
      <c r="D63" s="19">
        <f>IF(Checklist48[[#This Row],[SGUID]]="",IF(Checklist48[[#This Row],[SSGUID]]="",0,1),1)</f>
        <v>0</v>
      </c>
      <c r="E63" s="20" t="s">
        <v>609</v>
      </c>
      <c r="F63" s="56" t="str">
        <f>_xlfn.IFNA(Checklist48[[#This Row],[RelatedPQ]],"NA")</f>
        <v>NA</v>
      </c>
      <c r="G63" s="20" t="e">
        <f>IF(Checklist48[[#This Row],[PIGUID]]="","",INDEX(#REF!,MATCH(Checklist48[[#This Row],[PIGUID&amp;NO]],#REF!,0),2))</f>
        <v>#N/A</v>
      </c>
      <c r="H63" s="56" t="str">
        <f>Checklist48[[#This Row],[PIGUID]]&amp;"NO"</f>
        <v>2JLTaxEQZoExPs4ZEIRNKINO</v>
      </c>
      <c r="I63" s="56" t="b">
        <f>IF(Checklist48[[#This Row],[PIGUID]]="","",INDEX(PIs[NA Exempt],MATCH(Checklist48[[#This Row],[PIGUID]],PIs[GUID],0),1))</f>
        <v>0</v>
      </c>
      <c r="J63" s="20" t="str">
        <f>IF(Checklist48[[#This Row],[SGUID]]="",IF(Checklist48[[#This Row],[SSGUID]]="",IF(Checklist48[[#This Row],[PIGUID]]="","",INDEX(PIs[[Column1]:[SS]],MATCH(Checklist48[[#This Row],[PIGUID]],PIs[GUID],0),2)),INDEX(PIs[[Column1]:[SS]],MATCH(Checklist48[[#This Row],[SSGUID]],PIs[SSGUID],0),18)),INDEX(PIs[[Column1]:[SS]],MATCH(Checklist48[[#This Row],[SGUID]],PIs[SGUID],0),14))</f>
        <v>FO 04.01.04</v>
      </c>
      <c r="K63"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bewahrt Aufzeichnungen über die Aussaat-/Pflanztermine auf.</v>
      </c>
      <c r="L63" s="20" t="str">
        <f>IF(Checklist48[[#This Row],[SGUID]]="",IF(Checklist48[[#This Row],[SSGUID]]="",INDEX(PIs[[Column1]:[SS]],MATCH(Checklist48[[#This Row],[PIGUID]],PIs[GUID],0),6),""),"")</f>
        <v>Es werden Aufzeichnungen über die Aussaat-/Pflanztermine aufbewahrt.</v>
      </c>
      <c r="M63" s="20" t="str">
        <f>IF(Checklist48[[#This Row],[SSGUID]]="",IF(Checklist48[[#This Row],[PIGUID]]="","",INDEX(PIs[[Column1]:[SS]],MATCH(Checklist48[[#This Row],[PIGUID]],PIs[GUID],0),8)),"")</f>
        <v>Empfehlung</v>
      </c>
      <c r="N63" s="69"/>
      <c r="O63" s="69"/>
      <c r="P63" s="20" t="str">
        <f>IF(Checklist48[[#This Row],[ifna]]="NA","",IF(Checklist48[[#This Row],[RelatedPQ]]=0,"",IF(Checklist48[[#This Row],[RelatedPQ]]="","",IF((INDEX(#REF!,MATCH(Checklist48[[#This Row],[PIGUID&amp;NO]],#REF!,0),1))=Checklist48[[#This Row],[PIGUID]],'Static ID Table'!$A$10,""))))</f>
        <v/>
      </c>
      <c r="Q63" s="20" t="str">
        <f>IF(Checklist48[[#This Row],[Nicht anwendbar]]='Static ID Table'!$A$10,INDEX(#REF!,MATCH(Checklist48[[#This Row],[RelatedPQ]],#REF!,0),3),"")</f>
        <v/>
      </c>
      <c r="R63" s="69"/>
    </row>
    <row r="64" spans="2:18" ht="30.6" x14ac:dyDescent="0.3">
      <c r="B64" s="20"/>
      <c r="C64" s="20" t="s">
        <v>50</v>
      </c>
      <c r="D64" s="19">
        <f>IF(Checklist48[[#This Row],[SGUID]]="",IF(Checklist48[[#This Row],[SSGUID]]="",0,1),1)</f>
        <v>1</v>
      </c>
      <c r="E64" s="20"/>
      <c r="F64" s="56" t="str">
        <f>_xlfn.IFNA(Checklist48[[#This Row],[RelatedPQ]],"NA")</f>
        <v/>
      </c>
      <c r="G64" s="20" t="str">
        <f>IF(Checklist48[[#This Row],[PIGUID]]="","",INDEX(#REF!,MATCH(Checklist48[[#This Row],[PIGUID&amp;NO]],#REF!,0),2))</f>
        <v/>
      </c>
      <c r="H64" s="56" t="str">
        <f>Checklist48[[#This Row],[PIGUID]]&amp;"NO"</f>
        <v>NO</v>
      </c>
      <c r="I64" s="56" t="str">
        <f>IF(Checklist48[[#This Row],[PIGUID]]="","",INDEX(PIs[NA Exempt],MATCH(Checklist48[[#This Row],[PIGUID]],PIs[GUID],0),1))</f>
        <v/>
      </c>
      <c r="J64" s="20" t="str">
        <f>IF(Checklist48[[#This Row],[SGUID]]="",IF(Checklist48[[#This Row],[SSGUID]]="",IF(Checklist48[[#This Row],[PIGUID]]="","",INDEX(PIs[[Column1]:[SS]],MATCH(Checklist48[[#This Row],[PIGUID]],PIs[GUID],0),2)),INDEX(PIs[[Column1]:[SS]],MATCH(Checklist48[[#This Row],[SSGUID]],PIs[SSGUID],0),18)),INDEX(PIs[[Column1]:[SS]],MATCH(Checklist48[[#This Row],[SGUID]],PIs[SGUID],0),14))</f>
        <v>FO 04.02 Bodenbegasung</v>
      </c>
      <c r="K64" s="20" t="str">
        <f>IF(Checklist48[[#This Row],[SGUID]]="",IF(Checklist48[[#This Row],[SSGUID]]="",IF(Checklist48[[#This Row],[PIGUID]]="","",INDEX(PIs[[Column1]:[SS]],MATCH(Checklist48[[#This Row],[PIGUID]],PIs[GUID],0),4)),INDEX(PIs[[Column1]:[Ssbody]],MATCH(Checklist48[[#This Row],[SSGUID]],PIs[SSGUID],0),19)),INDEX(PIs[[Column1]:[SS]],MATCH(Checklist48[[#This Row],[SGUID]],PIs[SGUID],0),15))</f>
        <v>-</v>
      </c>
      <c r="L64" s="20" t="str">
        <f>IF(Checklist48[[#This Row],[SGUID]]="",IF(Checklist48[[#This Row],[SSGUID]]="",INDEX(PIs[[Column1]:[SS]],MATCH(Checklist48[[#This Row],[PIGUID]],PIs[GUID],0),6),""),"")</f>
        <v/>
      </c>
      <c r="M64" s="20" t="str">
        <f>IF(Checklist48[[#This Row],[SSGUID]]="",IF(Checklist48[[#This Row],[PIGUID]]="","",INDEX(PIs[[Column1]:[SS]],MATCH(Checklist48[[#This Row],[PIGUID]],PIs[GUID],0),8)),"")</f>
        <v/>
      </c>
      <c r="N64" s="69"/>
      <c r="O64" s="69"/>
      <c r="P64" s="20" t="str">
        <f>IF(Checklist48[[#This Row],[ifna]]="NA","",IF(Checklist48[[#This Row],[RelatedPQ]]=0,"",IF(Checklist48[[#This Row],[RelatedPQ]]="","",IF((INDEX(#REF!,MATCH(Checklist48[[#This Row],[PIGUID&amp;NO]],#REF!,0),1))=Checklist48[[#This Row],[PIGUID]],'Static ID Table'!$A$10,""))))</f>
        <v/>
      </c>
      <c r="Q64" s="20" t="str">
        <f>IF(Checklist48[[#This Row],[Nicht anwendbar]]='Static ID Table'!$A$10,INDEX(#REF!,MATCH(Checklist48[[#This Row],[RelatedPQ]],#REF!,0),3),"")</f>
        <v/>
      </c>
      <c r="R64" s="69"/>
    </row>
    <row r="65" spans="2:18" ht="71.400000000000006" x14ac:dyDescent="0.3">
      <c r="B65" s="20"/>
      <c r="C65" s="20"/>
      <c r="D65" s="19">
        <f>IF(Checklist48[[#This Row],[SGUID]]="",IF(Checklist48[[#This Row],[SSGUID]]="",0,1),1)</f>
        <v>0</v>
      </c>
      <c r="E65" s="20" t="s">
        <v>597</v>
      </c>
      <c r="F65" s="56" t="str">
        <f>_xlfn.IFNA(Checklist48[[#This Row],[RelatedPQ]],"NA")</f>
        <v>NA</v>
      </c>
      <c r="G65" s="20" t="e">
        <f>IF(Checklist48[[#This Row],[PIGUID]]="","",INDEX(#REF!,MATCH(Checklist48[[#This Row],[PIGUID&amp;NO]],#REF!,0),2))</f>
        <v>#N/A</v>
      </c>
      <c r="H65" s="56" t="str">
        <f>Checklist48[[#This Row],[PIGUID]]&amp;"NO"</f>
        <v>3XAgnXz2B2MkrodMxTOllINO</v>
      </c>
      <c r="I65" s="56" t="b">
        <f>IF(Checklist48[[#This Row],[PIGUID]]="","",INDEX(PIs[NA Exempt],MATCH(Checklist48[[#This Row],[PIGUID]],PIs[GUID],0),1))</f>
        <v>0</v>
      </c>
      <c r="J65" s="20" t="str">
        <f>IF(Checklist48[[#This Row],[SGUID]]="",IF(Checklist48[[#This Row],[SSGUID]]="",IF(Checklist48[[#This Row],[PIGUID]]="","",INDEX(PIs[[Column1]:[SS]],MATCH(Checklist48[[#This Row],[PIGUID]],PIs[GUID],0),2)),INDEX(PIs[[Column1]:[SS]],MATCH(Checklist48[[#This Row],[SSGUID]],PIs[SSGUID],0),18)),INDEX(PIs[[Column1]:[SS]],MATCH(Checklist48[[#This Row],[SGUID]],PIs[SGUID],0),14))</f>
        <v>FO 04.02.01</v>
      </c>
      <c r="K65" s="20" t="str">
        <f>IF(Checklist48[[#This Row],[SGUID]]="",IF(Checklist48[[#This Row],[SSGUID]]="",IF(Checklist48[[#This Row],[PIGUID]]="","",INDEX(PIs[[Column1]:[SS]],MATCH(Checklist48[[#This Row],[PIGUID]],PIs[GUID],0),4)),INDEX(PIs[[Column1]:[Ssbody]],MATCH(Checklist48[[#This Row],[SSGUID]],PIs[SSGUID],0),19)),INDEX(PIs[[Column1]:[SS]],MATCH(Checklist48[[#This Row],[SGUID]],PIs[SGUID],0),15))</f>
        <v>Es liegt eine dokumentierte Begründung für den Einsatz von Bodenbegasungsmitteln vor.</v>
      </c>
      <c r="L65" s="20" t="str">
        <f>IF(Checklist48[[#This Row],[SGUID]]="",IF(Checklist48[[#This Row],[SSGUID]]="",INDEX(PIs[[Column1]:[SS]],MATCH(Checklist48[[#This Row],[PIGUID]],PIs[GUID],0),6),""),"")</f>
        <v>Es müssen dokumentierte Nachweise und Begründungen für den Einsatz von Bodenbegasungsmitteln vorhanden sein. Dies schließt den Standort, das Datum, den Wirkstoff, die Menge, die Dosierungen, die Ausbringungsmethode sowie den Namen des Anwenders ein. Unter keinen Umständen darf Methylbromid verwendet werden.</v>
      </c>
      <c r="M65" s="20" t="str">
        <f>IF(Checklist48[[#This Row],[SSGUID]]="",IF(Checklist48[[#This Row],[PIGUID]]="","",INDEX(PIs[[Column1]:[SS]],MATCH(Checklist48[[#This Row],[PIGUID]],PIs[GUID],0),8)),"")</f>
        <v>Kritisches Musskriterium</v>
      </c>
      <c r="N65" s="69"/>
      <c r="O65" s="69"/>
      <c r="P65" s="20" t="str">
        <f>IF(Checklist48[[#This Row],[ifna]]="NA","",IF(Checklist48[[#This Row],[RelatedPQ]]=0,"",IF(Checklist48[[#This Row],[RelatedPQ]]="","",IF((INDEX(#REF!,MATCH(Checklist48[[#This Row],[PIGUID&amp;NO]],#REF!,0),1))=Checklist48[[#This Row],[PIGUID]],'Static ID Table'!$A$10,""))))</f>
        <v/>
      </c>
      <c r="Q65" s="20" t="str">
        <f>IF(Checklist48[[#This Row],[Nicht anwendbar]]='Static ID Table'!$A$10,INDEX(#REF!,MATCH(Checklist48[[#This Row],[RelatedPQ]],#REF!,0),3),"")</f>
        <v/>
      </c>
      <c r="R65" s="69"/>
    </row>
    <row r="66" spans="2:18" ht="30.6" x14ac:dyDescent="0.3">
      <c r="B66" s="20"/>
      <c r="C66" s="20"/>
      <c r="D66" s="19">
        <f>IF(Checklist48[[#This Row],[SGUID]]="",IF(Checklist48[[#This Row],[SSGUID]]="",0,1),1)</f>
        <v>0</v>
      </c>
      <c r="E66" s="20" t="s">
        <v>591</v>
      </c>
      <c r="F66" s="56" t="str">
        <f>_xlfn.IFNA(Checklist48[[#This Row],[RelatedPQ]],"NA")</f>
        <v>NA</v>
      </c>
      <c r="G66" s="20" t="e">
        <f>IF(Checklist48[[#This Row],[PIGUID]]="","",INDEX(#REF!,MATCH(Checklist48[[#This Row],[PIGUID&amp;NO]],#REF!,0),2))</f>
        <v>#N/A</v>
      </c>
      <c r="H66" s="56" t="str">
        <f>Checklist48[[#This Row],[PIGUID]]&amp;"NO"</f>
        <v>6PXBd5F7khUis9LNtJ7uMxNO</v>
      </c>
      <c r="I66" s="56" t="b">
        <f>IF(Checklist48[[#This Row],[PIGUID]]="","",INDEX(PIs[NA Exempt],MATCH(Checklist48[[#This Row],[PIGUID]],PIs[GUID],0),1))</f>
        <v>0</v>
      </c>
      <c r="J66" s="20" t="str">
        <f>IF(Checklist48[[#This Row],[SGUID]]="",IF(Checklist48[[#This Row],[SSGUID]]="",IF(Checklist48[[#This Row],[PIGUID]]="","",INDEX(PIs[[Column1]:[SS]],MATCH(Checklist48[[#This Row],[PIGUID]],PIs[GUID],0),2)),INDEX(PIs[[Column1]:[SS]],MATCH(Checklist48[[#This Row],[SSGUID]],PIs[SSGUID],0),18)),INDEX(PIs[[Column1]:[SS]],MATCH(Checklist48[[#This Row],[SGUID]],PIs[SGUID],0),14))</f>
        <v>FO 04.02.02</v>
      </c>
      <c r="K66" s="20" t="str">
        <f>IF(Checklist48[[#This Row],[SGUID]]="",IF(Checklist48[[#This Row],[SSGUID]]="",IF(Checklist48[[#This Row],[PIGUID]]="","",INDEX(PIs[[Column1]:[SS]],MATCH(Checklist48[[#This Row],[PIGUID]],PIs[GUID],0),4)),INDEX(PIs[[Column1]:[Ssbody]],MATCH(Checklist48[[#This Row],[SSGUID]],PIs[SSGUID],0),19)),INDEX(PIs[[Column1]:[SS]],MATCH(Checklist48[[#This Row],[SGUID]],PIs[SGUID],0),15))</f>
        <v>Die Sicherheitswartezeiten bis zur Aussaat oder Pflanzung werden eingehalten.</v>
      </c>
      <c r="L66" s="20" t="str">
        <f>IF(Checklist48[[#This Row],[SGUID]]="",IF(Checklist48[[#This Row],[SSGUID]]="",INDEX(PIs[[Column1]:[SS]],MATCH(Checklist48[[#This Row],[PIGUID]],PIs[GUID],0),6),""),"")</f>
        <v>Die Sicherheitswartezeiten bis zur Aussaat oder Pflanzung müssen aufgezeichnet werden.</v>
      </c>
      <c r="M66" s="20" t="str">
        <f>IF(Checklist48[[#This Row],[SSGUID]]="",IF(Checklist48[[#This Row],[PIGUID]]="","",INDEX(PIs[[Column1]:[SS]],MATCH(Checklist48[[#This Row],[PIGUID]],PIs[GUID],0),8)),"")</f>
        <v>Nicht kritisches Musskriterium</v>
      </c>
      <c r="N66" s="69"/>
      <c r="O66" s="69"/>
      <c r="P66" s="20" t="str">
        <f>IF(Checklist48[[#This Row],[ifna]]="NA","",IF(Checklist48[[#This Row],[RelatedPQ]]=0,"",IF(Checklist48[[#This Row],[RelatedPQ]]="","",IF((INDEX(#REF!,MATCH(Checklist48[[#This Row],[PIGUID&amp;NO]],#REF!,0),1))=Checklist48[[#This Row],[PIGUID]],'Static ID Table'!$A$10,""))))</f>
        <v/>
      </c>
      <c r="Q66" s="20" t="str">
        <f>IF(Checklist48[[#This Row],[Nicht anwendbar]]='Static ID Table'!$A$10,INDEX(#REF!,MATCH(Checklist48[[#This Row],[RelatedPQ]],#REF!,0),3),"")</f>
        <v/>
      </c>
      <c r="R66" s="69"/>
    </row>
    <row r="67" spans="2:18" ht="51" x14ac:dyDescent="0.3">
      <c r="B67" s="20"/>
      <c r="C67" s="20"/>
      <c r="D67" s="19">
        <f>IF(Checklist48[[#This Row],[SGUID]]="",IF(Checklist48[[#This Row],[SSGUID]]="",0,1),1)</f>
        <v>0</v>
      </c>
      <c r="E67" s="20" t="s">
        <v>42</v>
      </c>
      <c r="F67" s="56" t="str">
        <f>_xlfn.IFNA(Checklist48[[#This Row],[RelatedPQ]],"NA")</f>
        <v>NA</v>
      </c>
      <c r="G67" s="20" t="e">
        <f>IF(Checklist48[[#This Row],[PIGUID]]="","",INDEX(#REF!,MATCH(Checklist48[[#This Row],[PIGUID&amp;NO]],#REF!,0),2))</f>
        <v>#N/A</v>
      </c>
      <c r="H67" s="56" t="str">
        <f>Checklist48[[#This Row],[PIGUID]]&amp;"NO"</f>
        <v>6Z0Zehhoet77UdLkNpAK48NO</v>
      </c>
      <c r="I67" s="56" t="b">
        <f>IF(Checklist48[[#This Row],[PIGUID]]="","",INDEX(PIs[NA Exempt],MATCH(Checklist48[[#This Row],[PIGUID]],PIs[GUID],0),1))</f>
        <v>0</v>
      </c>
      <c r="J67" s="20" t="str">
        <f>IF(Checklist48[[#This Row],[SGUID]]="",IF(Checklist48[[#This Row],[SSGUID]]="",IF(Checklist48[[#This Row],[PIGUID]]="","",INDEX(PIs[[Column1]:[SS]],MATCH(Checklist48[[#This Row],[PIGUID]],PIs[GUID],0),2)),INDEX(PIs[[Column1]:[SS]],MATCH(Checklist48[[#This Row],[SSGUID]],PIs[SSGUID],0),18)),INDEX(PIs[[Column1]:[SS]],MATCH(Checklist48[[#This Row],[SGUID]],PIs[SGUID],0),14))</f>
        <v>FO 04.02.03</v>
      </c>
      <c r="K67"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prüft Alternativen zur chemischen Begasung, bevor er auf chemische Begasungsmittel zurückgreift.</v>
      </c>
      <c r="L67" s="20" t="str">
        <f>IF(Checklist48[[#This Row],[SGUID]]="",IF(Checklist48[[#This Row],[SSGUID]]="",INDEX(PIs[[Column1]:[SS]],MATCH(Checklist48[[#This Row],[PIGUID]],PIs[GUID],0),6),""),"")</f>
        <v>Der Produzent sollte durch Fachwissen, dokumentierte Nachweise oder anerkannte lokale Praktiken nachweisen können, dass eine Bewertung von Alternativen zur chemischen Bodenbegasung erfolgt ist. Er sollte solche Alternativen, soweit möglich, umgesetzt haben.</v>
      </c>
      <c r="M67" s="20" t="str">
        <f>IF(Checklist48[[#This Row],[SSGUID]]="",IF(Checklist48[[#This Row],[PIGUID]]="","",INDEX(PIs[[Column1]:[SS]],MATCH(Checklist48[[#This Row],[PIGUID]],PIs[GUID],0),8)),"")</f>
        <v>Empfehlung</v>
      </c>
      <c r="N67" s="69"/>
      <c r="O67" s="69"/>
      <c r="P67" s="20" t="str">
        <f>IF(Checklist48[[#This Row],[ifna]]="NA","",IF(Checklist48[[#This Row],[RelatedPQ]]=0,"",IF(Checklist48[[#This Row],[RelatedPQ]]="","",IF((INDEX(#REF!,MATCH(Checklist48[[#This Row],[PIGUID&amp;NO]],#REF!,0),1))=Checklist48[[#This Row],[PIGUID]],'Static ID Table'!$A$10,""))))</f>
        <v/>
      </c>
      <c r="Q67" s="20" t="str">
        <f>IF(Checklist48[[#This Row],[Nicht anwendbar]]='Static ID Table'!$A$10,INDEX(#REF!,MATCH(Checklist48[[#This Row],[RelatedPQ]],#REF!,0),3),"")</f>
        <v/>
      </c>
      <c r="R67" s="69"/>
    </row>
    <row r="68" spans="2:18" ht="30.6" x14ac:dyDescent="0.3">
      <c r="B68" s="20"/>
      <c r="C68" s="20" t="s">
        <v>277</v>
      </c>
      <c r="D68" s="19">
        <f>IF(Checklist48[[#This Row],[SGUID]]="",IF(Checklist48[[#This Row],[SSGUID]]="",0,1),1)</f>
        <v>1</v>
      </c>
      <c r="E68" s="20"/>
      <c r="F68" s="56" t="str">
        <f>_xlfn.IFNA(Checklist48[[#This Row],[RelatedPQ]],"NA")</f>
        <v/>
      </c>
      <c r="G68" s="20" t="str">
        <f>IF(Checklist48[[#This Row],[PIGUID]]="","",INDEX(#REF!,MATCH(Checklist48[[#This Row],[PIGUID&amp;NO]],#REF!,0),2))</f>
        <v/>
      </c>
      <c r="H68" s="56" t="str">
        <f>Checklist48[[#This Row],[PIGUID]]&amp;"NO"</f>
        <v>NO</v>
      </c>
      <c r="I68" s="56" t="str">
        <f>IF(Checklist48[[#This Row],[PIGUID]]="","",INDEX(PIs[NA Exempt],MATCH(Checklist48[[#This Row],[PIGUID]],PIs[GUID],0),1))</f>
        <v/>
      </c>
      <c r="J68" s="20" t="str">
        <f>IF(Checklist48[[#This Row],[SGUID]]="",IF(Checklist48[[#This Row],[SSGUID]]="",IF(Checklist48[[#This Row],[PIGUID]]="","",INDEX(PIs[[Column1]:[SS]],MATCH(Checklist48[[#This Row],[PIGUID]],PIs[GUID],0),2)),INDEX(PIs[[Column1]:[SS]],MATCH(Checklist48[[#This Row],[SSGUID]],PIs[SSGUID],0),18)),INDEX(PIs[[Column1]:[SS]],MATCH(Checklist48[[#This Row],[SGUID]],PIs[SGUID],0),14))</f>
        <v>FO 04.03 Substrate</v>
      </c>
      <c r="K68" s="20" t="str">
        <f>IF(Checklist48[[#This Row],[SGUID]]="",IF(Checklist48[[#This Row],[SSGUID]]="",IF(Checklist48[[#This Row],[PIGUID]]="","",INDEX(PIs[[Column1]:[SS]],MATCH(Checklist48[[#This Row],[PIGUID]],PIs[GUID],0),4)),INDEX(PIs[[Column1]:[Ssbody]],MATCH(Checklist48[[#This Row],[SSGUID]],PIs[SSGUID],0),19)),INDEX(PIs[[Column1]:[SS]],MATCH(Checklist48[[#This Row],[SGUID]],PIs[SGUID],0),15))</f>
        <v>-</v>
      </c>
      <c r="L68" s="20" t="str">
        <f>IF(Checklist48[[#This Row],[SGUID]]="",IF(Checklist48[[#This Row],[SSGUID]]="",INDEX(PIs[[Column1]:[SS]],MATCH(Checklist48[[#This Row],[PIGUID]],PIs[GUID],0),6),""),"")</f>
        <v/>
      </c>
      <c r="M68" s="20" t="str">
        <f>IF(Checklist48[[#This Row],[SSGUID]]="",IF(Checklist48[[#This Row],[PIGUID]]="","",INDEX(PIs[[Column1]:[SS]],MATCH(Checklist48[[#This Row],[PIGUID]],PIs[GUID],0),8)),"")</f>
        <v/>
      </c>
      <c r="N68" s="69"/>
      <c r="O68" s="69"/>
      <c r="P68" s="20" t="str">
        <f>IF(Checklist48[[#This Row],[ifna]]="NA","",IF(Checklist48[[#This Row],[RelatedPQ]]=0,"",IF(Checklist48[[#This Row],[RelatedPQ]]="","",IF((INDEX(#REF!,MATCH(Checklist48[[#This Row],[PIGUID&amp;NO]],#REF!,0),1))=Checklist48[[#This Row],[PIGUID]],'Static ID Table'!$A$10,""))))</f>
        <v/>
      </c>
      <c r="Q68" s="20" t="str">
        <f>IF(Checklist48[[#This Row],[Nicht anwendbar]]='Static ID Table'!$A$10,INDEX(#REF!,MATCH(Checklist48[[#This Row],[RelatedPQ]],#REF!,0),3),"")</f>
        <v/>
      </c>
      <c r="R68" s="69"/>
    </row>
    <row r="69" spans="2:18" ht="102" x14ac:dyDescent="0.3">
      <c r="B69" s="20"/>
      <c r="C69" s="20"/>
      <c r="D69" s="19">
        <f>IF(Checklist48[[#This Row],[SGUID]]="",IF(Checklist48[[#This Row],[SSGUID]]="",0,1),1)</f>
        <v>0</v>
      </c>
      <c r="E69" s="20" t="s">
        <v>285</v>
      </c>
      <c r="F69" s="56" t="str">
        <f>_xlfn.IFNA(Checklist48[[#This Row],[RelatedPQ]],"NA")</f>
        <v>NA</v>
      </c>
      <c r="G69" s="20" t="e">
        <f>IF(Checklist48[[#This Row],[PIGUID]]="","",INDEX(#REF!,MATCH(Checklist48[[#This Row],[PIGUID&amp;NO]],#REF!,0),2))</f>
        <v>#N/A</v>
      </c>
      <c r="H69" s="56" t="str">
        <f>Checklist48[[#This Row],[PIGUID]]&amp;"NO"</f>
        <v>2tv4TW2qPQqZzCJtVpMtXfNO</v>
      </c>
      <c r="I69" s="56" t="b">
        <f>IF(Checklist48[[#This Row],[PIGUID]]="","",INDEX(PIs[NA Exempt],MATCH(Checklist48[[#This Row],[PIGUID]],PIs[GUID],0),1))</f>
        <v>0</v>
      </c>
      <c r="J69" s="20" t="str">
        <f>IF(Checklist48[[#This Row],[SGUID]]="",IF(Checklist48[[#This Row],[SSGUID]]="",IF(Checklist48[[#This Row],[PIGUID]]="","",INDEX(PIs[[Column1]:[SS]],MATCH(Checklist48[[#This Row],[PIGUID]],PIs[GUID],0),2)),INDEX(PIs[[Column1]:[SS]],MATCH(Checklist48[[#This Row],[SSGUID]],PIs[SSGUID],0),18)),INDEX(PIs[[Column1]:[SS]],MATCH(Checklist48[[#This Row],[SGUID]],PIs[SGUID],0),14))</f>
        <v>FO 04.03.01</v>
      </c>
      <c r="K69"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beteiligt sich am Substratrecycling.</v>
      </c>
      <c r="L69" s="20" t="str">
        <f>IF(Checklist48[[#This Row],[SGUID]]="",IF(Checklist48[[#This Row],[SSGUID]]="",INDEX(PIs[[Column1]:[SS]],MATCH(Checklist48[[#This Row],[PIGUID]],PIs[GUID],0),6),""),"")</f>
        <v>Der Produzent muss Aufzeichnungen über das jeweilige Datum und die jeweilige Menge an recyceltem Substrat aufbewahren. Hierfür genügen Rechnungen bzw. Lieferscheine. Bei Nichtbeteiligung an einem vorhandenen Recycling-System muss dies begründet werden.
Eine Beteiligung an einem außerbetrieblichen Recycling-System ist zulässig.
Nicht anwendbar bei Topfpflanzen, die zusammen mit dem Substrat verkauft werden.
„N/A“, wenn es keinen Substrat-Abfall gibt.</v>
      </c>
      <c r="M69" s="20" t="str">
        <f>IF(Checklist48[[#This Row],[SSGUID]]="",IF(Checklist48[[#This Row],[PIGUID]]="","",INDEX(PIs[[Column1]:[SS]],MATCH(Checklist48[[#This Row],[PIGUID]],PIs[GUID],0),8)),"")</f>
        <v>Nicht kritisches Musskriterium</v>
      </c>
      <c r="N69" s="69"/>
      <c r="O69" s="69"/>
      <c r="P69" s="20" t="str">
        <f>IF(Checklist48[[#This Row],[ifna]]="NA","",IF(Checklist48[[#This Row],[RelatedPQ]]=0,"",IF(Checklist48[[#This Row],[RelatedPQ]]="","",IF((INDEX(#REF!,MATCH(Checklist48[[#This Row],[PIGUID&amp;NO]],#REF!,0),1))=Checklist48[[#This Row],[PIGUID]],'Static ID Table'!$A$10,""))))</f>
        <v/>
      </c>
      <c r="Q69" s="20" t="str">
        <f>IF(Checklist48[[#This Row],[Nicht anwendbar]]='Static ID Table'!$A$10,INDEX(#REF!,MATCH(Checklist48[[#This Row],[RelatedPQ]],#REF!,0),3),"")</f>
        <v/>
      </c>
      <c r="R69" s="69"/>
    </row>
    <row r="70" spans="2:18" ht="224.4" x14ac:dyDescent="0.3">
      <c r="B70" s="20"/>
      <c r="C70" s="20"/>
      <c r="D70" s="19">
        <f>IF(Checklist48[[#This Row],[SGUID]]="",IF(Checklist48[[#This Row],[SSGUID]]="",0,1),1)</f>
        <v>0</v>
      </c>
      <c r="E70" s="20" t="s">
        <v>271</v>
      </c>
      <c r="F70" s="56" t="str">
        <f>_xlfn.IFNA(Checklist48[[#This Row],[RelatedPQ]],"NA")</f>
        <v>NA</v>
      </c>
      <c r="G70" s="20" t="e">
        <f>IF(Checklist48[[#This Row],[PIGUID]]="","",INDEX(#REF!,MATCH(Checklist48[[#This Row],[PIGUID&amp;NO]],#REF!,0),2))</f>
        <v>#N/A</v>
      </c>
      <c r="H70" s="56" t="str">
        <f>Checklist48[[#This Row],[PIGUID]]&amp;"NO"</f>
        <v>3JEp9Z2OdjxYyKhQS8bBHMNO</v>
      </c>
      <c r="I70" s="56" t="b">
        <f>IF(Checklist48[[#This Row],[PIGUID]]="","",INDEX(PIs[NA Exempt],MATCH(Checklist48[[#This Row],[PIGUID]],PIs[GUID],0),1))</f>
        <v>0</v>
      </c>
      <c r="J70" s="20" t="str">
        <f>IF(Checklist48[[#This Row],[SGUID]]="",IF(Checklist48[[#This Row],[SSGUID]]="",IF(Checklist48[[#This Row],[PIGUID]]="","",INDEX(PIs[[Column1]:[SS]],MATCH(Checklist48[[#This Row],[PIGUID]],PIs[GUID],0),2)),INDEX(PIs[[Column1]:[SS]],MATCH(Checklist48[[#This Row],[SSGUID]],PIs[SSGUID],0),18)),INDEX(PIs[[Column1]:[SS]],MATCH(Checklist48[[#This Row],[SGUID]],PIs[SGUID],0),14))</f>
        <v>FO 04.03.02</v>
      </c>
      <c r="K70"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alle Chemikalien aufbewahrt, die zum Sterilisieren von Substraten für die Wiederverwendung eingesetzt werden.</v>
      </c>
      <c r="L70" s="20" t="str">
        <f>IF(Checklist48[[#This Row],[SGUID]]="",IF(Checklist48[[#This Row],[SSGUID]]="",INDEX(PIs[[Column1]:[SS]],MATCH(Checklist48[[#This Row],[PIGUID]],PIs[GUID],0),6),""),"")</f>
        <v>Falls die Substrate außerhalb des Betriebs sterilisiert werden, müssen der Name und der Standort der Firma, die das Sterilisieren vornimmt, und zudem die Bezeichnung und der Wirkstoff der verwendeten Chemikalien aufgezeichnet werden.
Falls die Substrate auf dem Betrieb sterilisiert werden, muss der Name oder die Bezeichnung des Feldes oder Gewächshauses aufgezeichnet werden.
Alle folgenden Angaben sind korrekt aufgezeichnet:
\- Datum der Sterilisierung (Tag/Monat/Jahr)
\- Bezeichnung und verwendeter Wirkstoff
\- Verwendete Vorrichtungen (z. B. 1.000-Liter-Tank)
\- Verwendetes Verfahren (z. B. Einweichen, Vernebeln)
\- Name des Anwenders (Person, die die Chemikalien tatsächlich angewendet und die Sterilisierung durchgeführt hat)
\- Sicherheitswartezeiten bis zur Aussaat oder Pflanzung
Sofern relevant und möglich, muss das Sterilisieren von Substraten, die wiederverwendet werden, mittels Dämpfen oder nicht chemischen Alternativen erfolgen.</v>
      </c>
      <c r="M70" s="20" t="str">
        <f>IF(Checklist48[[#This Row],[SSGUID]]="",IF(Checklist48[[#This Row],[PIGUID]]="","",INDEX(PIs[[Column1]:[SS]],MATCH(Checklist48[[#This Row],[PIGUID]],PIs[GUID],0),8)),"")</f>
        <v>Nicht kritisches Musskriterium</v>
      </c>
      <c r="N70" s="69"/>
      <c r="O70" s="69"/>
      <c r="P70" s="20" t="str">
        <f>IF(Checklist48[[#This Row],[ifna]]="NA","",IF(Checklist48[[#This Row],[RelatedPQ]]=0,"",IF(Checklist48[[#This Row],[RelatedPQ]]="","",IF((INDEX(#REF!,MATCH(Checklist48[[#This Row],[PIGUID&amp;NO]],#REF!,0),1))=Checklist48[[#This Row],[PIGUID]],'Static ID Table'!$A$10,""))))</f>
        <v/>
      </c>
      <c r="Q70" s="20" t="str">
        <f>IF(Checklist48[[#This Row],[Nicht anwendbar]]='Static ID Table'!$A$10,INDEX(#REF!,MATCH(Checklist48[[#This Row],[RelatedPQ]],#REF!,0),3),"")</f>
        <v/>
      </c>
      <c r="R70" s="69"/>
    </row>
    <row r="71" spans="2:18" ht="51" x14ac:dyDescent="0.3">
      <c r="B71" s="20"/>
      <c r="C71" s="20"/>
      <c r="D71" s="19">
        <f>IF(Checklist48[[#This Row],[SGUID]]="",IF(Checklist48[[#This Row],[SSGUID]]="",0,1),1)</f>
        <v>0</v>
      </c>
      <c r="E71" s="20" t="s">
        <v>585</v>
      </c>
      <c r="F71" s="56" t="str">
        <f>_xlfn.IFNA(Checklist48[[#This Row],[RelatedPQ]],"NA")</f>
        <v>NA</v>
      </c>
      <c r="G71" s="20" t="e">
        <f>IF(Checklist48[[#This Row],[PIGUID]]="","",INDEX(#REF!,MATCH(Checklist48[[#This Row],[PIGUID&amp;NO]],#REF!,0),2))</f>
        <v>#N/A</v>
      </c>
      <c r="H71" s="56" t="str">
        <f>Checklist48[[#This Row],[PIGUID]]&amp;"NO"</f>
        <v>7GJHldkb3WbO9dD9xzdm4ZNO</v>
      </c>
      <c r="I71" s="56" t="b">
        <f>IF(Checklist48[[#This Row],[PIGUID]]="","",INDEX(PIs[NA Exempt],MATCH(Checklist48[[#This Row],[PIGUID]],PIs[GUID],0),1))</f>
        <v>0</v>
      </c>
      <c r="J71" s="20" t="str">
        <f>IF(Checklist48[[#This Row],[SGUID]]="",IF(Checklist48[[#This Row],[SSGUID]]="",IF(Checklist48[[#This Row],[PIGUID]]="","",INDEX(PIs[[Column1]:[SS]],MATCH(Checklist48[[#This Row],[PIGUID]],PIs[GUID],0),2)),INDEX(PIs[[Column1]:[SS]],MATCH(Checklist48[[#This Row],[SSGUID]],PIs[SSGUID],0),18)),INDEX(PIs[[Column1]:[SS]],MATCH(Checklist48[[#This Row],[SGUID]],PIs[SGUID],0),14))</f>
        <v>FO 04.03.03</v>
      </c>
      <c r="K71" s="20" t="str">
        <f>IF(Checklist48[[#This Row],[SGUID]]="",IF(Checklist48[[#This Row],[SSGUID]]="",IF(Checklist48[[#This Row],[PIGUID]]="","",INDEX(PIs[[Column1]:[SS]],MATCH(Checklist48[[#This Row],[PIGUID]],PIs[GUID],0),4)),INDEX(PIs[[Column1]:[Ssbody]],MATCH(Checklist48[[#This Row],[SSGUID]],PIs[SSGUID],0),19)),INDEX(PIs[[Column1]:[SS]],MATCH(Checklist48[[#This Row],[SGUID]],PIs[SGUID],0),15))</f>
        <v>Substrate natürlichen Ursprungs stammen nicht aus ausgewiesenen Schutzgebieten.</v>
      </c>
      <c r="L71" s="20" t="str">
        <f>IF(Checklist48[[#This Row],[SGUID]]="",IF(Checklist48[[#This Row],[SSGUID]]="",INDEX(PIs[[Column1]:[SS]],MATCH(Checklist48[[#This Row],[PIGUID]],PIs[GUID],0),6),""),"")</f>
        <v>Es müssen Aufzeichnungen vorhanden sein, die die Herkunft der eingesetzten Substrate natürlichen Ursprungs belegen. Diese Aufzeichnungen müssen belegen, dass die Substrate nicht aus ausgewiesenen Schutzgebieten stammen.</v>
      </c>
      <c r="M71" s="20" t="str">
        <f>IF(Checklist48[[#This Row],[SSGUID]]="",IF(Checklist48[[#This Row],[PIGUID]]="","",INDEX(PIs[[Column1]:[SS]],MATCH(Checklist48[[#This Row],[PIGUID]],PIs[GUID],0),8)),"")</f>
        <v>Kritisches Musskriterium</v>
      </c>
      <c r="N71" s="69"/>
      <c r="O71" s="69"/>
      <c r="P71" s="20" t="str">
        <f>IF(Checklist48[[#This Row],[ifna]]="NA","",IF(Checklist48[[#This Row],[RelatedPQ]]=0,"",IF(Checklist48[[#This Row],[RelatedPQ]]="","",IF((INDEX(#REF!,MATCH(Checklist48[[#This Row],[PIGUID&amp;NO]],#REF!,0),1))=Checklist48[[#This Row],[PIGUID]],'Static ID Table'!$A$10,""))))</f>
        <v/>
      </c>
      <c r="Q71" s="20" t="str">
        <f>IF(Checklist48[[#This Row],[Nicht anwendbar]]='Static ID Table'!$A$10,INDEX(#REF!,MATCH(Checklist48[[#This Row],[RelatedPQ]],#REF!,0),3),"")</f>
        <v/>
      </c>
      <c r="R71" s="69"/>
    </row>
    <row r="72" spans="2:18" ht="112.2" x14ac:dyDescent="0.3">
      <c r="B72" s="20"/>
      <c r="C72" s="20"/>
      <c r="D72" s="19">
        <f>IF(Checklist48[[#This Row],[SGUID]]="",IF(Checklist48[[#This Row],[SSGUID]]="",0,1),1)</f>
        <v>0</v>
      </c>
      <c r="E72" s="20" t="s">
        <v>567</v>
      </c>
      <c r="F72" s="56" t="str">
        <f>_xlfn.IFNA(Checklist48[[#This Row],[RelatedPQ]],"NA")</f>
        <v>NA</v>
      </c>
      <c r="G72" s="20" t="e">
        <f>IF(Checklist48[[#This Row],[PIGUID]]="","",INDEX(#REF!,MATCH(Checklist48[[#This Row],[PIGUID&amp;NO]],#REF!,0),2))</f>
        <v>#N/A</v>
      </c>
      <c r="H72" s="56" t="str">
        <f>Checklist48[[#This Row],[PIGUID]]&amp;"NO"</f>
        <v>6p8eHn0JMjasmwCN7u2anSNO</v>
      </c>
      <c r="I72" s="56" t="b">
        <f>IF(Checklist48[[#This Row],[PIGUID]]="","",INDEX(PIs[NA Exempt],MATCH(Checklist48[[#This Row],[PIGUID]],PIs[GUID],0),1))</f>
        <v>0</v>
      </c>
      <c r="J72" s="81" t="str">
        <f>IF(Checklist48[[#This Row],[SGUID]]="",IF(Checklist48[[#This Row],[SSGUID]]="",IF(Checklist48[[#This Row],[PIGUID]]="","",INDEX(PIs[[Column1]:[SS]],MATCH(Checklist48[[#This Row],[PIGUID]],PIs[GUID],0),2)),INDEX(PIs[[Column1]:[SS]],MATCH(Checklist48[[#This Row],[SSGUID]],PIs[SSGUID],0),18)),INDEX(PIs[[Column1]:[SS]],MATCH(Checklist48[[#This Row],[SGUID]],PIs[SGUID],0),14))</f>
        <v>FO 04.03.04</v>
      </c>
      <c r="K72" s="81" t="str">
        <f>IF(Checklist48[[#This Row],[SGUID]]="",IF(Checklist48[[#This Row],[SSGUID]]="",IF(Checklist48[[#This Row],[PIGUID]]="","",INDEX(PIs[[Column1]:[SS]],MATCH(Checklist48[[#This Row],[PIGUID]],PIs[GUID],0),4)),INDEX(PIs[[Column1]:[Ssbody]],MATCH(Checklist48[[#This Row],[SSGUID]],PIs[SSGUID],0),19)),INDEX(PIs[[Column1]:[SS]],MATCH(Checklist48[[#This Row],[SGUID]],PIs[SGUID],0),15))</f>
        <v>Mindestens 10 % der Menge der in der Produktion verwendeten Substrate sind Torfalternativen. Es gibt einen Plan, wie die verwendete Torfmenge kontinuierlich verringert wird. Es wird angestrebt, nur Torf aus verantwortungsvollen Quellen zu verwenden.</v>
      </c>
      <c r="L72" s="81" t="str">
        <f>IF(Checklist48[[#This Row],[SGUID]]="",IF(Checklist48[[#This Row],[SSGUID]]="",INDEX(PIs[[Column1]:[SS]],MATCH(Checklist48[[#This Row],[PIGUID]],PIs[GUID],0),6),""),"")</f>
        <v>Es müssen Nachweise darüber vorhanden sein, dass mindestens 10 % der Gesamtmenge der Rohstoffe in den Substraten, die in der Produktion verwendet werden, nicht aus Torf bestehen, sondern aus einer erneuerbaren Torfalternative (erneuerbar bedeutet weniger als 50 Jahre). In Fällen, in denen eine Ersetzung nicht möglich ist, muss eine dokumentierte Begründung vorliegen. Unter „Torf“ wird gestochener Torf (Sphagnum sp.) verstanden, nicht Kokostorf oder andere Torfsorten. Als verantwortungsvolle Torfquellen gelten zertifizierte Gewinnungsflächen, z. B. mit RPP-Zertifizierung (*Responsibly Produced Peat*).</v>
      </c>
      <c r="M72" s="81" t="str">
        <f>IF(Checklist48[[#This Row],[SSGUID]]="",IF(Checklist48[[#This Row],[PIGUID]]="","",INDEX(PIs[[Column1]:[SS]],MATCH(Checklist48[[#This Row],[PIGUID]],PIs[GUID],0),8)),"")</f>
        <v>Nicht kritisches Musskriterium</v>
      </c>
      <c r="N72" s="82"/>
      <c r="O72" s="82"/>
      <c r="P72" s="81" t="str">
        <f>IF(Checklist48[[#This Row],[ifna]]="NA","",IF(Checklist48[[#This Row],[RelatedPQ]]=0,"",IF(Checklist48[[#This Row],[RelatedPQ]]="","",IF((INDEX(#REF!,MATCH(Checklist48[[#This Row],[PIGUID&amp;NO]],#REF!,0),1))=Checklist48[[#This Row],[PIGUID]],'Static ID Table'!$A$10,""))))</f>
        <v/>
      </c>
      <c r="Q72" s="81" t="str">
        <f>IF(Checklist48[[#This Row],[Nicht anwendbar]]='Static ID Table'!$A$10,INDEX(#REF!,MATCH(Checklist48[[#This Row],[RelatedPQ]],#REF!,0),3),"")</f>
        <v/>
      </c>
      <c r="R72" s="82"/>
    </row>
    <row r="73" spans="2:18" ht="30.6" x14ac:dyDescent="0.3">
      <c r="B73" s="20"/>
      <c r="C73" s="20" t="s">
        <v>639</v>
      </c>
      <c r="D73" s="19">
        <f>IF(Checklist48[[#This Row],[SGUID]]="",IF(Checklist48[[#This Row],[SSGUID]]="",0,1),1)</f>
        <v>1</v>
      </c>
      <c r="E73" s="20"/>
      <c r="F73" s="56" t="str">
        <f>_xlfn.IFNA(Checklist48[[#This Row],[RelatedPQ]],"NA")</f>
        <v/>
      </c>
      <c r="G73" s="20" t="str">
        <f>IF(Checklist48[[#This Row],[PIGUID]]="","",INDEX(#REF!,MATCH(Checklist48[[#This Row],[PIGUID&amp;NO]],#REF!,0),2))</f>
        <v/>
      </c>
      <c r="H73" s="56" t="str">
        <f>Checklist48[[#This Row],[PIGUID]]&amp;"NO"</f>
        <v>NO</v>
      </c>
      <c r="I73" s="56" t="str">
        <f>IF(Checklist48[[#This Row],[PIGUID]]="","",INDEX(PIs[NA Exempt],MATCH(Checklist48[[#This Row],[PIGUID]],PIs[GUID],0),1))</f>
        <v/>
      </c>
      <c r="J73" s="20" t="str">
        <f>IF(Checklist48[[#This Row],[SGUID]]="",IF(Checklist48[[#This Row],[SSGUID]]="",IF(Checklist48[[#This Row],[PIGUID]]="","",INDEX(PIs[[Column1]:[SS]],MATCH(Checklist48[[#This Row],[PIGUID]],PIs[GUID],0),2)),INDEX(PIs[[Column1]:[SS]],MATCH(Checklist48[[#This Row],[SSGUID]],PIs[SSGUID],0),18)),INDEX(PIs[[Column1]:[SS]],MATCH(Checklist48[[#This Row],[SGUID]],PIs[SGUID],0),14))</f>
        <v>FO 04.04 Nährstoffbedarf</v>
      </c>
      <c r="K73" s="20" t="str">
        <f>IF(Checklist48[[#This Row],[SGUID]]="",IF(Checklist48[[#This Row],[SSGUID]]="",IF(Checklist48[[#This Row],[PIGUID]]="","",INDEX(PIs[[Column1]:[SS]],MATCH(Checklist48[[#This Row],[PIGUID]],PIs[GUID],0),4)),INDEX(PIs[[Column1]:[Ssbody]],MATCH(Checklist48[[#This Row],[SSGUID]],PIs[SSGUID],0),19)),INDEX(PIs[[Column1]:[SS]],MATCH(Checklist48[[#This Row],[SGUID]],PIs[SGUID],0),15))</f>
        <v>-</v>
      </c>
      <c r="L73" s="20" t="str">
        <f>IF(Checklist48[[#This Row],[SGUID]]="",IF(Checklist48[[#This Row],[SSGUID]]="",INDEX(PIs[[Column1]:[SS]],MATCH(Checklist48[[#This Row],[PIGUID]],PIs[GUID],0),6),""),"")</f>
        <v/>
      </c>
      <c r="M73" s="20" t="str">
        <f>IF(Checklist48[[#This Row],[SSGUID]]="",IF(Checklist48[[#This Row],[PIGUID]]="","",INDEX(PIs[[Column1]:[SS]],MATCH(Checklist48[[#This Row],[PIGUID]],PIs[GUID],0),8)),"")</f>
        <v/>
      </c>
      <c r="N73" s="69"/>
      <c r="O73" s="69"/>
      <c r="P73" s="20" t="str">
        <f>IF(Checklist48[[#This Row],[ifna]]="NA","",IF(Checklist48[[#This Row],[RelatedPQ]]=0,"",IF(Checklist48[[#This Row],[RelatedPQ]]="","",IF((INDEX(#REF!,MATCH(Checklist48[[#This Row],[PIGUID&amp;NO]],#REF!,0),1))=Checklist48[[#This Row],[PIGUID]],'Static ID Table'!$A$10,""))))</f>
        <v/>
      </c>
      <c r="Q73" s="20" t="str">
        <f>IF(Checklist48[[#This Row],[Nicht anwendbar]]='Static ID Table'!$A$10,INDEX(#REF!,MATCH(Checklist48[[#This Row],[RelatedPQ]],#REF!,0),3),"")</f>
        <v/>
      </c>
      <c r="R73" s="69"/>
    </row>
    <row r="74" spans="2:18" ht="204" x14ac:dyDescent="0.3">
      <c r="B74" s="20"/>
      <c r="C74" s="20"/>
      <c r="D74" s="19">
        <f>IF(Checklist48[[#This Row],[SGUID]]="",IF(Checklist48[[#This Row],[SSGUID]]="",0,1),1)</f>
        <v>0</v>
      </c>
      <c r="E74" s="20" t="s">
        <v>633</v>
      </c>
      <c r="F74" s="56" t="str">
        <f>_xlfn.IFNA(Checklist48[[#This Row],[RelatedPQ]],"NA")</f>
        <v>NA</v>
      </c>
      <c r="G74" s="20" t="e">
        <f>IF(Checklist48[[#This Row],[PIGUID]]="","",INDEX(#REF!,MATCH(Checklist48[[#This Row],[PIGUID&amp;NO]],#REF!,0),2))</f>
        <v>#N/A</v>
      </c>
      <c r="H74" s="56" t="str">
        <f>Checklist48[[#This Row],[PIGUID]]&amp;"NO"</f>
        <v>7hMevDUzptlKptbCXwxgERNO</v>
      </c>
      <c r="I74" s="56" t="b">
        <f>IF(Checklist48[[#This Row],[PIGUID]]="","",INDEX(PIs[NA Exempt],MATCH(Checklist48[[#This Row],[PIGUID]],PIs[GUID],0),1))</f>
        <v>0</v>
      </c>
      <c r="J74" s="20" t="str">
        <f>IF(Checklist48[[#This Row],[SGUID]]="",IF(Checklist48[[#This Row],[SSGUID]]="",IF(Checklist48[[#This Row],[PIGUID]]="","",INDEX(PIs[[Column1]:[SS]],MATCH(Checklist48[[#This Row],[PIGUID]],PIs[GUID],0),2)),INDEX(PIs[[Column1]:[SS]],MATCH(Checklist48[[#This Row],[SSGUID]],PIs[SSGUID],0),18)),INDEX(PIs[[Column1]:[SS]],MATCH(Checklist48[[#This Row],[SGUID]],PIs[SGUID],0),14))</f>
        <v>FO 04.04.01</v>
      </c>
      <c r="K74" s="20" t="str">
        <f>IF(Checklist48[[#This Row],[SGUID]]="",IF(Checklist48[[#This Row],[SSGUID]]="",IF(Checklist48[[#This Row],[PIGUID]]="","",INDEX(PIs[[Column1]:[SS]],MATCH(Checklist48[[#This Row],[PIGUID]],PIs[GUID],0),4)),INDEX(PIs[[Column1]:[Ssbody]],MATCH(Checklist48[[#This Row],[SSGUID]],PIs[SSGUID],0),19)),INDEX(PIs[[Column1]:[SS]],MATCH(Checklist48[[#This Row],[SGUID]],PIs[SGUID],0),15))</f>
        <v>Bei der Anwendung von Düngemitteln werden der Bedarf der Kulturen und der Nährstoffgehalt der Düngemittel abgeglichen, um Nährstoffverluste zu minimieren.</v>
      </c>
      <c r="L74" s="20" t="str">
        <f>IF(Checklist48[[#This Row],[SGUID]]="",IF(Checklist48[[#This Row],[SSGUID]]="",INDEX(PIs[[Column1]:[SS]],MATCH(Checklist48[[#This Row],[PIGUID]],PIs[GUID],0),6),""),"")</f>
        <v>Der Produzent muss die Anwendung von Düngemitteln systematisch planen (Zeitpunkt, Häufigkeit und Menge), um Nährstoffverluste zu minimieren. Die systematische Planung muss Folgendes berücksichtigen:
\- Nährstoffbedarf der Kulturen
\- Nährstoffgehalt der Düngemittelanwendungen, einschließlich organischer Bodenhilfsstoffe, und des für die Bewässerung verwendeten Wassers
\- Erhalt der Bodenfruchtbarkeit
Es müssen Aufzeichnungen über Analysen und/oder kulturspezifische Informationsmaterialien als Nachweis vorhanden sein.
Der Produzent muss für Kulturen mit einmaliger Ernte mindestens einmal und für Kulturen mit kontinuierlicher Ernte auf begründeter regelmäßiger Basis (z. B. alle zwei Wochen im geschlossenen System) Berechnungen durchführen. (Für die Analysen können auf den Betrieben verfügbare Ausrüstung oder mobile Vorrichtungen verwendet werden).</v>
      </c>
      <c r="M74" s="20" t="str">
        <f>IF(Checklist48[[#This Row],[SSGUID]]="",IF(Checklist48[[#This Row],[PIGUID]]="","",INDEX(PIs[[Column1]:[SS]],MATCH(Checklist48[[#This Row],[PIGUID]],PIs[GUID],0),8)),"")</f>
        <v>Nicht kritisches Musskriterium</v>
      </c>
      <c r="N74" s="69"/>
      <c r="O74" s="69"/>
      <c r="P74" s="20" t="str">
        <f>IF(Checklist48[[#This Row],[ifna]]="NA","",IF(Checklist48[[#This Row],[RelatedPQ]]=0,"",IF(Checklist48[[#This Row],[RelatedPQ]]="","",IF((INDEX(#REF!,MATCH(Checklist48[[#This Row],[PIGUID&amp;NO]],#REF!,0),1))=Checklist48[[#This Row],[PIGUID]],'Static ID Table'!$A$10,""))))</f>
        <v/>
      </c>
      <c r="Q74" s="20" t="str">
        <f>IF(Checklist48[[#This Row],[Nicht anwendbar]]='Static ID Table'!$A$10,INDEX(#REF!,MATCH(Checklist48[[#This Row],[RelatedPQ]],#REF!,0),3),"")</f>
        <v/>
      </c>
      <c r="R74" s="69"/>
    </row>
    <row r="75" spans="2:18" ht="30.6" x14ac:dyDescent="0.3">
      <c r="B75" s="20"/>
      <c r="C75" s="20" t="s">
        <v>256</v>
      </c>
      <c r="D75" s="19">
        <f>IF(Checklist48[[#This Row],[SGUID]]="",IF(Checklist48[[#This Row],[SSGUID]]="",0,1),1)</f>
        <v>1</v>
      </c>
      <c r="E75" s="20"/>
      <c r="F75" s="56" t="str">
        <f>_xlfn.IFNA(Checklist48[[#This Row],[RelatedPQ]],"NA")</f>
        <v/>
      </c>
      <c r="G75" s="20" t="str">
        <f>IF(Checklist48[[#This Row],[PIGUID]]="","",INDEX(#REF!,MATCH(Checklist48[[#This Row],[PIGUID&amp;NO]],#REF!,0),2))</f>
        <v/>
      </c>
      <c r="H75" s="56" t="str">
        <f>Checklist48[[#This Row],[PIGUID]]&amp;"NO"</f>
        <v>NO</v>
      </c>
      <c r="I75" s="56" t="str">
        <f>IF(Checklist48[[#This Row],[PIGUID]]="","",INDEX(PIs[NA Exempt],MATCH(Checklist48[[#This Row],[PIGUID]],PIs[GUID],0),1))</f>
        <v/>
      </c>
      <c r="J75" s="20" t="str">
        <f>IF(Checklist48[[#This Row],[SGUID]]="",IF(Checklist48[[#This Row],[SSGUID]]="",IF(Checklist48[[#This Row],[PIGUID]]="","",INDEX(PIs[[Column1]:[SS]],MATCH(Checklist48[[#This Row],[PIGUID]],PIs[GUID],0),2)),INDEX(PIs[[Column1]:[SS]],MATCH(Checklist48[[#This Row],[SSGUID]],PIs[SSGUID],0),18)),INDEX(PIs[[Column1]:[SS]],MATCH(Checklist48[[#This Row],[SGUID]],PIs[SGUID],0),14))</f>
        <v>FO 04.05 Nährstoffgehalt</v>
      </c>
      <c r="K75" s="20" t="str">
        <f>IF(Checklist48[[#This Row],[SGUID]]="",IF(Checklist48[[#This Row],[SSGUID]]="",IF(Checklist48[[#This Row],[PIGUID]]="","",INDEX(PIs[[Column1]:[SS]],MATCH(Checklist48[[#This Row],[PIGUID]],PIs[GUID],0),4)),INDEX(PIs[[Column1]:[Ssbody]],MATCH(Checklist48[[#This Row],[SSGUID]],PIs[SSGUID],0),19)),INDEX(PIs[[Column1]:[SS]],MATCH(Checklist48[[#This Row],[SGUID]],PIs[SGUID],0),15))</f>
        <v>-</v>
      </c>
      <c r="L75" s="20" t="str">
        <f>IF(Checklist48[[#This Row],[SGUID]]="",IF(Checklist48[[#This Row],[SSGUID]]="",INDEX(PIs[[Column1]:[SS]],MATCH(Checklist48[[#This Row],[PIGUID]],PIs[GUID],0),6),""),"")</f>
        <v/>
      </c>
      <c r="M75" s="20" t="str">
        <f>IF(Checklist48[[#This Row],[SSGUID]]="",IF(Checklist48[[#This Row],[PIGUID]]="","",INDEX(PIs[[Column1]:[SS]],MATCH(Checklist48[[#This Row],[PIGUID]],PIs[GUID],0),8)),"")</f>
        <v/>
      </c>
      <c r="N75" s="69"/>
      <c r="O75" s="69"/>
      <c r="P75" s="20" t="str">
        <f>IF(Checklist48[[#This Row],[ifna]]="NA","",IF(Checklist48[[#This Row],[RelatedPQ]]=0,"",IF(Checklist48[[#This Row],[RelatedPQ]]="","",IF((INDEX(#REF!,MATCH(Checklist48[[#This Row],[PIGUID&amp;NO]],#REF!,0),1))=Checklist48[[#This Row],[PIGUID]],'Static ID Table'!$A$10,""))))</f>
        <v/>
      </c>
      <c r="Q75" s="20" t="str">
        <f>IF(Checklist48[[#This Row],[Nicht anwendbar]]='Static ID Table'!$A$10,INDEX(#REF!,MATCH(Checklist48[[#This Row],[RelatedPQ]],#REF!,0),3),"")</f>
        <v/>
      </c>
      <c r="R75" s="69"/>
    </row>
    <row r="76" spans="2:18" ht="71.400000000000006" x14ac:dyDescent="0.3">
      <c r="B76" s="20"/>
      <c r="C76" s="20"/>
      <c r="D76" s="19">
        <f>IF(Checklist48[[#This Row],[SGUID]]="",IF(Checklist48[[#This Row],[SSGUID]]="",0,1),1)</f>
        <v>0</v>
      </c>
      <c r="E76" s="20" t="s">
        <v>250</v>
      </c>
      <c r="F76" s="56" t="str">
        <f>_xlfn.IFNA(Checklist48[[#This Row],[RelatedPQ]],"NA")</f>
        <v>NA</v>
      </c>
      <c r="G76" s="20" t="e">
        <f>IF(Checklist48[[#This Row],[PIGUID]]="","",INDEX(#REF!,MATCH(Checklist48[[#This Row],[PIGUID&amp;NO]],#REF!,0),2))</f>
        <v>#N/A</v>
      </c>
      <c r="H76" s="56" t="str">
        <f>Checklist48[[#This Row],[PIGUID]]&amp;"NO"</f>
        <v>6PgJUOQP7XxD6372lBM8lXNO</v>
      </c>
      <c r="I76" s="56" t="b">
        <f>IF(Checklist48[[#This Row],[PIGUID]]="","",INDEX(PIs[NA Exempt],MATCH(Checklist48[[#This Row],[PIGUID]],PIs[GUID],0),1))</f>
        <v>0</v>
      </c>
      <c r="J76" s="20" t="str">
        <f>IF(Checklist48[[#This Row],[SGUID]]="",IF(Checklist48[[#This Row],[SSGUID]]="",IF(Checklist48[[#This Row],[PIGUID]]="","",INDEX(PIs[[Column1]:[SS]],MATCH(Checklist48[[#This Row],[PIGUID]],PIs[GUID],0),2)),INDEX(PIs[[Column1]:[SS]],MATCH(Checklist48[[#This Row],[SSGUID]],PIs[SSGUID],0),18)),INDEX(PIs[[Column1]:[SS]],MATCH(Checklist48[[#This Row],[SGUID]],PIs[SGUID],0),14))</f>
        <v>FO 04.05.01</v>
      </c>
      <c r="K76" s="20" t="str">
        <f>IF(Checklist48[[#This Row],[SGUID]]="",IF(Checklist48[[#This Row],[SSGUID]]="",IF(Checklist48[[#This Row],[PIGUID]]="","",INDEX(PIs[[Column1]:[SS]],MATCH(Checklist48[[#This Row],[PIGUID]],PIs[GUID],0),4)),INDEX(PIs[[Column1]:[Ssbody]],MATCH(Checklist48[[#This Row],[SSGUID]],PIs[SSGUID],0),19)),INDEX(PIs[[Column1]:[SS]],MATCH(Checklist48[[#This Row],[SGUID]],PIs[SGUID],0),15))</f>
        <v>Der Gehalt der wichtigsten Nährstoffe (Stickstoff, Phosphor und Kalium) in den angewendeten Düngemitteln ist bekannt.</v>
      </c>
      <c r="L76" s="20" t="str">
        <f>IF(Checklist48[[#This Row],[SGUID]]="",IF(Checklist48[[#This Row],[SSGUID]]="",INDEX(PIs[[Column1]:[SS]],MATCH(Checklist48[[#This Row],[PIGUID]],PIs[GUID],0),6),""),"")</f>
        <v>Für alle (organischen und anorganischen) Düngemittel, die in den letzten 24 Monaten bei registrierten Kulturen angewendet wurden, müssen dokumentierte Nachweise/Etiketten mit Angaben zu den wichtigsten Nährstoffgehalten (oder anerkannten Standardwerten) vorhanden sein. Bei Erstaudits sollten Aufzeichnungen für die letzten 3 Monate vorhanden sein.</v>
      </c>
      <c r="M76" s="20" t="str">
        <f>IF(Checklist48[[#This Row],[SSGUID]]="",IF(Checklist48[[#This Row],[PIGUID]]="","",INDEX(PIs[[Column1]:[SS]],MATCH(Checklist48[[#This Row],[PIGUID]],PIs[GUID],0),8)),"")</f>
        <v>Nicht kritisches Musskriterium</v>
      </c>
      <c r="N76" s="69"/>
      <c r="O76" s="69"/>
      <c r="P76" s="20" t="str">
        <f>IF(Checklist48[[#This Row],[ifna]]="NA","",IF(Checklist48[[#This Row],[RelatedPQ]]=0,"",IF(Checklist48[[#This Row],[RelatedPQ]]="","",IF((INDEX(#REF!,MATCH(Checklist48[[#This Row],[PIGUID&amp;NO]],#REF!,0),1))=Checklist48[[#This Row],[PIGUID]],'Static ID Table'!$A$10,""))))</f>
        <v/>
      </c>
      <c r="Q76" s="20" t="str">
        <f>IF(Checklist48[[#This Row],[Nicht anwendbar]]='Static ID Table'!$A$10,INDEX(#REF!,MATCH(Checklist48[[#This Row],[RelatedPQ]],#REF!,0),3),"")</f>
        <v/>
      </c>
      <c r="R76" s="69"/>
    </row>
    <row r="77" spans="2:18" ht="61.2" x14ac:dyDescent="0.3">
      <c r="B77" s="20"/>
      <c r="C77" s="20"/>
      <c r="D77" s="19">
        <f>IF(Checklist48[[#This Row],[SGUID]]="",IF(Checklist48[[#This Row],[SSGUID]]="",0,1),1)</f>
        <v>0</v>
      </c>
      <c r="E77" s="20" t="s">
        <v>603</v>
      </c>
      <c r="F77" s="56" t="str">
        <f>_xlfn.IFNA(Checklist48[[#This Row],[RelatedPQ]],"NA")</f>
        <v>NA</v>
      </c>
      <c r="G77" s="20" t="e">
        <f>IF(Checklist48[[#This Row],[PIGUID]]="","",INDEX(#REF!,MATCH(Checklist48[[#This Row],[PIGUID&amp;NO]],#REF!,0),2))</f>
        <v>#N/A</v>
      </c>
      <c r="H77" s="56" t="str">
        <f>Checklist48[[#This Row],[PIGUID]]&amp;"NO"</f>
        <v>5mSlaOszUEHd0BAbqSmBbWNO</v>
      </c>
      <c r="I77" s="56" t="b">
        <f>IF(Checklist48[[#This Row],[PIGUID]]="","",INDEX(PIs[NA Exempt],MATCH(Checklist48[[#This Row],[PIGUID]],PIs[GUID],0),1))</f>
        <v>0</v>
      </c>
      <c r="J77" s="20" t="str">
        <f>IF(Checklist48[[#This Row],[SGUID]]="",IF(Checklist48[[#This Row],[SSGUID]]="",IF(Checklist48[[#This Row],[PIGUID]]="","",INDEX(PIs[[Column1]:[SS]],MATCH(Checklist48[[#This Row],[PIGUID]],PIs[GUID],0),2)),INDEX(PIs[[Column1]:[SS]],MATCH(Checklist48[[#This Row],[SSGUID]],PIs[SSGUID],0),18)),INDEX(PIs[[Column1]:[SS]],MATCH(Checklist48[[#This Row],[SGUID]],PIs[SGUID],0),14))</f>
        <v>FO 04.05.02</v>
      </c>
      <c r="K77" s="20" t="str">
        <f>IF(Checklist48[[#This Row],[SGUID]]="",IF(Checklist48[[#This Row],[SSGUID]]="",IF(Checklist48[[#This Row],[PIGUID]]="","",INDEX(PIs[[Column1]:[SS]],MATCH(Checklist48[[#This Row],[PIGUID]],PIs[GUID],0),4)),INDEX(PIs[[Column1]:[Ssbody]],MATCH(Checklist48[[#This Row],[SSGUID]],PIs[SSGUID],0),19)),INDEX(PIs[[Column1]:[SS]],MATCH(Checklist48[[#This Row],[SGUID]],PIs[SGUID],0),15))</f>
        <v>Für gekaufte anorganische Düngemittel sind dokumentierte Nachweise über ihre chemische Zusammensetzung, einschließlich Schwermetallgehalt, vorhanden.</v>
      </c>
      <c r="L77" s="20" t="str">
        <f>IF(Checklist48[[#This Row],[SGUID]]="",IF(Checklist48[[#This Row],[SSGUID]]="",INDEX(PIs[[Column1]:[SS]],MATCH(Checklist48[[#This Row],[PIGUID]],PIs[GUID],0),6),""),"")</f>
        <v>Für alle anorganischen Düngemittel, die in den letzten 12 Monaten bei registrierten Kulturen angewendet wurden, müssen dokumentierte Nachweise über deren chemische Zusammensetzung, einschließlich Schwermetallgehalt, vorhanden sein. Bei Erstaudits sollten Aufzeichnungen für die letzten 3 Monate vorhanden sein.</v>
      </c>
      <c r="M77" s="20" t="str">
        <f>IF(Checklist48[[#This Row],[SSGUID]]="",IF(Checklist48[[#This Row],[PIGUID]]="","",INDEX(PIs[[Column1]:[SS]],MATCH(Checklist48[[#This Row],[PIGUID]],PIs[GUID],0),8)),"")</f>
        <v>Nicht kritisches Musskriterium</v>
      </c>
      <c r="N77" s="69"/>
      <c r="O77" s="69"/>
      <c r="P77" s="20" t="str">
        <f>IF(Checklist48[[#This Row],[ifna]]="NA","",IF(Checklist48[[#This Row],[RelatedPQ]]=0,"",IF(Checklist48[[#This Row],[RelatedPQ]]="","",IF((INDEX(#REF!,MATCH(Checklist48[[#This Row],[PIGUID&amp;NO]],#REF!,0),1))=Checklist48[[#This Row],[PIGUID]],'Static ID Table'!$A$10,""))))</f>
        <v/>
      </c>
      <c r="Q77" s="20" t="str">
        <f>IF(Checklist48[[#This Row],[Nicht anwendbar]]='Static ID Table'!$A$10,INDEX(#REF!,MATCH(Checklist48[[#This Row],[RelatedPQ]],#REF!,0),3),"")</f>
        <v/>
      </c>
      <c r="R77" s="69"/>
    </row>
    <row r="78" spans="2:18" ht="153" x14ac:dyDescent="0.3">
      <c r="B78" s="20"/>
      <c r="C78" s="20"/>
      <c r="D78" s="19">
        <f>IF(Checklist48[[#This Row],[SGUID]]="",IF(Checklist48[[#This Row],[SSGUID]]="",0,1),1)</f>
        <v>0</v>
      </c>
      <c r="E78" s="20" t="s">
        <v>1017</v>
      </c>
      <c r="F78" s="56" t="str">
        <f>_xlfn.IFNA(Checklist48[[#This Row],[RelatedPQ]],"NA")</f>
        <v>NA</v>
      </c>
      <c r="G78" s="20" t="e">
        <f>IF(Checklist48[[#This Row],[PIGUID]]="","",INDEX(#REF!,MATCH(Checklist48[[#This Row],[PIGUID&amp;NO]],#REF!,0),2))</f>
        <v>#N/A</v>
      </c>
      <c r="H78" s="56" t="str">
        <f>Checklist48[[#This Row],[PIGUID]]&amp;"NO"</f>
        <v>4EKmI6V90BbBRZN1zYfwg6NO</v>
      </c>
      <c r="I78" s="56" t="b">
        <f>IF(Checklist48[[#This Row],[PIGUID]]="","",INDEX(PIs[NA Exempt],MATCH(Checklist48[[#This Row],[PIGUID]],PIs[GUID],0),1))</f>
        <v>0</v>
      </c>
      <c r="J78" s="20" t="str">
        <f>IF(Checklist48[[#This Row],[SGUID]]="",IF(Checklist48[[#This Row],[SSGUID]]="",IF(Checklist48[[#This Row],[PIGUID]]="","",INDEX(PIs[[Column1]:[SS]],MATCH(Checklist48[[#This Row],[PIGUID]],PIs[GUID],0),2)),INDEX(PIs[[Column1]:[SS]],MATCH(Checklist48[[#This Row],[SSGUID]],PIs[SSGUID],0),18)),INDEX(PIs[[Column1]:[SS]],MATCH(Checklist48[[#This Row],[SGUID]],PIs[SGUID],0),14))</f>
        <v>FO 04.05.03</v>
      </c>
      <c r="K78" s="20" t="str">
        <f>IF(Checklist48[[#This Row],[SGUID]]="",IF(Checklist48[[#This Row],[SSGUID]]="",IF(Checklist48[[#This Row],[PIGUID]]="","",INDEX(PIs[[Column1]:[SS]],MATCH(Checklist48[[#This Row],[PIGUID]],PIs[GUID],0),4)),INDEX(PIs[[Column1]:[Ssbody]],MATCH(Checklist48[[#This Row],[SSGUID]],PIs[SSGUID],0),19)),INDEX(PIs[[Column1]:[SS]],MATCH(Checklist48[[#This Row],[SGUID]],PIs[SGUID],0),15))</f>
        <v>Für organische Düngemittel wird eine Risikobeurteilung gemäß ihrem jeweiligen Verwendungszweck durchgeführt.</v>
      </c>
      <c r="L78" s="20" t="str">
        <f>IF(Checklist48[[#This Row],[SGUID]]="",IF(Checklist48[[#This Row],[SSGUID]]="",INDEX(PIs[[Column1]:[SS]],MATCH(Checklist48[[#This Row],[PIGUID]],PIs[GUID],0),6),""),"")</f>
        <v>Es muss eine Risikobeurteilung für organische Düngemittel durchgeführt werden, die die Kulturpflanze, die Gesundheit der Arbeiter und die Umwelt einschließt. Folgendes muss dabei berücksichtigt werden:
\- Art des organischen Düngemittels
\- Behandlungsmethode, um das organische Düngemittel zu erhalten (Stabilisierung)
\- Mikrobielle Kontamination (Krankheitserreger pflanzlichen und menschlichen Ursprungs)
\- Unkraut-/Saatgutanteil
\- Schwermetallgehalt
Dies gilt auch für Substrate von Biogasanlagen.
Für im Handel erhältliche organische Düngemittel dürfen die begleitende Dokumentation und die Zertifizierungen der Qualität und Inhalte eine Risikobeurteilung ersetzen.</v>
      </c>
      <c r="M78" s="20" t="str">
        <f>IF(Checklist48[[#This Row],[SSGUID]]="",IF(Checklist48[[#This Row],[PIGUID]]="","",INDEX(PIs[[Column1]:[SS]],MATCH(Checklist48[[#This Row],[PIGUID]],PIs[GUID],0),8)),"")</f>
        <v>Nicht kritisches Musskriterium</v>
      </c>
      <c r="N78" s="69"/>
      <c r="O78" s="69"/>
      <c r="P78" s="20" t="str">
        <f>IF(Checklist48[[#This Row],[ifna]]="NA","",IF(Checklist48[[#This Row],[RelatedPQ]]=0,"",IF(Checklist48[[#This Row],[RelatedPQ]]="","",IF((INDEX(#REF!,MATCH(Checklist48[[#This Row],[PIGUID&amp;NO]],#REF!,0),1))=Checklist48[[#This Row],[PIGUID]],'Static ID Table'!$A$10,""))))</f>
        <v/>
      </c>
      <c r="Q78" s="20" t="str">
        <f>IF(Checklist48[[#This Row],[Nicht anwendbar]]='Static ID Table'!$A$10,INDEX(#REF!,MATCH(Checklist48[[#This Row],[RelatedPQ]],#REF!,0),3),"")</f>
        <v/>
      </c>
      <c r="R78" s="69"/>
    </row>
    <row r="79" spans="2:18" ht="51" x14ac:dyDescent="0.3">
      <c r="B79" s="20"/>
      <c r="C79" s="20"/>
      <c r="D79" s="19">
        <f>IF(Checklist48[[#This Row],[SGUID]]="",IF(Checklist48[[#This Row],[SSGUID]]="",0,1),1)</f>
        <v>0</v>
      </c>
      <c r="E79" s="20" t="s">
        <v>1005</v>
      </c>
      <c r="F79" s="56" t="str">
        <f>_xlfn.IFNA(Checklist48[[#This Row],[RelatedPQ]],"NA")</f>
        <v>NA</v>
      </c>
      <c r="G79" s="20" t="e">
        <f>IF(Checklist48[[#This Row],[PIGUID]]="","",INDEX(#REF!,MATCH(Checklist48[[#This Row],[PIGUID&amp;NO]],#REF!,0),2))</f>
        <v>#N/A</v>
      </c>
      <c r="H79" s="56" t="str">
        <f>Checklist48[[#This Row],[PIGUID]]&amp;"NO"</f>
        <v>1JT3rh2ZAKh85BfXXhPzg9NO</v>
      </c>
      <c r="I79" s="56" t="b">
        <f>IF(Checklist48[[#This Row],[PIGUID]]="","",INDEX(PIs[NA Exempt],MATCH(Checklist48[[#This Row],[PIGUID]],PIs[GUID],0),1))</f>
        <v>0</v>
      </c>
      <c r="J79" s="20" t="str">
        <f>IF(Checklist48[[#This Row],[SGUID]]="",IF(Checklist48[[#This Row],[SSGUID]]="",IF(Checklist48[[#This Row],[PIGUID]]="","",INDEX(PIs[[Column1]:[SS]],MATCH(Checklist48[[#This Row],[PIGUID]],PIs[GUID],0),2)),INDEX(PIs[[Column1]:[SS]],MATCH(Checklist48[[#This Row],[SSGUID]],PIs[SSGUID],0),18)),INDEX(PIs[[Column1]:[SS]],MATCH(Checklist48[[#This Row],[SGUID]],PIs[SGUID],0),14))</f>
        <v>FO 04.05.04</v>
      </c>
      <c r="K79" s="20" t="str">
        <f>IF(Checklist48[[#This Row],[SGUID]]="",IF(Checklist48[[#This Row],[SSGUID]]="",IF(Checklist48[[#This Row],[PIGUID]]="","",INDEX(PIs[[Column1]:[SS]],MATCH(Checklist48[[#This Row],[PIGUID]],PIs[GUID],0),4)),INDEX(PIs[[Column1]:[Ssbody]],MATCH(Checklist48[[#This Row],[SSGUID]],PIs[SSGUID],0),19)),INDEX(PIs[[Column1]:[SS]],MATCH(Checklist48[[#This Row],[SGUID]],PIs[SGUID],0),15))</f>
        <v>Der Einsatz von Klärschlamm ist auf dem Betrieb verboten.</v>
      </c>
      <c r="L79" s="20" t="str">
        <f>IF(Checklist48[[#This Row],[SGUID]]="",IF(Checklist48[[#This Row],[SSGUID]]="",INDEX(PIs[[Column1]:[SS]],MATCH(Checklist48[[#This Row],[PIGUID]],PIs[GUID],0),6),""),"")</f>
        <v>Klärschlamm darf niemals bei der Produktion registrierter Kulturen eingesetzt werden. Klärschlamm, der kompostiert oder in ein im Handel erhältliches Produkt eingearbeitet ist, darf auch dann nicht eingesetzt werden, wenn es gesetzlich erlaubt ist.</v>
      </c>
      <c r="M79" s="20" t="str">
        <f>IF(Checklist48[[#This Row],[SSGUID]]="",IF(Checklist48[[#This Row],[PIGUID]]="","",INDEX(PIs[[Column1]:[SS]],MATCH(Checklist48[[#This Row],[PIGUID]],PIs[GUID],0),8)),"")</f>
        <v>Kritisches Musskriterium</v>
      </c>
      <c r="N79" s="69"/>
      <c r="O79" s="69"/>
      <c r="P79" s="20" t="str">
        <f>IF(Checklist48[[#This Row],[ifna]]="NA","",IF(Checklist48[[#This Row],[RelatedPQ]]=0,"",IF(Checklist48[[#This Row],[RelatedPQ]]="","",IF((INDEX(#REF!,MATCH(Checklist48[[#This Row],[PIGUID&amp;NO]],#REF!,0),1))=Checklist48[[#This Row],[PIGUID]],'Static ID Table'!$A$10,""))))</f>
        <v/>
      </c>
      <c r="Q79" s="20" t="str">
        <f>IF(Checklist48[[#This Row],[Nicht anwendbar]]='Static ID Table'!$A$10,INDEX(#REF!,MATCH(Checklist48[[#This Row],[RelatedPQ]],#REF!,0),3),"")</f>
        <v/>
      </c>
      <c r="R79" s="69"/>
    </row>
    <row r="80" spans="2:18" ht="40.799999999999997" x14ac:dyDescent="0.3">
      <c r="B80" s="20"/>
      <c r="C80" s="20" t="s">
        <v>1004</v>
      </c>
      <c r="D80" s="19">
        <f>IF(Checklist48[[#This Row],[SGUID]]="",IF(Checklist48[[#This Row],[SSGUID]]="",0,1),1)</f>
        <v>1</v>
      </c>
      <c r="E80" s="20"/>
      <c r="F80" s="56" t="str">
        <f>_xlfn.IFNA(Checklist48[[#This Row],[RelatedPQ]],"NA")</f>
        <v/>
      </c>
      <c r="G80" s="20" t="str">
        <f>IF(Checklist48[[#This Row],[PIGUID]]="","",INDEX(#REF!,MATCH(Checklist48[[#This Row],[PIGUID&amp;NO]],#REF!,0),2))</f>
        <v/>
      </c>
      <c r="H80" s="56" t="str">
        <f>Checklist48[[#This Row],[PIGUID]]&amp;"NO"</f>
        <v>NO</v>
      </c>
      <c r="I80" s="56" t="str">
        <f>IF(Checklist48[[#This Row],[PIGUID]]="","",INDEX(PIs[NA Exempt],MATCH(Checklist48[[#This Row],[PIGUID]],PIs[GUID],0),1))</f>
        <v/>
      </c>
      <c r="J80" s="20" t="str">
        <f>IF(Checklist48[[#This Row],[SGUID]]="",IF(Checklist48[[#This Row],[SSGUID]]="",IF(Checklist48[[#This Row],[PIGUID]]="","",INDEX(PIs[[Column1]:[SS]],MATCH(Checklist48[[#This Row],[PIGUID]],PIs[GUID],0),2)),INDEX(PIs[[Column1]:[SS]],MATCH(Checklist48[[#This Row],[SSGUID]],PIs[SSGUID],0),18)),INDEX(PIs[[Column1]:[SS]],MATCH(Checklist48[[#This Row],[SGUID]],PIs[SGUID],0),14))</f>
        <v>FO 04.06 Aufzeichnungen über die Anwendungen</v>
      </c>
      <c r="K80" s="20" t="str">
        <f>IF(Checklist48[[#This Row],[SGUID]]="",IF(Checklist48[[#This Row],[SSGUID]]="",IF(Checklist48[[#This Row],[PIGUID]]="","",INDEX(PIs[[Column1]:[SS]],MATCH(Checklist48[[#This Row],[PIGUID]],PIs[GUID],0),4)),INDEX(PIs[[Column1]:[Ssbody]],MATCH(Checklist48[[#This Row],[SSGUID]],PIs[SSGUID],0),19)),INDEX(PIs[[Column1]:[SS]],MATCH(Checklist48[[#This Row],[SGUID]],PIs[SGUID],0),15))</f>
        <v>-</v>
      </c>
      <c r="L80" s="20" t="str">
        <f>IF(Checklist48[[#This Row],[SGUID]]="",IF(Checklist48[[#This Row],[SSGUID]]="",INDEX(PIs[[Column1]:[SS]],MATCH(Checklist48[[#This Row],[PIGUID]],PIs[GUID],0),6),""),"")</f>
        <v/>
      </c>
      <c r="M80" s="20" t="str">
        <f>IF(Checklist48[[#This Row],[SSGUID]]="",IF(Checklist48[[#This Row],[PIGUID]]="","",INDEX(PIs[[Column1]:[SS]],MATCH(Checklist48[[#This Row],[PIGUID]],PIs[GUID],0),8)),"")</f>
        <v/>
      </c>
      <c r="N80" s="69"/>
      <c r="O80" s="69"/>
      <c r="P80" s="20" t="str">
        <f>IF(Checklist48[[#This Row],[ifna]]="NA","",IF(Checklist48[[#This Row],[RelatedPQ]]=0,"",IF(Checklist48[[#This Row],[RelatedPQ]]="","",IF((INDEX(#REF!,MATCH(Checklist48[[#This Row],[PIGUID&amp;NO]],#REF!,0),1))=Checklist48[[#This Row],[PIGUID]],'Static ID Table'!$A$10,""))))</f>
        <v/>
      </c>
      <c r="Q80" s="20" t="str">
        <f>IF(Checklist48[[#This Row],[Nicht anwendbar]]='Static ID Table'!$A$10,INDEX(#REF!,MATCH(Checklist48[[#This Row],[RelatedPQ]],#REF!,0),3),"")</f>
        <v/>
      </c>
      <c r="R80" s="69"/>
    </row>
    <row r="81" spans="2:18" ht="132.6" x14ac:dyDescent="0.3">
      <c r="B81" s="20"/>
      <c r="C81" s="20"/>
      <c r="D81" s="19">
        <f>IF(Checklist48[[#This Row],[SGUID]]="",IF(Checklist48[[#This Row],[SSGUID]]="",0,1),1)</f>
        <v>0</v>
      </c>
      <c r="E81" s="20" t="s">
        <v>998</v>
      </c>
      <c r="F81" s="56" t="str">
        <f>_xlfn.IFNA(Checklist48[[#This Row],[RelatedPQ]],"NA")</f>
        <v>NA</v>
      </c>
      <c r="G81" s="20" t="e">
        <f>IF(Checklist48[[#This Row],[PIGUID]]="","",INDEX(#REF!,MATCH(Checklist48[[#This Row],[PIGUID&amp;NO]],#REF!,0),2))</f>
        <v>#N/A</v>
      </c>
      <c r="H81" s="56" t="str">
        <f>Checklist48[[#This Row],[PIGUID]]&amp;"NO"</f>
        <v>6zj2erHsaBPCe0HuXQW3S1NO</v>
      </c>
      <c r="I81" s="56" t="b">
        <f>IF(Checklist48[[#This Row],[PIGUID]]="","",INDEX(PIs[NA Exempt],MATCH(Checklist48[[#This Row],[PIGUID]],PIs[GUID],0),1))</f>
        <v>0</v>
      </c>
      <c r="J81" s="20" t="str">
        <f>IF(Checklist48[[#This Row],[SGUID]]="",IF(Checklist48[[#This Row],[SSGUID]]="",IF(Checklist48[[#This Row],[PIGUID]]="","",INDEX(PIs[[Column1]:[SS]],MATCH(Checklist48[[#This Row],[PIGUID]],PIs[GUID],0),2)),INDEX(PIs[[Column1]:[SS]],MATCH(Checklist48[[#This Row],[SSGUID]],PIs[SSGUID],0),18)),INDEX(PIs[[Column1]:[SS]],MATCH(Checklist48[[#This Row],[SGUID]],PIs[SGUID],0),14))</f>
        <v>FO 04.06.01</v>
      </c>
      <c r="K81"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aktuelle Aufzeichnungen über alle Anwendungen von Düngemitteln und Biostimulatoren aufbewahrt.</v>
      </c>
      <c r="L81" s="20" t="str">
        <f>IF(Checklist48[[#This Row],[SGUID]]="",IF(Checklist48[[#This Row],[SSGUID]]="",INDEX(PIs[[Column1]:[SS]],MATCH(Checklist48[[#This Row],[PIGUID]],PIs[GUID],0),6),""),"")</f>
        <v>Zu jeder Anwendung von Düngemitteln (organisch und anorganisch) und Biostimulatoren, auch in Hydrokultur- und Fertigationssystemen, müssen Aufzeichnungen aufbewahrt werden. Die Aufzeichnungen müssen Folgendes enthalten:
\- Name oder Bezeichnung des Feldes oder Gewächshauses
\- Name der Kulturpflanze
\- Datum der Anwendung (Tag, Monat, Jahr)
\- Name und Konzentration des angewendeten Düngemittels
\- Angewendete Mengen
\- Namen der Anwender
\- Anwendungsmethode</v>
      </c>
      <c r="M81" s="20" t="str">
        <f>IF(Checklist48[[#This Row],[SSGUID]]="",IF(Checklist48[[#This Row],[PIGUID]]="","",INDEX(PIs[[Column1]:[SS]],MATCH(Checklist48[[#This Row],[PIGUID]],PIs[GUID],0),8)),"")</f>
        <v>Nicht kritisches Musskriterium</v>
      </c>
      <c r="N81" s="69"/>
      <c r="O81" s="69"/>
      <c r="P81" s="20" t="str">
        <f>IF(Checklist48[[#This Row],[ifna]]="NA","",IF(Checklist48[[#This Row],[RelatedPQ]]=0,"",IF(Checklist48[[#This Row],[RelatedPQ]]="","",IF((INDEX(#REF!,MATCH(Checklist48[[#This Row],[PIGUID&amp;NO]],#REF!,0),1))=Checklist48[[#This Row],[PIGUID]],'Static ID Table'!$A$10,""))))</f>
        <v/>
      </c>
      <c r="Q81" s="20" t="str">
        <f>IF(Checklist48[[#This Row],[Nicht anwendbar]]='Static ID Table'!$A$10,INDEX(#REF!,MATCH(Checklist48[[#This Row],[RelatedPQ]],#REF!,0),3),"")</f>
        <v/>
      </c>
      <c r="R81" s="69"/>
    </row>
    <row r="82" spans="2:18" ht="163.19999999999999" x14ac:dyDescent="0.3">
      <c r="B82" s="20"/>
      <c r="C82" s="20"/>
      <c r="D82" s="19">
        <f>IF(Checklist48[[#This Row],[SGUID]]="",IF(Checklist48[[#This Row],[SSGUID]]="",0,1),1)</f>
        <v>0</v>
      </c>
      <c r="E82" s="20" t="s">
        <v>1041</v>
      </c>
      <c r="F82" s="56" t="str">
        <f>_xlfn.IFNA(Checklist48[[#This Row],[RelatedPQ]],"NA")</f>
        <v>NA</v>
      </c>
      <c r="G82" s="20" t="e">
        <f>IF(Checklist48[[#This Row],[PIGUID]]="","",INDEX(#REF!,MATCH(Checklist48[[#This Row],[PIGUID&amp;NO]],#REF!,0),2))</f>
        <v>#N/A</v>
      </c>
      <c r="H82" s="56" t="str">
        <f>Checklist48[[#This Row],[PIGUID]]&amp;"NO"</f>
        <v>66qErdVVkFZQdnuAWgf1FtNO</v>
      </c>
      <c r="I82" s="56" t="b">
        <f>IF(Checklist48[[#This Row],[PIGUID]]="","",INDEX(PIs[NA Exempt],MATCH(Checklist48[[#This Row],[PIGUID]],PIs[GUID],0),1))</f>
        <v>0</v>
      </c>
      <c r="J82" s="81" t="str">
        <f>IF(Checklist48[[#This Row],[SGUID]]="",IF(Checklist48[[#This Row],[SSGUID]]="",IF(Checklist48[[#This Row],[PIGUID]]="","",INDEX(PIs[[Column1]:[SS]],MATCH(Checklist48[[#This Row],[PIGUID]],PIs[GUID],0),2)),INDEX(PIs[[Column1]:[SS]],MATCH(Checklist48[[#This Row],[SSGUID]],PIs[SSGUID],0),18)),INDEX(PIs[[Column1]:[SS]],MATCH(Checklist48[[#This Row],[SGUID]],PIs[SGUID],0),14))</f>
        <v>FO 04.06.02</v>
      </c>
      <c r="K82" s="81" t="str">
        <f>IF(Checklist48[[#This Row],[SGUID]]="",IF(Checklist48[[#This Row],[SSGUID]]="",IF(Checklist48[[#This Row],[PIGUID]]="","",INDEX(PIs[[Column1]:[SS]],MATCH(Checklist48[[#This Row],[PIGUID]],PIs[GUID],0),4)),INDEX(PIs[[Column1]:[Ssbody]],MATCH(Checklist48[[#This Row],[SSGUID]],PIs[SSGUID],0),19)),INDEX(PIs[[Column1]:[SS]],MATCH(Checklist48[[#This Row],[SGUID]],PIs[SGUID],0),15))</f>
        <v>Das Düngemittelmanagement wird durch Kennzahlen gestützt.</v>
      </c>
      <c r="L82" s="81" t="str">
        <f>IF(Checklist48[[#This Row],[SGUID]]="",IF(Checklist48[[#This Row],[SSGUID]]="",INDEX(PIs[[Column1]:[SS]],MATCH(Checklist48[[#This Row],[PIGUID]],PIs[GUID],0),6),""),"")</f>
        <v>Zulässige Kennzahlen ermöglichen die Berechnung der folgenden Parameter:
\- Eingesetzte kg Stickstoff (in organischen und anorganischen Düngemitteln) je ha/Monat
\- eingesetzte kg Phosphat (in organischen und anorganischen Düngemitteln) je ha/Monat
Die Kennzahlen sollten sich auf anorganische und organische Düngemittel, Zeiteinheiten (z. B. Wachstumszyklus) sowie Düngemittelmengen je Hektar Produktion beziehen.
Für Produzentengruppen (Option 2) ist ein Nachweis auf Ebene des Qualitätsmanagementsystems (QMS) zulässig. Die kennzahlenbasierten Ergebnisse (Daten) auf Ebene der Produzentengruppe und des Betriebs sollten vorhanden sein, um die Erfüllung nachzuweisen.</v>
      </c>
      <c r="M82" s="81" t="str">
        <f>IF(Checklist48[[#This Row],[SSGUID]]="",IF(Checklist48[[#This Row],[PIGUID]]="","",INDEX(PIs[[Column1]:[SS]],MATCH(Checklist48[[#This Row],[PIGUID]],PIs[GUID],0),8)),"")</f>
        <v>Empfehlung</v>
      </c>
      <c r="N82" s="82"/>
      <c r="O82" s="82"/>
      <c r="P82" s="81" t="str">
        <f>IF(Checklist48[[#This Row],[ifna]]="NA","",IF(Checklist48[[#This Row],[RelatedPQ]]=0,"",IF(Checklist48[[#This Row],[RelatedPQ]]="","",IF((INDEX(#REF!,MATCH(Checklist48[[#This Row],[PIGUID&amp;NO]],#REF!,0),1))=Checklist48[[#This Row],[PIGUID]],'Static ID Table'!$A$10,""))))</f>
        <v/>
      </c>
      <c r="Q82" s="81" t="str">
        <f>IF(Checklist48[[#This Row],[Nicht anwendbar]]='Static ID Table'!$A$10,INDEX(#REF!,MATCH(Checklist48[[#This Row],[RelatedPQ]],#REF!,0),3),"")</f>
        <v/>
      </c>
      <c r="R82" s="82"/>
    </row>
    <row r="83" spans="2:18" ht="51" x14ac:dyDescent="0.3">
      <c r="B83" s="20"/>
      <c r="C83" s="20" t="s">
        <v>832</v>
      </c>
      <c r="D83" s="19">
        <f>IF(Checklist48[[#This Row],[SGUID]]="",IF(Checklist48[[#This Row],[SSGUID]]="",0,1),1)</f>
        <v>1</v>
      </c>
      <c r="E83" s="20"/>
      <c r="F83" s="56" t="str">
        <f>_xlfn.IFNA(Checklist48[[#This Row],[RelatedPQ]],"NA")</f>
        <v/>
      </c>
      <c r="G83" s="20" t="str">
        <f>IF(Checklist48[[#This Row],[PIGUID]]="","",INDEX(#REF!,MATCH(Checklist48[[#This Row],[PIGUID&amp;NO]],#REF!,0),2))</f>
        <v/>
      </c>
      <c r="H83" s="56" t="str">
        <f>Checklist48[[#This Row],[PIGUID]]&amp;"NO"</f>
        <v>NO</v>
      </c>
      <c r="I83" s="56" t="str">
        <f>IF(Checklist48[[#This Row],[PIGUID]]="","",INDEX(PIs[NA Exempt],MATCH(Checklist48[[#This Row],[PIGUID]],PIs[GUID],0),1))</f>
        <v/>
      </c>
      <c r="J83" s="20" t="str">
        <f>IF(Checklist48[[#This Row],[SGUID]]="",IF(Checklist48[[#This Row],[SSGUID]]="",IF(Checklist48[[#This Row],[PIGUID]]="","",INDEX(PIs[[Column1]:[SS]],MATCH(Checklist48[[#This Row],[PIGUID]],PIs[GUID],0),2)),INDEX(PIs[[Column1]:[SS]],MATCH(Checklist48[[#This Row],[SSGUID]],PIs[SSGUID],0),18)),INDEX(PIs[[Column1]:[SS]],MATCH(Checklist48[[#This Row],[SGUID]],PIs[SGUID],0),14))</f>
        <v>FO 04.07 Lagerung von Düngemitteln und Biostimulatoren</v>
      </c>
      <c r="K83" s="20" t="str">
        <f>IF(Checklist48[[#This Row],[SGUID]]="",IF(Checklist48[[#This Row],[SSGUID]]="",IF(Checklist48[[#This Row],[PIGUID]]="","",INDEX(PIs[[Column1]:[SS]],MATCH(Checklist48[[#This Row],[PIGUID]],PIs[GUID],0),4)),INDEX(PIs[[Column1]:[Ssbody]],MATCH(Checklist48[[#This Row],[SSGUID]],PIs[SSGUID],0),19)),INDEX(PIs[[Column1]:[SS]],MATCH(Checklist48[[#This Row],[SGUID]],PIs[SGUID],0),15))</f>
        <v>-</v>
      </c>
      <c r="L83" s="20" t="str">
        <f>IF(Checklist48[[#This Row],[SGUID]]="",IF(Checklist48[[#This Row],[SSGUID]]="",INDEX(PIs[[Column1]:[SS]],MATCH(Checklist48[[#This Row],[PIGUID]],PIs[GUID],0),6),""),"")</f>
        <v/>
      </c>
      <c r="M83" s="20" t="str">
        <f>IF(Checklist48[[#This Row],[SSGUID]]="",IF(Checklist48[[#This Row],[PIGUID]]="","",INDEX(PIs[[Column1]:[SS]],MATCH(Checklist48[[#This Row],[PIGUID]],PIs[GUID],0),8)),"")</f>
        <v/>
      </c>
      <c r="N83" s="69"/>
      <c r="O83" s="69"/>
      <c r="P83" s="20" t="str">
        <f>IF(Checklist48[[#This Row],[ifna]]="NA","",IF(Checklist48[[#This Row],[RelatedPQ]]=0,"",IF(Checklist48[[#This Row],[RelatedPQ]]="","",IF((INDEX(#REF!,MATCH(Checklist48[[#This Row],[PIGUID&amp;NO]],#REF!,0),1))=Checklist48[[#This Row],[PIGUID]],'Static ID Table'!$A$10,""))))</f>
        <v/>
      </c>
      <c r="Q83" s="20" t="str">
        <f>IF(Checklist48[[#This Row],[Nicht anwendbar]]='Static ID Table'!$A$10,INDEX(#REF!,MATCH(Checklist48[[#This Row],[RelatedPQ]],#REF!,0),3),"")</f>
        <v/>
      </c>
      <c r="R83" s="69"/>
    </row>
    <row r="84" spans="2:18" ht="142.80000000000001" x14ac:dyDescent="0.3">
      <c r="B84" s="20"/>
      <c r="C84" s="20"/>
      <c r="D84" s="19">
        <f>IF(Checklist48[[#This Row],[SGUID]]="",IF(Checklist48[[#This Row],[SSGUID]]="",0,1),1)</f>
        <v>0</v>
      </c>
      <c r="E84" s="20" t="s">
        <v>1011</v>
      </c>
      <c r="F84" s="56" t="str">
        <f>_xlfn.IFNA(Checklist48[[#This Row],[RelatedPQ]],"NA")</f>
        <v>NA</v>
      </c>
      <c r="G84" s="20" t="e">
        <f>IF(Checklist48[[#This Row],[PIGUID]]="","",INDEX(#REF!,MATCH(Checklist48[[#This Row],[PIGUID&amp;NO]],#REF!,0),2))</f>
        <v>#N/A</v>
      </c>
      <c r="H84" s="56" t="str">
        <f>Checklist48[[#This Row],[PIGUID]]&amp;"NO"</f>
        <v>GUdCaPaR66EtZcJlULth2NO</v>
      </c>
      <c r="I84" s="56" t="b">
        <f>IF(Checklist48[[#This Row],[PIGUID]]="","",INDEX(PIs[NA Exempt],MATCH(Checklist48[[#This Row],[PIGUID]],PIs[GUID],0),1))</f>
        <v>0</v>
      </c>
      <c r="J84" s="20" t="str">
        <f>IF(Checklist48[[#This Row],[SGUID]]="",IF(Checklist48[[#This Row],[SSGUID]]="",IF(Checklist48[[#This Row],[PIGUID]]="","",INDEX(PIs[[Column1]:[SS]],MATCH(Checklist48[[#This Row],[PIGUID]],PIs[GUID],0),2)),INDEX(PIs[[Column1]:[SS]],MATCH(Checklist48[[#This Row],[SSGUID]],PIs[SSGUID],0),18)),INDEX(PIs[[Column1]:[SS]],MATCH(Checklist48[[#This Row],[SGUID]],PIs[SGUID],0),14))</f>
        <v>FO 04.07.01</v>
      </c>
      <c r="K84" s="20" t="str">
        <f>IF(Checklist48[[#This Row],[SGUID]]="",IF(Checklist48[[#This Row],[SSGUID]]="",IF(Checklist48[[#This Row],[PIGUID]]="","",INDEX(PIs[[Column1]:[SS]],MATCH(Checklist48[[#This Row],[PIGUID]],PIs[GUID],0),4)),INDEX(PIs[[Column1]:[Ssbody]],MATCH(Checklist48[[#This Row],[SSGUID]],PIs[SSGUID],0),19)),INDEX(PIs[[Column1]:[SS]],MATCH(Checklist48[[#This Row],[SGUID]],PIs[SGUID],0),15))</f>
        <v>Düngemittel und Biostimulatoren werden so gelagert, dass eine Kreuzkontamination vermieden wird.</v>
      </c>
      <c r="L84" s="20" t="str">
        <f>IF(Checklist48[[#This Row],[SGUID]]="",IF(Checklist48[[#This Row],[SSGUID]]="",INDEX(PIs[[Column1]:[SS]],MATCH(Checklist48[[#This Row],[PIGUID]],PIs[GUID],0),6),""),"")</f>
        <v>Düngemittel und Biostimulatoren müssen in einem ausgewiesenen Bereich getrennt von Pflanzenschutzmitteln (PSM) und geernteten und verpackten Produkten gelagert werden.
Eine Kreuzkontamination zwischen Düngemitteln (organisch und anorganisch), Biostimulatoren und PSM muss verhindert werden. Abhängig vom ermittelten Risiko darf eine physische Barriere (z. B. Wand oder Abdeckfolien) verwendet werden.
Düngemittel und Biostimulatoren, die zusammen mit PSM ausgebracht werden (z. B. Mikronährstoffe oder Blattdünger), können zusammen mit den PSM gelagert werden, wenn beide jeweils in geschlossenen Behältern aufbewahrt werden.</v>
      </c>
      <c r="M84" s="20" t="str">
        <f>IF(Checklist48[[#This Row],[SSGUID]]="",IF(Checklist48[[#This Row],[PIGUID]]="","",INDEX(PIs[[Column1]:[SS]],MATCH(Checklist48[[#This Row],[PIGUID]],PIs[GUID],0),8)),"")</f>
        <v>Nicht kritisches Musskriterium</v>
      </c>
      <c r="N84" s="69"/>
      <c r="O84" s="69"/>
      <c r="P84" s="20" t="str">
        <f>IF(Checklist48[[#This Row],[ifna]]="NA","",IF(Checklist48[[#This Row],[RelatedPQ]]=0,"",IF(Checklist48[[#This Row],[RelatedPQ]]="","",IF((INDEX(#REF!,MATCH(Checklist48[[#This Row],[PIGUID&amp;NO]],#REF!,0),1))=Checklist48[[#This Row],[PIGUID]],'Static ID Table'!$A$10,""))))</f>
        <v/>
      </c>
      <c r="Q84" s="20" t="str">
        <f>IF(Checklist48[[#This Row],[Nicht anwendbar]]='Static ID Table'!$A$10,INDEX(#REF!,MATCH(Checklist48[[#This Row],[RelatedPQ]],#REF!,0),3),"")</f>
        <v/>
      </c>
      <c r="R84" s="69"/>
    </row>
    <row r="85" spans="2:18" ht="153" x14ac:dyDescent="0.3">
      <c r="B85" s="20"/>
      <c r="C85" s="20"/>
      <c r="D85" s="19">
        <f>IF(Checklist48[[#This Row],[SGUID]]="",IF(Checklist48[[#This Row],[SSGUID]]="",0,1),1)</f>
        <v>0</v>
      </c>
      <c r="E85" s="20" t="s">
        <v>986</v>
      </c>
      <c r="F85" s="56" t="str">
        <f>_xlfn.IFNA(Checklist48[[#This Row],[RelatedPQ]],"NA")</f>
        <v>NA</v>
      </c>
      <c r="G85" s="20" t="e">
        <f>IF(Checklist48[[#This Row],[PIGUID]]="","",INDEX(#REF!,MATCH(Checklist48[[#This Row],[PIGUID&amp;NO]],#REF!,0),2))</f>
        <v>#N/A</v>
      </c>
      <c r="H85" s="56" t="str">
        <f>Checklist48[[#This Row],[PIGUID]]&amp;"NO"</f>
        <v>3vCxH2ZLcwjwO6MVABDrBgNO</v>
      </c>
      <c r="I85" s="56" t="b">
        <f>IF(Checklist48[[#This Row],[PIGUID]]="","",INDEX(PIs[NA Exempt],MATCH(Checklist48[[#This Row],[PIGUID]],PIs[GUID],0),1))</f>
        <v>0</v>
      </c>
      <c r="J85" s="20" t="str">
        <f>IF(Checklist48[[#This Row],[SGUID]]="",IF(Checklist48[[#This Row],[SSGUID]]="",IF(Checklist48[[#This Row],[PIGUID]]="","",INDEX(PIs[[Column1]:[SS]],MATCH(Checklist48[[#This Row],[PIGUID]],PIs[GUID],0),2)),INDEX(PIs[[Column1]:[SS]],MATCH(Checklist48[[#This Row],[SSGUID]],PIs[SSGUID],0),18)),INDEX(PIs[[Column1]:[SS]],MATCH(Checklist48[[#This Row],[SGUID]],PIs[SGUID],0),14))</f>
        <v>FO 04.07.02</v>
      </c>
      <c r="K85" s="20" t="str">
        <f>IF(Checklist48[[#This Row],[SGUID]]="",IF(Checklist48[[#This Row],[SSGUID]]="",IF(Checklist48[[#This Row],[PIGUID]]="","",INDEX(PIs[[Column1]:[SS]],MATCH(Checklist48[[#This Row],[PIGUID]],PIs[GUID],0),4)),INDEX(PIs[[Column1]:[Ssbody]],MATCH(Checklist48[[#This Row],[SSGUID]],PIs[SSGUID],0),19)),INDEX(PIs[[Column1]:[SS]],MATCH(Checklist48[[#This Row],[SGUID]],PIs[SGUID],0),15))</f>
        <v>Düngemittel und Biostimulatoren werden in einem überdachten, sauberen und trockenen Bereich gelagert.</v>
      </c>
      <c r="L85" s="20" t="str">
        <f>IF(Checklist48[[#This Row],[SGUID]]="",IF(Checklist48[[#This Row],[SSGUID]]="",INDEX(PIs[[Column1]:[SS]],MATCH(Checklist48[[#This Row],[PIGUID]],PIs[GUID],0),6),""),"")</f>
        <v>Der Lagerbereich für anorganische Düngemittel muss:
\- Gut belüftet und frei von Regenwasser und starker Kondenswasserbildung sein
\- Frei von Abfällen sein und ein leichtes Entfernen von Verschüttetem und Ausgelaufenem ermöglichen; er darf keinen Nistplatz für Nagetiere bieten
\- Vor Witterungseinflüssen geschützt sein (z. B. Sonnenlicht, Frost, Regen oder hohe Temperaturen)
Auf Grundlage einer Risikobeurteilung (Düngemittelart, Witterungsbedingungen, Lagerdauer und -ort) dürfen Kunststoffabdeckungen akzeptiert werden.
Es ist erlaubt, Kalk und Gips auf dem Feld zu lagern.
Flüssigdünger können im Freien in Behältern gelagert werden, sofern die im Sicherheitsdatenblatt aufgeführten Anforderungen an die Lagerung erfüllt werden.</v>
      </c>
      <c r="M85" s="20" t="str">
        <f>IF(Checklist48[[#This Row],[SSGUID]]="",IF(Checklist48[[#This Row],[PIGUID]]="","",INDEX(PIs[[Column1]:[SS]],MATCH(Checklist48[[#This Row],[PIGUID]],PIs[GUID],0),8)),"")</f>
        <v>Nicht kritisches Musskriterium</v>
      </c>
      <c r="N85" s="69"/>
      <c r="O85" s="69"/>
      <c r="P85" s="20" t="str">
        <f>IF(Checklist48[[#This Row],[ifna]]="NA","",IF(Checklist48[[#This Row],[RelatedPQ]]=0,"",IF(Checklist48[[#This Row],[RelatedPQ]]="","",IF((INDEX(#REF!,MATCH(Checklist48[[#This Row],[PIGUID&amp;NO]],#REF!,0),1))=Checklist48[[#This Row],[PIGUID]],'Static ID Table'!$A$10,""))))</f>
        <v/>
      </c>
      <c r="Q85" s="20" t="str">
        <f>IF(Checklist48[[#This Row],[Nicht anwendbar]]='Static ID Table'!$A$10,INDEX(#REF!,MATCH(Checklist48[[#This Row],[RelatedPQ]],#REF!,0),3),"")</f>
        <v/>
      </c>
      <c r="R85" s="69"/>
    </row>
    <row r="86" spans="2:18" ht="71.400000000000006" x14ac:dyDescent="0.3">
      <c r="B86" s="20"/>
      <c r="C86" s="20"/>
      <c r="D86" s="19">
        <f>IF(Checklist48[[#This Row],[SGUID]]="",IF(Checklist48[[#This Row],[SSGUID]]="",0,1),1)</f>
        <v>0</v>
      </c>
      <c r="E86" s="20" t="s">
        <v>992</v>
      </c>
      <c r="F86" s="56" t="str">
        <f>_xlfn.IFNA(Checklist48[[#This Row],[RelatedPQ]],"NA")</f>
        <v>NA</v>
      </c>
      <c r="G86" s="20" t="e">
        <f>IF(Checklist48[[#This Row],[PIGUID]]="","",INDEX(#REF!,MATCH(Checklist48[[#This Row],[PIGUID&amp;NO]],#REF!,0),2))</f>
        <v>#N/A</v>
      </c>
      <c r="H86" s="56" t="str">
        <f>Checklist48[[#This Row],[PIGUID]]&amp;"NO"</f>
        <v>5QyCDmg1wno1ftPKe7flLiNO</v>
      </c>
      <c r="I86" s="56" t="b">
        <f>IF(Checklist48[[#This Row],[PIGUID]]="","",INDEX(PIs[NA Exempt],MATCH(Checklist48[[#This Row],[PIGUID]],PIs[GUID],0),1))</f>
        <v>0</v>
      </c>
      <c r="J86" s="20" t="str">
        <f>IF(Checklist48[[#This Row],[SGUID]]="",IF(Checklist48[[#This Row],[SSGUID]]="",IF(Checklist48[[#This Row],[PIGUID]]="","",INDEX(PIs[[Column1]:[SS]],MATCH(Checklist48[[#This Row],[PIGUID]],PIs[GUID],0),2)),INDEX(PIs[[Column1]:[SS]],MATCH(Checklist48[[#This Row],[SSGUID]],PIs[SSGUID],0),18)),INDEX(PIs[[Column1]:[SS]],MATCH(Checklist48[[#This Row],[SGUID]],PIs[SGUID],0),14))</f>
        <v>FO 04.07.03</v>
      </c>
      <c r="K86" s="20" t="str">
        <f>IF(Checklist48[[#This Row],[SGUID]]="",IF(Checklist48[[#This Row],[SSGUID]]="",IF(Checklist48[[#This Row],[PIGUID]]="","",INDEX(PIs[[Column1]:[SS]],MATCH(Checklist48[[#This Row],[PIGUID]],PIs[GUID],0),4)),INDEX(PIs[[Column1]:[Ssbody]],MATCH(Checklist48[[#This Row],[SSGUID]],PIs[SSGUID],0),19)),INDEX(PIs[[Column1]:[SS]],MATCH(Checklist48[[#This Row],[SGUID]],PIs[SGUID],0),15))</f>
        <v>Düngemittel und Biostimulatoren werden so gelagert, dass das Risiko einer Umweltkontamination verringert wird.</v>
      </c>
      <c r="L86" s="20" t="str">
        <f>IF(Checklist48[[#This Row],[SGUID]]="",IF(Checklist48[[#This Row],[SSGUID]]="",INDEX(PIs[[Column1]:[SS]],MATCH(Checklist48[[#This Row],[PIGUID]],PIs[GUID],0),6),""),"")</f>
        <v>Düngemittel (organisch und anorganisch) und Biostimulatoren müssen so gelagert werden, dass das Risiko einer Kontamination von Wasserquellen minimal ist.
Sofern keine anderen Gesetze gelten, müssen Lager/Tanks für Flüssigdünger von einer undurchlässigen Barriere umgeben sein, die 110 % des Fassungsvermögens des größten Behälters auffangen kann.</v>
      </c>
      <c r="M86" s="20" t="str">
        <f>IF(Checklist48[[#This Row],[SSGUID]]="",IF(Checklist48[[#This Row],[PIGUID]]="","",INDEX(PIs[[Column1]:[SS]],MATCH(Checklist48[[#This Row],[PIGUID]],PIs[GUID],0),8)),"")</f>
        <v>Kritisches Musskriterium</v>
      </c>
      <c r="N86" s="69"/>
      <c r="O86" s="69"/>
      <c r="P86" s="20" t="str">
        <f>IF(Checklist48[[#This Row],[ifna]]="NA","",IF(Checklist48[[#This Row],[RelatedPQ]]=0,"",IF(Checklist48[[#This Row],[RelatedPQ]]="","",IF((INDEX(#REF!,MATCH(Checklist48[[#This Row],[PIGUID&amp;NO]],#REF!,0),1))=Checklist48[[#This Row],[PIGUID]],'Static ID Table'!$A$10,""))))</f>
        <v/>
      </c>
      <c r="Q86" s="20" t="str">
        <f>IF(Checklist48[[#This Row],[Nicht anwendbar]]='Static ID Table'!$A$10,INDEX(#REF!,MATCH(Checklist48[[#This Row],[RelatedPQ]],#REF!,0),3),"")</f>
        <v/>
      </c>
      <c r="R86" s="69"/>
    </row>
    <row r="87" spans="2:18" ht="102" x14ac:dyDescent="0.3">
      <c r="B87" s="20"/>
      <c r="C87" s="20"/>
      <c r="D87" s="19">
        <f>IF(Checklist48[[#This Row],[SGUID]]="",IF(Checklist48[[#This Row],[SSGUID]]="",0,1),1)</f>
        <v>0</v>
      </c>
      <c r="E87" s="20" t="s">
        <v>826</v>
      </c>
      <c r="F87" s="56" t="str">
        <f>_xlfn.IFNA(Checklist48[[#This Row],[RelatedPQ]],"NA")</f>
        <v>NA</v>
      </c>
      <c r="G87" s="20" t="e">
        <f>IF(Checklist48[[#This Row],[PIGUID]]="","",INDEX(#REF!,MATCH(Checklist48[[#This Row],[PIGUID&amp;NO]],#REF!,0),2))</f>
        <v>#N/A</v>
      </c>
      <c r="H87" s="56" t="str">
        <f>Checklist48[[#This Row],[PIGUID]]&amp;"NO"</f>
        <v>7aUlOywhjzxAWEsbUXrmz2NO</v>
      </c>
      <c r="I87" s="56" t="b">
        <f>IF(Checklist48[[#This Row],[PIGUID]]="","",INDEX(PIs[NA Exempt],MATCH(Checklist48[[#This Row],[PIGUID]],PIs[GUID],0),1))</f>
        <v>0</v>
      </c>
      <c r="J87" s="20" t="str">
        <f>IF(Checklist48[[#This Row],[SGUID]]="",IF(Checklist48[[#This Row],[SSGUID]]="",IF(Checklist48[[#This Row],[PIGUID]]="","",INDEX(PIs[[Column1]:[SS]],MATCH(Checklist48[[#This Row],[PIGUID]],PIs[GUID],0),2)),INDEX(PIs[[Column1]:[SS]],MATCH(Checklist48[[#This Row],[SSGUID]],PIs[SSGUID],0),18)),INDEX(PIs[[Column1]:[SS]],MATCH(Checklist48[[#This Row],[SGUID]],PIs[SGUID],0),14))</f>
        <v>FO 04.07.04</v>
      </c>
      <c r="K87" s="20" t="str">
        <f>IF(Checklist48[[#This Row],[SGUID]]="",IF(Checklist48[[#This Row],[SSGUID]]="",IF(Checklist48[[#This Row],[PIGUID]]="","",INDEX(PIs[[Column1]:[SS]],MATCH(Checklist48[[#This Row],[PIGUID]],PIs[GUID],0),4)),INDEX(PIs[[Column1]:[Ssbody]],MATCH(Checklist48[[#This Row],[SSGUID]],PIs[SSGUID],0),19)),INDEX(PIs[[Column1]:[SS]],MATCH(Checklist48[[#This Row],[SGUID]],PIs[SGUID],0),15))</f>
        <v>Der Kauf und Einsatz von Düngemitteln und/oder Biostimulatoren wird in angemessenen Intervallen nachverfolgt.</v>
      </c>
      <c r="L87" s="20" t="str">
        <f>IF(Checklist48[[#This Row],[SGUID]]="",IF(Checklist48[[#This Row],[SSGUID]]="",INDEX(PIs[[Column1]:[SS]],MATCH(Checklist48[[#This Row],[PIGUID]],PIs[GUID],0),6),""),"")</f>
        <v>Der Produzent muss den Kauf und Einsatz von Düngemitteln und/oder Biostimulatoren nachverfolgen. Die Nachverfolgung muss z. B. auf Rechnungen, Dokumentation von Saisonbeginn und -ende, Abgleichen von Wachstumszyklen oder anderen systematischen Methoden beruhen. Der Lagerbestand muss nicht monatlich inventarisiert werden. Jegliches eingesetzte Nachverfolgungs- und Abgleichverfahren muss den Abgang von Düngemitteln und/oder Biostimulatoren durch Diebstahl oder Überdüngung erfassen.</v>
      </c>
      <c r="M87" s="20" t="str">
        <f>IF(Checklist48[[#This Row],[SSGUID]]="",IF(Checklist48[[#This Row],[PIGUID]]="","",INDEX(PIs[[Column1]:[SS]],MATCH(Checklist48[[#This Row],[PIGUID]],PIs[GUID],0),8)),"")</f>
        <v>Nicht kritisches Musskriterium</v>
      </c>
      <c r="N87" s="69"/>
      <c r="O87" s="69"/>
      <c r="P87" s="20" t="str">
        <f>IF(Checklist48[[#This Row],[ifna]]="NA","",IF(Checklist48[[#This Row],[RelatedPQ]]=0,"",IF(Checklist48[[#This Row],[RelatedPQ]]="","",IF((INDEX(#REF!,MATCH(Checklist48[[#This Row],[PIGUID&amp;NO]],#REF!,0),1))=Checklist48[[#This Row],[PIGUID]],'Static ID Table'!$A$10,""))))</f>
        <v/>
      </c>
      <c r="Q87" s="20" t="str">
        <f>IF(Checklist48[[#This Row],[Nicht anwendbar]]='Static ID Table'!$A$10,INDEX(#REF!,MATCH(Checklist48[[#This Row],[RelatedPQ]],#REF!,0),3),"")</f>
        <v/>
      </c>
      <c r="R87" s="69"/>
    </row>
    <row r="88" spans="2:18" ht="51" x14ac:dyDescent="0.3">
      <c r="B88" s="20"/>
      <c r="C88" s="20"/>
      <c r="D88" s="19">
        <f>IF(Checklist48[[#This Row],[SGUID]]="",IF(Checklist48[[#This Row],[SSGUID]]="",0,1),1)</f>
        <v>0</v>
      </c>
      <c r="E88" s="20" t="s">
        <v>980</v>
      </c>
      <c r="F88" s="56" t="str">
        <f>_xlfn.IFNA(Checklist48[[#This Row],[RelatedPQ]],"NA")</f>
        <v>NA</v>
      </c>
      <c r="G88" s="20" t="e">
        <f>IF(Checklist48[[#This Row],[PIGUID]]="","",INDEX(#REF!,MATCH(Checklist48[[#This Row],[PIGUID&amp;NO]],#REF!,0),2))</f>
        <v>#N/A</v>
      </c>
      <c r="H88" s="56" t="str">
        <f>Checklist48[[#This Row],[PIGUID]]&amp;"NO"</f>
        <v>7Y4CA7DOpZiZGcCS2TsFBNO</v>
      </c>
      <c r="I88" s="56" t="b">
        <f>IF(Checklist48[[#This Row],[PIGUID]]="","",INDEX(PIs[NA Exempt],MATCH(Checklist48[[#This Row],[PIGUID]],PIs[GUID],0),1))</f>
        <v>0</v>
      </c>
      <c r="J88" s="20" t="str">
        <f>IF(Checklist48[[#This Row],[SGUID]]="",IF(Checklist48[[#This Row],[SSGUID]]="",IF(Checklist48[[#This Row],[PIGUID]]="","",INDEX(PIs[[Column1]:[SS]],MATCH(Checklist48[[#This Row],[PIGUID]],PIs[GUID],0),2)),INDEX(PIs[[Column1]:[SS]],MATCH(Checklist48[[#This Row],[SSGUID]],PIs[SSGUID],0),18)),INDEX(PIs[[Column1]:[SS]],MATCH(Checklist48[[#This Row],[SGUID]],PIs[SGUID],0),14))</f>
        <v>FO 04.07.05</v>
      </c>
      <c r="K88" s="20" t="str">
        <f>IF(Checklist48[[#This Row],[SGUID]]="",IF(Checklist48[[#This Row],[SSGUID]]="",IF(Checklist48[[#This Row],[PIGUID]]="","",INDEX(PIs[[Column1]:[SS]],MATCH(Checklist48[[#This Row],[PIGUID]],PIs[GUID],0),4)),INDEX(PIs[[Column1]:[Ssbody]],MATCH(Checklist48[[#This Row],[SSGUID]],PIs[SSGUID],0),19)),INDEX(PIs[[Column1]:[SS]],MATCH(Checklist48[[#This Row],[SGUID]],PIs[SGUID],0),15))</f>
        <v>Konzentrierte Säuren werden sicher gelagert.</v>
      </c>
      <c r="L88" s="20" t="str">
        <f>IF(Checklist48[[#This Row],[SGUID]]="",IF(Checklist48[[#This Row],[SSGUID]]="",INDEX(PIs[[Column1]:[SS]],MATCH(Checklist48[[#This Row],[PIGUID]],PIs[GUID],0),6),""),"")</f>
        <v>Konzentrierte Säuren müssen getrennt von allen anderen Materialien in einem separaten, abschließbaren Raum gelagert werden – es sei denn, sie werden gemäß den Anforderungen an die Lagerung von Pflanzenschutzmitteln (PSM) gelagert.</v>
      </c>
      <c r="M88" s="20" t="str">
        <f>IF(Checklist48[[#This Row],[SSGUID]]="",IF(Checklist48[[#This Row],[PIGUID]]="","",INDEX(PIs[[Column1]:[SS]],MATCH(Checklist48[[#This Row],[PIGUID]],PIs[GUID],0),8)),"")</f>
        <v>Nicht kritisches Musskriterium</v>
      </c>
      <c r="N88" s="69"/>
      <c r="O88" s="69"/>
      <c r="P88" s="20" t="str">
        <f>IF(Checklist48[[#This Row],[ifna]]="NA","",IF(Checklist48[[#This Row],[RelatedPQ]]=0,"",IF(Checklist48[[#This Row],[RelatedPQ]]="","",IF((INDEX(#REF!,MATCH(Checklist48[[#This Row],[PIGUID&amp;NO]],#REF!,0),1))=Checklist48[[#This Row],[PIGUID]],'Static ID Table'!$A$10,""))))</f>
        <v/>
      </c>
      <c r="Q88" s="20" t="str">
        <f>IF(Checklist48[[#This Row],[Nicht anwendbar]]='Static ID Table'!$A$10,INDEX(#REF!,MATCH(Checklist48[[#This Row],[RelatedPQ]],#REF!,0),3),"")</f>
        <v/>
      </c>
      <c r="R88" s="69"/>
    </row>
    <row r="89" spans="2:18" ht="30.6" x14ac:dyDescent="0.3">
      <c r="B89" s="20" t="s">
        <v>330</v>
      </c>
      <c r="C89" s="20"/>
      <c r="D89" s="19">
        <f>IF(Checklist48[[#This Row],[SGUID]]="",IF(Checklist48[[#This Row],[SSGUID]]="",0,1),1)</f>
        <v>1</v>
      </c>
      <c r="E89" s="20"/>
      <c r="F89" s="56" t="str">
        <f>_xlfn.IFNA(Checklist48[[#This Row],[RelatedPQ]],"NA")</f>
        <v/>
      </c>
      <c r="G89" s="20" t="str">
        <f>IF(Checklist48[[#This Row],[PIGUID]]="","",INDEX(#REF!,MATCH(Checklist48[[#This Row],[PIGUID&amp;NO]],#REF!,0),2))</f>
        <v/>
      </c>
      <c r="H89" s="56" t="str">
        <f>Checklist48[[#This Row],[PIGUID]]&amp;"NO"</f>
        <v>NO</v>
      </c>
      <c r="I89" s="56" t="str">
        <f>IF(Checklist48[[#This Row],[PIGUID]]="","",INDEX(PIs[NA Exempt],MATCH(Checklist48[[#This Row],[PIGUID]],PIs[GUID],0),1))</f>
        <v/>
      </c>
      <c r="J89" s="20" t="str">
        <f>IF(Checklist48[[#This Row],[SGUID]]="",IF(Checklist48[[#This Row],[SSGUID]]="",IF(Checklist48[[#This Row],[PIGUID]]="","",INDEX(PIs[[Column1]:[SS]],MATCH(Checklist48[[#This Row],[PIGUID]],PIs[GUID],0),2)),INDEX(PIs[[Column1]:[SS]],MATCH(Checklist48[[#This Row],[SSGUID]],PIs[SSGUID],0),18)),INDEX(PIs[[Column1]:[SS]],MATCH(Checklist48[[#This Row],[SGUID]],PIs[SGUID],0),14))</f>
        <v>FO 05 WASSERMANAGEMENT</v>
      </c>
      <c r="K89" s="20" t="str">
        <f>IF(Checklist48[[#This Row],[SGUID]]="",IF(Checklist48[[#This Row],[SSGUID]]="",IF(Checklist48[[#This Row],[PIGUID]]="","",INDEX(PIs[[Column1]:[SS]],MATCH(Checklist48[[#This Row],[PIGUID]],PIs[GUID],0),4)),INDEX(PIs[[Column1]:[Ssbody]],MATCH(Checklist48[[#This Row],[SSGUID]],PIs[SSGUID],0),19)),INDEX(PIs[[Column1]:[SS]],MATCH(Checklist48[[#This Row],[SGUID]],PIs[SGUID],0),15))</f>
        <v>-</v>
      </c>
      <c r="L89" s="20" t="str">
        <f>IF(Checklist48[[#This Row],[SGUID]]="",IF(Checklist48[[#This Row],[SSGUID]]="",INDEX(PIs[[Column1]:[SS]],MATCH(Checklist48[[#This Row],[PIGUID]],PIs[GUID],0),6),""),"")</f>
        <v/>
      </c>
      <c r="M89" s="20" t="str">
        <f>IF(Checklist48[[#This Row],[SSGUID]]="",IF(Checklist48[[#This Row],[PIGUID]]="","",INDEX(PIs[[Column1]:[SS]],MATCH(Checklist48[[#This Row],[PIGUID]],PIs[GUID],0),8)),"")</f>
        <v/>
      </c>
      <c r="N89" s="69"/>
      <c r="O89" s="69"/>
      <c r="P89" s="20" t="str">
        <f>IF(Checklist48[[#This Row],[ifna]]="NA","",IF(Checklist48[[#This Row],[RelatedPQ]]=0,"",IF(Checklist48[[#This Row],[RelatedPQ]]="","",IF((INDEX(#REF!,MATCH(Checklist48[[#This Row],[PIGUID&amp;NO]],#REF!,0),1))=Checklist48[[#This Row],[PIGUID]],'Static ID Table'!$A$10,""))))</f>
        <v/>
      </c>
      <c r="Q89" s="20" t="str">
        <f>IF(Checklist48[[#This Row],[Nicht anwendbar]]='Static ID Table'!$A$10,INDEX(#REF!,MATCH(Checklist48[[#This Row],[RelatedPQ]],#REF!,0),3),"")</f>
        <v/>
      </c>
      <c r="R89" s="69"/>
    </row>
    <row r="90" spans="2:18" ht="30.6" x14ac:dyDescent="0.3">
      <c r="B90" s="20"/>
      <c r="C90" s="20" t="s">
        <v>331</v>
      </c>
      <c r="D90" s="19">
        <f>IF(Checklist48[[#This Row],[SGUID]]="",IF(Checklist48[[#This Row],[SSGUID]]="",0,1),1)</f>
        <v>1</v>
      </c>
      <c r="E90" s="20"/>
      <c r="F90" s="56" t="str">
        <f>_xlfn.IFNA(Checklist48[[#This Row],[RelatedPQ]],"NA")</f>
        <v/>
      </c>
      <c r="G90" s="20" t="str">
        <f>IF(Checklist48[[#This Row],[PIGUID]]="","",INDEX(#REF!,MATCH(Checklist48[[#This Row],[PIGUID&amp;NO]],#REF!,0),2))</f>
        <v/>
      </c>
      <c r="H90" s="56" t="str">
        <f>Checklist48[[#This Row],[PIGUID]]&amp;"NO"</f>
        <v>NO</v>
      </c>
      <c r="I90" s="56" t="str">
        <f>IF(Checklist48[[#This Row],[PIGUID]]="","",INDEX(PIs[NA Exempt],MATCH(Checklist48[[#This Row],[PIGUID]],PIs[GUID],0),1))</f>
        <v/>
      </c>
      <c r="J90"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05.01 Wasserquellen
</v>
      </c>
      <c r="K90" s="20" t="str">
        <f>IF(Checklist48[[#This Row],[SGUID]]="",IF(Checklist48[[#This Row],[SSGUID]]="",IF(Checklist48[[#This Row],[PIGUID]]="","",INDEX(PIs[[Column1]:[SS]],MATCH(Checklist48[[#This Row],[PIGUID]],PIs[GUID],0),4)),INDEX(PIs[[Column1]:[Ssbody]],MATCH(Checklist48[[#This Row],[SSGUID]],PIs[SSGUID],0),19)),INDEX(PIs[[Column1]:[SS]],MATCH(Checklist48[[#This Row],[SGUID]],PIs[SGUID],0),15))</f>
        <v>-</v>
      </c>
      <c r="L90" s="20" t="str">
        <f>IF(Checklist48[[#This Row],[SGUID]]="",IF(Checklist48[[#This Row],[SSGUID]]="",INDEX(PIs[[Column1]:[SS]],MATCH(Checklist48[[#This Row],[PIGUID]],PIs[GUID],0),6),""),"")</f>
        <v/>
      </c>
      <c r="M90" s="20" t="str">
        <f>IF(Checklist48[[#This Row],[SSGUID]]="",IF(Checklist48[[#This Row],[PIGUID]]="","",INDEX(PIs[[Column1]:[SS]],MATCH(Checklist48[[#This Row],[PIGUID]],PIs[GUID],0),8)),"")</f>
        <v/>
      </c>
      <c r="N90" s="69"/>
      <c r="O90" s="69"/>
      <c r="P90" s="20" t="str">
        <f>IF(Checklist48[[#This Row],[ifna]]="NA","",IF(Checklist48[[#This Row],[RelatedPQ]]=0,"",IF(Checklist48[[#This Row],[RelatedPQ]]="","",IF((INDEX(#REF!,MATCH(Checklist48[[#This Row],[PIGUID&amp;NO]],#REF!,0),1))=Checklist48[[#This Row],[PIGUID]],'Static ID Table'!$A$10,""))))</f>
        <v/>
      </c>
      <c r="Q90" s="20" t="str">
        <f>IF(Checklist48[[#This Row],[Nicht anwendbar]]='Static ID Table'!$A$10,INDEX(#REF!,MATCH(Checklist48[[#This Row],[RelatedPQ]],#REF!,0),3),"")</f>
        <v/>
      </c>
      <c r="R90" s="69"/>
    </row>
    <row r="91" spans="2:18" ht="173.4" x14ac:dyDescent="0.3">
      <c r="B91" s="20"/>
      <c r="C91" s="20"/>
      <c r="D91" s="19">
        <f>IF(Checklist48[[#This Row],[SGUID]]="",IF(Checklist48[[#This Row],[SSGUID]]="",0,1),1)</f>
        <v>0</v>
      </c>
      <c r="E91" s="20" t="s">
        <v>324</v>
      </c>
      <c r="F91" s="56" t="str">
        <f>_xlfn.IFNA(Checklist48[[#This Row],[RelatedPQ]],"NA")</f>
        <v>NA</v>
      </c>
      <c r="G91" s="20" t="e">
        <f>IF(Checklist48[[#This Row],[PIGUID]]="","",INDEX(#REF!,MATCH(Checklist48[[#This Row],[PIGUID&amp;NO]],#REF!,0),2))</f>
        <v>#N/A</v>
      </c>
      <c r="H91" s="56" t="str">
        <f>Checklist48[[#This Row],[PIGUID]]&amp;"NO"</f>
        <v>5diEk8rTKZJDmgUOAr0YrbNO</v>
      </c>
      <c r="I91" s="56" t="b">
        <f>IF(Checklist48[[#This Row],[PIGUID]]="","",INDEX(PIs[NA Exempt],MATCH(Checklist48[[#This Row],[PIGUID]],PIs[GUID],0),1))</f>
        <v>0</v>
      </c>
      <c r="J91" s="20" t="str">
        <f>IF(Checklist48[[#This Row],[SGUID]]="",IF(Checklist48[[#This Row],[SSGUID]]="",IF(Checklist48[[#This Row],[PIGUID]]="","",INDEX(PIs[[Column1]:[SS]],MATCH(Checklist48[[#This Row],[PIGUID]],PIs[GUID],0),2)),INDEX(PIs[[Column1]:[SS]],MATCH(Checklist48[[#This Row],[SSGUID]],PIs[SSGUID],0),18)),INDEX(PIs[[Column1]:[SS]],MATCH(Checklist48[[#This Row],[SGUID]],PIs[SGUID],0),14))</f>
        <v>FO 05.01.01</v>
      </c>
      <c r="K91" s="20" t="str">
        <f>IF(Checklist48[[#This Row],[SGUID]]="",IF(Checklist48[[#This Row],[SSGUID]]="",IF(Checklist48[[#This Row],[PIGUID]]="","",INDEX(PIs[[Column1]:[SS]],MATCH(Checklist48[[#This Row],[PIGUID]],PIs[GUID],0),4)),INDEX(PIs[[Column1]:[Ssbody]],MATCH(Checklist48[[#This Row],[SSGUID]],PIs[SSGUID],0),19)),INDEX(PIs[[Column1]:[SS]],MATCH(Checklist48[[#This Row],[SGUID]],PIs[SGUID],0),15))</f>
        <v>Es wurde eine Risikobeurteilung durchgeführt, um die Umweltaspekte des Wassermanagements auf dem Betrieb (vor und nach der Ernte) zu beurteilen.</v>
      </c>
      <c r="L91" s="20" t="str">
        <f>IF(Checklist48[[#This Row],[SGUID]]="",IF(Checklist48[[#This Row],[SSGUID]]="",INDEX(PIs[[Column1]:[SS]],MATCH(Checklist48[[#This Row],[PIGUID]],PIs[GUID],0),6),""),"")</f>
        <v>Es muss eine dokumentierte Risikobeurteilung für Wasser vorliegen, das für den Gewächshaus- und den Freilandanbau sowie für Nachernteaktivitäten genutzt wird. Die Beurteilung muss mindestens die Umweltauswirkungen identifizieren von und auf:
\- Eigenen betrieblichen Tätigkeiten auf die Wasserquellen sowie auf die Umwelt außerhalb des Betriebs, einschließlich des Risikos, dass Wasserquellen aufgebraucht werden oder die Wasserqualität beeinträchtigt wird
\- Wasserverteilungs- und Bewässerungssysteme
Der Produzent muss wissen, welche Wasserquellen von öffentlicher Seite (Medien, Bürgerorganisationen, Behörden, Wissenschaftlern usw.) als kritisch eingestuft werden, sofern diese Informationen bekannt und zugänglich sind.
Die Risikobeurteilung muss jährlich bzw. bei jeglichen Änderungen der Risiken überprüft werden.</v>
      </c>
      <c r="M91" s="20" t="str">
        <f>IF(Checklist48[[#This Row],[SSGUID]]="",IF(Checklist48[[#This Row],[PIGUID]]="","",INDEX(PIs[[Column1]:[SS]],MATCH(Checklist48[[#This Row],[PIGUID]],PIs[GUID],0),8)),"")</f>
        <v>Kritisches Musskriterium</v>
      </c>
      <c r="N91" s="69"/>
      <c r="O91" s="69"/>
      <c r="P91" s="20" t="str">
        <f>IF(Checklist48[[#This Row],[ifna]]="NA","",IF(Checklist48[[#This Row],[RelatedPQ]]=0,"",IF(Checklist48[[#This Row],[RelatedPQ]]="","",IF((INDEX(#REF!,MATCH(Checklist48[[#This Row],[PIGUID&amp;NO]],#REF!,0),1))=Checklist48[[#This Row],[PIGUID]],'Static ID Table'!$A$10,""))))</f>
        <v/>
      </c>
      <c r="Q91" s="20" t="str">
        <f>IF(Checklist48[[#This Row],[Nicht anwendbar]]='Static ID Table'!$A$10,INDEX(#REF!,MATCH(Checklist48[[#This Row],[RelatedPQ]],#REF!,0),3),"")</f>
        <v/>
      </c>
      <c r="R91" s="69"/>
    </row>
    <row r="92" spans="2:18" ht="275.39999999999998" x14ac:dyDescent="0.3">
      <c r="B92" s="20"/>
      <c r="C92" s="20"/>
      <c r="D92" s="19">
        <f>IF(Checklist48[[#This Row],[SGUID]]="",IF(Checklist48[[#This Row],[SSGUID]]="",0,1),1)</f>
        <v>0</v>
      </c>
      <c r="E92" s="20" t="s">
        <v>476</v>
      </c>
      <c r="F92" s="56" t="str">
        <f>_xlfn.IFNA(Checklist48[[#This Row],[RelatedPQ]],"NA")</f>
        <v>NA</v>
      </c>
      <c r="G92" s="20" t="e">
        <f>IF(Checklist48[[#This Row],[PIGUID]]="","",INDEX(#REF!,MATCH(Checklist48[[#This Row],[PIGUID&amp;NO]],#REF!,0),2))</f>
        <v>#N/A</v>
      </c>
      <c r="H92" s="56" t="str">
        <f>Checklist48[[#This Row],[PIGUID]]&amp;"NO"</f>
        <v>4uibv1wBBkNZaoSvJmqumTNO</v>
      </c>
      <c r="I92" s="56" t="b">
        <f>IF(Checklist48[[#This Row],[PIGUID]]="","",INDEX(PIs[NA Exempt],MATCH(Checklist48[[#This Row],[PIGUID]],PIs[GUID],0),1))</f>
        <v>0</v>
      </c>
      <c r="J92" s="20" t="str">
        <f>IF(Checklist48[[#This Row],[SGUID]]="",IF(Checklist48[[#This Row],[SSGUID]]="",IF(Checklist48[[#This Row],[PIGUID]]="","",INDEX(PIs[[Column1]:[SS]],MATCH(Checklist48[[#This Row],[PIGUID]],PIs[GUID],0),2)),INDEX(PIs[[Column1]:[SS]],MATCH(Checklist48[[#This Row],[SSGUID]],PIs[SSGUID],0),18)),INDEX(PIs[[Column1]:[SS]],MATCH(Checklist48[[#This Row],[SGUID]],PIs[SGUID],0),14))</f>
        <v>FO 05.01.02</v>
      </c>
      <c r="K92" s="20" t="str">
        <f>IF(Checklist48[[#This Row],[SGUID]]="",IF(Checklist48[[#This Row],[SSGUID]]="",IF(Checklist48[[#This Row],[PIGUID]]="","",INDEX(PIs[[Column1]:[SS]],MATCH(Checklist48[[#This Row],[PIGUID]],PIs[GUID],0),4)),INDEX(PIs[[Column1]:[Ssbody]],MATCH(Checklist48[[#This Row],[SSGUID]],PIs[SSGUID],0),19)),INDEX(PIs[[Column1]:[SS]],MATCH(Checklist48[[#This Row],[SGUID]],PIs[SGUID],0),15))</f>
        <v>In einem Wassermanagementplan sind die Wasserquellen bestimmt und Maßnahmen beschrieben, wie Umweltaspekte gehandhabt und die Effizienz der Wassernutzung verbessert werden sollen.</v>
      </c>
      <c r="L92" s="20" t="str">
        <f>IF(Checklist48[[#This Row],[SGUID]]="",IF(Checklist48[[#This Row],[SSGUID]]="",INDEX(PIs[[Column1]:[SS]],MATCH(Checklist48[[#This Row],[PIGUID]],PIs[GUID],0),6),""),"")</f>
        <v>Es muss ein dokumentierter und umgesetzter Maßnahmenplan vorhanden sein, der von der Geschäftsführung innerhalb der vorangegangenen 12 Monate genehmigt wurde und einen oder mehrere der folgenden Punkte abdeckt:
\- Karten, Fotos, Zeichnungen (händische Zeichnungen sind akzeptabel) oder andere Mittel zur Identifizierung der Lage von Wasserquellen, festen Vorrichtungen und des Verlaufs von Wassersystemen (einschließlich Auffangbecken, Wasserspeichern und jeglichen Wassers, das zur Wiederverwendung gesammelt wird)
\- Dokumentation aller festen Vorrichtungen, einschließlich Brunnen, Schleusentoren, Schiebern, Rückläufen und anderen oberirdischen Elementen, aus denen ein Bewässerungssystem insgesamt besteht, sodass deren Lage auf dem Feld bestimmt werden kann
\- Maßnahmen zur Verhinderung des Aufbrauchens und der Kontamination von Wasserquellen
\- Maßnahmen zur Sicherstellung der effizienten Nutzung und Anwendung
\- Wartung der Bewässerungsausrüstung
Folgendes muss Bestandteil des Maßnahmenplans sein:
\- Durchführung von Schulungen und/oder Auffrischungskursen für die Arbeiter, die für die Aufsicht oder die Durchführung der Arbeiten verantwortlich sind
\- Kurz- und langfristige Verbesserungspläne einschließlich Zeitplänen, falls Mängel festgestellt wurden</v>
      </c>
      <c r="M92" s="20" t="str">
        <f>IF(Checklist48[[#This Row],[SSGUID]]="",IF(Checklist48[[#This Row],[PIGUID]]="","",INDEX(PIs[[Column1]:[SS]],MATCH(Checklist48[[#This Row],[PIGUID]],PIs[GUID],0),8)),"")</f>
        <v>Kritisches Musskriterium</v>
      </c>
      <c r="N92" s="69"/>
      <c r="O92" s="69"/>
      <c r="P92" s="20" t="str">
        <f>IF(Checklist48[[#This Row],[ifna]]="NA","",IF(Checklist48[[#This Row],[RelatedPQ]]=0,"",IF(Checklist48[[#This Row],[RelatedPQ]]="","",IF((INDEX(#REF!,MATCH(Checklist48[[#This Row],[PIGUID&amp;NO]],#REF!,0),1))=Checklist48[[#This Row],[PIGUID]],'Static ID Table'!$A$10,""))))</f>
        <v/>
      </c>
      <c r="Q92" s="20" t="str">
        <f>IF(Checklist48[[#This Row],[Nicht anwendbar]]='Static ID Table'!$A$10,INDEX(#REF!,MATCH(Checklist48[[#This Row],[RelatedPQ]],#REF!,0),3),"")</f>
        <v/>
      </c>
      <c r="R92" s="69"/>
    </row>
    <row r="93" spans="2:18" ht="40.799999999999997" x14ac:dyDescent="0.3">
      <c r="B93" s="20"/>
      <c r="C93" s="20" t="s">
        <v>344</v>
      </c>
      <c r="D93" s="19">
        <f>IF(Checklist48[[#This Row],[SGUID]]="",IF(Checklist48[[#This Row],[SSGUID]]="",0,1),1)</f>
        <v>1</v>
      </c>
      <c r="E93" s="20"/>
      <c r="F93" s="56" t="str">
        <f>_xlfn.IFNA(Checklist48[[#This Row],[RelatedPQ]],"NA")</f>
        <v/>
      </c>
      <c r="G93" s="20" t="str">
        <f>IF(Checklist48[[#This Row],[PIGUID]]="","",INDEX(#REF!,MATCH(Checklist48[[#This Row],[PIGUID&amp;NO]],#REF!,0),2))</f>
        <v/>
      </c>
      <c r="H93" s="56" t="str">
        <f>Checklist48[[#This Row],[PIGUID]]&amp;"NO"</f>
        <v>NO</v>
      </c>
      <c r="I93" s="56" t="str">
        <f>IF(Checklist48[[#This Row],[PIGUID]]="","",INDEX(PIs[NA Exempt],MATCH(Checklist48[[#This Row],[PIGUID]],PIs[GUID],0),1))</f>
        <v/>
      </c>
      <c r="J93" s="20" t="str">
        <f>IF(Checklist48[[#This Row],[SGUID]]="",IF(Checklist48[[#This Row],[SSGUID]]="",IF(Checklist48[[#This Row],[PIGUID]]="","",INDEX(PIs[[Column1]:[SS]],MATCH(Checklist48[[#This Row],[PIGUID]],PIs[GUID],0),2)),INDEX(PIs[[Column1]:[SS]],MATCH(Checklist48[[#This Row],[SSGUID]],PIs[SSGUID],0),18)),INDEX(PIs[[Column1]:[SS]],MATCH(Checklist48[[#This Row],[SGUID]],PIs[SGUID],0),14))</f>
        <v>FO 05.02 Vorhersage des Bewässerungsbedarfs</v>
      </c>
      <c r="K93" s="20" t="str">
        <f>IF(Checklist48[[#This Row],[SGUID]]="",IF(Checklist48[[#This Row],[SSGUID]]="",IF(Checklist48[[#This Row],[PIGUID]]="","",INDEX(PIs[[Column1]:[SS]],MATCH(Checklist48[[#This Row],[PIGUID]],PIs[GUID],0),4)),INDEX(PIs[[Column1]:[Ssbody]],MATCH(Checklist48[[#This Row],[SSGUID]],PIs[SSGUID],0),19)),INDEX(PIs[[Column1]:[SS]],MATCH(Checklist48[[#This Row],[SGUID]],PIs[SGUID],0),15))</f>
        <v>-</v>
      </c>
      <c r="L93" s="20" t="str">
        <f>IF(Checklist48[[#This Row],[SGUID]]="",IF(Checklist48[[#This Row],[SSGUID]]="",INDEX(PIs[[Column1]:[SS]],MATCH(Checklist48[[#This Row],[PIGUID]],PIs[GUID],0),6),""),"")</f>
        <v/>
      </c>
      <c r="M93" s="20" t="str">
        <f>IF(Checklist48[[#This Row],[SSGUID]]="",IF(Checklist48[[#This Row],[PIGUID]]="","",INDEX(PIs[[Column1]:[SS]],MATCH(Checklist48[[#This Row],[PIGUID]],PIs[GUID],0),8)),"")</f>
        <v/>
      </c>
      <c r="N93" s="69"/>
      <c r="O93" s="69"/>
      <c r="P93" s="20" t="str">
        <f>IF(Checklist48[[#This Row],[ifna]]="NA","",IF(Checklist48[[#This Row],[RelatedPQ]]=0,"",IF(Checklist48[[#This Row],[RelatedPQ]]="","",IF((INDEX(#REF!,MATCH(Checklist48[[#This Row],[PIGUID&amp;NO]],#REF!,0),1))=Checklist48[[#This Row],[PIGUID]],'Static ID Table'!$A$10,""))))</f>
        <v/>
      </c>
      <c r="Q93" s="20" t="str">
        <f>IF(Checklist48[[#This Row],[Nicht anwendbar]]='Static ID Table'!$A$10,INDEX(#REF!,MATCH(Checklist48[[#This Row],[RelatedPQ]],#REF!,0),3),"")</f>
        <v/>
      </c>
      <c r="R93" s="69"/>
    </row>
    <row r="94" spans="2:18" ht="112.2" x14ac:dyDescent="0.3">
      <c r="B94" s="20"/>
      <c r="C94" s="20"/>
      <c r="D94" s="19">
        <f>IF(Checklist48[[#This Row],[SGUID]]="",IF(Checklist48[[#This Row],[SSGUID]]="",0,1),1)</f>
        <v>0</v>
      </c>
      <c r="E94" s="20" t="s">
        <v>419</v>
      </c>
      <c r="F94" s="56" t="str">
        <f>_xlfn.IFNA(Checklist48[[#This Row],[RelatedPQ]],"NA")</f>
        <v>NA</v>
      </c>
      <c r="G94" s="20" t="e">
        <f>IF(Checklist48[[#This Row],[PIGUID]]="","",INDEX(#REF!,MATCH(Checklist48[[#This Row],[PIGUID&amp;NO]],#REF!,0),2))</f>
        <v>#N/A</v>
      </c>
      <c r="H94" s="56" t="str">
        <f>Checklist48[[#This Row],[PIGUID]]&amp;"NO"</f>
        <v>5d1ifTrmvdzEhbLzwCDCrcNO</v>
      </c>
      <c r="I94" s="56" t="b">
        <f>IF(Checklist48[[#This Row],[PIGUID]]="","",INDEX(PIs[NA Exempt],MATCH(Checklist48[[#This Row],[PIGUID]],PIs[GUID],0),1))</f>
        <v>0</v>
      </c>
      <c r="J94" s="20" t="str">
        <f>IF(Checklist48[[#This Row],[SGUID]]="",IF(Checklist48[[#This Row],[SSGUID]]="",IF(Checklist48[[#This Row],[PIGUID]]="","",INDEX(PIs[[Column1]:[SS]],MATCH(Checklist48[[#This Row],[PIGUID]],PIs[GUID],0),2)),INDEX(PIs[[Column1]:[SS]],MATCH(Checklist48[[#This Row],[SSGUID]],PIs[SSGUID],0),18)),INDEX(PIs[[Column1]:[SS]],MATCH(Checklist48[[#This Row],[SGUID]],PIs[SGUID],0),14))</f>
        <v>FO 05.02.01</v>
      </c>
      <c r="K94"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routinemäßig Hilfsmittel genutzt, um die Bewässerung von Kulturen zu berechnen und zu optimieren.</v>
      </c>
      <c r="L94" s="20" t="str">
        <f>IF(Checklist48[[#This Row],[SGUID]]="",IF(Checklist48[[#This Row],[SSGUID]]="",INDEX(PIs[[Column1]:[SS]],MATCH(Checklist48[[#This Row],[PIGUID]],PIs[GUID],0),6),""),"")</f>
        <v>Der Produzent muss in der Lage sein, nachzuweisen, dass der Bewässerungsbedarf der Kulturen auf Grundlage von Daten berechnet wurde (z. B. Daten örtlicher Agrarinstitute, Regenmesser des Betriebs, Entwässerungsschalen für den Anbau in Substraten, Verdunstungsmesser, Tensiometer zur Messung der Bodenfeuchte in Prozent).
Sofern Hilfsmittel auf dem Betrieb genutzt werden, müssen diese gewartet bzw. instand gehalten werden, um ihre Wirksamkeit und ihren guten Erhaltungszustand sicherzustellen.
„N/A“ nur für den Regenfeldbau.</v>
      </c>
      <c r="M94" s="20" t="str">
        <f>IF(Checklist48[[#This Row],[SSGUID]]="",IF(Checklist48[[#This Row],[PIGUID]]="","",INDEX(PIs[[Column1]:[SS]],MATCH(Checklist48[[#This Row],[PIGUID]],PIs[GUID],0),8)),"")</f>
        <v>Nicht kritisches Musskriterium</v>
      </c>
      <c r="N94" s="69"/>
      <c r="O94" s="69"/>
      <c r="P94" s="20" t="str">
        <f>IF(Checklist48[[#This Row],[ifna]]="NA","",IF(Checklist48[[#This Row],[RelatedPQ]]=0,"",IF(Checklist48[[#This Row],[RelatedPQ]]="","",IF((INDEX(#REF!,MATCH(Checklist48[[#This Row],[PIGUID&amp;NO]],#REF!,0),1))=Checklist48[[#This Row],[PIGUID]],'Static ID Table'!$A$10,""))))</f>
        <v/>
      </c>
      <c r="Q94" s="20" t="str">
        <f>IF(Checklist48[[#This Row],[Nicht anwendbar]]='Static ID Table'!$A$10,INDEX(#REF!,MATCH(Checklist48[[#This Row],[RelatedPQ]],#REF!,0),3),"")</f>
        <v/>
      </c>
      <c r="R94" s="69"/>
    </row>
    <row r="95" spans="2:18" ht="183.6" x14ac:dyDescent="0.3">
      <c r="B95" s="20"/>
      <c r="C95" s="20"/>
      <c r="D95" s="19">
        <f>IF(Checklist48[[#This Row],[SGUID]]="",IF(Checklist48[[#This Row],[SSGUID]]="",0,1),1)</f>
        <v>0</v>
      </c>
      <c r="E95" s="20" t="s">
        <v>394</v>
      </c>
      <c r="F95" s="56" t="str">
        <f>_xlfn.IFNA(Checklist48[[#This Row],[RelatedPQ]],"NA")</f>
        <v>NA</v>
      </c>
      <c r="G95" s="20" t="e">
        <f>IF(Checklist48[[#This Row],[PIGUID]]="","",INDEX(#REF!,MATCH(Checklist48[[#This Row],[PIGUID&amp;NO]],#REF!,0),2))</f>
        <v>#N/A</v>
      </c>
      <c r="H95" s="56" t="str">
        <f>Checklist48[[#This Row],[PIGUID]]&amp;"NO"</f>
        <v>7F8v4Ys2sZGKS8GjyqaEDiNO</v>
      </c>
      <c r="I95" s="56" t="b">
        <f>IF(Checklist48[[#This Row],[PIGUID]]="","",INDEX(PIs[NA Exempt],MATCH(Checklist48[[#This Row],[PIGUID]],PIs[GUID],0),1))</f>
        <v>0</v>
      </c>
      <c r="J95" s="20" t="str">
        <f>IF(Checklist48[[#This Row],[SGUID]]="",IF(Checklist48[[#This Row],[SSGUID]]="",IF(Checklist48[[#This Row],[PIGUID]]="","",INDEX(PIs[[Column1]:[SS]],MATCH(Checklist48[[#This Row],[PIGUID]],PIs[GUID],0),2)),INDEX(PIs[[Column1]:[SS]],MATCH(Checklist48[[#This Row],[SSGUID]],PIs[SSGUID],0),18)),INDEX(PIs[[Column1]:[SS]],MATCH(Checklist48[[#This Row],[SGUID]],PIs[SGUID],0),14))</f>
        <v>FO 05.02.02</v>
      </c>
      <c r="K95" s="20" t="str">
        <f>IF(Checklist48[[#This Row],[SGUID]]="",IF(Checklist48[[#This Row],[SSGUID]]="",IF(Checklist48[[#This Row],[PIGUID]]="","",INDEX(PIs[[Column1]:[SS]],MATCH(Checklist48[[#This Row],[PIGUID]],PIs[GUID],0),4)),INDEX(PIs[[Column1]:[Ssbody]],MATCH(Checklist48[[#This Row],[SSGUID]],PIs[SSGUID],0),19)),INDEX(PIs[[Column1]:[SS]],MATCH(Checklist48[[#This Row],[SGUID]],PIs[SGUID],0),15))</f>
        <v>Für die Wassernutzung auf Betriebsebene liegen gültige Genehmigungen/Lizenzen vor, sofern dies gesetzlich vorgeschrieben ist.</v>
      </c>
      <c r="L95" s="20" t="str">
        <f>IF(Checklist48[[#This Row],[SGUID]]="",IF(Checklist48[[#This Row],[SSGUID]]="",INDEX(PIs[[Column1]:[SS]],MATCH(Checklist48[[#This Row],[PIGUID]],PIs[GUID],0),6),""),"")</f>
        <v>Für Folgendes müssen gültige, von der zuständigen Behörde ausgestellte Genehmigungen/Lizenzen vorliegen:
\- Wasserentnahme für den Betrieb
\- Infrastruktur für die Wasserspeicherung
\- Wassernutzung auf dem Betrieb einschließlich der Bewässerung, aber nicht darauf beschränkt
\- Wassereinleitung in Flussläufe oder andere ökologisch sensible Gebiete, sofern gesetzlich vorgeschrieben
Für das Sammeln von Wasser aus Wasserläufen innerhalb des Betriebs können behördliche Genehmigungen erforderlich sein.
Diese Genehmigungen/Lizenzen müssen beim Audit durch die Zertifizierungsstelle (CB) vorhanden und gültig sein.
Sind diese nicht vorhanden, müssen Nachweise darüber vorhanden sein, dass der Produzent die Genehmigung(en) aktiv beantragt hat, das Genehmigungsverfahren läuft und es keine eindeutigen Hinweise auf ein behördliches Verbot der Nutzung der betreffenden Wasserquelle(n) gibt.</v>
      </c>
      <c r="M95" s="20" t="str">
        <f>IF(Checklist48[[#This Row],[SSGUID]]="",IF(Checklist48[[#This Row],[PIGUID]]="","",INDEX(PIs[[Column1]:[SS]],MATCH(Checklist48[[#This Row],[PIGUID]],PIs[GUID],0),8)),"")</f>
        <v>Kritisches Musskriterium</v>
      </c>
      <c r="N95" s="69"/>
      <c r="O95" s="69"/>
      <c r="P95" s="20" t="str">
        <f>IF(Checklist48[[#This Row],[ifna]]="NA","",IF(Checklist48[[#This Row],[RelatedPQ]]=0,"",IF(Checklist48[[#This Row],[RelatedPQ]]="","",IF((INDEX(#REF!,MATCH(Checklist48[[#This Row],[PIGUID&amp;NO]],#REF!,0),1))=Checklist48[[#This Row],[PIGUID]],'Static ID Table'!$A$10,""))))</f>
        <v/>
      </c>
      <c r="Q95" s="20" t="str">
        <f>IF(Checklist48[[#This Row],[Nicht anwendbar]]='Static ID Table'!$A$10,INDEX(#REF!,MATCH(Checklist48[[#This Row],[RelatedPQ]],#REF!,0),3),"")</f>
        <v/>
      </c>
      <c r="R95" s="69"/>
    </row>
    <row r="96" spans="2:18" ht="102" x14ac:dyDescent="0.3">
      <c r="B96" s="20"/>
      <c r="C96" s="20"/>
      <c r="D96" s="19">
        <f>IF(Checklist48[[#This Row],[SGUID]]="",IF(Checklist48[[#This Row],[SSGUID]]="",0,1),1)</f>
        <v>0</v>
      </c>
      <c r="E96" s="20" t="s">
        <v>338</v>
      </c>
      <c r="F96" s="56" t="str">
        <f>_xlfn.IFNA(Checklist48[[#This Row],[RelatedPQ]],"NA")</f>
        <v>NA</v>
      </c>
      <c r="G96" s="20" t="e">
        <f>IF(Checklist48[[#This Row],[PIGUID]]="","",INDEX(#REF!,MATCH(Checklist48[[#This Row],[PIGUID&amp;NO]],#REF!,0),2))</f>
        <v>#N/A</v>
      </c>
      <c r="H96" s="56" t="str">
        <f>Checklist48[[#This Row],[PIGUID]]&amp;"NO"</f>
        <v>34hBNL3yGqP5fRTLvkBvacNO</v>
      </c>
      <c r="I96" s="56" t="b">
        <f>IF(Checklist48[[#This Row],[PIGUID]]="","",INDEX(PIs[NA Exempt],MATCH(Checklist48[[#This Row],[PIGUID]],PIs[GUID],0),1))</f>
        <v>0</v>
      </c>
      <c r="J96" s="20" t="str">
        <f>IF(Checklist48[[#This Row],[SGUID]]="",IF(Checklist48[[#This Row],[SSGUID]]="",IF(Checklist48[[#This Row],[PIGUID]]="","",INDEX(PIs[[Column1]:[SS]],MATCH(Checklist48[[#This Row],[PIGUID]],PIs[GUID],0),2)),INDEX(PIs[[Column1]:[SS]],MATCH(Checklist48[[#This Row],[SSGUID]],PIs[SSGUID],0),18)),INDEX(PIs[[Column1]:[SS]],MATCH(Checklist48[[#This Row],[SGUID]],PIs[SGUID],0),14))</f>
        <v>FO 05.02.03</v>
      </c>
      <c r="K96" s="20" t="str">
        <f>IF(Checklist48[[#This Row],[SGUID]]="",IF(Checklist48[[#This Row],[SSGUID]]="",IF(Checklist48[[#This Row],[PIGUID]]="","",INDEX(PIs[[Column1]:[SS]],MATCH(Checklist48[[#This Row],[PIGUID]],PIs[GUID],0),4)),INDEX(PIs[[Column1]:[Ssbody]],MATCH(Checklist48[[#This Row],[SSGUID]],PIs[SSGUID],0),19)),INDEX(PIs[[Column1]:[SS]],MATCH(Checklist48[[#This Row],[SGUID]],PIs[SGUID],0),15))</f>
        <v>Die in den Wassergenehmigungen/-lizenzen angegebenen Beschränkungen werden eingehalten.</v>
      </c>
      <c r="L96" s="20" t="str">
        <f>IF(Checklist48[[#This Row],[SGUID]]="",IF(Checklist48[[#This Row],[SSGUID]]="",INDEX(PIs[[Column1]:[SS]],MATCH(Checklist48[[#This Row],[PIGUID]],PIs[GUID],0),6),""),"")</f>
        <v>Es ist nicht ungewöhnlich, dass in Genehmigungen/Lizenzen spezifische Vorgaben festgelegt werden, wie beispielsweise stündliche, tägliche, wöchentliche, monatliche oder jährliche Entnahmemengen oder Nutzungsraten.
Die zur Überwachung der Entnahmemengen eingesetzte Ausrüstung muss richtig platziert sein, um genaue Messwerte zu liefern.
Es müssen Aufzeichnungen geführt werden und vorhanden sein, um die Erfüllung dieser Vorgaben nachzuweisen.</v>
      </c>
      <c r="M96" s="20" t="str">
        <f>IF(Checklist48[[#This Row],[SSGUID]]="",IF(Checklist48[[#This Row],[PIGUID]]="","",INDEX(PIs[[Column1]:[SS]],MATCH(Checklist48[[#This Row],[PIGUID]],PIs[GUID],0),8)),"")</f>
        <v>Kritisches Musskriterium</v>
      </c>
      <c r="N96" s="69"/>
      <c r="O96" s="69"/>
      <c r="P96" s="20" t="str">
        <f>IF(Checklist48[[#This Row],[ifna]]="NA","",IF(Checklist48[[#This Row],[RelatedPQ]]=0,"",IF(Checklist48[[#This Row],[RelatedPQ]]="","",IF((INDEX(#REF!,MATCH(Checklist48[[#This Row],[PIGUID&amp;NO]],#REF!,0),1))=Checklist48[[#This Row],[PIGUID]],'Static ID Table'!$A$10,""))))</f>
        <v/>
      </c>
      <c r="Q96" s="20" t="str">
        <f>IF(Checklist48[[#This Row],[Nicht anwendbar]]='Static ID Table'!$A$10,INDEX(#REF!,MATCH(Checklist48[[#This Row],[RelatedPQ]],#REF!,0),3),"")</f>
        <v/>
      </c>
      <c r="R96" s="69"/>
    </row>
    <row r="97" spans="1:18" ht="102" x14ac:dyDescent="0.3">
      <c r="B97" s="20"/>
      <c r="C97" s="20"/>
      <c r="D97" s="19">
        <f>IF(Checklist48[[#This Row],[SGUID]]="",IF(Checklist48[[#This Row],[SSGUID]]="",0,1),1)</f>
        <v>0</v>
      </c>
      <c r="E97" s="20" t="s">
        <v>382</v>
      </c>
      <c r="F97" s="56" t="str">
        <f>_xlfn.IFNA(Checklist48[[#This Row],[RelatedPQ]],"NA")</f>
        <v>NA</v>
      </c>
      <c r="G97" s="20" t="e">
        <f>IF(Checklist48[[#This Row],[PIGUID]]="","",INDEX(#REF!,MATCH(Checklist48[[#This Row],[PIGUID&amp;NO]],#REF!,0),2))</f>
        <v>#N/A</v>
      </c>
      <c r="H97" s="56" t="str">
        <f>Checklist48[[#This Row],[PIGUID]]&amp;"NO"</f>
        <v>4agXkAzY9YwTUW33bP1hNJNO</v>
      </c>
      <c r="I97" s="56" t="b">
        <f>IF(Checklist48[[#This Row],[PIGUID]]="","",INDEX(PIs[NA Exempt],MATCH(Checklist48[[#This Row],[PIGUID]],PIs[GUID],0),1))</f>
        <v>0</v>
      </c>
      <c r="J97" s="20" t="str">
        <f>IF(Checklist48[[#This Row],[SGUID]]="",IF(Checklist48[[#This Row],[SSGUID]]="",IF(Checklist48[[#This Row],[PIGUID]]="","",INDEX(PIs[[Column1]:[SS]],MATCH(Checklist48[[#This Row],[PIGUID]],PIs[GUID],0),2)),INDEX(PIs[[Column1]:[SS]],MATCH(Checklist48[[#This Row],[SSGUID]],PIs[SSGUID],0),18)),INDEX(PIs[[Column1]:[SS]],MATCH(Checklist48[[#This Row],[SGUID]],PIs[SGUID],0),14))</f>
        <v>FO 05.02.04</v>
      </c>
      <c r="K97" s="20" t="str">
        <f>IF(Checklist48[[#This Row],[SGUID]]="",IF(Checklist48[[#This Row],[SSGUID]]="",IF(Checklist48[[#This Row],[PIGUID]]="","",INDEX(PIs[[Column1]:[SS]],MATCH(Checklist48[[#This Row],[PIGUID]],PIs[GUID],0),4)),INDEX(PIs[[Column1]:[Ssbody]],MATCH(Checklist48[[#This Row],[SSGUID]],PIs[SSGUID],0),19)),INDEX(PIs[[Column1]:[SS]],MATCH(Checklist48[[#This Row],[SGUID]],PIs[SGUID],0),15))</f>
        <v>Nach Möglichkeit wurden Maßnahmen zum Sammeln und gegebenenfalls zum Wiederverwenden von Wasser umgesetzt.</v>
      </c>
      <c r="L97" s="20" t="str">
        <f>IF(Checklist48[[#This Row],[SGUID]]="",IF(Checklist48[[#This Row],[SSGUID]]="",INDEX(PIs[[Column1]:[SS]],MATCH(Checklist48[[#This Row],[PIGUID]],PIs[GUID],0),6),""),"")</f>
        <v>Lösungen zum Sammeln und/oder Wiederverwenden von Wasser müssen umgesetzt werden, sofern dies wirtschaftlich sinnvoll und praktisch möglich ist, z. B. durch das Errichten von Dächern oder Gewächshäusern.
Das Sammeln bzw. Wiederverwenden von Wasser bezieht sich nicht nur auf Regenwasser.
Es müssen Nachweise darüber vorhanden sein, dass der Produzent Schätzungen der zu erwartenden Regenwassermengen, die aufgefangen werden können, sowie der dafür erforderlichen Investitionen angestellt hat.</v>
      </c>
      <c r="M97" s="20" t="str">
        <f>IF(Checklist48[[#This Row],[SSGUID]]="",IF(Checklist48[[#This Row],[PIGUID]]="","",INDEX(PIs[[Column1]:[SS]],MATCH(Checklist48[[#This Row],[PIGUID]],PIs[GUID],0),8)),"")</f>
        <v>Nicht kritisches Musskriterium</v>
      </c>
      <c r="N97" s="69"/>
      <c r="O97" s="69"/>
      <c r="P97" s="20" t="str">
        <f>IF(Checklist48[[#This Row],[ifna]]="NA","",IF(Checklist48[[#This Row],[RelatedPQ]]=0,"",IF(Checklist48[[#This Row],[RelatedPQ]]="","",IF((INDEX(#REF!,MATCH(Checklist48[[#This Row],[PIGUID&amp;NO]],#REF!,0),1))=Checklist48[[#This Row],[PIGUID]],'Static ID Table'!$A$10,""))))</f>
        <v/>
      </c>
      <c r="Q97" s="20" t="str">
        <f>IF(Checklist48[[#This Row],[Nicht anwendbar]]='Static ID Table'!$A$10,INDEX(#REF!,MATCH(Checklist48[[#This Row],[RelatedPQ]],#REF!,0),3),"")</f>
        <v/>
      </c>
      <c r="R97" s="69"/>
    </row>
    <row r="98" spans="1:18" ht="112.2" x14ac:dyDescent="0.3">
      <c r="B98" s="20"/>
      <c r="C98" s="20"/>
      <c r="D98" s="19">
        <f>IF(Checklist48[[#This Row],[SGUID]]="",IF(Checklist48[[#This Row],[SSGUID]]="",0,1),1)</f>
        <v>0</v>
      </c>
      <c r="E98" s="20" t="s">
        <v>363</v>
      </c>
      <c r="F98" s="56" t="str">
        <f>_xlfn.IFNA(Checklist48[[#This Row],[RelatedPQ]],"NA")</f>
        <v>NA</v>
      </c>
      <c r="G98" s="20" t="e">
        <f>IF(Checklist48[[#This Row],[PIGUID]]="","",INDEX(#REF!,MATCH(Checklist48[[#This Row],[PIGUID&amp;NO]],#REF!,0),2))</f>
        <v>#N/A</v>
      </c>
      <c r="H98" s="56" t="str">
        <f>Checklist48[[#This Row],[PIGUID]]&amp;"NO"</f>
        <v>1TP3w7BRfsPkt2XC54xK4ANO</v>
      </c>
      <c r="I98" s="56" t="b">
        <f>IF(Checklist48[[#This Row],[PIGUID]]="","",INDEX(PIs[NA Exempt],MATCH(Checklist48[[#This Row],[PIGUID]],PIs[GUID],0),1))</f>
        <v>0</v>
      </c>
      <c r="J98" s="20" t="str">
        <f>IF(Checklist48[[#This Row],[SGUID]]="",IF(Checklist48[[#This Row],[SSGUID]]="",IF(Checklist48[[#This Row],[PIGUID]]="","",INDEX(PIs[[Column1]:[SS]],MATCH(Checklist48[[#This Row],[PIGUID]],PIs[GUID],0),2)),INDEX(PIs[[Column1]:[SS]],MATCH(Checklist48[[#This Row],[SSGUID]],PIs[SSGUID],0),18)),INDEX(PIs[[Column1]:[SS]],MATCH(Checklist48[[#This Row],[SGUID]],PIs[SGUID],0),14))</f>
        <v>FO 05.02.05</v>
      </c>
      <c r="K98" s="20" t="str">
        <f>IF(Checklist48[[#This Row],[SGUID]]="",IF(Checklist48[[#This Row],[SSGUID]]="",IF(Checklist48[[#This Row],[PIGUID]]="","",INDEX(PIs[[Column1]:[SS]],MATCH(Checklist48[[#This Row],[PIGUID]],PIs[GUID],0),4)),INDEX(PIs[[Column1]:[Ssbody]],MATCH(Checklist48[[#This Row],[SSGUID]],PIs[SSGUID],0),19)),INDEX(PIs[[Column1]:[SS]],MATCH(Checklist48[[#This Row],[SGUID]],PIs[SGUID],0),15))</f>
        <v>Wasserspeicheranlagen sind vorhanden und in einem guten Instandhaltungszustand, um Perioden mit maximaler Wasserverfügbarkeit bestmöglich auszunutzen.</v>
      </c>
      <c r="L98" s="20" t="str">
        <f>IF(Checklist48[[#This Row],[SGUID]]="",IF(Checklist48[[#This Row],[SSGUID]]="",INDEX(PIs[[Column1]:[SS]],MATCH(Checklist48[[#This Row],[PIGUID]],PIs[GUID],0),6),""),"")</f>
        <v>Sofern sich der Betrieb in einem Gebiet mit saisonabhängiger Wasserverfügbarkeit befindet, müssen Wasserspeicheranlagen vorhanden sein, damit auch in Zeiten mit niedriger Wasserverfügbarkeit Wasser genutzt werden kann.
Diese müssen in einem guten Zustand sein und angemessen umzäunt/gesichert sein, um Unfälle zu verhindern.
„N/A“, wenn es nicht möglich ist, Regenwasser aufzufangen bzw. Wasser aufzubereiten.</v>
      </c>
      <c r="M98" s="20" t="str">
        <f>IF(Checklist48[[#This Row],[SSGUID]]="",IF(Checklist48[[#This Row],[PIGUID]]="","",INDEX(PIs[[Column1]:[SS]],MATCH(Checklist48[[#This Row],[PIGUID]],PIs[GUID],0),8)),"")</f>
        <v>Nicht kritisches Musskriterium</v>
      </c>
      <c r="N98" s="69"/>
      <c r="O98" s="69"/>
      <c r="P98" s="20" t="str">
        <f>IF(Checklist48[[#This Row],[ifna]]="NA","",IF(Checklist48[[#This Row],[RelatedPQ]]=0,"",IF(Checklist48[[#This Row],[RelatedPQ]]="","",IF((INDEX(#REF!,MATCH(Checklist48[[#This Row],[PIGUID&amp;NO]],#REF!,0),1))=Checklist48[[#This Row],[PIGUID]],'Static ID Table'!$A$10,""))))</f>
        <v/>
      </c>
      <c r="Q98" s="20" t="str">
        <f>IF(Checklist48[[#This Row],[Nicht anwendbar]]='Static ID Table'!$A$10,INDEX(#REF!,MATCH(Checklist48[[#This Row],[RelatedPQ]],#REF!,0),3),"")</f>
        <v/>
      </c>
      <c r="R98" s="69"/>
    </row>
    <row r="99" spans="1:18" ht="30.6" x14ac:dyDescent="0.3">
      <c r="B99" s="20"/>
      <c r="C99" s="20" t="s">
        <v>375</v>
      </c>
      <c r="D99" s="19">
        <f>IF(Checklist48[[#This Row],[SGUID]]="",IF(Checklist48[[#This Row],[SSGUID]]="",0,1),1)</f>
        <v>1</v>
      </c>
      <c r="E99" s="20"/>
      <c r="F99" s="56" t="str">
        <f>_xlfn.IFNA(Checklist48[[#This Row],[RelatedPQ]],"NA")</f>
        <v/>
      </c>
      <c r="G99" s="20" t="str">
        <f>IF(Checklist48[[#This Row],[PIGUID]]="","",INDEX(#REF!,MATCH(Checklist48[[#This Row],[PIGUID&amp;NO]],#REF!,0),2))</f>
        <v/>
      </c>
      <c r="H99" s="56" t="str">
        <f>Checklist48[[#This Row],[PIGUID]]&amp;"NO"</f>
        <v>NO</v>
      </c>
      <c r="I99" s="56" t="str">
        <f>IF(Checklist48[[#This Row],[PIGUID]]="","",INDEX(PIs[NA Exempt],MATCH(Checklist48[[#This Row],[PIGUID]],PIs[GUID],0),1))</f>
        <v/>
      </c>
      <c r="J99" s="20" t="str">
        <f>IF(Checklist48[[#This Row],[SGUID]]="",IF(Checklist48[[#This Row],[SSGUID]]="",IF(Checklist48[[#This Row],[PIGUID]]="","",INDEX(PIs[[Column1]:[SS]],MATCH(Checklist48[[#This Row],[PIGUID]],PIs[GUID],0),2)),INDEX(PIs[[Column1]:[SS]],MATCH(Checklist48[[#This Row],[SSGUID]],PIs[SSGUID],0),18)),INDEX(PIs[[Column1]:[SS]],MATCH(Checklist48[[#This Row],[SGUID]],PIs[SGUID],0),14))</f>
        <v>FO 05.03 Aufzeichnungen</v>
      </c>
      <c r="K99" s="20" t="str">
        <f>IF(Checklist48[[#This Row],[SGUID]]="",IF(Checklist48[[#This Row],[SSGUID]]="",IF(Checklist48[[#This Row],[PIGUID]]="","",INDEX(PIs[[Column1]:[SS]],MATCH(Checklist48[[#This Row],[PIGUID]],PIs[GUID],0),4)),INDEX(PIs[[Column1]:[Ssbody]],MATCH(Checklist48[[#This Row],[SSGUID]],PIs[SSGUID],0),19)),INDEX(PIs[[Column1]:[SS]],MATCH(Checklist48[[#This Row],[SGUID]],PIs[SGUID],0),15))</f>
        <v>-</v>
      </c>
      <c r="L99" s="20" t="str">
        <f>IF(Checklist48[[#This Row],[SGUID]]="",IF(Checklist48[[#This Row],[SSGUID]]="",INDEX(PIs[[Column1]:[SS]],MATCH(Checklist48[[#This Row],[PIGUID]],PIs[GUID],0),6),""),"")</f>
        <v/>
      </c>
      <c r="M99" s="20" t="str">
        <f>IF(Checklist48[[#This Row],[SSGUID]]="",IF(Checklist48[[#This Row],[PIGUID]]="","",INDEX(PIs[[Column1]:[SS]],MATCH(Checklist48[[#This Row],[PIGUID]],PIs[GUID],0),8)),"")</f>
        <v/>
      </c>
      <c r="N99" s="69"/>
      <c r="O99" s="69"/>
      <c r="P99" s="20" t="str">
        <f>IF(Checklist48[[#This Row],[ifna]]="NA","",IF(Checklist48[[#This Row],[RelatedPQ]]=0,"",IF(Checklist48[[#This Row],[RelatedPQ]]="","",IF((INDEX(#REF!,MATCH(Checklist48[[#This Row],[PIGUID&amp;NO]],#REF!,0),1))=Checklist48[[#This Row],[PIGUID]],'Static ID Table'!$A$10,""))))</f>
        <v/>
      </c>
      <c r="Q99" s="20" t="str">
        <f>IF(Checklist48[[#This Row],[Nicht anwendbar]]='Static ID Table'!$A$10,INDEX(#REF!,MATCH(Checklist48[[#This Row],[RelatedPQ]],#REF!,0),3),"")</f>
        <v/>
      </c>
      <c r="R99" s="69"/>
    </row>
    <row r="100" spans="1:18" ht="173.4" x14ac:dyDescent="0.3">
      <c r="B100" s="20"/>
      <c r="C100" s="20"/>
      <c r="D100" s="19">
        <f>IF(Checklist48[[#This Row],[SGUID]]="",IF(Checklist48[[#This Row],[SSGUID]]="",0,1),1)</f>
        <v>0</v>
      </c>
      <c r="E100" s="20" t="s">
        <v>369</v>
      </c>
      <c r="F100" s="56" t="str">
        <f>_xlfn.IFNA(Checklist48[[#This Row],[RelatedPQ]],"NA")</f>
        <v>NA</v>
      </c>
      <c r="G100" s="20" t="e">
        <f>IF(Checklist48[[#This Row],[PIGUID]]="","",INDEX(#REF!,MATCH(Checklist48[[#This Row],[PIGUID&amp;NO]],#REF!,0),2))</f>
        <v>#N/A</v>
      </c>
      <c r="H100" s="56" t="str">
        <f>Checklist48[[#This Row],[PIGUID]]&amp;"NO"</f>
        <v>5e8FSkOS0QVOKpIjSM8pq4NO</v>
      </c>
      <c r="I100" s="56" t="b">
        <f>IF(Checklist48[[#This Row],[PIGUID]]="","",INDEX(PIs[NA Exempt],MATCH(Checklist48[[#This Row],[PIGUID]],PIs[GUID],0),1))</f>
        <v>0</v>
      </c>
      <c r="J100" s="81" t="str">
        <f>IF(Checklist48[[#This Row],[SGUID]]="",IF(Checklist48[[#This Row],[SSGUID]]="",IF(Checklist48[[#This Row],[PIGUID]]="","",INDEX(PIs[[Column1]:[SS]],MATCH(Checklist48[[#This Row],[PIGUID]],PIs[GUID],0),2)),INDEX(PIs[[Column1]:[SS]],MATCH(Checklist48[[#This Row],[SSGUID]],PIs[SSGUID],0),18)),INDEX(PIs[[Column1]:[SS]],MATCH(Checklist48[[#This Row],[SGUID]],PIs[SGUID],0),14))</f>
        <v>FO 05.03.01</v>
      </c>
      <c r="K100" s="81"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die aus Wasserquellen bezogenen Wassermengen aufbewahrt.</v>
      </c>
      <c r="L100" s="81" t="str">
        <f>IF(Checklist48[[#This Row],[SGUID]]="",IF(Checklist48[[#This Row],[SSGUID]]="",INDEX(PIs[[Column1]:[SS]],MATCH(Checklist48[[#This Row],[PIGUID]],PIs[GUID],0),6),""),"")</f>
        <v>Die Aufzeichnungen müssen Datum, tatsächliche bzw. geschätzte Durchflussraten sowie die Menge (mittels Wasserzähler oder geschätzt) enthalten und monatlich aktualisiert werden. Dafür können auch die Betriebsstunden von Systemen mit einer Durchflussregelung per Zeitschaltuhr herangezogen werden.
Als Kennzahl wird die Wassermenge, die monatlich aus Wasserquellen entnommen wird, empfohlen.
Die Menge des entnommenen Wassers kann mit der genutzten Menge (für die Bewässerung oder die auf dem Betrieb genutzte Gesamtmenge) abgeglichen werden, um die Nutzung der Wasserquellen effizienter zu gestalten. Ein solcher Abgleich ermöglicht die Feststellung, ob ein unnötiger Wasserüberschuss entnommen wird oder ob ein Teil des für die Bewässerung genutzten Wassers beispielsweise aufbereitet oder als Regenwasser aufgefangen wird.</v>
      </c>
      <c r="M100" s="81" t="str">
        <f>IF(Checklist48[[#This Row],[SSGUID]]="",IF(Checklist48[[#This Row],[PIGUID]]="","",INDEX(PIs[[Column1]:[SS]],MATCH(Checklist48[[#This Row],[PIGUID]],PIs[GUID],0),8)),"")</f>
        <v>Nicht kritisches Musskriterium</v>
      </c>
      <c r="N100" s="82"/>
      <c r="O100" s="82"/>
      <c r="P100" s="81" t="str">
        <f>IF(Checklist48[[#This Row],[ifna]]="NA","",IF(Checklist48[[#This Row],[RelatedPQ]]=0,"",IF(Checklist48[[#This Row],[RelatedPQ]]="","",IF((INDEX(#REF!,MATCH(Checklist48[[#This Row],[PIGUID&amp;NO]],#REF!,0),1))=Checklist48[[#This Row],[PIGUID]],'Static ID Table'!$A$10,""))))</f>
        <v/>
      </c>
      <c r="Q100" s="81" t="str">
        <f>IF(Checklist48[[#This Row],[Nicht anwendbar]]='Static ID Table'!$A$10,INDEX(#REF!,MATCH(Checklist48[[#This Row],[RelatedPQ]],#REF!,0),3),"")</f>
        <v/>
      </c>
      <c r="R100" s="82"/>
    </row>
    <row r="101" spans="1:18" ht="91.8" x14ac:dyDescent="0.3">
      <c r="B101" s="20"/>
      <c r="C101" s="20"/>
      <c r="D101" s="19">
        <f>IF(Checklist48[[#This Row],[SGUID]]="",IF(Checklist48[[#This Row],[SSGUID]]="",0,1),1)</f>
        <v>0</v>
      </c>
      <c r="E101" s="20" t="s">
        <v>388</v>
      </c>
      <c r="F101" s="56" t="str">
        <f>_xlfn.IFNA(Checklist48[[#This Row],[RelatedPQ]],"NA")</f>
        <v>NA</v>
      </c>
      <c r="G101" s="20" t="e">
        <f>IF(Checklist48[[#This Row],[PIGUID]]="","",INDEX(#REF!,MATCH(Checklist48[[#This Row],[PIGUID&amp;NO]],#REF!,0),2))</f>
        <v>#N/A</v>
      </c>
      <c r="H101" s="56" t="str">
        <f>Checklist48[[#This Row],[PIGUID]]&amp;"NO"</f>
        <v>5PjRiXstLC4CjnWsDhmPseNO</v>
      </c>
      <c r="I101" s="56" t="b">
        <f>IF(Checklist48[[#This Row],[PIGUID]]="","",INDEX(PIs[NA Exempt],MATCH(Checklist48[[#This Row],[PIGUID]],PIs[GUID],0),1))</f>
        <v>0</v>
      </c>
      <c r="J101" s="20" t="str">
        <f>IF(Checklist48[[#This Row],[SGUID]]="",IF(Checklist48[[#This Row],[SSGUID]]="",IF(Checklist48[[#This Row],[PIGUID]]="","",INDEX(PIs[[Column1]:[SS]],MATCH(Checklist48[[#This Row],[PIGUID]],PIs[GUID],0),2)),INDEX(PIs[[Column1]:[SS]],MATCH(Checklist48[[#This Row],[SSGUID]],PIs[SSGUID],0),18)),INDEX(PIs[[Column1]:[SS]],MATCH(Checklist48[[#This Row],[SGUID]],PIs[SGUID],0),14))</f>
        <v>FO 05.03.02</v>
      </c>
      <c r="K101"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die Wassermengen aufbewahrt, die für die Bewässerung/Fertigation genutzt werden, einschließlich der insgesamt angewendeten Mengen des vorangegangenen Zyklus bzw. vorangegangener Zyklen.</v>
      </c>
      <c r="L101" s="20" t="str">
        <f>IF(Checklist48[[#This Row],[SGUID]]="",IF(Checklist48[[#This Row],[SSGUID]]="",INDEX(PIs[[Column1]:[SS]],MATCH(Checklist48[[#This Row],[PIGUID]],PIs[GUID],0),6),""),"")</f>
        <v>Die Aufzeichnungen müssen Datum, Zykluslänge, tatsächliche bzw. geschätzte Durchflussraten sowie die Menge (mittels Wasserzähler oder je Bewässerungseinheit) enthalten und monatlich aktualisiert werden. Dafür können auch die Betriebsstunden von Systemen mit einer Durchflussregelung per Zeitschaltuhr herangezogen werden.
Als Kennzahl wird die Wassermenge, die auf dem Betrieb monatlich für die Bewässerung genutzt wird, empfohlen.</v>
      </c>
      <c r="M101" s="20" t="str">
        <f>IF(Checklist48[[#This Row],[SSGUID]]="",IF(Checklist48[[#This Row],[PIGUID]]="","",INDEX(PIs[[Column1]:[SS]],MATCH(Checklist48[[#This Row],[PIGUID]],PIs[GUID],0),8)),"")</f>
        <v>Nicht kritisches Musskriterium</v>
      </c>
      <c r="N101" s="69"/>
      <c r="O101" s="69"/>
      <c r="P101" s="20" t="str">
        <f>IF(Checklist48[[#This Row],[ifna]]="NA","",IF(Checklist48[[#This Row],[RelatedPQ]]=0,"",IF(Checklist48[[#This Row],[RelatedPQ]]="","",IF((INDEX(#REF!,MATCH(Checklist48[[#This Row],[PIGUID&amp;NO]],#REF!,0),1))=Checklist48[[#This Row],[PIGUID]],'Static ID Table'!$A$10,""))))</f>
        <v/>
      </c>
      <c r="Q101" s="20" t="str">
        <f>IF(Checklist48[[#This Row],[Nicht anwendbar]]='Static ID Table'!$A$10,INDEX(#REF!,MATCH(Checklist48[[#This Row],[RelatedPQ]],#REF!,0),3),"")</f>
        <v/>
      </c>
      <c r="R101" s="69"/>
    </row>
    <row r="102" spans="1:18" s="83" customFormat="1" ht="61.2" x14ac:dyDescent="0.3">
      <c r="A102" s="9"/>
      <c r="B102" s="20"/>
      <c r="C102" s="20"/>
      <c r="D102" s="19">
        <f>IF(Checklist48[[#This Row],[SGUID]]="",IF(Checklist48[[#This Row],[SSGUID]]="",0,1),1)</f>
        <v>0</v>
      </c>
      <c r="E102" s="20" t="s">
        <v>413</v>
      </c>
      <c r="F102" s="56" t="str">
        <f>_xlfn.IFNA(Checklist48[[#This Row],[RelatedPQ]],"NA")</f>
        <v>NA</v>
      </c>
      <c r="G102" s="20" t="e">
        <f>IF(Checklist48[[#This Row],[PIGUID]]="","",INDEX(#REF!,MATCH(Checklist48[[#This Row],[PIGUID&amp;NO]],#REF!,0),2))</f>
        <v>#N/A</v>
      </c>
      <c r="H102" s="56" t="str">
        <f>Checklist48[[#This Row],[PIGUID]]&amp;"NO"</f>
        <v>2McEDjMY5O8UuMcNOk9zQMNO</v>
      </c>
      <c r="I102" s="56" t="b">
        <f>IF(Checklist48[[#This Row],[PIGUID]]="","",INDEX(PIs[NA Exempt],MATCH(Checklist48[[#This Row],[PIGUID]],PIs[GUID],0),1))</f>
        <v>0</v>
      </c>
      <c r="J102" s="81" t="str">
        <f>IF(Checklist48[[#This Row],[SGUID]]="",IF(Checklist48[[#This Row],[SSGUID]]="",IF(Checklist48[[#This Row],[PIGUID]]="","",INDEX(PIs[[Column1]:[SS]],MATCH(Checklist48[[#This Row],[PIGUID]],PIs[GUID],0),2)),INDEX(PIs[[Column1]:[SS]],MATCH(Checklist48[[#This Row],[SSGUID]],PIs[SSGUID],0),18)),INDEX(PIs[[Column1]:[SS]],MATCH(Checklist48[[#This Row],[SGUID]],PIs[SGUID],0),14))</f>
        <v>FO 05.03.03</v>
      </c>
      <c r="K102" s="81"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die Wassermengen aufbewahrt, die für sämtliche Aktivitäten auf dem Betrieb genutzt werden (Gesamtverbrauch).</v>
      </c>
      <c r="L102" s="81" t="str">
        <f>IF(Checklist48[[#This Row],[SGUID]]="",IF(Checklist48[[#This Row],[SSGUID]]="",INDEX(PIs[[Column1]:[SS]],MATCH(Checklist48[[#This Row],[PIGUID]],PIs[GUID],0),6),""),"")</f>
        <v>Es sollte die Gesamtmenge genutzten Wassers aufgezeichnet werden. Dazu gehört unter anderem das für die Bewässerung, den nichtgewerblichen Einsatz, Nachernteaktivitäten und andere Zwecke genutzte Wasser. Die Menge kann geschätzt und muss nicht notwendigerweise gemessen werden.</v>
      </c>
      <c r="M102" s="81" t="str">
        <f>IF(Checklist48[[#This Row],[SSGUID]]="",IF(Checklist48[[#This Row],[PIGUID]]="","",INDEX(PIs[[Column1]:[SS]],MATCH(Checklist48[[#This Row],[PIGUID]],PIs[GUID],0),8)),"")</f>
        <v>Empfehlung</v>
      </c>
      <c r="N102" s="82"/>
      <c r="O102" s="82"/>
      <c r="P102" s="81" t="str">
        <f>IF(Checklist48[[#This Row],[ifna]]="NA","",IF(Checklist48[[#This Row],[RelatedPQ]]=0,"",IF(Checklist48[[#This Row],[RelatedPQ]]="","",IF((INDEX(#REF!,MATCH(Checklist48[[#This Row],[PIGUID&amp;NO]],#REF!,0),1))=Checklist48[[#This Row],[PIGUID]],'Static ID Table'!$A$10,""))))</f>
        <v/>
      </c>
      <c r="Q102" s="81" t="str">
        <f>IF(Checklist48[[#This Row],[Nicht anwendbar]]='Static ID Table'!$A$10,INDEX(#REF!,MATCH(Checklist48[[#This Row],[RelatedPQ]],#REF!,0),3),"")</f>
        <v/>
      </c>
      <c r="R102" s="82"/>
    </row>
    <row r="103" spans="1:18" ht="30.6" x14ac:dyDescent="0.3">
      <c r="B103" s="20"/>
      <c r="C103" s="20" t="s">
        <v>406</v>
      </c>
      <c r="D103" s="19">
        <f>IF(Checklist48[[#This Row],[SGUID]]="",IF(Checklist48[[#This Row],[SSGUID]]="",0,1),1)</f>
        <v>1</v>
      </c>
      <c r="E103" s="20"/>
      <c r="F103" s="56" t="str">
        <f>_xlfn.IFNA(Checklist48[[#This Row],[RelatedPQ]],"NA")</f>
        <v/>
      </c>
      <c r="G103" s="20" t="str">
        <f>IF(Checklist48[[#This Row],[PIGUID]]="","",INDEX(#REF!,MATCH(Checklist48[[#This Row],[PIGUID&amp;NO]],#REF!,0),2))</f>
        <v/>
      </c>
      <c r="H103" s="56" t="str">
        <f>Checklist48[[#This Row],[PIGUID]]&amp;"NO"</f>
        <v>NO</v>
      </c>
      <c r="I103" s="56" t="str">
        <f>IF(Checklist48[[#This Row],[PIGUID]]="","",INDEX(PIs[NA Exempt],MATCH(Checklist48[[#This Row],[PIGUID]],PIs[GUID],0),1))</f>
        <v/>
      </c>
      <c r="J103" s="20" t="str">
        <f>IF(Checklist48[[#This Row],[SGUID]]="",IF(Checklist48[[#This Row],[SSGUID]]="",IF(Checklist48[[#This Row],[PIGUID]]="","",INDEX(PIs[[Column1]:[SS]],MATCH(Checklist48[[#This Row],[PIGUID]],PIs[GUID],0),2)),INDEX(PIs[[Column1]:[SS]],MATCH(Checklist48[[#This Row],[SSGUID]],PIs[SSGUID],0),18)),INDEX(PIs[[Column1]:[SS]],MATCH(Checklist48[[#This Row],[SGUID]],PIs[SGUID],0),14))</f>
        <v>FO 05.04 Wasserqualität</v>
      </c>
      <c r="K103" s="20" t="str">
        <f>IF(Checklist48[[#This Row],[SGUID]]="",IF(Checklist48[[#This Row],[SSGUID]]="",IF(Checklist48[[#This Row],[PIGUID]]="","",INDEX(PIs[[Column1]:[SS]],MATCH(Checklist48[[#This Row],[PIGUID]],PIs[GUID],0),4)),INDEX(PIs[[Column1]:[Ssbody]],MATCH(Checklist48[[#This Row],[SSGUID]],PIs[SSGUID],0),19)),INDEX(PIs[[Column1]:[SS]],MATCH(Checklist48[[#This Row],[SGUID]],PIs[SGUID],0),15))</f>
        <v>-</v>
      </c>
      <c r="L103" s="20" t="str">
        <f>IF(Checklist48[[#This Row],[SGUID]]="",IF(Checklist48[[#This Row],[SSGUID]]="",INDEX(PIs[[Column1]:[SS]],MATCH(Checklist48[[#This Row],[PIGUID]],PIs[GUID],0),6),""),"")</f>
        <v/>
      </c>
      <c r="M103" s="20" t="str">
        <f>IF(Checklist48[[#This Row],[SSGUID]]="",IF(Checklist48[[#This Row],[PIGUID]]="","",INDEX(PIs[[Column1]:[SS]],MATCH(Checklist48[[#This Row],[PIGUID]],PIs[GUID],0),8)),"")</f>
        <v/>
      </c>
      <c r="N103" s="69"/>
      <c r="O103" s="69"/>
      <c r="P103" s="20" t="str">
        <f>IF(Checklist48[[#This Row],[ifna]]="NA","",IF(Checklist48[[#This Row],[RelatedPQ]]=0,"",IF(Checklist48[[#This Row],[RelatedPQ]]="","",IF((INDEX(#REF!,MATCH(Checklist48[[#This Row],[PIGUID&amp;NO]],#REF!,0),1))=Checklist48[[#This Row],[PIGUID]],'Static ID Table'!$A$10,""))))</f>
        <v/>
      </c>
      <c r="Q103" s="20" t="str">
        <f>IF(Checklist48[[#This Row],[Nicht anwendbar]]='Static ID Table'!$A$10,INDEX(#REF!,MATCH(Checklist48[[#This Row],[RelatedPQ]],#REF!,0),3),"")</f>
        <v/>
      </c>
      <c r="R103" s="69"/>
    </row>
    <row r="104" spans="1:18" ht="204" x14ac:dyDescent="0.3">
      <c r="B104" s="20"/>
      <c r="C104" s="20"/>
      <c r="D104" s="19">
        <f>IF(Checklist48[[#This Row],[SGUID]]="",IF(Checklist48[[#This Row],[SSGUID]]="",0,1),1)</f>
        <v>0</v>
      </c>
      <c r="E104" s="20" t="s">
        <v>400</v>
      </c>
      <c r="F104" s="56" t="str">
        <f>_xlfn.IFNA(Checklist48[[#This Row],[RelatedPQ]],"NA")</f>
        <v>NA</v>
      </c>
      <c r="G104" s="20" t="e">
        <f>IF(Checklist48[[#This Row],[PIGUID]]="","",INDEX(#REF!,MATCH(Checklist48[[#This Row],[PIGUID&amp;NO]],#REF!,0),2))</f>
        <v>#N/A</v>
      </c>
      <c r="H104" s="56" t="str">
        <f>Checklist48[[#This Row],[PIGUID]]&amp;"NO"</f>
        <v>5JXZdBMfmVkAfoCajirt54NO</v>
      </c>
      <c r="I104" s="56" t="b">
        <f>IF(Checklist48[[#This Row],[PIGUID]]="","",INDEX(PIs[NA Exempt],MATCH(Checklist48[[#This Row],[PIGUID]],PIs[GUID],0),1))</f>
        <v>0</v>
      </c>
      <c r="J104" s="20" t="str">
        <f>IF(Checklist48[[#This Row],[SGUID]]="",IF(Checklist48[[#This Row],[SSGUID]]="",IF(Checklist48[[#This Row],[PIGUID]]="","",INDEX(PIs[[Column1]:[SS]],MATCH(Checklist48[[#This Row],[PIGUID]],PIs[GUID],0),2)),INDEX(PIs[[Column1]:[SS]],MATCH(Checklist48[[#This Row],[SSGUID]],PIs[SSGUID],0),18)),INDEX(PIs[[Column1]:[SS]],MATCH(Checklist48[[#This Row],[SGUID]],PIs[SGUID],0),14))</f>
        <v>FO 05.04.01</v>
      </c>
      <c r="K104" s="20" t="str">
        <f>IF(Checklist48[[#This Row],[SGUID]]="",IF(Checklist48[[#This Row],[SSGUID]]="",IF(Checklist48[[#This Row],[PIGUID]]="","",INDEX(PIs[[Column1]:[SS]],MATCH(Checklist48[[#This Row],[PIGUID]],PIs[GUID],0),4)),INDEX(PIs[[Column1]:[Ssbody]],MATCH(Checklist48[[#This Row],[SSGUID]],PIs[SSGUID],0),19)),INDEX(PIs[[Column1]:[SS]],MATCH(Checklist48[[#This Row],[SGUID]],PIs[SGUID],0),15))</f>
        <v>Wenn bei Vorernteaktivitäten aufbereitetes Abwasser genutzt wird, wird dies gemäß einer Risikobeurteilung begründet.</v>
      </c>
      <c r="L104" s="20" t="str">
        <f>IF(Checklist48[[#This Row],[SGUID]]="",IF(Checklist48[[#This Row],[SSGUID]]="",INDEX(PIs[[Column1]:[SS]],MATCH(Checklist48[[#This Row],[PIGUID]],PIs[GUID],0),6),""),"")</f>
        <v>Aufbereitetes Abwasser darf nur genutzt werden, wenn die Risiken identifiziert und erfolgreich gemindert wurden.
Falls aufbereitetes Abwasser bzw. zurückgewonnenes Wasser genutzt wird, muss die Wasserqualität die geltenden Vorschriften erfüllen. Falls es keine solchen Vorschriften gibt, muss das Wasser die von der Weltgesundheitsorganisation (WHO) veröffentlichten „Guidelines for the safe use of wastewater, excreta and greywater“ (2006, Richtlinien für die sichere Nutzung von Abwasser, Fäkalien und Grauwasser) erfüllen.
Wenn die Möglichkeit besteht, dass das Wasser verunreinigt sein kann (z. B. durch eine stromaufwärts gelegene Kontaminationsquelle), muss der Produzent mittels Analyse nachweisen, dass das Wasser die geltenden Vorschriften und Anforderungen bzw. die Anforderungen der WHO-Richtlinie erfüllt, sofern diesbezüglich keine anderen Vorschriften gelten.
Unbehandeltes Abwasser darf niemals für Kulturpflanzen verwendet werden.</v>
      </c>
      <c r="M104" s="20" t="str">
        <f>IF(Checklist48[[#This Row],[SSGUID]]="",IF(Checklist48[[#This Row],[PIGUID]]="","",INDEX(PIs[[Column1]:[SS]],MATCH(Checklist48[[#This Row],[PIGUID]],PIs[GUID],0),8)),"")</f>
        <v>Kritisches Musskriterium</v>
      </c>
      <c r="N104" s="69"/>
      <c r="O104" s="69"/>
      <c r="P104" s="20" t="str">
        <f>IF(Checklist48[[#This Row],[ifna]]="NA","",IF(Checklist48[[#This Row],[RelatedPQ]]=0,"",IF(Checklist48[[#This Row],[RelatedPQ]]="","",IF((INDEX(#REF!,MATCH(Checklist48[[#This Row],[PIGUID&amp;NO]],#REF!,0),1))=Checklist48[[#This Row],[PIGUID]],'Static ID Table'!$A$10,""))))</f>
        <v/>
      </c>
      <c r="Q104" s="20" t="str">
        <f>IF(Checklist48[[#This Row],[Nicht anwendbar]]='Static ID Table'!$A$10,INDEX(#REF!,MATCH(Checklist48[[#This Row],[RelatedPQ]],#REF!,0),3),"")</f>
        <v/>
      </c>
      <c r="R104" s="69"/>
    </row>
    <row r="105" spans="1:18" ht="193.8" x14ac:dyDescent="0.3">
      <c r="B105" s="20"/>
      <c r="C105" s="20"/>
      <c r="D105" s="19">
        <f>IF(Checklist48[[#This Row],[SGUID]]="",IF(Checklist48[[#This Row],[SSGUID]]="",0,1),1)</f>
        <v>0</v>
      </c>
      <c r="E105" s="20" t="s">
        <v>407</v>
      </c>
      <c r="F105" s="56" t="str">
        <f>_xlfn.IFNA(Checklist48[[#This Row],[RelatedPQ]],"NA")</f>
        <v>NA</v>
      </c>
      <c r="G105" s="20" t="e">
        <f>IF(Checklist48[[#This Row],[PIGUID]]="","",INDEX(#REF!,MATCH(Checklist48[[#This Row],[PIGUID&amp;NO]],#REF!,0),2))</f>
        <v>#N/A</v>
      </c>
      <c r="H105" s="56" t="str">
        <f>Checklist48[[#This Row],[PIGUID]]&amp;"NO"</f>
        <v>6VOo64jUoweuU3XSURPZgnNO</v>
      </c>
      <c r="I105" s="56" t="b">
        <f>IF(Checklist48[[#This Row],[PIGUID]]="","",INDEX(PIs[NA Exempt],MATCH(Checklist48[[#This Row],[PIGUID]],PIs[GUID],0),1))</f>
        <v>0</v>
      </c>
      <c r="J105" s="20" t="str">
        <f>IF(Checklist48[[#This Row],[SGUID]]="",IF(Checklist48[[#This Row],[SSGUID]]="",IF(Checklist48[[#This Row],[PIGUID]]="","",INDEX(PIs[[Column1]:[SS]],MATCH(Checklist48[[#This Row],[PIGUID]],PIs[GUID],0),2)),INDEX(PIs[[Column1]:[SS]],MATCH(Checklist48[[#This Row],[SSGUID]],PIs[SSGUID],0),18)),INDEX(PIs[[Column1]:[SS]],MATCH(Checklist48[[#This Row],[SGUID]],PIs[SGUID],0),14))</f>
        <v>FO 05.04.02</v>
      </c>
      <c r="K105" s="20" t="str">
        <f>IF(Checklist48[[#This Row],[SGUID]]="",IF(Checklist48[[#This Row],[SSGUID]]="",IF(Checklist48[[#This Row],[PIGUID]]="","",INDEX(PIs[[Column1]:[SS]],MATCH(Checklist48[[#This Row],[PIGUID]],PIs[GUID],0),4)),INDEX(PIs[[Column1]:[Ssbody]],MATCH(Checklist48[[#This Row],[SSGUID]],PIs[SSGUID],0),19)),INDEX(PIs[[Column1]:[SS]],MATCH(Checklist48[[#This Row],[SGUID]],PIs[SGUID],0),15))</f>
        <v>Es wurde eine Risikobeurteilung in Bezug auf die physikalische und chemische Qualität des Wassers durchgeführt, das bei Vorernteaktivitäten genutzt wird.</v>
      </c>
      <c r="L105" s="20" t="str">
        <f>IF(Checklist48[[#This Row],[SGUID]]="",IF(Checklist48[[#This Row],[SSGUID]]="",INDEX(PIs[[Column1]:[SS]],MATCH(Checklist48[[#This Row],[PIGUID]],PIs[GUID],0),6),""),"")</f>
        <v>Vorernteaktivitäten umfassen unter anderem Bewässerung/Fertigation, Waschen und Spritzen.
Es muss eine dokumentierte Risikobeurteilung vorliegen, die mindestens Folgendes berücksichtigt:
\- Identifizierung der Wasserquellen und die Ergebnisse entsprechender früherer Untersuchungen (sofern vorhanden)
\- Nutzungsmethode(n)
\- Reinheit des Wassers, das für die Anwendung von Pflanzenschutzmitteln (PSM) verwendet wird
Zur Orientierung muss der Produzent die erforderlichen Wasserstandards auf dem PSM-Etikett oder in der durch die Chemikalienhersteller bereitgestellten Literatur einsehen oder sich von einem qualifizierten Agronom beraten lassen.
Die Risikobeurteilung muss immer aktualisiert werden, wenn eine Änderung am System vorgenommen wird oder eine Situation einritt, die eine Möglichkeit für eine Kontamination des Systems bieten könnte.</v>
      </c>
      <c r="M105" s="20" t="str">
        <f>IF(Checklist48[[#This Row],[SSGUID]]="",IF(Checklist48[[#This Row],[PIGUID]]="","",INDEX(PIs[[Column1]:[SS]],MATCH(Checklist48[[#This Row],[PIGUID]],PIs[GUID],0),8)),"")</f>
        <v>Nicht kritisches Musskriterium</v>
      </c>
      <c r="N105" s="69"/>
      <c r="O105" s="69"/>
      <c r="P105" s="20" t="str">
        <f>IF(Checklist48[[#This Row],[ifna]]="NA","",IF(Checklist48[[#This Row],[RelatedPQ]]=0,"",IF(Checklist48[[#This Row],[RelatedPQ]]="","",IF((INDEX(#REF!,MATCH(Checklist48[[#This Row],[PIGUID&amp;NO]],#REF!,0),1))=Checklist48[[#This Row],[PIGUID]],'Static ID Table'!$A$10,""))))</f>
        <v/>
      </c>
      <c r="Q105" s="20" t="str">
        <f>IF(Checklist48[[#This Row],[Nicht anwendbar]]='Static ID Table'!$A$10,INDEX(#REF!,MATCH(Checklist48[[#This Row],[RelatedPQ]],#REF!,0),3),"")</f>
        <v/>
      </c>
      <c r="R105" s="69"/>
    </row>
    <row r="106" spans="1:18" ht="40.799999999999997" x14ac:dyDescent="0.3">
      <c r="B106" s="20"/>
      <c r="C106" s="20"/>
      <c r="D106" s="19">
        <f>IF(Checklist48[[#This Row],[SGUID]]="",IF(Checklist48[[#This Row],[SSGUID]]="",0,1),1)</f>
        <v>0</v>
      </c>
      <c r="E106" s="20" t="s">
        <v>437</v>
      </c>
      <c r="F106" s="56" t="str">
        <f>_xlfn.IFNA(Checklist48[[#This Row],[RelatedPQ]],"NA")</f>
        <v>NA</v>
      </c>
      <c r="G106" s="20" t="e">
        <f>IF(Checklist48[[#This Row],[PIGUID]]="","",INDEX(#REF!,MATCH(Checklist48[[#This Row],[PIGUID&amp;NO]],#REF!,0),2))</f>
        <v>#N/A</v>
      </c>
      <c r="H106" s="56" t="str">
        <f>Checklist48[[#This Row],[PIGUID]]&amp;"NO"</f>
        <v>3l3MCwCl6O40VUIw5hu2C5NO</v>
      </c>
      <c r="I106" s="56" t="b">
        <f>IF(Checklist48[[#This Row],[PIGUID]]="","",INDEX(PIs[NA Exempt],MATCH(Checklist48[[#This Row],[PIGUID]],PIs[GUID],0),1))</f>
        <v>0</v>
      </c>
      <c r="J106" s="20" t="str">
        <f>IF(Checklist48[[#This Row],[SGUID]]="",IF(Checklist48[[#This Row],[SSGUID]]="",IF(Checklist48[[#This Row],[PIGUID]]="","",INDEX(PIs[[Column1]:[SS]],MATCH(Checklist48[[#This Row],[PIGUID]],PIs[GUID],0),2)),INDEX(PIs[[Column1]:[SS]],MATCH(Checklist48[[#This Row],[SSGUID]],PIs[SSGUID],0),18)),INDEX(PIs[[Column1]:[SS]],MATCH(Checklist48[[#This Row],[SGUID]],PIs[SGUID],0),14))</f>
        <v>FO 05.04.03</v>
      </c>
      <c r="K106" s="20" t="str">
        <f>IF(Checklist48[[#This Row],[SGUID]]="",IF(Checklist48[[#This Row],[SSGUID]]="",IF(Checklist48[[#This Row],[PIGUID]]="","",INDEX(PIs[[Column1]:[SS]],MATCH(Checklist48[[#This Row],[PIGUID]],PIs[GUID],0),4)),INDEX(PIs[[Column1]:[Ssbody]],MATCH(Checklist48[[#This Row],[SSGUID]],PIs[SSGUID],0),19)),INDEX(PIs[[Column1]:[SS]],MATCH(Checklist48[[#This Row],[SGUID]],PIs[SGUID],0),15))</f>
        <v>Gemäß den Ergebnissen der Risikobeurteilung werden Korrekturmaßnahmen ergriffen.</v>
      </c>
      <c r="L106" s="20" t="str">
        <f>IF(Checklist48[[#This Row],[SGUID]]="",IF(Checklist48[[#This Row],[SSGUID]]="",INDEX(PIs[[Column1]:[SS]],MATCH(Checklist48[[#This Row],[PIGUID]],PIs[GUID],0),6),""),"")</f>
        <v>Sofern erforderlich, sollten Korrekturmaßnahmen und deren Dokumentation im Rahmen des Managementplans gemäß der Risikobeurteilung für das Wasser und den geltenden branchenspezifischen Standards vorhanden sein.</v>
      </c>
      <c r="M106" s="20" t="str">
        <f>IF(Checklist48[[#This Row],[SSGUID]]="",IF(Checklist48[[#This Row],[PIGUID]]="","",INDEX(PIs[[Column1]:[SS]],MATCH(Checklist48[[#This Row],[PIGUID]],PIs[GUID],0),8)),"")</f>
        <v>Empfehlung</v>
      </c>
      <c r="N106" s="69"/>
      <c r="O106" s="69"/>
      <c r="P106" s="20" t="str">
        <f>IF(Checklist48[[#This Row],[ifna]]="NA","",IF(Checklist48[[#This Row],[RelatedPQ]]=0,"",IF(Checklist48[[#This Row],[RelatedPQ]]="","",IF((INDEX(#REF!,MATCH(Checklist48[[#This Row],[PIGUID&amp;NO]],#REF!,0),1))=Checklist48[[#This Row],[PIGUID]],'Static ID Table'!$A$10,""))))</f>
        <v/>
      </c>
      <c r="Q106" s="20" t="str">
        <f>IF(Checklist48[[#This Row],[Nicht anwendbar]]='Static ID Table'!$A$10,INDEX(#REF!,MATCH(Checklist48[[#This Row],[RelatedPQ]],#REF!,0),3),"")</f>
        <v/>
      </c>
      <c r="R106" s="69"/>
    </row>
    <row r="107" spans="1:18" ht="51" x14ac:dyDescent="0.3">
      <c r="B107" s="20" t="s">
        <v>284</v>
      </c>
      <c r="C107" s="20"/>
      <c r="D107" s="19">
        <f>IF(Checklist48[[#This Row],[SGUID]]="",IF(Checklist48[[#This Row],[SSGUID]]="",0,1),1)</f>
        <v>1</v>
      </c>
      <c r="E107" s="20"/>
      <c r="F107" s="56" t="str">
        <f>_xlfn.IFNA(Checklist48[[#This Row],[RelatedPQ]],"NA")</f>
        <v/>
      </c>
      <c r="G107" s="20" t="str">
        <f>IF(Checklist48[[#This Row],[PIGUID]]="","",INDEX(#REF!,MATCH(Checklist48[[#This Row],[PIGUID&amp;NO]],#REF!,0),2))</f>
        <v/>
      </c>
      <c r="H107" s="56" t="str">
        <f>Checklist48[[#This Row],[PIGUID]]&amp;"NO"</f>
        <v>NO</v>
      </c>
      <c r="I107" s="56" t="str">
        <f>IF(Checklist48[[#This Row],[PIGUID]]="","",INDEX(PIs[NA Exempt],MATCH(Checklist48[[#This Row],[PIGUID]],PIs[GUID],0),1))</f>
        <v/>
      </c>
      <c r="J107" s="20" t="str">
        <f>IF(Checklist48[[#This Row],[SGUID]]="",IF(Checklist48[[#This Row],[SSGUID]]="",IF(Checklist48[[#This Row],[PIGUID]]="","",INDEX(PIs[[Column1]:[SS]],MATCH(Checklist48[[#This Row],[PIGUID]],PIs[GUID],0),2)),INDEX(PIs[[Column1]:[SS]],MATCH(Checklist48[[#This Row],[SSGUID]],PIs[SSGUID],0),18)),INDEX(PIs[[Column1]:[SS]],MATCH(Checklist48[[#This Row],[SGUID]],PIs[SGUID],0),14))</f>
        <v>FO 06 INTEGRIERTER PFLANZENSCHUTZ</v>
      </c>
      <c r="K107" s="20" t="str">
        <f>IF(Checklist48[[#This Row],[SGUID]]="",IF(Checklist48[[#This Row],[SSGUID]]="",IF(Checklist48[[#This Row],[PIGUID]]="","",INDEX(PIs[[Column1]:[SS]],MATCH(Checklist48[[#This Row],[PIGUID]],PIs[GUID],0),4)),INDEX(PIs[[Column1]:[Ssbody]],MATCH(Checklist48[[#This Row],[SSGUID]],PIs[SSGUID],0),19)),INDEX(PIs[[Column1]:[SS]],MATCH(Checklist48[[#This Row],[SGUID]],PIs[SGUID],0),15))</f>
        <v>-</v>
      </c>
      <c r="L107" s="20" t="str">
        <f>IF(Checklist48[[#This Row],[SGUID]]="",IF(Checklist48[[#This Row],[SSGUID]]="",INDEX(PIs[[Column1]:[SS]],MATCH(Checklist48[[#This Row],[PIGUID]],PIs[GUID],0),6),""),"")</f>
        <v/>
      </c>
      <c r="M107" s="20" t="str">
        <f>IF(Checklist48[[#This Row],[SSGUID]]="",IF(Checklist48[[#This Row],[PIGUID]]="","",INDEX(PIs[[Column1]:[SS]],MATCH(Checklist48[[#This Row],[PIGUID]],PIs[GUID],0),8)),"")</f>
        <v/>
      </c>
      <c r="N107" s="69"/>
      <c r="O107" s="69"/>
      <c r="P107" s="20" t="str">
        <f>IF(Checklist48[[#This Row],[ifna]]="NA","",IF(Checklist48[[#This Row],[RelatedPQ]]=0,"",IF(Checklist48[[#This Row],[RelatedPQ]]="","",IF((INDEX(#REF!,MATCH(Checklist48[[#This Row],[PIGUID&amp;NO]],#REF!,0),1))=Checklist48[[#This Row],[PIGUID]],'Static ID Table'!$A$10,""))))</f>
        <v/>
      </c>
      <c r="Q107" s="20" t="str">
        <f>IF(Checklist48[[#This Row],[Nicht anwendbar]]='Static ID Table'!$A$10,INDEX(#REF!,MATCH(Checklist48[[#This Row],[RelatedPQ]],#REF!,0),3),"")</f>
        <v/>
      </c>
      <c r="R107" s="69"/>
    </row>
    <row r="108" spans="1:18" ht="30.6" hidden="1" x14ac:dyDescent="0.3">
      <c r="B108" s="20"/>
      <c r="C108" s="20" t="s">
        <v>59</v>
      </c>
      <c r="D108" s="19">
        <f>IF(Checklist48[[#This Row],[SGUID]]="",IF(Checklist48[[#This Row],[SSGUID]]="",0,1),1)</f>
        <v>1</v>
      </c>
      <c r="E108" s="20"/>
      <c r="F108" s="56" t="str">
        <f>_xlfn.IFNA(Checklist48[[#This Row],[RelatedPQ]],"NA")</f>
        <v/>
      </c>
      <c r="G108" s="20" t="str">
        <f>IF(Checklist48[[#This Row],[PIGUID]]="","",INDEX(#REF!,MATCH(Checklist48[[#This Row],[PIGUID&amp;NO]],#REF!,0),2))</f>
        <v/>
      </c>
      <c r="H108" s="56" t="str">
        <f>Checklist48[[#This Row],[PIGUID]]&amp;"NO"</f>
        <v>NO</v>
      </c>
      <c r="I108" s="56" t="str">
        <f>IF(Checklist48[[#This Row],[PIGUID]]="","",INDEX(PIs[NA Exempt],MATCH(Checklist48[[#This Row],[PIGUID]],PIs[GUID],0),1))</f>
        <v/>
      </c>
      <c r="J108" s="20" t="str">
        <f>IF(Checklist48[[#This Row],[SGUID]]="",IF(Checklist48[[#This Row],[SSGUID]]="",IF(Checklist48[[#This Row],[PIGUID]]="","",INDEX(PIs[[Column1]:[SS]],MATCH(Checklist48[[#This Row],[PIGUID]],PIs[GUID],0),2)),INDEX(PIs[[Column1]:[SS]],MATCH(Checklist48[[#This Row],[SSGUID]],PIs[SSGUID],0),18)),INDEX(PIs[[Column1]:[SS]],MATCH(Checklist48[[#This Row],[SGUID]],PIs[SGUID],0),14))</f>
        <v>-</v>
      </c>
      <c r="K108" s="20" t="str">
        <f>IF(Checklist48[[#This Row],[SGUID]]="",IF(Checklist48[[#This Row],[SSGUID]]="",IF(Checklist48[[#This Row],[PIGUID]]="","",INDEX(PIs[[Column1]:[SS]],MATCH(Checklist48[[#This Row],[PIGUID]],PIs[GUID],0),4)),INDEX(PIs[[Column1]:[Ssbody]],MATCH(Checklist48[[#This Row],[SSGUID]],PIs[SSGUID],0),19)),INDEX(PIs[[Column1]:[SS]],MATCH(Checklist48[[#This Row],[SGUID]],PIs[SGUID],0),15))</f>
        <v>-</v>
      </c>
      <c r="L108" s="20" t="str">
        <f>IF(Checklist48[[#This Row],[SGUID]]="",IF(Checklist48[[#This Row],[SSGUID]]="",INDEX(PIs[[Column1]:[SS]],MATCH(Checklist48[[#This Row],[PIGUID]],PIs[GUID],0),6),""),"")</f>
        <v/>
      </c>
      <c r="M108" s="20" t="str">
        <f>IF(Checklist48[[#This Row],[SSGUID]]="",IF(Checklist48[[#This Row],[PIGUID]]="","",INDEX(PIs[[Column1]:[SS]],MATCH(Checklist48[[#This Row],[PIGUID]],PIs[GUID],0),8)),"")</f>
        <v/>
      </c>
      <c r="N108" s="69"/>
      <c r="O108" s="69"/>
      <c r="P108" s="20" t="str">
        <f>IF(Checklist48[[#This Row],[ifna]]="NA","",IF(Checklist48[[#This Row],[RelatedPQ]]=0,"",IF(Checklist48[[#This Row],[RelatedPQ]]="","",IF((INDEX(#REF!,MATCH(Checklist48[[#This Row],[PIGUID&amp;NO]],#REF!,0),1))=Checklist48[[#This Row],[PIGUID]],'Static ID Table'!$A$10,""))))</f>
        <v/>
      </c>
      <c r="Q108" s="20" t="str">
        <f>IF(Checklist48[[#This Row],[Nicht anwendbar]]='Static ID Table'!$A$10,INDEX(#REF!,MATCH(Checklist48[[#This Row],[RelatedPQ]],#REF!,0),3),"")</f>
        <v/>
      </c>
      <c r="R108" s="69"/>
    </row>
    <row r="109" spans="1:18" ht="153" x14ac:dyDescent="0.3">
      <c r="B109" s="20"/>
      <c r="C109" s="20"/>
      <c r="D109" s="19">
        <f>IF(Checklist48[[#This Row],[SGUID]]="",IF(Checklist48[[#This Row],[SSGUID]]="",0,1),1)</f>
        <v>0</v>
      </c>
      <c r="E109" s="20" t="s">
        <v>549</v>
      </c>
      <c r="F109" s="56" t="str">
        <f>_xlfn.IFNA(Checklist48[[#This Row],[RelatedPQ]],"NA")</f>
        <v>NA</v>
      </c>
      <c r="G109" s="20" t="e">
        <f>IF(Checklist48[[#This Row],[PIGUID]]="","",INDEX(#REF!,MATCH(Checklist48[[#This Row],[PIGUID&amp;NO]],#REF!,0),2))</f>
        <v>#N/A</v>
      </c>
      <c r="H109" s="56" t="str">
        <f>Checklist48[[#This Row],[PIGUID]]&amp;"NO"</f>
        <v>5jfAdy9W6eRU3WKtYivBGkNO</v>
      </c>
      <c r="I109" s="56" t="b">
        <f>IF(Checklist48[[#This Row],[PIGUID]]="","",INDEX(PIs[NA Exempt],MATCH(Checklist48[[#This Row],[PIGUID]],PIs[GUID],0),1))</f>
        <v>0</v>
      </c>
      <c r="J109" s="20" t="str">
        <f>IF(Checklist48[[#This Row],[SGUID]]="",IF(Checklist48[[#This Row],[SSGUID]]="",IF(Checklist48[[#This Row],[PIGUID]]="","",INDEX(PIs[[Column1]:[SS]],MATCH(Checklist48[[#This Row],[PIGUID]],PIs[GUID],0),2)),INDEX(PIs[[Column1]:[SS]],MATCH(Checklist48[[#This Row],[SSGUID]],PIs[SSGUID],0),18)),INDEX(PIs[[Column1]:[SS]],MATCH(Checklist48[[#This Row],[SGUID]],PIs[SGUID],0),14))</f>
        <v>FO 06.01</v>
      </c>
      <c r="K109" s="20" t="str">
        <f>IF(Checklist48[[#This Row],[SGUID]]="",IF(Checklist48[[#This Row],[SSGUID]]="",IF(Checklist48[[#This Row],[PIGUID]]="","",INDEX(PIs[[Column1]:[SS]],MATCH(Checklist48[[#This Row],[PIGUID]],PIs[GUID],0),4)),INDEX(PIs[[Column1]:[Ssbody]],MATCH(Checklist48[[#This Row],[SSGUID]],PIs[SSGUID],0),19)),INDEX(PIs[[Column1]:[SS]],MATCH(Checklist48[[#This Row],[SGUID]],PIs[SGUID],0),15))</f>
        <v>Die Umsetzung des integrierten Pflanzenschutzes (IPS) wird durch Schulungen oder Beratung unterstützt.</v>
      </c>
      <c r="L109" s="20" t="str">
        <f>IF(Checklist48[[#This Row],[SGUID]]="",IF(Checklist48[[#This Row],[SSGUID]]="",INDEX(PIs[[Column1]:[SS]],MATCH(Checklist48[[#This Row],[PIGUID]],PIs[GUID],0),6),""),"")</f>
        <v>Falls es sich bei der fachlich verantwortlichen Person um den Produzenten handelt, muss dessen Erfahrung durch Fachwissen (z. B. Zugang zu Literatur über integrierten Pflanzenschutz, Teilnahme an spezifischen Schulungen usw.) und/oder Verwendung von entsprechenden Hilfsmitteln (Software, betriebliche Beobachtungsmethoden usw.) ergänzt werden.
Falls ein externer Berater unterstützend tätig war, müssen dessen Ausbildung und fachliche Kompetenz durch offizielle Qualifikationen, spezifische Schulungen usw. nachgewiesen werden, sofern diese Person nicht zu diesem Zweck bei einer entsprechend befähigten Organisation beschäftigt ist.
Für Produzentengruppen (Option 2) ist ein Nachweis auf Ebene des Qualitätsmanagementsystems (QMS) zulässig.</v>
      </c>
      <c r="M109" s="20" t="str">
        <f>IF(Checklist48[[#This Row],[SSGUID]]="",IF(Checklist48[[#This Row],[PIGUID]]="","",INDEX(PIs[[Column1]:[SS]],MATCH(Checklist48[[#This Row],[PIGUID]],PIs[GUID],0),8)),"")</f>
        <v>Kritisches Musskriterium</v>
      </c>
      <c r="N109" s="69"/>
      <c r="O109" s="69"/>
      <c r="P109" s="20" t="str">
        <f>IF(Checklist48[[#This Row],[ifna]]="NA","",IF(Checklist48[[#This Row],[RelatedPQ]]=0,"",IF(Checklist48[[#This Row],[RelatedPQ]]="","",IF((INDEX(#REF!,MATCH(Checklist48[[#This Row],[PIGUID&amp;NO]],#REF!,0),1))=Checklist48[[#This Row],[PIGUID]],'Static ID Table'!$A$10,""))))</f>
        <v/>
      </c>
      <c r="Q109" s="20" t="str">
        <f>IF(Checklist48[[#This Row],[Nicht anwendbar]]='Static ID Table'!$A$10,INDEX(#REF!,MATCH(Checklist48[[#This Row],[RelatedPQ]],#REF!,0),3),"")</f>
        <v/>
      </c>
      <c r="R109" s="69"/>
    </row>
    <row r="110" spans="1:18" ht="163.19999999999999" x14ac:dyDescent="0.3">
      <c r="B110" s="20"/>
      <c r="C110" s="20"/>
      <c r="D110" s="19">
        <f>IF(Checklist48[[#This Row],[SGUID]]="",IF(Checklist48[[#This Row],[SSGUID]]="",0,1),1)</f>
        <v>0</v>
      </c>
      <c r="E110" s="20" t="s">
        <v>543</v>
      </c>
      <c r="F110" s="56" t="str">
        <f>_xlfn.IFNA(Checklist48[[#This Row],[RelatedPQ]],"NA")</f>
        <v>NA</v>
      </c>
      <c r="G110" s="20" t="e">
        <f>IF(Checklist48[[#This Row],[PIGUID]]="","",INDEX(#REF!,MATCH(Checklist48[[#This Row],[PIGUID&amp;NO]],#REF!,0),2))</f>
        <v>#N/A</v>
      </c>
      <c r="H110" s="56" t="str">
        <f>Checklist48[[#This Row],[PIGUID]]&amp;"NO"</f>
        <v>4zyNsvao9Kg4V8qYucGkhkNO</v>
      </c>
      <c r="I110" s="56" t="b">
        <f>IF(Checklist48[[#This Row],[PIGUID]]="","",INDEX(PIs[NA Exempt],MATCH(Checklist48[[#This Row],[PIGUID]],PIs[GUID],0),1))</f>
        <v>0</v>
      </c>
      <c r="J110" s="81" t="str">
        <f>IF(Checklist48[[#This Row],[SGUID]]="",IF(Checklist48[[#This Row],[SSGUID]]="",IF(Checklist48[[#This Row],[PIGUID]]="","",INDEX(PIs[[Column1]:[SS]],MATCH(Checklist48[[#This Row],[PIGUID]],PIs[GUID],0),2)),INDEX(PIs[[Column1]:[SS]],MATCH(Checklist48[[#This Row],[SSGUID]],PIs[SSGUID],0),18)),INDEX(PIs[[Column1]:[SS]],MATCH(Checklist48[[#This Row],[SGUID]],PIs[SGUID],0),14))</f>
        <v>FO 06.02</v>
      </c>
      <c r="K110" s="81"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kennt die relevanten Schädlinge, Krankheiten und Unkräuter, die seine registrierten Kulturen befallen bzw. beeinträchtigen können.</v>
      </c>
      <c r="L110" s="81" t="str">
        <f>IF(Checklist48[[#This Row],[SGUID]]="",IF(Checklist48[[#This Row],[SSGUID]]="",INDEX(PIs[[Column1]:[SS]],MATCH(Checklist48[[#This Row],[PIGUID]],PIs[GUID],0),6),""),"")</f>
        <v>Es müssen Nachweise darüber vorhanden sein, dass der Produzent über Informationen und Kenntnisse über die Schädlinge, Krankheiten und Unkräuter verfügt, die seine registrierten Kulturen (einzeln oder als Kulturengruppe) befallen bzw. beeinträchtigen können. Der Nachweis kann durch eine mündliche Darlegung des Produzenten oder durch Beobachten der ergriffenen Maßnahmen erbracht werden. Bei Schädlingsbefall muss der Produzent in der Lage sein, den Schädling nachzuweisen oder zu erklären, welcher Schädling die Kultur befallen hat. Er muss im Zusammenhang mit dem Plan für den integrierten Pflanzenschutz (IPS) darlegen, welche Maßnahmen verbessert werden können, um ein erneutes Auftreten ähnlicher Vorfälle zu vermeiden.
Für Produzentengruppen (Option 2) ist ein Nachweis auf Ebene des Qualitätsmanagementsystems (QMS) zulässig.</v>
      </c>
      <c r="M110" s="81" t="str">
        <f>IF(Checklist48[[#This Row],[SSGUID]]="",IF(Checklist48[[#This Row],[PIGUID]]="","",INDEX(PIs[[Column1]:[SS]],MATCH(Checklist48[[#This Row],[PIGUID]],PIs[GUID],0),8)),"")</f>
        <v>Nicht kritisches Musskriterium</v>
      </c>
      <c r="N110" s="82"/>
      <c r="O110" s="82"/>
      <c r="P110" s="81" t="str">
        <f>IF(Checklist48[[#This Row],[ifna]]="NA","",IF(Checklist48[[#This Row],[RelatedPQ]]=0,"",IF(Checklist48[[#This Row],[RelatedPQ]]="","",IF((INDEX(#REF!,MATCH(Checklist48[[#This Row],[PIGUID&amp;NO]],#REF!,0),1))=Checklist48[[#This Row],[PIGUID]],'Static ID Table'!$A$10,""))))</f>
        <v/>
      </c>
      <c r="Q110" s="81" t="str">
        <f>IF(Checklist48[[#This Row],[Nicht anwendbar]]='Static ID Table'!$A$10,INDEX(#REF!,MATCH(Checklist48[[#This Row],[RelatedPQ]],#REF!,0),3),"")</f>
        <v/>
      </c>
      <c r="R110" s="82"/>
    </row>
    <row r="111" spans="1:18" ht="173.4" x14ac:dyDescent="0.3">
      <c r="B111" s="20"/>
      <c r="C111" s="20"/>
      <c r="D111" s="19">
        <f>IF(Checklist48[[#This Row],[SGUID]]="",IF(Checklist48[[#This Row],[SSGUID]]="",0,1),1)</f>
        <v>0</v>
      </c>
      <c r="E111" s="20" t="s">
        <v>525</v>
      </c>
      <c r="F111" s="56" t="str">
        <f>_xlfn.IFNA(Checklist48[[#This Row],[RelatedPQ]],"NA")</f>
        <v>NA</v>
      </c>
      <c r="G111" s="20" t="e">
        <f>IF(Checklist48[[#This Row],[PIGUID]]="","",INDEX(#REF!,MATCH(Checklist48[[#This Row],[PIGUID&amp;NO]],#REF!,0),2))</f>
        <v>#N/A</v>
      </c>
      <c r="H111" s="56" t="str">
        <f>Checklist48[[#This Row],[PIGUID]]&amp;"NO"</f>
        <v>5dUBmxzMj7AFpoxu4yDyB7NO</v>
      </c>
      <c r="I111" s="56" t="b">
        <f>IF(Checklist48[[#This Row],[PIGUID]]="","",INDEX(PIs[NA Exempt],MATCH(Checklist48[[#This Row],[PIGUID]],PIs[GUID],0),1))</f>
        <v>0</v>
      </c>
      <c r="J111" s="81" t="str">
        <f>IF(Checklist48[[#This Row],[SGUID]]="",IF(Checklist48[[#This Row],[SSGUID]]="",IF(Checklist48[[#This Row],[PIGUID]]="","",INDEX(PIs[[Column1]:[SS]],MATCH(Checklist48[[#This Row],[PIGUID]],PIs[GUID],0),2)),INDEX(PIs[[Column1]:[SS]],MATCH(Checklist48[[#This Row],[SSGUID]],PIs[SSGUID],0),18)),INDEX(PIs[[Column1]:[SS]],MATCH(Checklist48[[#This Row],[SGUID]],PIs[SGUID],0),14))</f>
        <v>FO 06.03</v>
      </c>
      <c r="K111" s="81" t="str">
        <f>IF(Checklist48[[#This Row],[SGUID]]="",IF(Checklist48[[#This Row],[SSGUID]]="",IF(Checklist48[[#This Row],[PIGUID]]="","",INDEX(PIs[[Column1]:[SS]],MATCH(Checklist48[[#This Row],[PIGUID]],PIs[GUID],0),4)),INDEX(PIs[[Column1]:[Ssbody]],MATCH(Checklist48[[#This Row],[SSGUID]],PIs[SSGUID],0),19)),INDEX(PIs[[Column1]:[SS]],MATCH(Checklist48[[#This Row],[SGUID]],PIs[SGUID],0),15))</f>
        <v>Es liegt ein Plan für den integrierten Pflanzenschutz (IPS) vor, in dem die Maßnahmen beschrieben werden, die auf Betriebsebene zur Bekämpfung der relevanten Schädlinge, Krankheiten und Unkräuter ergriffen werden, die die registrierte(n) Kultur(en) befallen bzw. beeinträchtigen.</v>
      </c>
      <c r="L111" s="81" t="str">
        <f>IF(Checklist48[[#This Row],[SGUID]]="",IF(Checklist48[[#This Row],[SSGUID]]="",INDEX(PIs[[Column1]:[SS]],MATCH(Checklist48[[#This Row],[PIGUID]],PIs[GUID],0),6),""),"")</f>
        <v>Im IPS-Plan müssen die Maßnahmen beschrieben sein, die der Produzent zur Bekämpfung von Schädlingen, Krankheiten und Unkräutern in Bezug auf die registrierte(n) Kultur(en) (einzeln oder als Kulturengruppe) ergreift bzw. zu ergreifen beabsichtigt.
Er muss Folgendes enthalten:
\- Ein schrittweises Verfahren auf Grundlage präventiver, nicht chemischer und chemischer Verfahren, die je nach Kultur und spezifischer Situation nach Beurteilung des Produzenten oder eines Fachberaters angewendet werden müssen
\- Überwachung von Schädlingen, Krankheiten und Unkräutern, um festzustellen, ob Eingriffe – gemäß der vom Produzenten festgelegten Schwellenwerte für den Handlungsbedarf – erforderlich sind
Für Produzentengruppen (Option 2) ist ein Nachweis auf Ebene des Qualitätsmanagementsystems (QMS) zulässig.</v>
      </c>
      <c r="M111" s="81" t="str">
        <f>IF(Checklist48[[#This Row],[SSGUID]]="",IF(Checklist48[[#This Row],[PIGUID]]="","",INDEX(PIs[[Column1]:[SS]],MATCH(Checklist48[[#This Row],[PIGUID]],PIs[GUID],0),8)),"")</f>
        <v>Nicht kritisches Musskriterium</v>
      </c>
      <c r="N111" s="82"/>
      <c r="O111" s="82"/>
      <c r="P111" s="81" t="str">
        <f>IF(Checklist48[[#This Row],[ifna]]="NA","",IF(Checklist48[[#This Row],[RelatedPQ]]=0,"",IF(Checklist48[[#This Row],[RelatedPQ]]="","",IF((INDEX(#REF!,MATCH(Checklist48[[#This Row],[PIGUID&amp;NO]],#REF!,0),1))=Checklist48[[#This Row],[PIGUID]],'Static ID Table'!$A$10,""))))</f>
        <v/>
      </c>
      <c r="Q111" s="81" t="str">
        <f>IF(Checklist48[[#This Row],[Nicht anwendbar]]='Static ID Table'!$A$10,INDEX(#REF!,MATCH(Checklist48[[#This Row],[RelatedPQ]],#REF!,0),3),"")</f>
        <v/>
      </c>
      <c r="R111" s="82"/>
    </row>
    <row r="112" spans="1:18" ht="71.400000000000006" x14ac:dyDescent="0.3">
      <c r="B112" s="20"/>
      <c r="C112" s="20"/>
      <c r="D112" s="19">
        <f>IF(Checklist48[[#This Row],[SGUID]]="",IF(Checklist48[[#This Row],[SSGUID]]="",0,1),1)</f>
        <v>0</v>
      </c>
      <c r="E112" s="20" t="s">
        <v>537</v>
      </c>
      <c r="F112" s="56" t="str">
        <f>_xlfn.IFNA(Checklist48[[#This Row],[RelatedPQ]],"NA")</f>
        <v>NA</v>
      </c>
      <c r="G112" s="20" t="e">
        <f>IF(Checklist48[[#This Row],[PIGUID]]="","",INDEX(#REF!,MATCH(Checklist48[[#This Row],[PIGUID&amp;NO]],#REF!,0),2))</f>
        <v>#N/A</v>
      </c>
      <c r="H112" s="56" t="str">
        <f>Checklist48[[#This Row],[PIGUID]]&amp;"NO"</f>
        <v>1D40lvB2CjQn6V2RvOZw0BNO</v>
      </c>
      <c r="I112" s="56" t="b">
        <f>IF(Checklist48[[#This Row],[PIGUID]]="","",INDEX(PIs[NA Exempt],MATCH(Checklist48[[#This Row],[PIGUID]],PIs[GUID],0),1))</f>
        <v>0</v>
      </c>
      <c r="J112" s="20" t="str">
        <f>IF(Checklist48[[#This Row],[SGUID]]="",IF(Checklist48[[#This Row],[SSGUID]]="",IF(Checklist48[[#This Row],[PIGUID]]="","",INDEX(PIs[[Column1]:[SS]],MATCH(Checklist48[[#This Row],[PIGUID]],PIs[GUID],0),2)),INDEX(PIs[[Column1]:[SS]],MATCH(Checklist48[[#This Row],[SSGUID]],PIs[SSGUID],0),18)),INDEX(PIs[[Column1]:[SS]],MATCH(Checklist48[[#This Row],[SGUID]],PIs[SGUID],0),14))</f>
        <v>FO 06.04</v>
      </c>
      <c r="K112"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kennt den Grad der Anfälligkeit der Sorten der entsprechenden Kultur für Schädlinge und Krankheiten.</v>
      </c>
      <c r="L112" s="20" t="str">
        <f>IF(Checklist48[[#This Row],[SGUID]]="",IF(Checklist48[[#This Row],[SSGUID]]="",INDEX(PIs[[Column1]:[SS]],MATCH(Checklist48[[#This Row],[PIGUID]],PIs[GUID],0),6),""),"")</f>
        <v>Es sollte ein Nachweis darüber vorliegen, dass der Produzent den Grad der Anfälligkeit der registrierten Sorte(n) für Schädlinge und Krankheiten kennt.
Die Nachweise müssen nicht in schriftlicher Form vorhanden sein und können auch die Erfahrungswerte des Produzenten einschließen.</v>
      </c>
      <c r="M112" s="20" t="str">
        <f>IF(Checklist48[[#This Row],[SSGUID]]="",IF(Checklist48[[#This Row],[PIGUID]]="","",INDEX(PIs[[Column1]:[SS]],MATCH(Checklist48[[#This Row],[PIGUID]],PIs[GUID],0),8)),"")</f>
        <v>Empfehlung</v>
      </c>
      <c r="N112" s="69"/>
      <c r="O112" s="69"/>
      <c r="P112" s="20" t="str">
        <f>IF(Checklist48[[#This Row],[ifna]]="NA","",IF(Checklist48[[#This Row],[RelatedPQ]]=0,"",IF(Checklist48[[#This Row],[RelatedPQ]]="","",IF((INDEX(#REF!,MATCH(Checklist48[[#This Row],[PIGUID&amp;NO]],#REF!,0),1))=Checklist48[[#This Row],[PIGUID]],'Static ID Table'!$A$10,""))))</f>
        <v/>
      </c>
      <c r="Q112" s="20" t="str">
        <f>IF(Checklist48[[#This Row],[Nicht anwendbar]]='Static ID Table'!$A$10,INDEX(#REF!,MATCH(Checklist48[[#This Row],[RelatedPQ]],#REF!,0),3),"")</f>
        <v/>
      </c>
      <c r="R112" s="69"/>
    </row>
    <row r="113" spans="2:18" ht="81.599999999999994" x14ac:dyDescent="0.3">
      <c r="B113" s="20"/>
      <c r="C113" s="20"/>
      <c r="D113" s="19">
        <f>IF(Checklist48[[#This Row],[SGUID]]="",IF(Checklist48[[#This Row],[SSGUID]]="",0,1),1)</f>
        <v>0</v>
      </c>
      <c r="E113" s="20" t="s">
        <v>278</v>
      </c>
      <c r="F113" s="56" t="str">
        <f>_xlfn.IFNA(Checklist48[[#This Row],[RelatedPQ]],"NA")</f>
        <v>NA</v>
      </c>
      <c r="G113" s="20" t="e">
        <f>IF(Checklist48[[#This Row],[PIGUID]]="","",INDEX(#REF!,MATCH(Checklist48[[#This Row],[PIGUID&amp;NO]],#REF!,0),2))</f>
        <v>#N/A</v>
      </c>
      <c r="H113" s="56" t="str">
        <f>Checklist48[[#This Row],[PIGUID]]&amp;"NO"</f>
        <v>tsaBykhjXMn6AA22DNUAyNO</v>
      </c>
      <c r="I113" s="56" t="b">
        <f>IF(Checklist48[[#This Row],[PIGUID]]="","",INDEX(PIs[NA Exempt],MATCH(Checklist48[[#This Row],[PIGUID]],PIs[GUID],0),1))</f>
        <v>0</v>
      </c>
      <c r="J113" s="20" t="str">
        <f>IF(Checklist48[[#This Row],[SGUID]]="",IF(Checklist48[[#This Row],[SSGUID]]="",IF(Checklist48[[#This Row],[PIGUID]]="","",INDEX(PIs[[Column1]:[SS]],MATCH(Checklist48[[#This Row],[PIGUID]],PIs[GUID],0),2)),INDEX(PIs[[Column1]:[SS]],MATCH(Checklist48[[#This Row],[SSGUID]],PIs[SSGUID],0),18)),INDEX(PIs[[Column1]:[SS]],MATCH(Checklist48[[#This Row],[SGUID]],PIs[SGUID],0),14))</f>
        <v>FO 06.05</v>
      </c>
      <c r="K113"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ergreift vorbeugende Maßnahmen.</v>
      </c>
      <c r="L113" s="20" t="str">
        <f>IF(Checklist48[[#This Row],[SGUID]]="",IF(Checklist48[[#This Row],[SSGUID]]="",INDEX(PIs[[Column1]:[SS]],MATCH(Checklist48[[#This Row],[PIGUID]],PIs[GUID],0),6),""),"")</f>
        <v>Der Produzent muss Nachweise darüber vorlegen, dass er für die registrierten Kulturen (einzeln oder als Kulturengruppe) mindestens zwei Maßnahmen ergreift. Diese müssen das Einführen von Produktionspraktiken beinhalten, die die Vitalität der Kulturen erhalten und dabei das Auftreten und die Intensität von Schädlingsbefall verringern können, wodurch die Notwendigkeit von Eingriffen reduziert wird.</v>
      </c>
      <c r="M113" s="20" t="str">
        <f>IF(Checklist48[[#This Row],[SSGUID]]="",IF(Checklist48[[#This Row],[PIGUID]]="","",INDEX(PIs[[Column1]:[SS]],MATCH(Checklist48[[#This Row],[PIGUID]],PIs[GUID],0),8)),"")</f>
        <v>Kritisches Musskriterium</v>
      </c>
      <c r="N113" s="69"/>
      <c r="O113" s="69"/>
      <c r="P113" s="20" t="str">
        <f>IF(Checklist48[[#This Row],[ifna]]="NA","",IF(Checklist48[[#This Row],[RelatedPQ]]=0,"",IF(Checklist48[[#This Row],[RelatedPQ]]="","",IF((INDEX(#REF!,MATCH(Checklist48[[#This Row],[PIGUID&amp;NO]],#REF!,0),1))=Checklist48[[#This Row],[PIGUID]],'Static ID Table'!$A$10,""))))</f>
        <v/>
      </c>
      <c r="Q113" s="20" t="str">
        <f>IF(Checklist48[[#This Row],[Nicht anwendbar]]='Static ID Table'!$A$10,INDEX(#REF!,MATCH(Checklist48[[#This Row],[RelatedPQ]],#REF!,0),3),"")</f>
        <v/>
      </c>
      <c r="R113" s="69"/>
    </row>
    <row r="114" spans="2:18" ht="71.400000000000006" x14ac:dyDescent="0.3">
      <c r="B114" s="20"/>
      <c r="C114" s="20"/>
      <c r="D114" s="19">
        <f>IF(Checklist48[[#This Row],[SGUID]]="",IF(Checklist48[[#This Row],[SSGUID]]="",0,1),1)</f>
        <v>0</v>
      </c>
      <c r="E114" s="20" t="s">
        <v>501</v>
      </c>
      <c r="F114" s="56" t="str">
        <f>_xlfn.IFNA(Checklist48[[#This Row],[RelatedPQ]],"NA")</f>
        <v>NA</v>
      </c>
      <c r="G114" s="20" t="e">
        <f>IF(Checklist48[[#This Row],[PIGUID]]="","",INDEX(#REF!,MATCH(Checklist48[[#This Row],[PIGUID&amp;NO]],#REF!,0),2))</f>
        <v>#N/A</v>
      </c>
      <c r="H114" s="56" t="str">
        <f>Checklist48[[#This Row],[PIGUID]]&amp;"NO"</f>
        <v>3pPXj3qNiLiJapNWrZ1iXMNO</v>
      </c>
      <c r="I114" s="56" t="b">
        <f>IF(Checklist48[[#This Row],[PIGUID]]="","",INDEX(PIs[NA Exempt],MATCH(Checklist48[[#This Row],[PIGUID]],PIs[GUID],0),1))</f>
        <v>0</v>
      </c>
      <c r="J114" s="20" t="str">
        <f>IF(Checklist48[[#This Row],[SGUID]]="",IF(Checklist48[[#This Row],[SSGUID]]="",IF(Checklist48[[#This Row],[PIGUID]]="","",INDEX(PIs[[Column1]:[SS]],MATCH(Checklist48[[#This Row],[PIGUID]],PIs[GUID],0),2)),INDEX(PIs[[Column1]:[SS]],MATCH(Checklist48[[#This Row],[SSGUID]],PIs[SSGUID],0),18)),INDEX(PIs[[Column1]:[SS]],MATCH(Checklist48[[#This Row],[SGUID]],PIs[SGUID],0),14))</f>
        <v>FO 06.06</v>
      </c>
      <c r="K114"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überwacht seine registrierten Kulturen, um das Bekämpfen von Schädlingen und Krankheiten zu planen.</v>
      </c>
      <c r="L114" s="20" t="str">
        <f>IF(Checklist48[[#This Row],[SGUID]]="",IF(Checklist48[[#This Row],[SSGUID]]="",INDEX(PIs[[Column1]:[SS]],MATCH(Checklist48[[#This Row],[PIGUID]],PIs[GUID],0),6),""),"")</f>
        <v>Der Produzent muss Nachweise darüber vorlegen, dass er für die registrierten Kulturen (einzeln oder als Kulturengruppe) mindestens zwei Maßnahmen ergreift, um festzustellen, wann und in welchem Umfang Schädlinge und ihre natürlichen Feinde vorhanden sind, und dass er anhand dieser Informationen plant, welche Schädlingsbekämpfungsmethoden erforderlich sind.</v>
      </c>
      <c r="M114" s="20" t="str">
        <f>IF(Checklist48[[#This Row],[SSGUID]]="",IF(Checklist48[[#This Row],[PIGUID]]="","",INDEX(PIs[[Column1]:[SS]],MATCH(Checklist48[[#This Row],[PIGUID]],PIs[GUID],0),8)),"")</f>
        <v>Kritisches Musskriterium</v>
      </c>
      <c r="N114" s="69"/>
      <c r="O114" s="69"/>
      <c r="P114" s="20" t="str">
        <f>IF(Checklist48[[#This Row],[ifna]]="NA","",IF(Checklist48[[#This Row],[RelatedPQ]]=0,"",IF(Checklist48[[#This Row],[RelatedPQ]]="","",IF((INDEX(#REF!,MATCH(Checklist48[[#This Row],[PIGUID&amp;NO]],#REF!,0),1))=Checklist48[[#This Row],[PIGUID]],'Static ID Table'!$A$10,""))))</f>
        <v/>
      </c>
      <c r="Q114" s="20" t="str">
        <f>IF(Checklist48[[#This Row],[Nicht anwendbar]]='Static ID Table'!$A$10,INDEX(#REF!,MATCH(Checklist48[[#This Row],[RelatedPQ]],#REF!,0),3),"")</f>
        <v/>
      </c>
      <c r="R114" s="69"/>
    </row>
    <row r="115" spans="2:18" ht="142.80000000000001" x14ac:dyDescent="0.3">
      <c r="B115" s="20"/>
      <c r="C115" s="20"/>
      <c r="D115" s="19">
        <f>IF(Checklist48[[#This Row],[SGUID]]="",IF(Checklist48[[#This Row],[SSGUID]]="",0,1),1)</f>
        <v>0</v>
      </c>
      <c r="E115" s="20" t="s">
        <v>513</v>
      </c>
      <c r="F115" s="56" t="str">
        <f>_xlfn.IFNA(Checklist48[[#This Row],[RelatedPQ]],"NA")</f>
        <v>NA</v>
      </c>
      <c r="G115" s="20" t="e">
        <f>IF(Checklist48[[#This Row],[PIGUID]]="","",INDEX(#REF!,MATCH(Checklist48[[#This Row],[PIGUID&amp;NO]],#REF!,0),2))</f>
        <v>#N/A</v>
      </c>
      <c r="H115" s="56" t="str">
        <f>Checklist48[[#This Row],[PIGUID]]&amp;"NO"</f>
        <v>5dQa9J4w5GSDY03rp98IgsNO</v>
      </c>
      <c r="I115" s="56" t="b">
        <f>IF(Checklist48[[#This Row],[PIGUID]]="","",INDEX(PIs[NA Exempt],MATCH(Checklist48[[#This Row],[PIGUID]],PIs[GUID],0),1))</f>
        <v>0</v>
      </c>
      <c r="J115" s="20" t="str">
        <f>IF(Checklist48[[#This Row],[SGUID]]="",IF(Checklist48[[#This Row],[SSGUID]]="",IF(Checklist48[[#This Row],[PIGUID]]="","",INDEX(PIs[[Column1]:[SS]],MATCH(Checklist48[[#This Row],[PIGUID]],PIs[GUID],0),2)),INDEX(PIs[[Column1]:[SS]],MATCH(Checklist48[[#This Row],[SSGUID]],PIs[SSGUID],0),18)),INDEX(PIs[[Column1]:[SS]],MATCH(Checklist48[[#This Row],[SGUID]],PIs[SGUID],0),14))</f>
        <v>FO 06.07</v>
      </c>
      <c r="K115"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ergreift Maßnahmen zur Schädlingsbekämpfung.</v>
      </c>
      <c r="L115" s="20" t="str">
        <f>IF(Checklist48[[#This Row],[SGUID]]="",IF(Checklist48[[#This Row],[SSGUID]]="",INDEX(PIs[[Column1]:[SS]],MATCH(Checklist48[[#This Row],[PIGUID]],PIs[GUID],0),6),""),"")</f>
        <v>Der Produzent muss Nachweise vorlegen, dass er besondere Maßnahmen zur Bekämpfung von Schädlingen getroffen hat, die den wirtschaftlichen Wert einer Kultur beeinträchtigen. Wenn der Produzent Pflanzenschutzmittel (PSM) als Maßnahme eingesetzt hat, muss er nachweisen, dass er bei der Auswahl der PSM einen risikobasierten Ansatz verfolgt und Gefährdungen (z. B. Toxizität) berücksichtigt hat. Der Produzent darf sich dafür entscheiden, keine Maßnahmen gegen einen Schädling zu ergreifen und den wirtschaftlichen Verlust in Kauf zu nehmen. Wann immer möglich, müssen nicht chemische Verfahren in Betracht gezogen werden.
„N/A“, falls der Produzent keine Gegenmaßnahmen ergriffen hat.</v>
      </c>
      <c r="M115" s="20" t="str">
        <f>IF(Checklist48[[#This Row],[SSGUID]]="",IF(Checklist48[[#This Row],[PIGUID]]="","",INDEX(PIs[[Column1]:[SS]],MATCH(Checklist48[[#This Row],[PIGUID]],PIs[GUID],0),8)),"")</f>
        <v>Kritisches Musskriterium</v>
      </c>
      <c r="N115" s="69"/>
      <c r="O115" s="69"/>
      <c r="P115" s="20" t="str">
        <f>IF(Checklist48[[#This Row],[ifna]]="NA","",IF(Checklist48[[#This Row],[RelatedPQ]]=0,"",IF(Checklist48[[#This Row],[RelatedPQ]]="","",IF((INDEX(#REF!,MATCH(Checklist48[[#This Row],[PIGUID&amp;NO]],#REF!,0),1))=Checklist48[[#This Row],[PIGUID]],'Static ID Table'!$A$10,""))))</f>
        <v/>
      </c>
      <c r="Q115" s="20" t="str">
        <f>IF(Checklist48[[#This Row],[Nicht anwendbar]]='Static ID Table'!$A$10,INDEX(#REF!,MATCH(Checklist48[[#This Row],[RelatedPQ]],#REF!,0),3),"")</f>
        <v/>
      </c>
      <c r="R115" s="69"/>
    </row>
    <row r="116" spans="2:18" ht="295.8" x14ac:dyDescent="0.3">
      <c r="B116" s="20"/>
      <c r="C116" s="20"/>
      <c r="D116" s="19">
        <f>IF(Checklist48[[#This Row],[SGUID]]="",IF(Checklist48[[#This Row],[SSGUID]]="",0,1),1)</f>
        <v>0</v>
      </c>
      <c r="E116" s="20" t="s">
        <v>495</v>
      </c>
      <c r="F116" s="56" t="str">
        <f>_xlfn.IFNA(Checklist48[[#This Row],[RelatedPQ]],"NA")</f>
        <v>NA</v>
      </c>
      <c r="G116" s="20" t="e">
        <f>IF(Checklist48[[#This Row],[PIGUID]]="","",INDEX(#REF!,MATCH(Checklist48[[#This Row],[PIGUID&amp;NO]],#REF!,0),2))</f>
        <v>#N/A</v>
      </c>
      <c r="H116" s="56" t="str">
        <f>Checklist48[[#This Row],[PIGUID]]&amp;"NO"</f>
        <v>74avinUKxcmdHz9GlSUIxeNO</v>
      </c>
      <c r="I116" s="56" t="b">
        <f>IF(Checklist48[[#This Row],[PIGUID]]="","",INDEX(PIs[NA Exempt],MATCH(Checklist48[[#This Row],[PIGUID]],PIs[GUID],0),1))</f>
        <v>0</v>
      </c>
      <c r="J116" s="20" t="str">
        <f>IF(Checklist48[[#This Row],[SGUID]]="",IF(Checklist48[[#This Row],[SSGUID]]="",IF(Checklist48[[#This Row],[PIGUID]]="","",INDEX(PIs[[Column1]:[SS]],MATCH(Checklist48[[#This Row],[PIGUID]],PIs[GUID],0),2)),INDEX(PIs[[Column1]:[SS]],MATCH(Checklist48[[#This Row],[SSGUID]],PIs[SSGUID],0),18)),INDEX(PIs[[Column1]:[SS]],MATCH(Checklist48[[#This Row],[SGUID]],PIs[SGUID],0),14))</f>
        <v>FO 06.08</v>
      </c>
      <c r="K116" s="20" t="str">
        <f>IF(Checklist48[[#This Row],[SGUID]]="",IF(Checklist48[[#This Row],[SSGUID]]="",IF(Checklist48[[#This Row],[PIGUID]]="","",INDEX(PIs[[Column1]:[SS]],MATCH(Checklist48[[#This Row],[PIGUID]],PIs[GUID],0),4)),INDEX(PIs[[Column1]:[Ssbody]],MATCH(Checklist48[[#This Row],[SSGUID]],PIs[SSGUID],0),19)),INDEX(PIs[[Column1]:[SS]],MATCH(Checklist48[[#This Row],[SGUID]],PIs[SGUID],0),15))</f>
        <v>Es wurden Empfehlungen gegen Resistenzbildung befolgt, um die Wirksamkeit der verfügbaren Pflanzenschutzmittel (PSM) aufrechtzuerhalten.</v>
      </c>
      <c r="L116" s="20" t="str">
        <f>IF(Checklist48[[#This Row],[SGUID]]="",IF(Checklist48[[#This Row],[SSGUID]]="",INDEX(PIs[[Column1]:[SS]],MATCH(Checklist48[[#This Row],[PIGUID]],PIs[GUID],0),6),""),"")</f>
        <v>Falls das Ausmaß des Auftretens von Schädlingen, Krankheiten oder Unkräutern wiederholte Behandlungen der Kulturen erfordert, müssen Nachweise darüber vorhanden sein, denen zufolge die auf dem Etikett oder anderswo genannten Empfehlungen gegen Resistenzbildung (sofern verfügbar) befolgt werden. Wenn im Herstellungsland oder Bestimmungsland nur eine einzige chemische Wirkstoffart oder PSM-Klasse existiert oder zugelassen ist, ist ein Wechsel der Produkttypen mangels geeigneter Alternativen möglicherweise nicht möglich.
Ein wiederholtes Anwenden derselben PSM oder von verschiedenen PSM mit derselben Wirkungsweise kann zur natürlichen Selektion von Schädlingen führen, die gegen diese PSM resistent sind.
Die angewendete Resistenzmanagementstrategie muss dokumentiert werden. Sie muss die folgenden Punkte berücksichtigen:
\- Ständiges Befolgen der Empfehlungen auf dem Produktetikett
\- Vermeiden niedrigerer Dosierungen, um eine optimale Anwendungsqualität zu sicherzustellen
\- Verwenden von Rotationsprogrammen und Mischungen aus PSM mit verschiedenen Wirkmechanismen, die gegen das Ziel wirksam sind, sofern verfügbar
\- Anzahl der Anwendungen desselben Wirkstoffs in einer Wachstumsperiode im Verhältnis zur Gesamtanzahl der Anwendungen so niedrig wie möglich halten
Für Produzentengruppen (Option 2) ist ein Nachweis auf Ebene des Qualitätsmanagementsystems (QMS) zulässig.</v>
      </c>
      <c r="M116" s="20" t="str">
        <f>IF(Checklist48[[#This Row],[SSGUID]]="",IF(Checklist48[[#This Row],[PIGUID]]="","",INDEX(PIs[[Column1]:[SS]],MATCH(Checklist48[[#This Row],[PIGUID]],PIs[GUID],0),8)),"")</f>
        <v>Nicht kritisches Musskriterium</v>
      </c>
      <c r="N116" s="69"/>
      <c r="O116" s="69"/>
      <c r="P116" s="20" t="str">
        <f>IF(Checklist48[[#This Row],[ifna]]="NA","",IF(Checklist48[[#This Row],[RelatedPQ]]=0,"",IF(Checklist48[[#This Row],[RelatedPQ]]="","",IF((INDEX(#REF!,MATCH(Checklist48[[#This Row],[PIGUID&amp;NO]],#REF!,0),1))=Checklist48[[#This Row],[PIGUID]],'Static ID Table'!$A$10,""))))</f>
        <v/>
      </c>
      <c r="Q116" s="20" t="str">
        <f>IF(Checklist48[[#This Row],[Nicht anwendbar]]='Static ID Table'!$A$10,INDEX(#REF!,MATCH(Checklist48[[#This Row],[RelatedPQ]],#REF!,0),3),"")</f>
        <v/>
      </c>
      <c r="R116" s="69"/>
    </row>
    <row r="117" spans="2:18" ht="51" x14ac:dyDescent="0.3">
      <c r="B117" s="20"/>
      <c r="C117" s="20"/>
      <c r="D117" s="19">
        <f>IF(Checklist48[[#This Row],[SGUID]]="",IF(Checklist48[[#This Row],[SSGUID]]="",0,1),1)</f>
        <v>0</v>
      </c>
      <c r="E117" s="20" t="s">
        <v>297</v>
      </c>
      <c r="F117" s="56" t="str">
        <f>_xlfn.IFNA(Checklist48[[#This Row],[RelatedPQ]],"NA")</f>
        <v>NA</v>
      </c>
      <c r="G117" s="20" t="e">
        <f>IF(Checklist48[[#This Row],[PIGUID]]="","",INDEX(#REF!,MATCH(Checklist48[[#This Row],[PIGUID&amp;NO]],#REF!,0),2))</f>
        <v>#N/A</v>
      </c>
      <c r="H117" s="56" t="str">
        <f>Checklist48[[#This Row],[PIGUID]]&amp;"NO"</f>
        <v>FIGrZIeOOrEZFvEQP0XMONO</v>
      </c>
      <c r="I117" s="56" t="b">
        <f>IF(Checklist48[[#This Row],[PIGUID]]="","",INDEX(PIs[NA Exempt],MATCH(Checklist48[[#This Row],[PIGUID]],PIs[GUID],0),1))</f>
        <v>0</v>
      </c>
      <c r="J117" s="81" t="str">
        <f>IF(Checklist48[[#This Row],[SGUID]]="",IF(Checklist48[[#This Row],[SSGUID]]="",IF(Checklist48[[#This Row],[PIGUID]]="","",INDEX(PIs[[Column1]:[SS]],MATCH(Checklist48[[#This Row],[PIGUID]],PIs[GUID],0),2)),INDEX(PIs[[Column1]:[SS]],MATCH(Checklist48[[#This Row],[SSGUID]],PIs[SSGUID],0),18)),INDEX(PIs[[Column1]:[SS]],MATCH(Checklist48[[#This Row],[SGUID]],PIs[SGUID],0),14))</f>
        <v>FO 06.09</v>
      </c>
      <c r="K117" s="81"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lernt aus den Ergebnissen des integrierten Pflanzenschutzes (IPS) und verbessert den IPS-Plan entsprechend.</v>
      </c>
      <c r="L117" s="81" t="str">
        <f>IF(Checklist48[[#This Row],[SGUID]]="",IF(Checklist48[[#This Row],[SSGUID]]="",INDEX(PIs[[Column1]:[SS]],MATCH(Checklist48[[#This Row],[PIGUID]],PIs[GUID],0),6),""),"")</f>
        <v>Es müssen Nachweise darüber vorhanden sein, dass der Produzent den IPS-Plan jährlich beurteilt Verbesserungen vornimmt, wenn es sich als notwendig erweist.
Für Produzentengruppen (Option 2) ist ein Nachweis auf Ebene des Qualitätsmanagementsystems (QMS) zulässig.</v>
      </c>
      <c r="M117" s="81" t="str">
        <f>IF(Checklist48[[#This Row],[SSGUID]]="",IF(Checklist48[[#This Row],[PIGUID]]="","",INDEX(PIs[[Column1]:[SS]],MATCH(Checklist48[[#This Row],[PIGUID]],PIs[GUID],0),8)),"")</f>
        <v>Nicht kritisches Musskriterium</v>
      </c>
      <c r="N117" s="82"/>
      <c r="O117" s="82"/>
      <c r="P117" s="81" t="str">
        <f>IF(Checklist48[[#This Row],[ifna]]="NA","",IF(Checklist48[[#This Row],[RelatedPQ]]=0,"",IF(Checklist48[[#This Row],[RelatedPQ]]="","",IF((INDEX(#REF!,MATCH(Checklist48[[#This Row],[PIGUID&amp;NO]],#REF!,0),1))=Checklist48[[#This Row],[PIGUID]],'Static ID Table'!$A$10,""))))</f>
        <v/>
      </c>
      <c r="Q117" s="81" t="str">
        <f>IF(Checklist48[[#This Row],[Nicht anwendbar]]='Static ID Table'!$A$10,INDEX(#REF!,MATCH(Checklist48[[#This Row],[RelatedPQ]],#REF!,0),3),"")</f>
        <v/>
      </c>
      <c r="R117" s="82"/>
    </row>
    <row r="118" spans="2:18" ht="30.6" x14ac:dyDescent="0.3">
      <c r="B118" s="20" t="s">
        <v>133</v>
      </c>
      <c r="C118" s="20"/>
      <c r="D118" s="19">
        <f>IF(Checklist48[[#This Row],[SGUID]]="",IF(Checklist48[[#This Row],[SSGUID]]="",0,1),1)</f>
        <v>1</v>
      </c>
      <c r="E118" s="20"/>
      <c r="F118" s="56" t="str">
        <f>_xlfn.IFNA(Checklist48[[#This Row],[RelatedPQ]],"NA")</f>
        <v/>
      </c>
      <c r="G118" s="20" t="str">
        <f>IF(Checklist48[[#This Row],[PIGUID]]="","",INDEX(#REF!,MATCH(Checklist48[[#This Row],[PIGUID&amp;NO]],#REF!,0),2))</f>
        <v/>
      </c>
      <c r="H118" s="56" t="str">
        <f>Checklist48[[#This Row],[PIGUID]]&amp;"NO"</f>
        <v>NO</v>
      </c>
      <c r="I118" s="56" t="str">
        <f>IF(Checklist48[[#This Row],[PIGUID]]="","",INDEX(PIs[NA Exempt],MATCH(Checklist48[[#This Row],[PIGUID]],PIs[GUID],0),1))</f>
        <v/>
      </c>
      <c r="J118" s="20" t="str">
        <f>IF(Checklist48[[#This Row],[SGUID]]="",IF(Checklist48[[#This Row],[SSGUID]]="",IF(Checklist48[[#This Row],[PIGUID]]="","",INDEX(PIs[[Column1]:[SS]],MATCH(Checklist48[[#This Row],[PIGUID]],PIs[GUID],0),2)),INDEX(PIs[[Column1]:[SS]],MATCH(Checklist48[[#This Row],[SSGUID]],PIs[SSGUID],0),18)),INDEX(PIs[[Column1]:[SS]],MATCH(Checklist48[[#This Row],[SGUID]],PIs[SGUID],0),14))</f>
        <v>FO 07 PFLANZENSCHUTZMITTEL</v>
      </c>
      <c r="K118" s="20" t="str">
        <f>IF(Checklist48[[#This Row],[SGUID]]="",IF(Checklist48[[#This Row],[SSGUID]]="",IF(Checklist48[[#This Row],[PIGUID]]="","",INDEX(PIs[[Column1]:[SS]],MATCH(Checklist48[[#This Row],[PIGUID]],PIs[GUID],0),4)),INDEX(PIs[[Column1]:[Ssbody]],MATCH(Checklist48[[#This Row],[SSGUID]],PIs[SSGUID],0),19)),INDEX(PIs[[Column1]:[SS]],MATCH(Checklist48[[#This Row],[SGUID]],PIs[SGUID],0),15))</f>
        <v>-</v>
      </c>
      <c r="L118" s="20" t="str">
        <f>IF(Checklist48[[#This Row],[SGUID]]="",IF(Checklist48[[#This Row],[SSGUID]]="",INDEX(PIs[[Column1]:[SS]],MATCH(Checklist48[[#This Row],[PIGUID]],PIs[GUID],0),6),""),"")</f>
        <v/>
      </c>
      <c r="M118" s="20" t="str">
        <f>IF(Checklist48[[#This Row],[SSGUID]]="",IF(Checklist48[[#This Row],[PIGUID]]="","",INDEX(PIs[[Column1]:[SS]],MATCH(Checklist48[[#This Row],[PIGUID]],PIs[GUID],0),8)),"")</f>
        <v/>
      </c>
      <c r="N118" s="69"/>
      <c r="O118" s="69"/>
      <c r="P118" s="20" t="str">
        <f>IF(Checklist48[[#This Row],[ifna]]="NA","",IF(Checklist48[[#This Row],[RelatedPQ]]=0,"",IF(Checklist48[[#This Row],[RelatedPQ]]="","",IF((INDEX(#REF!,MATCH(Checklist48[[#This Row],[PIGUID&amp;NO]],#REF!,0),1))=Checklist48[[#This Row],[PIGUID]],'Static ID Table'!$A$10,""))))</f>
        <v/>
      </c>
      <c r="Q118" s="20" t="str">
        <f>IF(Checklist48[[#This Row],[Nicht anwendbar]]='Static ID Table'!$A$10,INDEX(#REF!,MATCH(Checklist48[[#This Row],[RelatedPQ]],#REF!,0),3),"")</f>
        <v/>
      </c>
      <c r="R118" s="69"/>
    </row>
    <row r="119" spans="2:18" ht="40.799999999999997" x14ac:dyDescent="0.3">
      <c r="B119" s="20"/>
      <c r="C119" s="20" t="s">
        <v>825</v>
      </c>
      <c r="D119" s="19">
        <f>IF(Checklist48[[#This Row],[SGUID]]="",IF(Checklist48[[#This Row],[SSGUID]]="",0,1),1)</f>
        <v>1</v>
      </c>
      <c r="E119" s="20"/>
      <c r="F119" s="56" t="str">
        <f>_xlfn.IFNA(Checklist48[[#This Row],[RelatedPQ]],"NA")</f>
        <v/>
      </c>
      <c r="G119" s="20" t="str">
        <f>IF(Checklist48[[#This Row],[PIGUID]]="","",INDEX(#REF!,MATCH(Checklist48[[#This Row],[PIGUID&amp;NO]],#REF!,0),2))</f>
        <v/>
      </c>
      <c r="H119" s="56" t="str">
        <f>Checklist48[[#This Row],[PIGUID]]&amp;"NO"</f>
        <v>NO</v>
      </c>
      <c r="I119" s="56" t="str">
        <f>IF(Checklist48[[#This Row],[PIGUID]]="","",INDEX(PIs[NA Exempt],MATCH(Checklist48[[#This Row],[PIGUID]],PIs[GUID],0),1))</f>
        <v/>
      </c>
      <c r="J119" s="20" t="str">
        <f>IF(Checklist48[[#This Row],[SGUID]]="",IF(Checklist48[[#This Row],[SSGUID]]="",IF(Checklist48[[#This Row],[PIGUID]]="","",INDEX(PIs[[Column1]:[SS]],MATCH(Checklist48[[#This Row],[PIGUID]],PIs[GUID],0),2)),INDEX(PIs[[Column1]:[SS]],MATCH(Checklist48[[#This Row],[SSGUID]],PIs[SSGUID],0),18)),INDEX(PIs[[Column1]:[SS]],MATCH(Checklist48[[#This Row],[SGUID]],PIs[SGUID],0),14))</f>
        <v>FO 07.01 Auswahl von Pflanzenschutzmitteln</v>
      </c>
      <c r="K119" s="20" t="str">
        <f>IF(Checklist48[[#This Row],[SGUID]]="",IF(Checklist48[[#This Row],[SSGUID]]="",IF(Checklist48[[#This Row],[PIGUID]]="","",INDEX(PIs[[Column1]:[SS]],MATCH(Checklist48[[#This Row],[PIGUID]],PIs[GUID],0),4)),INDEX(PIs[[Column1]:[Ssbody]],MATCH(Checklist48[[#This Row],[SSGUID]],PIs[SSGUID],0),19)),INDEX(PIs[[Column1]:[SS]],MATCH(Checklist48[[#This Row],[SGUID]],PIs[SGUID],0),15))</f>
        <v>-</v>
      </c>
      <c r="L119" s="20" t="str">
        <f>IF(Checklist48[[#This Row],[SGUID]]="",IF(Checklist48[[#This Row],[SSGUID]]="",INDEX(PIs[[Column1]:[SS]],MATCH(Checklist48[[#This Row],[PIGUID]],PIs[GUID],0),6),""),"")</f>
        <v/>
      </c>
      <c r="M119" s="20" t="str">
        <f>IF(Checklist48[[#This Row],[SSGUID]]="",IF(Checklist48[[#This Row],[PIGUID]]="","",INDEX(PIs[[Column1]:[SS]],MATCH(Checklist48[[#This Row],[PIGUID]],PIs[GUID],0),8)),"")</f>
        <v/>
      </c>
      <c r="N119" s="69"/>
      <c r="O119" s="69"/>
      <c r="P119" s="20" t="str">
        <f>IF(Checklist48[[#This Row],[ifna]]="NA","",IF(Checklist48[[#This Row],[RelatedPQ]]=0,"",IF(Checklist48[[#This Row],[RelatedPQ]]="","",IF((INDEX(#REF!,MATCH(Checklist48[[#This Row],[PIGUID&amp;NO]],#REF!,0),1))=Checklist48[[#This Row],[PIGUID]],'Static ID Table'!$A$10,""))))</f>
        <v/>
      </c>
      <c r="Q119" s="20" t="str">
        <f>IF(Checklist48[[#This Row],[Nicht anwendbar]]='Static ID Table'!$A$10,INDEX(#REF!,MATCH(Checklist48[[#This Row],[RelatedPQ]],#REF!,0),3),"")</f>
        <v/>
      </c>
      <c r="R119" s="69"/>
    </row>
    <row r="120" spans="2:18" ht="364.5" customHeight="1" x14ac:dyDescent="0.3">
      <c r="B120" s="20"/>
      <c r="C120" s="20"/>
      <c r="D120" s="19">
        <f>IF(Checklist48[[#This Row],[SGUID]]="",IF(Checklist48[[#This Row],[SSGUID]]="",0,1),1)</f>
        <v>0</v>
      </c>
      <c r="E120" s="20" t="s">
        <v>968</v>
      </c>
      <c r="F120" s="56" t="str">
        <f>_xlfn.IFNA(Checklist48[[#This Row],[RelatedPQ]],"NA")</f>
        <v>NA</v>
      </c>
      <c r="G120" s="20" t="e">
        <f>IF(Checklist48[[#This Row],[PIGUID]]="","",INDEX(#REF!,MATCH(Checklist48[[#This Row],[PIGUID&amp;NO]],#REF!,0),2))</f>
        <v>#N/A</v>
      </c>
      <c r="H120" s="56" t="str">
        <f>Checklist48[[#This Row],[PIGUID]]&amp;"NO"</f>
        <v>hRD9LVRWdv0Xjfts40xHoNO</v>
      </c>
      <c r="I120" s="56" t="b">
        <f>IF(Checklist48[[#This Row],[PIGUID]]="","",INDEX(PIs[NA Exempt],MATCH(Checklist48[[#This Row],[PIGUID]],PIs[GUID],0),1))</f>
        <v>0</v>
      </c>
      <c r="J120" s="20" t="str">
        <f>IF(Checklist48[[#This Row],[SGUID]]="",IF(Checklist48[[#This Row],[SSGUID]]="",IF(Checklist48[[#This Row],[PIGUID]]="","",INDEX(PIs[[Column1]:[SS]],MATCH(Checklist48[[#This Row],[PIGUID]],PIs[GUID],0),2)),INDEX(PIs[[Column1]:[SS]],MATCH(Checklist48[[#This Row],[SSGUID]],PIs[SSGUID],0),18)),INDEX(PIs[[Column1]:[SS]],MATCH(Checklist48[[#This Row],[SGUID]],PIs[SGUID],0),14))</f>
        <v>FO 07.01.01</v>
      </c>
      <c r="K120"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nur Behandlungen mit Pflanzenschutzmitteln (PSM) durchgeführt, die für das Herstellungsland zugelassen sind.</v>
      </c>
      <c r="L120" s="20" t="str">
        <f>IF(Checklist48[[#This Row],[SGUID]]="",IF(Checklist48[[#This Row],[SSGUID]]="",INDEX(PIs[[Column1]:[SS]],MATCH(Checklist48[[#This Row],[PIGUID]],PIs[GUID],0),6),""),"")</f>
        <v>Es muss ein System vorhanden sein, das sicherstellt, dass PSM gemäß ihrer Zulassung für das Land verwendet werden, in dem die Kulturpflanze angebaut wird. Der Nachweis darf in Form von Referenzlisten (online akzeptabel), Produktetiketten oder Beschreibungen der geltenden Vorschriften erbracht werden, die ordnungsgemäß auf die zugrunde liegende(n) Verordnung(en) verweisen. Sofern im Herstellungsland kein offizielles Registrierungsverfahren existiert, muss sich der Produzent auf den „International Code of Conduct on the Distribution and Use of Pesticides“ („Internationaler Verhaltenskodex für das Inverkehrbringen und die Anwendung von Pestiziden“) der Ernährungs- und Landwirtschaftsorganisation (FAO) beziehen. Der extrapolierte Einsatz von PSM ist gemäß dem örtlichen Registrierungsverfahren zulässig (siehe Richtlinie).
Für alle angewendeten handelsüblichen Markenprodukte muss eine aktuelle dokumentierte Liste vorhanden sein, die jegliche Änderungen der lokalen und nationalen Gesetze im Hinblick auf PSM berücksichtigt (einschließlich jeglicher Wirkstoffzusammensetzungen).
Aus der Liste muss hervorgehen, ob ein PSM einen Wirkstoff enthält, der von der Weltgesundheitsorganisation (WHO) als „extrem gefährlich (Klasse 1a)“ eingestuft ist.
(Siehe *„The WHO recommended classification of pesticides by hazard and guidelines to classification“* (2019, Von der WHO empfohlene Klassifizierung von Pestiziden nach Gefährdung und Leitlinien zur Klassifizierung).)</v>
      </c>
      <c r="M120" s="20" t="str">
        <f>IF(Checklist48[[#This Row],[SSGUID]]="",IF(Checklist48[[#This Row],[PIGUID]]="","",INDEX(PIs[[Column1]:[SS]],MATCH(Checklist48[[#This Row],[PIGUID]],PIs[GUID],0),8)),"")</f>
        <v>Kritisches Musskriterium</v>
      </c>
      <c r="N120" s="69"/>
      <c r="O120" s="69"/>
      <c r="P120" s="20" t="str">
        <f>IF(Checklist48[[#This Row],[ifna]]="NA","",IF(Checklist48[[#This Row],[RelatedPQ]]=0,"",IF(Checklist48[[#This Row],[RelatedPQ]]="","",IF((INDEX(#REF!,MATCH(Checklist48[[#This Row],[PIGUID&amp;NO]],#REF!,0),1))=Checklist48[[#This Row],[PIGUID]],'Static ID Table'!$A$10,""))))</f>
        <v/>
      </c>
      <c r="Q120" s="20" t="str">
        <f>IF(Checklist48[[#This Row],[Nicht anwendbar]]='Static ID Table'!$A$10,INDEX(#REF!,MATCH(Checklist48[[#This Row],[RelatedPQ]],#REF!,0),3),"")</f>
        <v/>
      </c>
      <c r="R120" s="69"/>
    </row>
    <row r="121" spans="2:18" ht="295.8" x14ac:dyDescent="0.3">
      <c r="B121" s="20"/>
      <c r="C121" s="20"/>
      <c r="D121" s="19">
        <f>IF(Checklist48[[#This Row],[SGUID]]="",IF(Checklist48[[#This Row],[SSGUID]]="",0,1),1)</f>
        <v>0</v>
      </c>
      <c r="E121" s="20" t="s">
        <v>950</v>
      </c>
      <c r="F121" s="56" t="str">
        <f>_xlfn.IFNA(Checklist48[[#This Row],[RelatedPQ]],"NA")</f>
        <v>NA</v>
      </c>
      <c r="G121" s="20" t="e">
        <f>IF(Checklist48[[#This Row],[PIGUID]]="","",INDEX(#REF!,MATCH(Checklist48[[#This Row],[PIGUID&amp;NO]],#REF!,0),2))</f>
        <v>#N/A</v>
      </c>
      <c r="H121" s="56" t="str">
        <f>Checklist48[[#This Row],[PIGUID]]&amp;"NO"</f>
        <v>5DS7FHDtDqEaVYAUQwziPeNO</v>
      </c>
      <c r="I121" s="56" t="b">
        <f>IF(Checklist48[[#This Row],[PIGUID]]="","",INDEX(PIs[NA Exempt],MATCH(Checklist48[[#This Row],[PIGUID]],PIs[GUID],0),1))</f>
        <v>0</v>
      </c>
      <c r="J121" s="20" t="str">
        <f>IF(Checklist48[[#This Row],[SGUID]]="",IF(Checklist48[[#This Row],[SSGUID]]="",IF(Checklist48[[#This Row],[PIGUID]]="","",INDEX(PIs[[Column1]:[SS]],MATCH(Checklist48[[#This Row],[PIGUID]],PIs[GUID],0),2)),INDEX(PIs[[Column1]:[SS]],MATCH(Checklist48[[#This Row],[SSGUID]],PIs[SSGUID],0),18)),INDEX(PIs[[Column1]:[SS]],MATCH(Checklist48[[#This Row],[SGUID]],PIs[SGUID],0),14))</f>
        <v>FO 07.01.02</v>
      </c>
      <c r="K121" s="20" t="str">
        <f>IF(Checklist48[[#This Row],[SGUID]]="",IF(Checklist48[[#This Row],[SSGUID]]="",IF(Checklist48[[#This Row],[PIGUID]]="","",INDEX(PIs[[Column1]:[SS]],MATCH(Checklist48[[#This Row],[PIGUID]],PIs[GUID],0),4)),INDEX(PIs[[Column1]:[Ssbody]],MATCH(Checklist48[[#This Row],[SSGUID]],PIs[SSGUID],0),19)),INDEX(PIs[[Column1]:[SS]],MATCH(Checklist48[[#This Row],[SGUID]],PIs[SGUID],0),15))</f>
        <v>Die angewendeten Pflanzenschutzmittel (PSM) sind gemäß den Anwendungsempfehlungen auf dem Produktetikett oder gemäß anderen Zulassungen – entweder spezifisch oder allgemein – für die Kulturpflanze bzw. den Einsatzort und den Einsatzzweck geeignet.</v>
      </c>
      <c r="L121" s="20" t="str">
        <f>IF(Checklist48[[#This Row],[SGUID]]="",IF(Checklist48[[#This Row],[SSGUID]]="",INDEX(PIs[[Column1]:[SS]],MATCH(Checklist48[[#This Row],[PIGUID]],PIs[GUID],0),6),""),"")</f>
        <v>Es muss ein System vorhanden sein, das sicherstellt, dass PSM gemäß den Zulassungen – entweder speziell oder allgemein – für die Kulturpflanze bzw. für den Einsatzort und den vorgesehenen Zweck (d. h. für den Schädling bzw. das Ziel des Eingriffs), in Übereinstimmung mit den Anwendungsempfehlung auf dem Etikett oder einer Publikation einer offiziellen Zulassungsstelle verwendet werden.
Wenn der Produzent PSM einsetzt, die aktuell für den Einsatz in Gewächshäusern oder auf Freiflächen zugelassen sind, die für den Anbau von Zierpflanzen und nicht für die Produktion von Lebensmitteln vorgesehen sind, müssen Nachweise über die offizielle Genehmigung des Einsatzes des betreffenden PSM auf eben der Kulturpflanze in eben dem Land vorhanden sein (sofern solch ein offizielles Registrierungsverfahren existiert). Alle PSM müssen richtig und ordnungsgemäß gekennzeichnet sein.
Beispiele für Registrierungen, die sich allgemein auf Zierpflanzen beziehen: „Zierblumen wie Rosen, Tausendschön“, „Blumen wie Rosen und Tausendschön“, „Zierpflanzen“, „Zwiebelblumen“, „Topf-, Beet- und Balkonpflanzen“.
Beispiele für Registrierungen, die sich allgemein auf den Einsatzzweck beziehen: Ein Produktetikett kann sich speziell und ausschließlich „grüne Blattläuse“ beziehen, während ein anderes Produktetikett vielleicht grüne Blattläuse aufführt, aber auch „Stech- und Sauginsekten“ allgemein nennt.</v>
      </c>
      <c r="M121" s="20" t="str">
        <f>IF(Checklist48[[#This Row],[SSGUID]]="",IF(Checklist48[[#This Row],[PIGUID]]="","",INDEX(PIs[[Column1]:[SS]],MATCH(Checklist48[[#This Row],[PIGUID]],PIs[GUID],0),8)),"")</f>
        <v>Kritisches Musskriterium</v>
      </c>
      <c r="N121" s="69"/>
      <c r="O121" s="69"/>
      <c r="P121" s="20" t="str">
        <f>IF(Checklist48[[#This Row],[ifna]]="NA","",IF(Checklist48[[#This Row],[RelatedPQ]]=0,"",IF(Checklist48[[#This Row],[RelatedPQ]]="","",IF((INDEX(#REF!,MATCH(Checklist48[[#This Row],[PIGUID&amp;NO]],#REF!,0),1))=Checklist48[[#This Row],[PIGUID]],'Static ID Table'!$A$10,""))))</f>
        <v/>
      </c>
      <c r="Q121" s="20" t="str">
        <f>IF(Checklist48[[#This Row],[Nicht anwendbar]]='Static ID Table'!$A$10,INDEX(#REF!,MATCH(Checklist48[[#This Row],[RelatedPQ]],#REF!,0),3),"")</f>
        <v/>
      </c>
      <c r="R121" s="69"/>
    </row>
    <row r="122" spans="2:18" ht="51" x14ac:dyDescent="0.3">
      <c r="B122" s="20"/>
      <c r="C122" s="20"/>
      <c r="D122" s="19">
        <f>IF(Checklist48[[#This Row],[SGUID]]="",IF(Checklist48[[#This Row],[SSGUID]]="",0,1),1)</f>
        <v>0</v>
      </c>
      <c r="E122" s="20" t="s">
        <v>819</v>
      </c>
      <c r="F122" s="56" t="str">
        <f>_xlfn.IFNA(Checklist48[[#This Row],[RelatedPQ]],"NA")</f>
        <v>NA</v>
      </c>
      <c r="G122" s="20" t="e">
        <f>IF(Checklist48[[#This Row],[PIGUID]]="","",INDEX(#REF!,MATCH(Checklist48[[#This Row],[PIGUID&amp;NO]],#REF!,0),2))</f>
        <v>#N/A</v>
      </c>
      <c r="H122" s="56" t="str">
        <f>Checklist48[[#This Row],[PIGUID]]&amp;"NO"</f>
        <v>d2dn4gZTWN0Vd33TcLQqMNO</v>
      </c>
      <c r="I122" s="56" t="b">
        <f>IF(Checklist48[[#This Row],[PIGUID]]="","",INDEX(PIs[NA Exempt],MATCH(Checklist48[[#This Row],[PIGUID]],PIs[GUID],0),1))</f>
        <v>0</v>
      </c>
      <c r="J122" s="20" t="str">
        <f>IF(Checklist48[[#This Row],[SGUID]]="",IF(Checklist48[[#This Row],[SSGUID]]="",IF(Checklist48[[#This Row],[PIGUID]]="","",INDEX(PIs[[Column1]:[SS]],MATCH(Checklist48[[#This Row],[PIGUID]],PIs[GUID],0),2)),INDEX(PIs[[Column1]:[SS]],MATCH(Checklist48[[#This Row],[SSGUID]],PIs[SSGUID],0),18)),INDEX(PIs[[Column1]:[SS]],MATCH(Checklist48[[#This Row],[SGUID]],PIs[SGUID],0),14))</f>
        <v>FO 07.01.03</v>
      </c>
      <c r="K122"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Rechnungen und/oder die Beschaffungsdokumentation für Pflanzenschutzmittel (PSM) und Nacherntebehandlungen aufbewahrt.</v>
      </c>
      <c r="L122" s="20" t="str">
        <f>IF(Checklist48[[#This Row],[SGUID]]="",IF(Checklist48[[#This Row],[SSGUID]]="",INDEX(PIs[[Column1]:[SS]],MATCH(Checklist48[[#This Row],[PIGUID]],PIs[GUID],0),6),""),"")</f>
        <v>Es müssen Anstrengungen unternommen werden, um illegale und gefälschte PSM zu vermeiden.
Rechnungen, Beschaffungsdokumentation oder Packzettel aller eingesetzten und/oder gelagerten PSM müssen aufbewahrt werden.</v>
      </c>
      <c r="M122" s="20" t="str">
        <f>IF(Checklist48[[#This Row],[SSGUID]]="",IF(Checklist48[[#This Row],[PIGUID]]="","",INDEX(PIs[[Column1]:[SS]],MATCH(Checklist48[[#This Row],[PIGUID]],PIs[GUID],0),8)),"")</f>
        <v>Kritisches Musskriterium</v>
      </c>
      <c r="N122" s="69"/>
      <c r="O122" s="69"/>
      <c r="P122" s="20" t="str">
        <f>IF(Checklist48[[#This Row],[ifna]]="NA","",IF(Checklist48[[#This Row],[RelatedPQ]]=0,"",IF(Checklist48[[#This Row],[RelatedPQ]]="","",IF((INDEX(#REF!,MATCH(Checklist48[[#This Row],[PIGUID&amp;NO]],#REF!,0),1))=Checklist48[[#This Row],[PIGUID]],'Static ID Table'!$A$10,""))))</f>
        <v/>
      </c>
      <c r="Q122" s="20" t="str">
        <f>IF(Checklist48[[#This Row],[Nicht anwendbar]]='Static ID Table'!$A$10,INDEX(#REF!,MATCH(Checklist48[[#This Row],[RelatedPQ]],#REF!,0),3),"")</f>
        <v/>
      </c>
      <c r="R122" s="69"/>
    </row>
    <row r="123" spans="2:18" ht="40.799999999999997" x14ac:dyDescent="0.3">
      <c r="B123" s="20"/>
      <c r="C123" s="20" t="s">
        <v>931</v>
      </c>
      <c r="D123" s="19">
        <f>IF(Checklist48[[#This Row],[SGUID]]="",IF(Checklist48[[#This Row],[SSGUID]]="",0,1),1)</f>
        <v>1</v>
      </c>
      <c r="E123" s="20"/>
      <c r="F123" s="56" t="str">
        <f>_xlfn.IFNA(Checklist48[[#This Row],[RelatedPQ]],"NA")</f>
        <v/>
      </c>
      <c r="G123" s="20" t="str">
        <f>IF(Checklist48[[#This Row],[PIGUID]]="","",INDEX(#REF!,MATCH(Checklist48[[#This Row],[PIGUID&amp;NO]],#REF!,0),2))</f>
        <v/>
      </c>
      <c r="H123" s="56" t="str">
        <f>Checklist48[[#This Row],[PIGUID]]&amp;"NO"</f>
        <v>NO</v>
      </c>
      <c r="I123" s="56" t="str">
        <f>IF(Checklist48[[#This Row],[PIGUID]]="","",INDEX(PIs[NA Exempt],MATCH(Checklist48[[#This Row],[PIGUID]],PIs[GUID],0),1))</f>
        <v/>
      </c>
      <c r="J123"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07.02 Aufzeichnungen über die Anwendungen </v>
      </c>
      <c r="K123" s="20" t="str">
        <f>IF(Checklist48[[#This Row],[SGUID]]="",IF(Checklist48[[#This Row],[SSGUID]]="",IF(Checklist48[[#This Row],[PIGUID]]="","",INDEX(PIs[[Column1]:[SS]],MATCH(Checklist48[[#This Row],[PIGUID]],PIs[GUID],0),4)),INDEX(PIs[[Column1]:[Ssbody]],MATCH(Checklist48[[#This Row],[SSGUID]],PIs[SSGUID],0),19)),INDEX(PIs[[Column1]:[SS]],MATCH(Checklist48[[#This Row],[SGUID]],PIs[SGUID],0),15))</f>
        <v>-</v>
      </c>
      <c r="L123" s="20" t="str">
        <f>IF(Checklist48[[#This Row],[SGUID]]="",IF(Checklist48[[#This Row],[SSGUID]]="",INDEX(PIs[[Column1]:[SS]],MATCH(Checklist48[[#This Row],[PIGUID]],PIs[GUID],0),6),""),"")</f>
        <v/>
      </c>
      <c r="M123" s="20" t="str">
        <f>IF(Checklist48[[#This Row],[SSGUID]]="",IF(Checklist48[[#This Row],[PIGUID]]="","",INDEX(PIs[[Column1]:[SS]],MATCH(Checklist48[[#This Row],[PIGUID]],PIs[GUID],0),8)),"")</f>
        <v/>
      </c>
      <c r="N123" s="69"/>
      <c r="O123" s="69"/>
      <c r="P123" s="20" t="str">
        <f>IF(Checklist48[[#This Row],[ifna]]="NA","",IF(Checklist48[[#This Row],[RelatedPQ]]=0,"",IF(Checklist48[[#This Row],[RelatedPQ]]="","",IF((INDEX(#REF!,MATCH(Checklist48[[#This Row],[PIGUID&amp;NO]],#REF!,0),1))=Checklist48[[#This Row],[PIGUID]],'Static ID Table'!$A$10,""))))</f>
        <v/>
      </c>
      <c r="Q123" s="20" t="str">
        <f>IF(Checklist48[[#This Row],[Nicht anwendbar]]='Static ID Table'!$A$10,INDEX(#REF!,MATCH(Checklist48[[#This Row],[RelatedPQ]],#REF!,0),3),"")</f>
        <v/>
      </c>
      <c r="R123" s="69"/>
    </row>
    <row r="124" spans="2:18" ht="183.6" x14ac:dyDescent="0.3">
      <c r="B124" s="20"/>
      <c r="C124" s="20"/>
      <c r="D124" s="19">
        <f>IF(Checklist48[[#This Row],[SGUID]]="",IF(Checklist48[[#This Row],[SSGUID]]="",0,1),1)</f>
        <v>0</v>
      </c>
      <c r="E124" s="20" t="s">
        <v>944</v>
      </c>
      <c r="F124" s="56" t="str">
        <f>_xlfn.IFNA(Checklist48[[#This Row],[RelatedPQ]],"NA")</f>
        <v>NA</v>
      </c>
      <c r="G124" s="20" t="e">
        <f>IF(Checklist48[[#This Row],[PIGUID]]="","",INDEX(#REF!,MATCH(Checklist48[[#This Row],[PIGUID&amp;NO]],#REF!,0),2))</f>
        <v>#N/A</v>
      </c>
      <c r="H124" s="56" t="str">
        <f>Checklist48[[#This Row],[PIGUID]]&amp;"NO"</f>
        <v>53cLJ9maGxLIO7jJOMikQaNO</v>
      </c>
      <c r="I124" s="56" t="b">
        <f>IF(Checklist48[[#This Row],[PIGUID]]="","",INDEX(PIs[NA Exempt],MATCH(Checklist48[[#This Row],[PIGUID]],PIs[GUID],0),1))</f>
        <v>0</v>
      </c>
      <c r="J124" s="20" t="str">
        <f>IF(Checklist48[[#This Row],[SGUID]]="",IF(Checklist48[[#This Row],[SSGUID]]="",IF(Checklist48[[#This Row],[PIGUID]]="","",INDEX(PIs[[Column1]:[SS]],MATCH(Checklist48[[#This Row],[PIGUID]],PIs[GUID],0),2)),INDEX(PIs[[Column1]:[SS]],MATCH(Checklist48[[#This Row],[SSGUID]],PIs[SSGUID],0),18)),INDEX(PIs[[Column1]:[SS]],MATCH(Checklist48[[#This Row],[SGUID]],PIs[SGUID],0),14))</f>
        <v>FO 07.02.01</v>
      </c>
      <c r="K124"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die Anwendungen von Pflanzenschutzmitteln (PSM) aufbewahrt.</v>
      </c>
      <c r="L124" s="20" t="str">
        <f>IF(Checklist48[[#This Row],[SGUID]]="",IF(Checklist48[[#This Row],[SSGUID]]="",INDEX(PIs[[Column1]:[SS]],MATCH(Checklist48[[#This Row],[PIGUID]],PIs[GUID],0),6),""),"")</f>
        <v>In allen Aufzeichnungen über die PSM-Anwendungen müssen die folgenden Angaben enthalten sein:
\- Kulturpflanze
\- Feld oder Gewächshaus
\- Anwendungsfläche (in m2 oder ha)
\- Datum (Tag/Monat/Jahr) sowie Endzeitpunkt der Anwendung
\- Begründung (z. B. Namen der behandelten Schädlinge)
\- Vollständiger Handelsname des PSM (einschließlich Zusammensetzung)
\- Name des Wirkstoffs und Konzentration im Handelsprodukt (g/kg oder ml/l)
\- Angewendete PSM-Menge (d. h. Menge des konzentrierten Handelsprodukts): Aufwandmenge in Gewicht bzw. Menge oder Gesamtmenge des Wassers (bzw. eines anderen Trägermediums)
\- Gesamtmenge der angewendeten Spritzbrühe (Menge des Wassers bzw. anderen Trägermediums)</v>
      </c>
      <c r="M124" s="20" t="str">
        <f>IF(Checklist48[[#This Row],[SSGUID]]="",IF(Checklist48[[#This Row],[PIGUID]]="","",INDEX(PIs[[Column1]:[SS]],MATCH(Checklist48[[#This Row],[PIGUID]],PIs[GUID],0),8)),"")</f>
        <v>Kritisches Musskriterium</v>
      </c>
      <c r="N124" s="69"/>
      <c r="O124" s="69"/>
      <c r="P124" s="20" t="str">
        <f>IF(Checklist48[[#This Row],[ifna]]="NA","",IF(Checklist48[[#This Row],[RelatedPQ]]=0,"",IF(Checklist48[[#This Row],[RelatedPQ]]="","",IF((INDEX(#REF!,MATCH(Checklist48[[#This Row],[PIGUID&amp;NO]],#REF!,0),1))=Checklist48[[#This Row],[PIGUID]],'Static ID Table'!$A$10,""))))</f>
        <v/>
      </c>
      <c r="Q124" s="20" t="str">
        <f>IF(Checklist48[[#This Row],[Nicht anwendbar]]='Static ID Table'!$A$10,INDEX(#REF!,MATCH(Checklist48[[#This Row],[RelatedPQ]],#REF!,0),3),"")</f>
        <v/>
      </c>
      <c r="R124" s="69"/>
    </row>
    <row r="125" spans="2:18" ht="326.39999999999998" x14ac:dyDescent="0.3">
      <c r="B125" s="20"/>
      <c r="C125" s="20"/>
      <c r="D125" s="19">
        <f>IF(Checklist48[[#This Row],[SGUID]]="",IF(Checklist48[[#This Row],[SSGUID]]="",0,1),1)</f>
        <v>0</v>
      </c>
      <c r="E125" s="20" t="s">
        <v>956</v>
      </c>
      <c r="F125" s="56" t="str">
        <f>_xlfn.IFNA(Checklist48[[#This Row],[RelatedPQ]],"NA")</f>
        <v>NA</v>
      </c>
      <c r="G125" s="20" t="e">
        <f>IF(Checklist48[[#This Row],[PIGUID]]="","",INDEX(#REF!,MATCH(Checklist48[[#This Row],[PIGUID&amp;NO]],#REF!,0),2))</f>
        <v>#N/A</v>
      </c>
      <c r="H125" s="56" t="str">
        <f>Checklist48[[#This Row],[PIGUID]]&amp;"NO"</f>
        <v>zTeiFZvpwcYT8I0X4LGjdNO</v>
      </c>
      <c r="I125" s="56" t="b">
        <f>IF(Checklist48[[#This Row],[PIGUID]]="","",INDEX(PIs[NA Exempt],MATCH(Checklist48[[#This Row],[PIGUID]],PIs[GUID],0),1))</f>
        <v>0</v>
      </c>
      <c r="J125" s="20" t="str">
        <f>IF(Checklist48[[#This Row],[SGUID]]="",IF(Checklist48[[#This Row],[SSGUID]]="",IF(Checklist48[[#This Row],[PIGUID]]="","",INDEX(PIs[[Column1]:[SS]],MATCH(Checklist48[[#This Row],[PIGUID]],PIs[GUID],0),2)),INDEX(PIs[[Column1]:[SS]],MATCH(Checklist48[[#This Row],[SSGUID]],PIs[SSGUID],0),18)),INDEX(PIs[[Column1]:[SS]],MATCH(Checklist48[[#This Row],[SGUID]],PIs[SGUID],0),14))</f>
        <v>FO 07.02.02</v>
      </c>
      <c r="K125"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zusätzliche Aufzeichnungen über alle Anwendungen von Pflanzenschutzmitteln (PSM) aufbewahrt.</v>
      </c>
      <c r="L125" s="20" t="str">
        <f>IF(Checklist48[[#This Row],[SGUID]]="",IF(Checklist48[[#This Row],[SSGUID]]="",INDEX(PIs[[Column1]:[SS]],MATCH(Checklist48[[#This Row],[PIGUID]],PIs[GUID],0),6),""),"")</f>
        <v>Die zusätzlichen Aufzeichnungen müssen Folgendes enthalten:
\- Name des Anwenders: Es müssen der vollständige Name und/oder die Unterschrift der für die PSM-Anwendung verantwortlichen Person(en) aufgezeichnet werden. Werden elektronische bzw. softwarebasierte Systeme für die Aufzeichnungen eingesetzt, muss die Authentizität mit geeigneten Vorkehrungen sichergestellt werden. Falls die PSM-Anwendung durch ein Team von Arbeitern erfolgt, müssen alle beteiligten Arbeiter in den Aufzeichnungen aufgeführt sein.
\- Fachliche Berechtigung zur PSM-Anwendung: Die fachlich verantwortliche Person, die die Entscheidung über die Verwendung und die Aufwandmenge der/des angewendeten PSM trifft, muss in den Aufzeichnungen benannt sein.
\- Verwendeter Maschinentyp oder verwendetes Ausbringgerät bzw. -verfahren (z. B. Rückenspritzen, High Volume oder Ultra Low Volume, Bewässerungssysteme, Bestäuben, Benebeln, aus der Luft oder anderes Verfahren) müssen für alle PSM-Anwendungen in allen entsprechenden Aufzeichnungen detailliert festgehalten sein (bei mehreren Einheiten je Einheit benennen).
\- Witterungsbedingungen zum Anwendungszeitpunkt: Für alle Anwendungen müssen die örtlichen Witterungsbedingungen (z. B. windig, sonnig/bedeckt oder feucht) aufgezeichnet werden, die sich auf die Wirksamkeit der Behandlung oder eine Abdrift zu angrenzenden Kulturen auswirken. Dies darf mittels Piktogrammen mit Ankreuzfeldern, Informationen in Textform oder anderen praktikablen Aufzeichnungssystemen erfolgen.
„N/A“ für Kulturen im geschützten Anbau.</v>
      </c>
      <c r="M125" s="20" t="str">
        <f>IF(Checklist48[[#This Row],[SSGUID]]="",IF(Checklist48[[#This Row],[PIGUID]]="","",INDEX(PIs[[Column1]:[SS]],MATCH(Checklist48[[#This Row],[PIGUID]],PIs[GUID],0),8)),"")</f>
        <v>Nicht kritisches Musskriterium</v>
      </c>
      <c r="N125" s="69"/>
      <c r="O125" s="69"/>
      <c r="P125" s="20" t="str">
        <f>IF(Checklist48[[#This Row],[ifna]]="NA","",IF(Checklist48[[#This Row],[RelatedPQ]]=0,"",IF(Checklist48[[#This Row],[RelatedPQ]]="","",IF((INDEX(#REF!,MATCH(Checklist48[[#This Row],[PIGUID&amp;NO]],#REF!,0),1))=Checklist48[[#This Row],[PIGUID]],'Static ID Table'!$A$10,""))))</f>
        <v/>
      </c>
      <c r="Q125" s="20" t="str">
        <f>IF(Checklist48[[#This Row],[Nicht anwendbar]]='Static ID Table'!$A$10,INDEX(#REF!,MATCH(Checklist48[[#This Row],[RelatedPQ]],#REF!,0),3),"")</f>
        <v/>
      </c>
      <c r="R125" s="69"/>
    </row>
    <row r="126" spans="2:18" ht="61.2" x14ac:dyDescent="0.3">
      <c r="B126" s="20"/>
      <c r="C126" s="20"/>
      <c r="D126" s="19">
        <f>IF(Checklist48[[#This Row],[SGUID]]="",IF(Checklist48[[#This Row],[SSGUID]]="",0,1),1)</f>
        <v>0</v>
      </c>
      <c r="E126" s="20" t="s">
        <v>932</v>
      </c>
      <c r="F126" s="56" t="str">
        <f>_xlfn.IFNA(Checklist48[[#This Row],[RelatedPQ]],"NA")</f>
        <v>NA</v>
      </c>
      <c r="G126" s="20" t="e">
        <f>IF(Checklist48[[#This Row],[PIGUID]]="","",INDEX(#REF!,MATCH(Checklist48[[#This Row],[PIGUID&amp;NO]],#REF!,0),2))</f>
        <v>#N/A</v>
      </c>
      <c r="H126" s="56" t="str">
        <f>Checklist48[[#This Row],[PIGUID]]&amp;"NO"</f>
        <v>4aPDoeTyqlNVgH7Oxvt5MNNO</v>
      </c>
      <c r="I126" s="56" t="b">
        <f>IF(Checklist48[[#This Row],[PIGUID]]="","",INDEX(PIs[NA Exempt],MATCH(Checklist48[[#This Row],[PIGUID]],PIs[GUID],0),1))</f>
        <v>0</v>
      </c>
      <c r="J126" s="20" t="str">
        <f>IF(Checklist48[[#This Row],[SGUID]]="",IF(Checklist48[[#This Row],[SSGUID]]="",IF(Checklist48[[#This Row],[PIGUID]]="","",INDEX(PIs[[Column1]:[SS]],MATCH(Checklist48[[#This Row],[PIGUID]],PIs[GUID],0),2)),INDEX(PIs[[Column1]:[SS]],MATCH(Checklist48[[#This Row],[SSGUID]],PIs[SSGUID],0),18)),INDEX(PIs[[Column1]:[SS]],MATCH(Checklist48[[#This Row],[SGUID]],PIs[SGUID],0),14))</f>
        <v>FO 07.02.03</v>
      </c>
      <c r="K126"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trifft aktive Vorkehrungen, um eine Abdrift von Pflanzenschutzmitteln (PSM) zu angrenzenden Parzellen zu verhindern.</v>
      </c>
      <c r="L126" s="20" t="str">
        <f>IF(Checklist48[[#This Row],[SGUID]]="",IF(Checklist48[[#This Row],[SSGUID]]="",INDEX(PIs[[Column1]:[SS]],MATCH(Checklist48[[#This Row],[PIGUID]],PIs[GUID],0),6),""),"")</f>
        <v>Der Produzent muss aktive Vorkehrungen treffen, um das Risiko einer PSM-Abdrift von eigenen Parzellen zu angrenzenden Produktionsflächen zu verringern. Dies kann unter anderem die Kenntnis über die auf den angrenzenden Flächen angebauten Kulturen umfassen, das Pflanzen von Lebendzäunen, das Warten der Spritzvorrichtungen usw.</v>
      </c>
      <c r="M126" s="20" t="str">
        <f>IF(Checklist48[[#This Row],[SSGUID]]="",IF(Checklist48[[#This Row],[PIGUID]]="","",INDEX(PIs[[Column1]:[SS]],MATCH(Checklist48[[#This Row],[PIGUID]],PIs[GUID],0),8)),"")</f>
        <v>Nicht kritisches Musskriterium</v>
      </c>
      <c r="N126" s="69"/>
      <c r="O126" s="69"/>
      <c r="P126" s="20" t="str">
        <f>IF(Checklist48[[#This Row],[ifna]]="NA","",IF(Checklist48[[#This Row],[RelatedPQ]]=0,"",IF(Checklist48[[#This Row],[RelatedPQ]]="","",IF((INDEX(#REF!,MATCH(Checklist48[[#This Row],[PIGUID&amp;NO]],#REF!,0),1))=Checklist48[[#This Row],[PIGUID]],'Static ID Table'!$A$10,""))))</f>
        <v/>
      </c>
      <c r="Q126" s="20" t="str">
        <f>IF(Checklist48[[#This Row],[Nicht anwendbar]]='Static ID Table'!$A$10,INDEX(#REF!,MATCH(Checklist48[[#This Row],[RelatedPQ]],#REF!,0),3),"")</f>
        <v/>
      </c>
      <c r="R126" s="69"/>
    </row>
    <row r="127" spans="2:18" ht="81.599999999999994" x14ac:dyDescent="0.3">
      <c r="B127" s="20"/>
      <c r="C127" s="20"/>
      <c r="D127" s="19">
        <f>IF(Checklist48[[#This Row],[SGUID]]="",IF(Checklist48[[#This Row],[SSGUID]]="",0,1),1)</f>
        <v>0</v>
      </c>
      <c r="E127" s="20" t="s">
        <v>925</v>
      </c>
      <c r="F127" s="56" t="str">
        <f>_xlfn.IFNA(Checklist48[[#This Row],[RelatedPQ]],"NA")</f>
        <v>NA</v>
      </c>
      <c r="G127" s="20" t="e">
        <f>IF(Checklist48[[#This Row],[PIGUID]]="","",INDEX(#REF!,MATCH(Checklist48[[#This Row],[PIGUID&amp;NO]],#REF!,0),2))</f>
        <v>#N/A</v>
      </c>
      <c r="H127" s="56" t="str">
        <f>Checklist48[[#This Row],[PIGUID]]&amp;"NO"</f>
        <v>10CP51JRtCxtSJ8KB5UYB5NO</v>
      </c>
      <c r="I127" s="56" t="b">
        <f>IF(Checklist48[[#This Row],[PIGUID]]="","",INDEX(PIs[NA Exempt],MATCH(Checklist48[[#This Row],[PIGUID]],PIs[GUID],0),1))</f>
        <v>0</v>
      </c>
      <c r="J127" s="20" t="str">
        <f>IF(Checklist48[[#This Row],[SGUID]]="",IF(Checklist48[[#This Row],[SSGUID]]="",IF(Checklist48[[#This Row],[PIGUID]]="","",INDEX(PIs[[Column1]:[SS]],MATCH(Checklist48[[#This Row],[PIGUID]],PIs[GUID],0),2)),INDEX(PIs[[Column1]:[SS]],MATCH(Checklist48[[#This Row],[SSGUID]],PIs[SSGUID],0),18)),INDEX(PIs[[Column1]:[SS]],MATCH(Checklist48[[#This Row],[SGUID]],PIs[SGUID],0),14))</f>
        <v>FO 07.02.04</v>
      </c>
      <c r="K127"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trifft aktive Vorkehrungen, um eine Abdrift von Pflanzenschutzmitteln (PSM) von angrenzenden Parzellen zu verhindern.</v>
      </c>
      <c r="L127" s="20" t="str">
        <f>IF(Checklist48[[#This Row],[SGUID]]="",IF(Checklist48[[#This Row],[SSGUID]]="",INDEX(PIs[[Column1]:[SS]],MATCH(Checklist48[[#This Row],[PIGUID]],PIs[GUID],0),6),""),"")</f>
        <v>Der Produzent sollte aktive Vorkehrungen treffen, um das Risiko einer PSM-Abdrift von angrenzenden Parzellen zu vermeiden, z. B. durch Kommunizieren und Kooperieren mit Produzenten von angrenzenden Parzellen, um das Risiko einer unerwünschten PSM-Abdrift zu eliminieren, und durch Anpflanzen von Pufferzonen am Rand von Kulturflächen.
„N/A“, falls nicht als Risiko identifiziert.</v>
      </c>
      <c r="M127" s="20" t="str">
        <f>IF(Checklist48[[#This Row],[SSGUID]]="",IF(Checklist48[[#This Row],[PIGUID]]="","",INDEX(PIs[[Column1]:[SS]],MATCH(Checklist48[[#This Row],[PIGUID]],PIs[GUID],0),8)),"")</f>
        <v>Empfehlung</v>
      </c>
      <c r="N127" s="69"/>
      <c r="O127" s="69"/>
      <c r="P127" s="20" t="str">
        <f>IF(Checklist48[[#This Row],[ifna]]="NA","",IF(Checklist48[[#This Row],[RelatedPQ]]=0,"",IF(Checklist48[[#This Row],[RelatedPQ]]="","",IF((INDEX(#REF!,MATCH(Checklist48[[#This Row],[PIGUID&amp;NO]],#REF!,0),1))=Checklist48[[#This Row],[PIGUID]],'Static ID Table'!$A$10,""))))</f>
        <v/>
      </c>
      <c r="Q127" s="20" t="str">
        <f>IF(Checklist48[[#This Row],[Nicht anwendbar]]='Static ID Table'!$A$10,INDEX(#REF!,MATCH(Checklist48[[#This Row],[RelatedPQ]],#REF!,0),3),"")</f>
        <v/>
      </c>
      <c r="R127" s="69"/>
    </row>
    <row r="128" spans="2:18" ht="71.400000000000006" x14ac:dyDescent="0.3">
      <c r="B128" s="20"/>
      <c r="C128" s="20"/>
      <c r="D128" s="19">
        <f>IF(Checklist48[[#This Row],[SGUID]]="",IF(Checklist48[[#This Row],[SSGUID]]="",0,1),1)</f>
        <v>0</v>
      </c>
      <c r="E128" s="20" t="s">
        <v>938</v>
      </c>
      <c r="F128" s="56" t="str">
        <f>_xlfn.IFNA(Checklist48[[#This Row],[RelatedPQ]],"NA")</f>
        <v>NA</v>
      </c>
      <c r="G128" s="20" t="e">
        <f>IF(Checklist48[[#This Row],[PIGUID]]="","",INDEX(#REF!,MATCH(Checklist48[[#This Row],[PIGUID&amp;NO]],#REF!,0),2))</f>
        <v>#N/A</v>
      </c>
      <c r="H128" s="56" t="str">
        <f>Checklist48[[#This Row],[PIGUID]]&amp;"NO"</f>
        <v>4EifHPT6iAprFqaYjJcXPxNO</v>
      </c>
      <c r="I128" s="56" t="b">
        <f>IF(Checklist48[[#This Row],[PIGUID]]="","",INDEX(PIs[NA Exempt],MATCH(Checklist48[[#This Row],[PIGUID]],PIs[GUID],0),1))</f>
        <v>0</v>
      </c>
      <c r="J128" s="81" t="str">
        <f>IF(Checklist48[[#This Row],[SGUID]]="",IF(Checklist48[[#This Row],[SSGUID]]="",IF(Checklist48[[#This Row],[PIGUID]]="","",INDEX(PIs[[Column1]:[SS]],MATCH(Checklist48[[#This Row],[PIGUID]],PIs[GUID],0),2)),INDEX(PIs[[Column1]:[SS]],MATCH(Checklist48[[#This Row],[SSGUID]],PIs[SSGUID],0),18)),INDEX(PIs[[Column1]:[SS]],MATCH(Checklist48[[#This Row],[SGUID]],PIs[SGUID],0),14))</f>
        <v>FO 07.02.05</v>
      </c>
      <c r="K128" s="81" t="str">
        <f>IF(Checklist48[[#This Row],[SGUID]]="",IF(Checklist48[[#This Row],[SSGUID]]="",IF(Checklist48[[#This Row],[PIGUID]]="","",INDEX(PIs[[Column1]:[SS]],MATCH(Checklist48[[#This Row],[PIGUID]],PIs[GUID],0),4)),INDEX(PIs[[Column1]:[Ssbody]],MATCH(Checklist48[[#This Row],[SSGUID]],PIs[SSGUID],0),19)),INDEX(PIs[[Column1]:[SS]],MATCH(Checklist48[[#This Row],[SGUID]],PIs[SGUID],0),15))</f>
        <v>Das Management von Pflanzenschutzmitteln (PSM) wird durch Kennzahlen gestützt.</v>
      </c>
      <c r="L128" s="81" t="str">
        <f>IF(Checklist48[[#This Row],[SGUID]]="",IF(Checklist48[[#This Row],[SSGUID]]="",INDEX(PIs[[Column1]:[SS]],MATCH(Checklist48[[#This Row],[PIGUID]],PIs[GUID],0),6),""),"")</f>
        <v>Empfohlene Kennzahl ist: eingesetzte kg PSM-Wirkstoff je Kultur/ha/Monat
Für Produzentengruppen (Option 2) ist ein Nachweis auf Ebene des Qualitätsmanagementsystems (QMS) zulässig. Die kennzahlenbasierten Ergebnisse (Daten) auf Ebene der Produzentengruppe und des Betriebs sollten vorhanden sein, um die Erfüllung nachzuweisen.</v>
      </c>
      <c r="M128" s="81" t="str">
        <f>IF(Checklist48[[#This Row],[SSGUID]]="",IF(Checklist48[[#This Row],[PIGUID]]="","",INDEX(PIs[[Column1]:[SS]],MATCH(Checklist48[[#This Row],[PIGUID]],PIs[GUID],0),8)),"")</f>
        <v>Empfehlung</v>
      </c>
      <c r="N128" s="82"/>
      <c r="O128" s="82"/>
      <c r="P128" s="81" t="str">
        <f>IF(Checklist48[[#This Row],[ifna]]="NA","",IF(Checklist48[[#This Row],[RelatedPQ]]=0,"",IF(Checklist48[[#This Row],[RelatedPQ]]="","",IF((INDEX(#REF!,MATCH(Checklist48[[#This Row],[PIGUID&amp;NO]],#REF!,0),1))=Checklist48[[#This Row],[PIGUID]],'Static ID Table'!$A$10,""))))</f>
        <v/>
      </c>
      <c r="Q128" s="81" t="str">
        <f>IF(Checklist48[[#This Row],[Nicht anwendbar]]='Static ID Table'!$A$10,INDEX(#REF!,MATCH(Checklist48[[#This Row],[RelatedPQ]],#REF!,0),3),"")</f>
        <v/>
      </c>
      <c r="R128" s="82"/>
    </row>
    <row r="129" spans="2:18" ht="40.799999999999997" x14ac:dyDescent="0.3">
      <c r="B129" s="20"/>
      <c r="C129" s="20" t="s">
        <v>155</v>
      </c>
      <c r="D129" s="19">
        <f>IF(Checklist48[[#This Row],[SGUID]]="",IF(Checklist48[[#This Row],[SSGUID]]="",0,1),1)</f>
        <v>1</v>
      </c>
      <c r="E129" s="20"/>
      <c r="F129" s="56" t="str">
        <f>_xlfn.IFNA(Checklist48[[#This Row],[RelatedPQ]],"NA")</f>
        <v/>
      </c>
      <c r="G129" s="20" t="str">
        <f>IF(Checklist48[[#This Row],[PIGUID]]="","",INDEX(#REF!,MATCH(Checklist48[[#This Row],[PIGUID&amp;NO]],#REF!,0),2))</f>
        <v/>
      </c>
      <c r="H129" s="56" t="str">
        <f>Checklist48[[#This Row],[PIGUID]]&amp;"NO"</f>
        <v>NO</v>
      </c>
      <c r="I129" s="56" t="str">
        <f>IF(Checklist48[[#This Row],[PIGUID]]="","",INDEX(PIs[NA Exempt],MATCH(Checklist48[[#This Row],[PIGUID]],PIs[GUID],0),1))</f>
        <v/>
      </c>
      <c r="J129" s="20" t="str">
        <f>IF(Checklist48[[#This Row],[SGUID]]="",IF(Checklist48[[#This Row],[SSGUID]]="",IF(Checklist48[[#This Row],[PIGUID]]="","",INDEX(PIs[[Column1]:[SS]],MATCH(Checklist48[[#This Row],[PIGUID]],PIs[GUID],0),2)),INDEX(PIs[[Column1]:[SS]],MATCH(Checklist48[[#This Row],[SSGUID]],PIs[SSGUID],0),18)),INDEX(PIs[[Column1]:[SS]],MATCH(Checklist48[[#This Row],[SGUID]],PIs[SGUID],0),14))</f>
        <v>FO 07.03 Entsorgung von Restmengen der Spritzbrühe</v>
      </c>
      <c r="K129" s="20" t="str">
        <f>IF(Checklist48[[#This Row],[SGUID]]="",IF(Checklist48[[#This Row],[SSGUID]]="",IF(Checklist48[[#This Row],[PIGUID]]="","",INDEX(PIs[[Column1]:[SS]],MATCH(Checklist48[[#This Row],[PIGUID]],PIs[GUID],0),4)),INDEX(PIs[[Column1]:[Ssbody]],MATCH(Checklist48[[#This Row],[SSGUID]],PIs[SSGUID],0),19)),INDEX(PIs[[Column1]:[SS]],MATCH(Checklist48[[#This Row],[SGUID]],PIs[SGUID],0),15))</f>
        <v>-</v>
      </c>
      <c r="L129" s="20" t="str">
        <f>IF(Checklist48[[#This Row],[SGUID]]="",IF(Checklist48[[#This Row],[SSGUID]]="",INDEX(PIs[[Column1]:[SS]],MATCH(Checklist48[[#This Row],[PIGUID]],PIs[GUID],0),6),""),"")</f>
        <v/>
      </c>
      <c r="M129" s="20" t="str">
        <f>IF(Checklist48[[#This Row],[SSGUID]]="",IF(Checklist48[[#This Row],[PIGUID]]="","",INDEX(PIs[[Column1]:[SS]],MATCH(Checklist48[[#This Row],[PIGUID]],PIs[GUID],0),8)),"")</f>
        <v/>
      </c>
      <c r="N129" s="69"/>
      <c r="O129" s="69"/>
      <c r="P129" s="20" t="str">
        <f>IF(Checklist48[[#This Row],[ifna]]="NA","",IF(Checklist48[[#This Row],[RelatedPQ]]=0,"",IF(Checklist48[[#This Row],[RelatedPQ]]="","",IF((INDEX(#REF!,MATCH(Checklist48[[#This Row],[PIGUID&amp;NO]],#REF!,0),1))=Checklist48[[#This Row],[PIGUID]],'Static ID Table'!$A$10,""))))</f>
        <v/>
      </c>
      <c r="Q129" s="20" t="str">
        <f>IF(Checklist48[[#This Row],[Nicht anwendbar]]='Static ID Table'!$A$10,INDEX(#REF!,MATCH(Checklist48[[#This Row],[RelatedPQ]],#REF!,0),3),"")</f>
        <v/>
      </c>
      <c r="R129" s="69"/>
    </row>
    <row r="130" spans="2:18" ht="71.400000000000006" x14ac:dyDescent="0.3">
      <c r="B130" s="20"/>
      <c r="C130" s="20"/>
      <c r="D130" s="19">
        <f>IF(Checklist48[[#This Row],[SGUID]]="",IF(Checklist48[[#This Row],[SSGUID]]="",0,1),1)</f>
        <v>0</v>
      </c>
      <c r="E130" s="20" t="s">
        <v>149</v>
      </c>
      <c r="F130" s="56" t="str">
        <f>_xlfn.IFNA(Checklist48[[#This Row],[RelatedPQ]],"NA")</f>
        <v>NA</v>
      </c>
      <c r="G130" s="20" t="e">
        <f>IF(Checklist48[[#This Row],[PIGUID]]="","",INDEX(#REF!,MATCH(Checklist48[[#This Row],[PIGUID&amp;NO]],#REF!,0),2))</f>
        <v>#N/A</v>
      </c>
      <c r="H130" s="56" t="str">
        <f>Checklist48[[#This Row],[PIGUID]]&amp;"NO"</f>
        <v>5SBH4UVkiiyFpOPmsDBTJWNO</v>
      </c>
      <c r="I130" s="56" t="b">
        <f>IF(Checklist48[[#This Row],[PIGUID]]="","",INDEX(PIs[NA Exempt],MATCH(Checklist48[[#This Row],[PIGUID]],PIs[GUID],0),1))</f>
        <v>0</v>
      </c>
      <c r="J130" s="20" t="str">
        <f>IF(Checklist48[[#This Row],[SGUID]]="",IF(Checklist48[[#This Row],[SSGUID]]="",IF(Checklist48[[#This Row],[PIGUID]]="","",INDEX(PIs[[Column1]:[SS]],MATCH(Checklist48[[#This Row],[PIGUID]],PIs[GUID],0),2)),INDEX(PIs[[Column1]:[SS]],MATCH(Checklist48[[#This Row],[SSGUID]],PIs[SSGUID],0),18)),INDEX(PIs[[Column1]:[SS]],MATCH(Checklist48[[#This Row],[SGUID]],PIs[SGUID],0),14))</f>
        <v>FO 07.03.01</v>
      </c>
      <c r="K130" s="20" t="str">
        <f>IF(Checklist48[[#This Row],[SGUID]]="",IF(Checklist48[[#This Row],[SSGUID]]="",IF(Checklist48[[#This Row],[PIGUID]]="","",INDEX(PIs[[Column1]:[SS]],MATCH(Checklist48[[#This Row],[PIGUID]],PIs[GUID],0),4)),INDEX(PIs[[Column1]:[Ssbody]],MATCH(Checklist48[[#This Row],[SSGUID]],PIs[SSGUID],0),19)),INDEX(PIs[[Column1]:[SS]],MATCH(Checklist48[[#This Row],[SGUID]],PIs[SGUID],0),15))</f>
        <v>Restmengen der Spritzbrühe oder der Tankspülungen werden auf verantwortungsvolle Weise entsorgt.</v>
      </c>
      <c r="L130" s="20" t="str">
        <f>IF(Checklist48[[#This Row],[SGUID]]="",IF(Checklist48[[#This Row],[SSGUID]]="",INDEX(PIs[[Column1]:[SS]],MATCH(Checklist48[[#This Row],[PIGUID]],PIs[GUID],0),6),""),"")</f>
        <v>Das Ausbringen von Restmengen der Spritzbrühe oder der Tankspülungen auf den Kulturen muss die Methode erster Wahl sein, vorausgesetzt, dass die auf dem Etikett angegebene Höchstmenge nicht überschritten wird. Die Entsorgung darf weder die Sicherheit der Arbeiter noch die Umwelt gefährden. Es darf kein agrochemisch belastetes Abwasser in die Umwelt abgelassen werden.</v>
      </c>
      <c r="M130" s="20" t="str">
        <f>IF(Checklist48[[#This Row],[SSGUID]]="",IF(Checklist48[[#This Row],[PIGUID]]="","",INDEX(PIs[[Column1]:[SS]],MATCH(Checklist48[[#This Row],[PIGUID]],PIs[GUID],0),8)),"")</f>
        <v>Nicht kritisches Musskriterium</v>
      </c>
      <c r="N130" s="69"/>
      <c r="O130" s="69"/>
      <c r="P130" s="20" t="str">
        <f>IF(Checklist48[[#This Row],[ifna]]="NA","",IF(Checklist48[[#This Row],[RelatedPQ]]=0,"",IF(Checklist48[[#This Row],[RelatedPQ]]="","",IF((INDEX(#REF!,MATCH(Checklist48[[#This Row],[PIGUID&amp;NO]],#REF!,0),1))=Checklist48[[#This Row],[PIGUID]],'Static ID Table'!$A$10,""))))</f>
        <v/>
      </c>
      <c r="Q130" s="20" t="str">
        <f>IF(Checklist48[[#This Row],[Nicht anwendbar]]='Static ID Table'!$A$10,INDEX(#REF!,MATCH(Checklist48[[#This Row],[RelatedPQ]],#REF!,0),3),"")</f>
        <v/>
      </c>
      <c r="R130" s="69"/>
    </row>
    <row r="131" spans="2:18" ht="61.2" x14ac:dyDescent="0.3">
      <c r="B131" s="20"/>
      <c r="C131" s="20" t="s">
        <v>237</v>
      </c>
      <c r="D131" s="19">
        <f>IF(Checklist48[[#This Row],[SGUID]]="",IF(Checklist48[[#This Row],[SSGUID]]="",0,1),1)</f>
        <v>1</v>
      </c>
      <c r="E131" s="20"/>
      <c r="F131" s="56" t="str">
        <f>_xlfn.IFNA(Checklist48[[#This Row],[RelatedPQ]],"NA")</f>
        <v/>
      </c>
      <c r="G131" s="20" t="str">
        <f>IF(Checklist48[[#This Row],[PIGUID]]="","",INDEX(#REF!,MATCH(Checklist48[[#This Row],[PIGUID&amp;NO]],#REF!,0),2))</f>
        <v/>
      </c>
      <c r="H131" s="56" t="str">
        <f>Checklist48[[#This Row],[PIGUID]]&amp;"NO"</f>
        <v>NO</v>
      </c>
      <c r="I131" s="56" t="str">
        <f>IF(Checklist48[[#This Row],[PIGUID]]="","",INDEX(PIs[NA Exempt],MATCH(Checklist48[[#This Row],[PIGUID]],PIs[GUID],0),1))</f>
        <v/>
      </c>
      <c r="J131" s="20" t="str">
        <f>IF(Checklist48[[#This Row],[SGUID]]="",IF(Checklist48[[#This Row],[SSGUID]]="",IF(Checklist48[[#This Row],[PIGUID]]="","",INDEX(PIs[[Column1]:[SS]],MATCH(Checklist48[[#This Row],[PIGUID]],PIs[GUID],0),2)),INDEX(PIs[[Column1]:[SS]],MATCH(Checklist48[[#This Row],[SSGUID]],PIs[SSGUID],0),18)),INDEX(PIs[[Column1]:[SS]],MATCH(Checklist48[[#This Row],[SGUID]],PIs[SGUID],0),14))</f>
        <v>FO 07.04 Lagerung von Pflanzenschutzmitteln und Nacherntebehandlungsmitteln</v>
      </c>
      <c r="K131" s="20" t="str">
        <f>IF(Checklist48[[#This Row],[SGUID]]="",IF(Checklist48[[#This Row],[SSGUID]]="",IF(Checklist48[[#This Row],[PIGUID]]="","",INDEX(PIs[[Column1]:[SS]],MATCH(Checklist48[[#This Row],[PIGUID]],PIs[GUID],0),4)),INDEX(PIs[[Column1]:[Ssbody]],MATCH(Checklist48[[#This Row],[SSGUID]],PIs[SSGUID],0),19)),INDEX(PIs[[Column1]:[SS]],MATCH(Checklist48[[#This Row],[SGUID]],PIs[SGUID],0),15))</f>
        <v>-</v>
      </c>
      <c r="L131" s="20" t="str">
        <f>IF(Checklist48[[#This Row],[SGUID]]="",IF(Checklist48[[#This Row],[SSGUID]]="",INDEX(PIs[[Column1]:[SS]],MATCH(Checklist48[[#This Row],[PIGUID]],PIs[GUID],0),6),""),"")</f>
        <v/>
      </c>
      <c r="M131" s="20" t="str">
        <f>IF(Checklist48[[#This Row],[SSGUID]]="",IF(Checklist48[[#This Row],[PIGUID]]="","",INDEX(PIs[[Column1]:[SS]],MATCH(Checklist48[[#This Row],[PIGUID]],PIs[GUID],0),8)),"")</f>
        <v/>
      </c>
      <c r="N131" s="69"/>
      <c r="O131" s="69"/>
      <c r="P131" s="20" t="str">
        <f>IF(Checklist48[[#This Row],[ifna]]="NA","",IF(Checklist48[[#This Row],[RelatedPQ]]=0,"",IF(Checklist48[[#This Row],[RelatedPQ]]="","",IF((INDEX(#REF!,MATCH(Checklist48[[#This Row],[PIGUID&amp;NO]],#REF!,0),1))=Checklist48[[#This Row],[PIGUID]],'Static ID Table'!$A$10,""))))</f>
        <v/>
      </c>
      <c r="Q131" s="20" t="str">
        <f>IF(Checklist48[[#This Row],[Nicht anwendbar]]='Static ID Table'!$A$10,INDEX(#REF!,MATCH(Checklist48[[#This Row],[RelatedPQ]],#REF!,0),3),"")</f>
        <v/>
      </c>
      <c r="R131" s="69"/>
    </row>
    <row r="132" spans="2:18" ht="265.2" x14ac:dyDescent="0.3">
      <c r="B132" s="20"/>
      <c r="C132" s="20"/>
      <c r="D132" s="19">
        <f>IF(Checklist48[[#This Row],[SGUID]]="",IF(Checklist48[[#This Row],[SSGUID]]="",0,1),1)</f>
        <v>0</v>
      </c>
      <c r="E132" s="20" t="s">
        <v>894</v>
      </c>
      <c r="F132" s="56" t="str">
        <f>_xlfn.IFNA(Checklist48[[#This Row],[RelatedPQ]],"NA")</f>
        <v>NA</v>
      </c>
      <c r="G132" s="20" t="e">
        <f>IF(Checklist48[[#This Row],[PIGUID]]="","",INDEX(#REF!,MATCH(Checklist48[[#This Row],[PIGUID&amp;NO]],#REF!,0),2))</f>
        <v>#N/A</v>
      </c>
      <c r="H132" s="56" t="str">
        <f>Checklist48[[#This Row],[PIGUID]]&amp;"NO"</f>
        <v>5KIEflmEkRab02DSZ7tcaPNO</v>
      </c>
      <c r="I132" s="56" t="b">
        <f>IF(Checklist48[[#This Row],[PIGUID]]="","",INDEX(PIs[NA Exempt],MATCH(Checklist48[[#This Row],[PIGUID]],PIs[GUID],0),1))</f>
        <v>0</v>
      </c>
      <c r="J132" s="20" t="str">
        <f>IF(Checklist48[[#This Row],[SGUID]]="",IF(Checklist48[[#This Row],[SSGUID]]="",IF(Checklist48[[#This Row],[PIGUID]]="","",INDEX(PIs[[Column1]:[SS]],MATCH(Checklist48[[#This Row],[PIGUID]],PIs[GUID],0),2)),INDEX(PIs[[Column1]:[SS]],MATCH(Checklist48[[#This Row],[SSGUID]],PIs[SSGUID],0),18)),INDEX(PIs[[Column1]:[SS]],MATCH(Checklist48[[#This Row],[SGUID]],PIs[SGUID],0),14))</f>
        <v>FO 07.04.01</v>
      </c>
      <c r="K132" s="20"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biologische Substanzen zur Schädlingsbekämpfung und/oder Nacherntebehandlungsmittel werden im Einklang mit grundlegenden Vorschriften gelagert, die eine sichere Lagerung und Verwendung sicherstellen.</v>
      </c>
      <c r="L132" s="20" t="str">
        <f>IF(Checklist48[[#This Row],[SGUID]]="",IF(Checklist48[[#This Row],[SSGUID]]="",INDEX(PIs[[Column1]:[SS]],MATCH(Checklist48[[#This Row],[PIGUID]],PIs[GUID],0),6),""),"")</f>
        <v>Das PSM-Lager muss:
\- Alle geltenden nationalen, regionalen und lokalen Gesetze und Vorschriften einhalten
\- Sicher und verschlossen gehalten werden, wenn sie nicht benutzt werden
\- Nur für Personen zugänglich sein, die im Umgang mit PSM geschult sind
\- Ausreichend belüftet sein
\- Über Messgeräte zum fehlerfreien Mischen verfügen, einschließlich Behälter mit Skaleneinteilungen und geeichten Waagen
\- Über Utensilien (z. B. Eimer, Wasserentnahmestellen) verfügen, die für ein sicheres und zielgerichtetes Handhaben von allen auszubringenden PSM stets gereinigt vorgehalten werden müssen (Letzteres gilt auch für Abfüll-/Mischbereiche, falls nicht identisch.)
\- Über physische Barrieren (z. B. Wände, Abdeckfolien) verfügen, die eine Kreuzkontamination zwischen PSM und geernteten Produkten und sonstigen Materialien verhindern
\- Eine getrennte Lagerung von PSM für registrierte Kulturen und PSM für nicht registrierte Kulturen (z. B. Gartenchemikalien) sicherstellen
\- PSM in ihrer Originalverpackung lagern (Bei Beschädigung der Originalverpackung müssen alle Angaben des Etiketts der Originalverpackung auf der neuen Verpackung angegeben sein.)</v>
      </c>
      <c r="M132" s="20" t="str">
        <f>IF(Checklist48[[#This Row],[SSGUID]]="",IF(Checklist48[[#This Row],[PIGUID]]="","",INDEX(PIs[[Column1]:[SS]],MATCH(Checklist48[[#This Row],[PIGUID]],PIs[GUID],0),8)),"")</f>
        <v>Kritisches Musskriterium</v>
      </c>
      <c r="N132" s="69"/>
      <c r="O132" s="69"/>
      <c r="P132" s="20" t="str">
        <f>IF(Checklist48[[#This Row],[ifna]]="NA","",IF(Checklist48[[#This Row],[RelatedPQ]]=0,"",IF(Checklist48[[#This Row],[RelatedPQ]]="","",IF((INDEX(#REF!,MATCH(Checklist48[[#This Row],[PIGUID&amp;NO]],#REF!,0),1))=Checklist48[[#This Row],[PIGUID]],'Static ID Table'!$A$10,""))))</f>
        <v/>
      </c>
      <c r="Q132" s="20" t="str">
        <f>IF(Checklist48[[#This Row],[Nicht anwendbar]]='Static ID Table'!$A$10,INDEX(#REF!,MATCH(Checklist48[[#This Row],[RelatedPQ]],#REF!,0),3),"")</f>
        <v/>
      </c>
      <c r="R132" s="69"/>
    </row>
    <row r="133" spans="2:18" ht="142.80000000000001" x14ac:dyDescent="0.3">
      <c r="B133" s="20"/>
      <c r="C133" s="20"/>
      <c r="D133" s="19">
        <f>IF(Checklist48[[#This Row],[SGUID]]="",IF(Checklist48[[#This Row],[SSGUID]]="",0,1),1)</f>
        <v>0</v>
      </c>
      <c r="E133" s="20" t="s">
        <v>912</v>
      </c>
      <c r="F133" s="56" t="str">
        <f>_xlfn.IFNA(Checklist48[[#This Row],[RelatedPQ]],"NA")</f>
        <v>NA</v>
      </c>
      <c r="G133" s="20" t="e">
        <f>IF(Checklist48[[#This Row],[PIGUID]]="","",INDEX(#REF!,MATCH(Checklist48[[#This Row],[PIGUID&amp;NO]],#REF!,0),2))</f>
        <v>#N/A</v>
      </c>
      <c r="H133" s="56" t="str">
        <f>Checklist48[[#This Row],[PIGUID]]&amp;"NO"</f>
        <v>55ugPmyn6XaTaK8oSmHrV9NO</v>
      </c>
      <c r="I133" s="56" t="b">
        <f>IF(Checklist48[[#This Row],[PIGUID]]="","",INDEX(PIs[NA Exempt],MATCH(Checklist48[[#This Row],[PIGUID]],PIs[GUID],0),1))</f>
        <v>0</v>
      </c>
      <c r="J133" s="20" t="str">
        <f>IF(Checklist48[[#This Row],[SGUID]]="",IF(Checklist48[[#This Row],[SSGUID]]="",IF(Checklist48[[#This Row],[PIGUID]]="","",INDEX(PIs[[Column1]:[SS]],MATCH(Checklist48[[#This Row],[PIGUID]],PIs[GUID],0),2)),INDEX(PIs[[Column1]:[SS]],MATCH(Checklist48[[#This Row],[SSGUID]],PIs[SSGUID],0),18)),INDEX(PIs[[Column1]:[SS]],MATCH(Checklist48[[#This Row],[SGUID]],PIs[SGUID],0),14))</f>
        <v>FO 07.04.02</v>
      </c>
      <c r="K133" s="20" t="str">
        <f>IF(Checklist48[[#This Row],[SGUID]]="",IF(Checklist48[[#This Row],[SSGUID]]="",IF(Checklist48[[#This Row],[PIGUID]]="","",INDEX(PIs[[Column1]:[SS]],MATCH(Checklist48[[#This Row],[PIGUID]],PIs[GUID],0),4)),INDEX(PIs[[Column1]:[Ssbody]],MATCH(Checklist48[[#This Row],[SSGUID]],PIs[SSGUID],0),19)),INDEX(PIs[[Column1]:[SS]],MATCH(Checklist48[[#This Row],[SGUID]],PIs[SGUID],0),15))</f>
        <v>Das Lager für Pflanzenschutzmittel (PSM) ist baulich stabil und robust.</v>
      </c>
      <c r="L133" s="20" t="str">
        <f>IF(Checklist48[[#This Row],[SGUID]]="",IF(Checklist48[[#This Row],[SSGUID]]="",INDEX(PIs[[Column1]:[SS]],MATCH(Checklist48[[#This Row],[PIGUID]],PIs[GUID],0),6),""),"")</f>
        <v>Die Lagerkapazität muss für sämtliche Pflanzenschutz- und Nacherntebehandlungsmittel in der Hauptanwendungszeit ausreichen. Das Lager muss stabil sein.
PSM und Nacherntebehandlungsmittel müssen so gelagert werden, dass die Risiken für die Gesundheit und Sicherheit der Arbeiter sowie das Risiko einer Kreuzkontamination zwischen den PSM und den Nacherntebehandlungen oder mit sonstigen Mitteln gemindert werden.
Regale müssen aus nicht saugfähigem Material gefertigt sein. Flüssigkeiten dürfen niemals oberhalb von Mitteln in Puder- oder Granulatform gelagert werden.</v>
      </c>
      <c r="M133" s="20" t="str">
        <f>IF(Checklist48[[#This Row],[SSGUID]]="",IF(Checklist48[[#This Row],[PIGUID]]="","",INDEX(PIs[[Column1]:[SS]],MATCH(Checklist48[[#This Row],[PIGUID]],PIs[GUID],0),8)),"")</f>
        <v>Nicht kritisches Musskriterium</v>
      </c>
      <c r="N133" s="69"/>
      <c r="O133" s="69"/>
      <c r="P133" s="20" t="str">
        <f>IF(Checklist48[[#This Row],[ifna]]="NA","",IF(Checklist48[[#This Row],[RelatedPQ]]=0,"",IF(Checklist48[[#This Row],[RelatedPQ]]="","",IF((INDEX(#REF!,MATCH(Checklist48[[#This Row],[PIGUID&amp;NO]],#REF!,0),1))=Checklist48[[#This Row],[PIGUID]],'Static ID Table'!$A$10,""))))</f>
        <v/>
      </c>
      <c r="Q133" s="20" t="str">
        <f>IF(Checklist48[[#This Row],[Nicht anwendbar]]='Static ID Table'!$A$10,INDEX(#REF!,MATCH(Checklist48[[#This Row],[RelatedPQ]],#REF!,0),3),"")</f>
        <v/>
      </c>
      <c r="R133" s="69"/>
    </row>
    <row r="134" spans="2:18" ht="30.6" x14ac:dyDescent="0.3">
      <c r="B134" s="20"/>
      <c r="C134" s="20"/>
      <c r="D134" s="19">
        <f>IF(Checklist48[[#This Row],[SGUID]]="",IF(Checklist48[[#This Row],[SSGUID]]="",0,1),1)</f>
        <v>0</v>
      </c>
      <c r="E134" s="20" t="s">
        <v>900</v>
      </c>
      <c r="F134" s="56" t="str">
        <f>_xlfn.IFNA(Checklist48[[#This Row],[RelatedPQ]],"NA")</f>
        <v>NA</v>
      </c>
      <c r="G134" s="20" t="e">
        <f>IF(Checklist48[[#This Row],[PIGUID]]="","",INDEX(#REF!,MATCH(Checklist48[[#This Row],[PIGUID&amp;NO]],#REF!,0),2))</f>
        <v>#N/A</v>
      </c>
      <c r="H134" s="56" t="str">
        <f>Checklist48[[#This Row],[PIGUID]]&amp;"NO"</f>
        <v>62F1Dtyjl91QqbBkoZ49ApNO</v>
      </c>
      <c r="I134" s="56" t="b">
        <f>IF(Checklist48[[#This Row],[PIGUID]]="","",INDEX(PIs[NA Exempt],MATCH(Checklist48[[#This Row],[PIGUID]],PIs[GUID],0),1))</f>
        <v>0</v>
      </c>
      <c r="J134" s="20" t="str">
        <f>IF(Checklist48[[#This Row],[SGUID]]="",IF(Checklist48[[#This Row],[SSGUID]]="",IF(Checklist48[[#This Row],[PIGUID]]="","",INDEX(PIs[[Column1]:[SS]],MATCH(Checklist48[[#This Row],[PIGUID]],PIs[GUID],0),2)),INDEX(PIs[[Column1]:[SS]],MATCH(Checklist48[[#This Row],[SSGUID]],PIs[SSGUID],0),18)),INDEX(PIs[[Column1]:[SS]],MATCH(Checklist48[[#This Row],[SGUID]],PIs[SGUID],0),14))</f>
        <v>FO 07.04.03</v>
      </c>
      <c r="K134" s="20" t="str">
        <f>IF(Checklist48[[#This Row],[SGUID]]="",IF(Checklist48[[#This Row],[SSGUID]]="",IF(Checklist48[[#This Row],[PIGUID]]="","",INDEX(PIs[[Column1]:[SS]],MATCH(Checklist48[[#This Row],[PIGUID]],PIs[GUID],0),4)),INDEX(PIs[[Column1]:[Ssbody]],MATCH(Checklist48[[#This Row],[SSGUID]],PIs[SSGUID],0),19)),INDEX(PIs[[Column1]:[SS]],MATCH(Checklist48[[#This Row],[SGUID]],PIs[SGUID],0),15))</f>
        <v>Das Lager für Pflanzenschutzmittel (PSM) ist beleuchtet.</v>
      </c>
      <c r="L134" s="20" t="str">
        <f>IF(Checklist48[[#This Row],[SGUID]]="",IF(Checklist48[[#This Row],[SSGUID]]="",INDEX(PIs[[Column1]:[SS]],MATCH(Checklist48[[#This Row],[PIGUID]],PIs[GUID],0),6),""),"")</f>
        <v>Das Lager muss durch Tageslicht oder künstliche Beleuchtung ausreichend beleuchtet sein, um sicherzustellen, dass alle Produktetiketten gut lesbar sind.</v>
      </c>
      <c r="M134" s="20" t="str">
        <f>IF(Checklist48[[#This Row],[SSGUID]]="",IF(Checklist48[[#This Row],[PIGUID]]="","",INDEX(PIs[[Column1]:[SS]],MATCH(Checklist48[[#This Row],[PIGUID]],PIs[GUID],0),8)),"")</f>
        <v>Nicht kritisches Musskriterium</v>
      </c>
      <c r="N134" s="69"/>
      <c r="O134" s="69"/>
      <c r="P134" s="20" t="str">
        <f>IF(Checklist48[[#This Row],[ifna]]="NA","",IF(Checklist48[[#This Row],[RelatedPQ]]=0,"",IF(Checklist48[[#This Row],[RelatedPQ]]="","",IF((INDEX(#REF!,MATCH(Checklist48[[#This Row],[PIGUID&amp;NO]],#REF!,0),1))=Checklist48[[#This Row],[PIGUID]],'Static ID Table'!$A$10,""))))</f>
        <v/>
      </c>
      <c r="Q134" s="20" t="str">
        <f>IF(Checklist48[[#This Row],[Nicht anwendbar]]='Static ID Table'!$A$10,INDEX(#REF!,MATCH(Checklist48[[#This Row],[RelatedPQ]],#REF!,0),3),"")</f>
        <v/>
      </c>
      <c r="R134" s="69"/>
    </row>
    <row r="135" spans="2:18" ht="112.2" x14ac:dyDescent="0.3">
      <c r="B135" s="20"/>
      <c r="C135" s="20"/>
      <c r="D135" s="19">
        <f>IF(Checklist48[[#This Row],[SGUID]]="",IF(Checklist48[[#This Row],[SSGUID]]="",0,1),1)</f>
        <v>0</v>
      </c>
      <c r="E135" s="20" t="s">
        <v>888</v>
      </c>
      <c r="F135" s="56" t="str">
        <f>_xlfn.IFNA(Checklist48[[#This Row],[RelatedPQ]],"NA")</f>
        <v>NA</v>
      </c>
      <c r="G135" s="20" t="e">
        <f>IF(Checklist48[[#This Row],[PIGUID]]="","",INDEX(#REF!,MATCH(Checklist48[[#This Row],[PIGUID&amp;NO]],#REF!,0),2))</f>
        <v>#N/A</v>
      </c>
      <c r="H135" s="56" t="str">
        <f>Checklist48[[#This Row],[PIGUID]]&amp;"NO"</f>
        <v>7KHGFzghP0Xmjm0ttH5hdvNO</v>
      </c>
      <c r="I135" s="56" t="b">
        <f>IF(Checklist48[[#This Row],[PIGUID]]="","",INDEX(PIs[NA Exempt],MATCH(Checklist48[[#This Row],[PIGUID]],PIs[GUID],0),1))</f>
        <v>0</v>
      </c>
      <c r="J135" s="20" t="str">
        <f>IF(Checklist48[[#This Row],[SGUID]]="",IF(Checklist48[[#This Row],[SSGUID]]="",IF(Checklist48[[#This Row],[PIGUID]]="","",INDEX(PIs[[Column1]:[SS]],MATCH(Checklist48[[#This Row],[PIGUID]],PIs[GUID],0),2)),INDEX(PIs[[Column1]:[SS]],MATCH(Checklist48[[#This Row],[SSGUID]],PIs[SSGUID],0),18)),INDEX(PIs[[Column1]:[SS]],MATCH(Checklist48[[#This Row],[SGUID]],PIs[SGUID],0),14))</f>
        <v>FO 07.04.04</v>
      </c>
      <c r="K135" s="20" t="str">
        <f>IF(Checklist48[[#This Row],[SGUID]]="",IF(Checklist48[[#This Row],[SSGUID]]="",IF(Checklist48[[#This Row],[PIGUID]]="","",INDEX(PIs[[Column1]:[SS]],MATCH(Checklist48[[#This Row],[PIGUID]],PIs[GUID],0),4)),INDEX(PIs[[Column1]:[Ssbody]],MATCH(Checklist48[[#This Row],[SSGUID]],PIs[SSGUID],0),19)),INDEX(PIs[[Column1]:[SS]],MATCH(Checklist48[[#This Row],[SGUID]],PIs[SGUID],0),15))</f>
        <v>Das Lager für Pflanzenschutzmittel (PSM) ist so ausgestattet, dass verschüttete bzw. ausgelaufene Mittel aufgefangen werden.</v>
      </c>
      <c r="L135" s="20" t="str">
        <f>IF(Checklist48[[#This Row],[SGUID]]="",IF(Checklist48[[#This Row],[SSGUID]]="",INDEX(PIs[[Column1]:[SS]],MATCH(Checklist48[[#This Row],[PIGUID]],PIs[GUID],0),6),""),"")</f>
        <v>Das PSM-Lager muss mit Rückhaltewannen ausgestattet oder so eingefasst sein, dass er 110 % des Fassungsvermögens des größten Flüssigkeitsbehälters auffangen kann, um ein Auslaufen, Durchsickern oder eine anderweitige Kontamination des Bereichs außerhalb des Lagers gänzlich zu verhindern. Es müssen Materialien und Utensilien wie Sand, Kehrbesen und Kehrblech sowie Plastiksäcke vorhanden sein. Sie müssen sich an einem festgelegten Ort befinden und dürfen ausschließlich im Falle des Verschüttens/Auslaufens von PSM eingesetzt werden.</v>
      </c>
      <c r="M135" s="20" t="str">
        <f>IF(Checklist48[[#This Row],[SSGUID]]="",IF(Checklist48[[#This Row],[PIGUID]]="","",INDEX(PIs[[Column1]:[SS]],MATCH(Checklist48[[#This Row],[PIGUID]],PIs[GUID],0),8)),"")</f>
        <v>Nicht kritisches Musskriterium</v>
      </c>
      <c r="N135" s="69"/>
      <c r="O135" s="69"/>
      <c r="P135" s="20" t="str">
        <f>IF(Checklist48[[#This Row],[ifna]]="NA","",IF(Checklist48[[#This Row],[RelatedPQ]]=0,"",IF(Checklist48[[#This Row],[RelatedPQ]]="","",IF((INDEX(#REF!,MATCH(Checklist48[[#This Row],[PIGUID&amp;NO]],#REF!,0),1))=Checklist48[[#This Row],[PIGUID]],'Static ID Table'!$A$10,""))))</f>
        <v/>
      </c>
      <c r="Q135" s="20" t="str">
        <f>IF(Checklist48[[#This Row],[Nicht anwendbar]]='Static ID Table'!$A$10,INDEX(#REF!,MATCH(Checklist48[[#This Row],[RelatedPQ]],#REF!,0),3),"")</f>
        <v/>
      </c>
      <c r="R135" s="69"/>
    </row>
    <row r="136" spans="2:18" ht="122.4" x14ac:dyDescent="0.3">
      <c r="B136" s="20"/>
      <c r="C136" s="20"/>
      <c r="D136" s="19">
        <f>IF(Checklist48[[#This Row],[SGUID]]="",IF(Checklist48[[#This Row],[SSGUID]]="",0,1),1)</f>
        <v>0</v>
      </c>
      <c r="E136" s="20" t="s">
        <v>231</v>
      </c>
      <c r="F136" s="56" t="str">
        <f>_xlfn.IFNA(Checklist48[[#This Row],[RelatedPQ]],"NA")</f>
        <v>NA</v>
      </c>
      <c r="G136" s="20" t="e">
        <f>IF(Checklist48[[#This Row],[PIGUID]]="","",INDEX(#REF!,MATCH(Checklist48[[#This Row],[PIGUID&amp;NO]],#REF!,0),2))</f>
        <v>#N/A</v>
      </c>
      <c r="H136" s="56" t="str">
        <f>Checklist48[[#This Row],[PIGUID]]&amp;"NO"</f>
        <v>1NFjOpRSK9GSK6XEPeZpKuNO</v>
      </c>
      <c r="I136" s="56" t="b">
        <f>IF(Checklist48[[#This Row],[PIGUID]]="","",INDEX(PIs[NA Exempt],MATCH(Checklist48[[#This Row],[PIGUID]],PIs[GUID],0),1))</f>
        <v>0</v>
      </c>
      <c r="J136" s="20" t="str">
        <f>IF(Checklist48[[#This Row],[SGUID]]="",IF(Checklist48[[#This Row],[SSGUID]]="",IF(Checklist48[[#This Row],[PIGUID]]="","",INDEX(PIs[[Column1]:[SS]],MATCH(Checklist48[[#This Row],[PIGUID]],PIs[GUID],0),2)),INDEX(PIs[[Column1]:[SS]],MATCH(Checklist48[[#This Row],[SSGUID]],PIs[SSGUID],0),18)),INDEX(PIs[[Column1]:[SS]],MATCH(Checklist48[[#This Row],[SGUID]],PIs[SGUID],0),14))</f>
        <v>FO 07.04.05</v>
      </c>
      <c r="K136" s="20" t="str">
        <f>IF(Checklist48[[#This Row],[SGUID]]="",IF(Checklist48[[#This Row],[SSGUID]]="",IF(Checklist48[[#This Row],[PIGUID]]="","",INDEX(PIs[[Column1]:[SS]],MATCH(Checklist48[[#This Row],[PIGUID]],PIs[GUID],0),4)),INDEX(PIs[[Column1]:[Ssbody]],MATCH(Checklist48[[#This Row],[SSGUID]],PIs[SSGUID],0),19)),INDEX(PIs[[Column1]:[SS]],MATCH(Checklist48[[#This Row],[SGUID]],PIs[SGUID],0),15))</f>
        <v>Der Kauf und Einsatz von Pflanzenschutzmitteln (PSM) wird in angemessenen Intervallen nachverfolgt.</v>
      </c>
      <c r="L136" s="20" t="str">
        <f>IF(Checklist48[[#This Row],[SGUID]]="",IF(Checklist48[[#This Row],[SSGUID]]="",INDEX(PIs[[Column1]:[SS]],MATCH(Checklist48[[#This Row],[PIGUID]],PIs[GUID],0),6),""),"")</f>
        <v>Die Bestandsliste muss in angemessenen Intervallen, z. B. einmal pro Saison oder alle zwei Monate, nach Lagerbewegungen (Ein- und Ausgänge) aktualisiert werden. Dabei ist die Art und Menge gelagerter PSM anzugeben (zulässige Angabe: Anzahl von Einheiten, z. B. Flaschen). Das Aktualisieren des Lagerbestands kann durch Registrieren der Lieferungen (Rechnungen oder andere Aufzeichnungen eingehender PSM) und des Verbrauchs (Behandlung/Anwendung) rechnerisch ermittelt werden. Es müssen jedoch regelmäßige Überprüfungen des tatsächlichen Inhalts erfolgen, um Abweichungen bei der Berechnung zu vermeiden.</v>
      </c>
      <c r="M136" s="20" t="str">
        <f>IF(Checklist48[[#This Row],[SSGUID]]="",IF(Checklist48[[#This Row],[PIGUID]]="","",INDEX(PIs[[Column1]:[SS]],MATCH(Checklist48[[#This Row],[PIGUID]],PIs[GUID],0),8)),"")</f>
        <v>Nicht kritisches Musskriterium</v>
      </c>
      <c r="N136" s="69"/>
      <c r="O136" s="69"/>
      <c r="P136" s="20" t="str">
        <f>IF(Checklist48[[#This Row],[ifna]]="NA","",IF(Checklist48[[#This Row],[RelatedPQ]]=0,"",IF(Checklist48[[#This Row],[RelatedPQ]]="","",IF((INDEX(#REF!,MATCH(Checklist48[[#This Row],[PIGUID&amp;NO]],#REF!,0),1))=Checklist48[[#This Row],[PIGUID]],'Static ID Table'!$A$10,""))))</f>
        <v/>
      </c>
      <c r="Q136" s="20" t="str">
        <f>IF(Checklist48[[#This Row],[Nicht anwendbar]]='Static ID Table'!$A$10,INDEX(#REF!,MATCH(Checklist48[[#This Row],[RelatedPQ]],#REF!,0),3),"")</f>
        <v/>
      </c>
      <c r="R136" s="69"/>
    </row>
    <row r="137" spans="2:18" ht="71.400000000000006" x14ac:dyDescent="0.3">
      <c r="B137" s="20"/>
      <c r="C137" s="20"/>
      <c r="D137" s="19">
        <f>IF(Checklist48[[#This Row],[SGUID]]="",IF(Checklist48[[#This Row],[SSGUID]]="",0,1),1)</f>
        <v>0</v>
      </c>
      <c r="E137" s="20" t="s">
        <v>738</v>
      </c>
      <c r="F137" s="56" t="str">
        <f>_xlfn.IFNA(Checklist48[[#This Row],[RelatedPQ]],"NA")</f>
        <v>NA</v>
      </c>
      <c r="G137" s="20" t="e">
        <f>IF(Checklist48[[#This Row],[PIGUID]]="","",INDEX(#REF!,MATCH(Checklist48[[#This Row],[PIGUID&amp;NO]],#REF!,0),2))</f>
        <v>#N/A</v>
      </c>
      <c r="H137" s="56" t="str">
        <f>Checklist48[[#This Row],[PIGUID]]&amp;"NO"</f>
        <v>6B5jWeiOj96PjZqovnrt33NO</v>
      </c>
      <c r="I137" s="56" t="b">
        <f>IF(Checklist48[[#This Row],[PIGUID]]="","",INDEX(PIs[NA Exempt],MATCH(Checklist48[[#This Row],[PIGUID]],PIs[GUID],0),1))</f>
        <v>0</v>
      </c>
      <c r="J137" s="20" t="str">
        <f>IF(Checklist48[[#This Row],[SGUID]]="",IF(Checklist48[[#This Row],[SSGUID]]="",IF(Checklist48[[#This Row],[PIGUID]]="","",INDEX(PIs[[Column1]:[SS]],MATCH(Checklist48[[#This Row],[PIGUID]],PIs[GUID],0),2)),INDEX(PIs[[Column1]:[SS]],MATCH(Checklist48[[#This Row],[SSGUID]],PIs[SSGUID],0),18)),INDEX(PIs[[Column1]:[SS]],MATCH(Checklist48[[#This Row],[SGUID]],PIs[SGUID],0),14))</f>
        <v>FO 07.04.06</v>
      </c>
      <c r="K137" s="20" t="str">
        <f>IF(Checklist48[[#This Row],[SGUID]]="",IF(Checklist48[[#This Row],[SSGUID]]="",IF(Checklist48[[#This Row],[PIGUID]]="","",INDEX(PIs[[Column1]:[SS]],MATCH(Checklist48[[#This Row],[PIGUID]],PIs[GUID],0),4)),INDEX(PIs[[Column1]:[Ssbody]],MATCH(Checklist48[[#This Row],[SSGUID]],PIs[SSGUID],0),19)),INDEX(PIs[[Column1]:[SS]],MATCH(Checklist48[[#This Row],[SGUID]],PIs[SGUID],0),15))</f>
        <v>Ein Verfahren zum Vorgehen bei Unfällen ist in der Nähe des Lagers für Pflanzenschutzmittel (PSM) bzw. Chemikalien vorhanden.</v>
      </c>
      <c r="L137" s="20" t="str">
        <f>IF(Checklist48[[#This Row],[SGUID]]="",IF(Checklist48[[#This Row],[SSGUID]]="",INDEX(PIs[[Column1]:[SS]],MATCH(Checklist48[[#This Row],[PIGUID]],PIs[GUID],0),6),""),"")</f>
        <v>Es muss ein Verfahren zum Vorgehen bei Unfällen vorhanden sein, das alle relevanten Informationen und Notfallkontakt-Telefonnummern umfasst und die grundlegenden Schritte der Erstversorgung bei Unfällen aufzeigt. Das Verfahren muss für alle Personen zugänglich sein, die in der Nähe des PSM-/Chemikalienlagers und der vorgesehenen Mischbereiche arbeiten.</v>
      </c>
      <c r="M137" s="20" t="str">
        <f>IF(Checklist48[[#This Row],[SSGUID]]="",IF(Checklist48[[#This Row],[PIGUID]]="","",INDEX(PIs[[Column1]:[SS]],MATCH(Checklist48[[#This Row],[PIGUID]],PIs[GUID],0),8)),"")</f>
        <v>Nicht kritisches Musskriterium</v>
      </c>
      <c r="N137" s="69"/>
      <c r="O137" s="69"/>
      <c r="P137" s="20" t="str">
        <f>IF(Checklist48[[#This Row],[ifna]]="NA","",IF(Checklist48[[#This Row],[RelatedPQ]]=0,"",IF(Checklist48[[#This Row],[RelatedPQ]]="","",IF((INDEX(#REF!,MATCH(Checklist48[[#This Row],[PIGUID&amp;NO]],#REF!,0),1))=Checklist48[[#This Row],[PIGUID]],'Static ID Table'!$A$10,""))))</f>
        <v/>
      </c>
      <c r="Q137" s="20" t="str">
        <f>IF(Checklist48[[#This Row],[Nicht anwendbar]]='Static ID Table'!$A$10,INDEX(#REF!,MATCH(Checklist48[[#This Row],[RelatedPQ]],#REF!,0),3),"")</f>
        <v/>
      </c>
      <c r="R137" s="69"/>
    </row>
    <row r="138" spans="2:18" ht="61.2" x14ac:dyDescent="0.3">
      <c r="B138" s="20"/>
      <c r="C138" s="20"/>
      <c r="D138" s="19">
        <f>IF(Checklist48[[#This Row],[SGUID]]="",IF(Checklist48[[#This Row],[SSGUID]]="",0,1),1)</f>
        <v>0</v>
      </c>
      <c r="E138" s="20" t="s">
        <v>744</v>
      </c>
      <c r="F138" s="56" t="str">
        <f>_xlfn.IFNA(Checklist48[[#This Row],[RelatedPQ]],"NA")</f>
        <v>NA</v>
      </c>
      <c r="G138" s="20" t="e">
        <f>IF(Checklist48[[#This Row],[PIGUID]]="","",INDEX(#REF!,MATCH(Checklist48[[#This Row],[PIGUID&amp;NO]],#REF!,0),2))</f>
        <v>#N/A</v>
      </c>
      <c r="H138" s="56" t="str">
        <f>Checklist48[[#This Row],[PIGUID]]&amp;"NO"</f>
        <v>5g8L8Yv6zcuFjeWVlU8YiLNO</v>
      </c>
      <c r="I138" s="56" t="b">
        <f>IF(Checklist48[[#This Row],[PIGUID]]="","",INDEX(PIs[NA Exempt],MATCH(Checklist48[[#This Row],[PIGUID]],PIs[GUID],0),1))</f>
        <v>0</v>
      </c>
      <c r="J138" s="20" t="str">
        <f>IF(Checklist48[[#This Row],[SGUID]]="",IF(Checklist48[[#This Row],[SSGUID]]="",IF(Checklist48[[#This Row],[PIGUID]]="","",INDEX(PIs[[Column1]:[SS]],MATCH(Checklist48[[#This Row],[PIGUID]],PIs[GUID],0),2)),INDEX(PIs[[Column1]:[SS]],MATCH(Checklist48[[#This Row],[SSGUID]],PIs[SSGUID],0),18)),INDEX(PIs[[Column1]:[SS]],MATCH(Checklist48[[#This Row],[SGUID]],PIs[SGUID],0),14))</f>
        <v>FO 07.04.07</v>
      </c>
      <c r="K138" s="20" t="str">
        <f>IF(Checklist48[[#This Row],[SGUID]]="",IF(Checklist48[[#This Row],[SSGUID]]="",IF(Checklist48[[#This Row],[PIGUID]]="","",INDEX(PIs[[Column1]:[SS]],MATCH(Checklist48[[#This Row],[PIGUID]],PIs[GUID],0),4)),INDEX(PIs[[Column1]:[Ssbody]],MATCH(Checklist48[[#This Row],[SSGUID]],PIs[SSGUID],0),19)),INDEX(PIs[[Column1]:[SS]],MATCH(Checklist48[[#This Row],[SGUID]],PIs[SGUID],0),15))</f>
        <v>Es sind Einrichtungen für den Fall einer Kontamination des Anwenders vorhanden.</v>
      </c>
      <c r="L138" s="20" t="str">
        <f>IF(Checklist48[[#This Row],[SGUID]]="",IF(Checklist48[[#This Row],[SSGUID]]="",INDEX(PIs[[Column1]:[SS]],MATCH(Checklist48[[#This Row],[PIGUID]],PIs[GUID],0),6),""),"")</f>
        <v>Alle auf dem Betrieb befindlichen Lager für Pflanzenschutzmittel (PSM) bzw. Chemikalien und alle Abfüll-/Mischbereiche müssen über eine Möglichkeit zum Spülen der Augen, eine saubere Wasserquelle in der Nähe des Arbeitsbereichs und einen entsprechend ausgestatteten Erste-Hilfe-Kasten verfügen.</v>
      </c>
      <c r="M138" s="20" t="str">
        <f>IF(Checklist48[[#This Row],[SSGUID]]="",IF(Checklist48[[#This Row],[PIGUID]]="","",INDEX(PIs[[Column1]:[SS]],MATCH(Checklist48[[#This Row],[PIGUID]],PIs[GUID],0),8)),"")</f>
        <v>Nicht kritisches Musskriterium</v>
      </c>
      <c r="N138" s="69"/>
      <c r="O138" s="69"/>
      <c r="P138" s="20" t="str">
        <f>IF(Checklist48[[#This Row],[ifna]]="NA","",IF(Checklist48[[#This Row],[RelatedPQ]]=0,"",IF(Checklist48[[#This Row],[RelatedPQ]]="","",IF((INDEX(#REF!,MATCH(Checklist48[[#This Row],[PIGUID&amp;NO]],#REF!,0),1))=Checklist48[[#This Row],[PIGUID]],'Static ID Table'!$A$10,""))))</f>
        <v/>
      </c>
      <c r="Q138" s="20" t="str">
        <f>IF(Checklist48[[#This Row],[Nicht anwendbar]]='Static ID Table'!$A$10,INDEX(#REF!,MATCH(Checklist48[[#This Row],[RelatedPQ]],#REF!,0),3),"")</f>
        <v/>
      </c>
      <c r="R138" s="69"/>
    </row>
    <row r="139" spans="2:18" ht="51" x14ac:dyDescent="0.3">
      <c r="B139" s="20"/>
      <c r="C139" s="20" t="s">
        <v>196</v>
      </c>
      <c r="D139" s="19">
        <f>IF(Checklist48[[#This Row],[SGUID]]="",IF(Checklist48[[#This Row],[SSGUID]]="",0,1),1)</f>
        <v>1</v>
      </c>
      <c r="E139" s="20"/>
      <c r="F139" s="56" t="str">
        <f>_xlfn.IFNA(Checklist48[[#This Row],[RelatedPQ]],"NA")</f>
        <v/>
      </c>
      <c r="G139" s="20" t="str">
        <f>IF(Checklist48[[#This Row],[PIGUID]]="","",INDEX(#REF!,MATCH(Checklist48[[#This Row],[PIGUID&amp;NO]],#REF!,0),2))</f>
        <v/>
      </c>
      <c r="H139" s="56" t="str">
        <f>Checklist48[[#This Row],[PIGUID]]&amp;"NO"</f>
        <v>NO</v>
      </c>
      <c r="I139" s="56" t="str">
        <f>IF(Checklist48[[#This Row],[PIGUID]]="","",INDEX(PIs[NA Exempt],MATCH(Checklist48[[#This Row],[PIGUID]],PIs[GUID],0),1))</f>
        <v/>
      </c>
      <c r="J139" s="20" t="str">
        <f>IF(Checklist48[[#This Row],[SGUID]]="",IF(Checklist48[[#This Row],[SSGUID]]="",IF(Checklist48[[#This Row],[PIGUID]]="","",INDEX(PIs[[Column1]:[SS]],MATCH(Checklist48[[#This Row],[PIGUID]],PIs[GUID],0),2)),INDEX(PIs[[Column1]:[SS]],MATCH(Checklist48[[#This Row],[SSGUID]],PIs[SSGUID],0),18)),INDEX(PIs[[Column1]:[SS]],MATCH(Checklist48[[#This Row],[SGUID]],PIs[SGUID],0),14))</f>
        <v>FO 07.05 Handhabung von Pflanzenschutzmitteln</v>
      </c>
      <c r="K139" s="20" t="str">
        <f>IF(Checklist48[[#This Row],[SGUID]]="",IF(Checklist48[[#This Row],[SSGUID]]="",IF(Checklist48[[#This Row],[PIGUID]]="","",INDEX(PIs[[Column1]:[SS]],MATCH(Checklist48[[#This Row],[PIGUID]],PIs[GUID],0),4)),INDEX(PIs[[Column1]:[Ssbody]],MATCH(Checklist48[[#This Row],[SSGUID]],PIs[SSGUID],0),19)),INDEX(PIs[[Column1]:[SS]],MATCH(Checklist48[[#This Row],[SGUID]],PIs[SGUID],0),15))</f>
        <v>-</v>
      </c>
      <c r="L139" s="20" t="str">
        <f>IF(Checklist48[[#This Row],[SGUID]]="",IF(Checklist48[[#This Row],[SSGUID]]="",INDEX(PIs[[Column1]:[SS]],MATCH(Checklist48[[#This Row],[PIGUID]],PIs[GUID],0),6),""),"")</f>
        <v/>
      </c>
      <c r="M139" s="20" t="str">
        <f>IF(Checklist48[[#This Row],[SSGUID]]="",IF(Checklist48[[#This Row],[PIGUID]]="","",INDEX(PIs[[Column1]:[SS]],MATCH(Checklist48[[#This Row],[PIGUID]],PIs[GUID],0),8)),"")</f>
        <v/>
      </c>
      <c r="N139" s="69"/>
      <c r="O139" s="69"/>
      <c r="P139" s="20" t="str">
        <f>IF(Checklist48[[#This Row],[ifna]]="NA","",IF(Checklist48[[#This Row],[RelatedPQ]]=0,"",IF(Checklist48[[#This Row],[RelatedPQ]]="","",IF((INDEX(#REF!,MATCH(Checklist48[[#This Row],[PIGUID&amp;NO]],#REF!,0),1))=Checklist48[[#This Row],[PIGUID]],'Static ID Table'!$A$10,""))))</f>
        <v/>
      </c>
      <c r="Q139" s="20" t="str">
        <f>IF(Checklist48[[#This Row],[Nicht anwendbar]]='Static ID Table'!$A$10,INDEX(#REF!,MATCH(Checklist48[[#This Row],[RelatedPQ]],#REF!,0),3),"")</f>
        <v/>
      </c>
      <c r="R139" s="69"/>
    </row>
    <row r="140" spans="2:18" ht="163.19999999999999" x14ac:dyDescent="0.3">
      <c r="B140" s="20"/>
      <c r="C140" s="20"/>
      <c r="D140" s="19">
        <f>IF(Checklist48[[#This Row],[SGUID]]="",IF(Checklist48[[#This Row],[SSGUID]]="",0,1),1)</f>
        <v>0</v>
      </c>
      <c r="E140" s="20" t="s">
        <v>726</v>
      </c>
      <c r="F140" s="56" t="str">
        <f>_xlfn.IFNA(Checklist48[[#This Row],[RelatedPQ]],"NA")</f>
        <v>NA</v>
      </c>
      <c r="G140" s="20" t="e">
        <f>IF(Checklist48[[#This Row],[PIGUID]]="","",INDEX(#REF!,MATCH(Checklist48[[#This Row],[PIGUID&amp;NO]],#REF!,0),2))</f>
        <v>#N/A</v>
      </c>
      <c r="H140" s="56" t="str">
        <f>Checklist48[[#This Row],[PIGUID]]&amp;"NO"</f>
        <v>3F5wfmk1zAArbWYWlPKu9RNO</v>
      </c>
      <c r="I140" s="56" t="b">
        <f>IF(Checklist48[[#This Row],[PIGUID]]="","",INDEX(PIs[NA Exempt],MATCH(Checklist48[[#This Row],[PIGUID]],PIs[GUID],0),1))</f>
        <v>0</v>
      </c>
      <c r="J140" s="20" t="str">
        <f>IF(Checklist48[[#This Row],[SGUID]]="",IF(Checklist48[[#This Row],[SSGUID]]="",IF(Checklist48[[#This Row],[PIGUID]]="","",INDEX(PIs[[Column1]:[SS]],MATCH(Checklist48[[#This Row],[PIGUID]],PIs[GUID],0),2)),INDEX(PIs[[Column1]:[SS]],MATCH(Checklist48[[#This Row],[SSGUID]],PIs[SSGUID],0),18)),INDEX(PIs[[Column1]:[SS]],MATCH(Checklist48[[#This Row],[SGUID]],PIs[SGUID],0),14))</f>
        <v>FO 07.05.01</v>
      </c>
      <c r="K140" s="20" t="str">
        <f>IF(Checklist48[[#This Row],[SGUID]]="",IF(Checklist48[[#This Row],[SSGUID]]="",IF(Checklist48[[#This Row],[PIGUID]]="","",INDEX(PIs[[Column1]:[SS]],MATCH(Checklist48[[#This Row],[PIGUID]],PIs[GUID],0),4)),INDEX(PIs[[Column1]:[Ssbody]],MATCH(Checklist48[[#This Row],[SSGUID]],PIs[SSGUID],0),19)),INDEX(PIs[[Column1]:[SS]],MATCH(Checklist48[[#This Row],[SGUID]],PIs[SGUID],0),15))</f>
        <v>Arbeiter, die den Pflanzenschutzmitteln (PSM) ausgesetzt sind, haben Zugang zu Gesundheitschecks gemäß der Risikobeurteilung oder der Exposition und der Toxizität der Mittel.</v>
      </c>
      <c r="L140" s="20" t="str">
        <f>IF(Checklist48[[#This Row],[SGUID]]="",IF(Checklist48[[#This Row],[SSGUID]]="",INDEX(PIs[[Column1]:[SS]],MATCH(Checklist48[[#This Row],[PIGUID]],PIs[GUID],0),6),""),"")</f>
        <v>Der Produzent muss den Arbeitern, die PSM ausgesetzt sind, ermöglichen, Gesundheitschecks jährlich oder gemäß der Risikobeurteilung für die Gesundheit und Sicherheit von Arbeitern wahrzunehmen. Bei den Gesundheitschecks muss der Schutz personenbezogener Daten gewahrt werden. In der Risikobeurteilung muss die spezifische chemische Exposition identifiziert werden, die einen Gesundheitscheck erforderlich macht. Sofern Gesundheitschecks durch staatliche Programme oder andere Systeme für Arbeiter auf Betrieben angeboten werden, dürfen diese in der Risikobeurteilung als Begründung dafür angeführt werden, dass für Arbeiter mit hoher Exposition jederzeit eine Gesundheitsfürsorge zugänglich ist. Die Arbeiter müssen darüber aufgeklärt werden, wie sie diese Gesundheitsleistungen in Anspruch nehmen können.</v>
      </c>
      <c r="M140" s="20" t="str">
        <f>IF(Checklist48[[#This Row],[SSGUID]]="",IF(Checklist48[[#This Row],[PIGUID]]="","",INDEX(PIs[[Column1]:[SS]],MATCH(Checklist48[[#This Row],[PIGUID]],PIs[GUID],0),8)),"")</f>
        <v>Kritisches Musskriterium</v>
      </c>
      <c r="N140" s="69"/>
      <c r="O140" s="69"/>
      <c r="P140" s="20" t="str">
        <f>IF(Checklist48[[#This Row],[ifna]]="NA","",IF(Checklist48[[#This Row],[RelatedPQ]]=0,"",IF(Checklist48[[#This Row],[RelatedPQ]]="","",IF((INDEX(#REF!,MATCH(Checklist48[[#This Row],[PIGUID&amp;NO]],#REF!,0),1))=Checklist48[[#This Row],[PIGUID]],'Static ID Table'!$A$10,""))))</f>
        <v/>
      </c>
      <c r="Q140" s="20" t="str">
        <f>IF(Checklist48[[#This Row],[Nicht anwendbar]]='Static ID Table'!$A$10,INDEX(#REF!,MATCH(Checklist48[[#This Row],[RelatedPQ]],#REF!,0),3),"")</f>
        <v/>
      </c>
      <c r="R140" s="69"/>
    </row>
    <row r="141" spans="2:18" ht="153" x14ac:dyDescent="0.3">
      <c r="B141" s="20"/>
      <c r="C141" s="20"/>
      <c r="D141" s="19">
        <f>IF(Checklist48[[#This Row],[SGUID]]="",IF(Checklist48[[#This Row],[SSGUID]]="",0,1),1)</f>
        <v>0</v>
      </c>
      <c r="E141" s="20" t="s">
        <v>732</v>
      </c>
      <c r="F141" s="56" t="str">
        <f>_xlfn.IFNA(Checklist48[[#This Row],[RelatedPQ]],"NA")</f>
        <v>NA</v>
      </c>
      <c r="G141" s="20" t="e">
        <f>IF(Checklist48[[#This Row],[PIGUID]]="","",INDEX(#REF!,MATCH(Checklist48[[#This Row],[PIGUID&amp;NO]],#REF!,0),2))</f>
        <v>#N/A</v>
      </c>
      <c r="H141" s="56" t="str">
        <f>Checklist48[[#This Row],[PIGUID]]&amp;"NO"</f>
        <v>3ebLYGBPEs54Qayv6G7dKBNO</v>
      </c>
      <c r="I141" s="56" t="b">
        <f>IF(Checklist48[[#This Row],[PIGUID]]="","",INDEX(PIs[NA Exempt],MATCH(Checklist48[[#This Row],[PIGUID]],PIs[GUID],0),1))</f>
        <v>0</v>
      </c>
      <c r="J141" s="20" t="str">
        <f>IF(Checklist48[[#This Row],[SGUID]]="",IF(Checklist48[[#This Row],[SSGUID]]="",IF(Checklist48[[#This Row],[PIGUID]]="","",INDEX(PIs[[Column1]:[SS]],MATCH(Checklist48[[#This Row],[PIGUID]],PIs[GUID],0),2)),INDEX(PIs[[Column1]:[SS]],MATCH(Checklist48[[#This Row],[SSGUID]],PIs[SSGUID],0),18)),INDEX(PIs[[Column1]:[SS]],MATCH(Checklist48[[#This Row],[SGUID]],PIs[SGUID],0),14))</f>
        <v>FO 07.05.02</v>
      </c>
      <c r="K141" s="20" t="str">
        <f>IF(Checklist48[[#This Row],[SGUID]]="",IF(Checklist48[[#This Row],[SSGUID]]="",IF(Checklist48[[#This Row],[PIGUID]]="","",INDEX(PIs[[Column1]:[SS]],MATCH(Checklist48[[#This Row],[PIGUID]],PIs[GUID],0),4)),INDEX(PIs[[Column1]:[Ssbody]],MATCH(Checklist48[[#This Row],[SSGUID]],PIs[SSGUID],0),19)),INDEX(PIs[[Column1]:[SS]],MATCH(Checklist48[[#This Row],[SGUID]],PIs[SGUID],0),15))</f>
        <v>Der Betrieb verfügt über dokumentierte Verfahren für die Fristen für das Wiederbetreten nach dem Anwenden von Pflanzenschutzmitteln (PSM).</v>
      </c>
      <c r="L141" s="20" t="str">
        <f>IF(Checklist48[[#This Row],[SGUID]]="",IF(Checklist48[[#This Row],[SSGUID]]="",INDEX(PIs[[Column1]:[SS]],MATCH(Checklist48[[#This Row],[PIGUID]],PIs[GUID],0),6),""),"")</f>
        <v>Es müssen eindeutige dokumentierte Verfahren vorhanden sein, die das Wiederbetreten nach dem Anwenden von PSM auf Kulturen regeln (Wiederbetretungsfrist). Die Verfahren müssen auf den Anweisungen auf dem PSM-Etikett beruhen (d. h. standardmäßige Anwenderverfahren zum Wartezeitbeginn und -ende, Wartezeitdauer oder Beschilderung, die das Betreten regelt, Ausnahmen, die ein Betreten während einer Wartezeit erlauben, sowie auf dem Feld erforderliche Gerätschaften und Zeitaufwand usw.). Auf Arbeiter mit erhöhtem Risiko muss besonderes Augenmerk gerichtet werden. Dies sind z. B. minderjährige Arbeiter sowie schwangere und stillende Arbeiterinnen.
Falls keine Wiederbetretungsfrist angegeben ist, ist ein Wiederbetreten erst zulässig, wenn die Chemikalien auf den Kulturen getrocknet sind.</v>
      </c>
      <c r="M141" s="20" t="str">
        <f>IF(Checklist48[[#This Row],[SSGUID]]="",IF(Checklist48[[#This Row],[PIGUID]]="","",INDEX(PIs[[Column1]:[SS]],MATCH(Checklist48[[#This Row],[PIGUID]],PIs[GUID],0),8)),"")</f>
        <v>Kritisches Musskriterium</v>
      </c>
      <c r="N141" s="69"/>
      <c r="O141" s="69"/>
      <c r="P141" s="20" t="str">
        <f>IF(Checklist48[[#This Row],[ifna]]="NA","",IF(Checklist48[[#This Row],[RelatedPQ]]=0,"",IF(Checklist48[[#This Row],[RelatedPQ]]="","",IF((INDEX(#REF!,MATCH(Checklist48[[#This Row],[PIGUID&amp;NO]],#REF!,0),1))=Checklist48[[#This Row],[PIGUID]],'Static ID Table'!$A$10,""))))</f>
        <v/>
      </c>
      <c r="Q141" s="20" t="str">
        <f>IF(Checklist48[[#This Row],[Nicht anwendbar]]='Static ID Table'!$A$10,INDEX(#REF!,MATCH(Checklist48[[#This Row],[RelatedPQ]],#REF!,0),3),"")</f>
        <v/>
      </c>
      <c r="R141" s="69"/>
    </row>
    <row r="142" spans="2:18" ht="40.799999999999997" x14ac:dyDescent="0.3">
      <c r="B142" s="20"/>
      <c r="C142" s="20"/>
      <c r="D142" s="19">
        <f>IF(Checklist48[[#This Row],[SGUID]]="",IF(Checklist48[[#This Row],[SSGUID]]="",0,1),1)</f>
        <v>0</v>
      </c>
      <c r="E142" s="20" t="s">
        <v>190</v>
      </c>
      <c r="F142" s="56" t="str">
        <f>_xlfn.IFNA(Checklist48[[#This Row],[RelatedPQ]],"NA")</f>
        <v>NA</v>
      </c>
      <c r="G142" s="20" t="e">
        <f>IF(Checklist48[[#This Row],[PIGUID]]="","",INDEX(#REF!,MATCH(Checklist48[[#This Row],[PIGUID&amp;NO]],#REF!,0),2))</f>
        <v>#N/A</v>
      </c>
      <c r="H142" s="56" t="str">
        <f>Checklist48[[#This Row],[PIGUID]]&amp;"NO"</f>
        <v>5gpVd4rImtHIyfVoyqcNVONO</v>
      </c>
      <c r="I142" s="56" t="b">
        <f>IF(Checklist48[[#This Row],[PIGUID]]="","",INDEX(PIs[NA Exempt],MATCH(Checklist48[[#This Row],[PIGUID]],PIs[GUID],0),1))</f>
        <v>0</v>
      </c>
      <c r="J142" s="20" t="str">
        <f>IF(Checklist48[[#This Row],[SGUID]]="",IF(Checklist48[[#This Row],[SSGUID]]="",IF(Checklist48[[#This Row],[PIGUID]]="","",INDEX(PIs[[Column1]:[SS]],MATCH(Checklist48[[#This Row],[PIGUID]],PIs[GUID],0),2)),INDEX(PIs[[Column1]:[SS]],MATCH(Checklist48[[#This Row],[SSGUID]],PIs[SSGUID],0),18)),INDEX(PIs[[Column1]:[SS]],MATCH(Checklist48[[#This Row],[SGUID]],PIs[SGUID],0),14))</f>
        <v>FO 07.05.03</v>
      </c>
      <c r="K142" s="20"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werden auf sichere Weise zwischen Produktionsstandorten transportiert.</v>
      </c>
      <c r="L142" s="20" t="str">
        <f>IF(Checklist48[[#This Row],[SGUID]]="",IF(Checklist48[[#This Row],[SSGUID]]="",INDEX(PIs[[Column1]:[SS]],MATCH(Checklist48[[#This Row],[PIGUID]],PIs[GUID],0),6),""),"")</f>
        <v>Der Produzent muss sicherstellen, dass die PSM auf eine Weise transportiert werden, die das Risiko für die Umwelt oder die Gesundheit der Arbeiter mindert. Zudem muss er bewährte Branchenpraktiken befolgen.</v>
      </c>
      <c r="M142" s="20" t="str">
        <f>IF(Checklist48[[#This Row],[SSGUID]]="",IF(Checklist48[[#This Row],[PIGUID]]="","",INDEX(PIs[[Column1]:[SS]],MATCH(Checklist48[[#This Row],[PIGUID]],PIs[GUID],0),8)),"")</f>
        <v>Nicht kritisches Musskriterium</v>
      </c>
      <c r="N142" s="69"/>
      <c r="O142" s="69"/>
      <c r="P142" s="20" t="str">
        <f>IF(Checklist48[[#This Row],[ifna]]="NA","",IF(Checklist48[[#This Row],[RelatedPQ]]=0,"",IF(Checklist48[[#This Row],[RelatedPQ]]="","",IF((INDEX(#REF!,MATCH(Checklist48[[#This Row],[PIGUID&amp;NO]],#REF!,0),1))=Checklist48[[#This Row],[PIGUID]],'Static ID Table'!$A$10,""))))</f>
        <v/>
      </c>
      <c r="Q142" s="20" t="str">
        <f>IF(Checklist48[[#This Row],[Nicht anwendbar]]='Static ID Table'!$A$10,INDEX(#REF!,MATCH(Checklist48[[#This Row],[RelatedPQ]],#REF!,0),3),"")</f>
        <v/>
      </c>
      <c r="R142" s="69"/>
    </row>
    <row r="143" spans="2:18" ht="30.6" x14ac:dyDescent="0.3">
      <c r="B143" s="20"/>
      <c r="C143" s="20"/>
      <c r="D143" s="19">
        <f>IF(Checklist48[[#This Row],[SGUID]]="",IF(Checklist48[[#This Row],[SSGUID]]="",0,1),1)</f>
        <v>0</v>
      </c>
      <c r="E143" s="20" t="s">
        <v>701</v>
      </c>
      <c r="F143" s="56" t="str">
        <f>_xlfn.IFNA(Checklist48[[#This Row],[RelatedPQ]],"NA")</f>
        <v>NA</v>
      </c>
      <c r="G143" s="20" t="e">
        <f>IF(Checklist48[[#This Row],[PIGUID]]="","",INDEX(#REF!,MATCH(Checklist48[[#This Row],[PIGUID&amp;NO]],#REF!,0),2))</f>
        <v>#N/A</v>
      </c>
      <c r="H143" s="56" t="str">
        <f>Checklist48[[#This Row],[PIGUID]]&amp;"NO"</f>
        <v>6GD9zqi1cCUgRFhygYCirxNO</v>
      </c>
      <c r="I143" s="56" t="b">
        <f>IF(Checklist48[[#This Row],[PIGUID]]="","",INDEX(PIs[NA Exempt],MATCH(Checklist48[[#This Row],[PIGUID]],PIs[GUID],0),1))</f>
        <v>0</v>
      </c>
      <c r="J143" s="20" t="str">
        <f>IF(Checklist48[[#This Row],[SGUID]]="",IF(Checklist48[[#This Row],[SSGUID]]="",IF(Checklist48[[#This Row],[PIGUID]]="","",INDEX(PIs[[Column1]:[SS]],MATCH(Checklist48[[#This Row],[PIGUID]],PIs[GUID],0),2)),INDEX(PIs[[Column1]:[SS]],MATCH(Checklist48[[#This Row],[SSGUID]],PIs[SSGUID],0),18)),INDEX(PIs[[Column1]:[SS]],MATCH(Checklist48[[#This Row],[SGUID]],PIs[SGUID],0),14))</f>
        <v>FO 07.05.04</v>
      </c>
      <c r="K143" s="20"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werden gemäß den Anweisungen auf dem Etikett gemischt und gehandhabt.</v>
      </c>
      <c r="L143" s="20" t="str">
        <f>IF(Checklist48[[#This Row],[SGUID]]="",IF(Checklist48[[#This Row],[SSGUID]]="",INDEX(PIs[[Column1]:[SS]],MATCH(Checklist48[[#This Row],[PIGUID]],PIs[GUID],0),6),""),"")</f>
        <v>Zum Mischen von PSM müssen geeignete Messgeräte vorhanden sein. Die korrekten Handhabungs- und Abfüllverfahren müssen befolgt werden.</v>
      </c>
      <c r="M143" s="20" t="str">
        <f>IF(Checklist48[[#This Row],[SSGUID]]="",IF(Checklist48[[#This Row],[PIGUID]]="","",INDEX(PIs[[Column1]:[SS]],MATCH(Checklist48[[#This Row],[PIGUID]],PIs[GUID],0),8)),"")</f>
        <v>Kritisches Musskriterium</v>
      </c>
      <c r="N143" s="69"/>
      <c r="O143" s="69"/>
      <c r="P143" s="20" t="str">
        <f>IF(Checklist48[[#This Row],[ifna]]="NA","",IF(Checklist48[[#This Row],[RelatedPQ]]=0,"",IF(Checklist48[[#This Row],[RelatedPQ]]="","",IF((INDEX(#REF!,MATCH(Checklist48[[#This Row],[PIGUID&amp;NO]],#REF!,0),1))=Checklist48[[#This Row],[PIGUID]],'Static ID Table'!$A$10,""))))</f>
        <v/>
      </c>
      <c r="Q143" s="20" t="str">
        <f>IF(Checklist48[[#This Row],[Nicht anwendbar]]='Static ID Table'!$A$10,INDEX(#REF!,MATCH(Checklist48[[#This Row],[RelatedPQ]],#REF!,0),3),"")</f>
        <v/>
      </c>
      <c r="R143" s="69"/>
    </row>
    <row r="144" spans="2:18" ht="30.6" x14ac:dyDescent="0.3">
      <c r="B144" s="20"/>
      <c r="C144" s="20" t="s">
        <v>134</v>
      </c>
      <c r="D144" s="19">
        <f>IF(Checklist48[[#This Row],[SGUID]]="",IF(Checklist48[[#This Row],[SSGUID]]="",0,1),1)</f>
        <v>1</v>
      </c>
      <c r="E144" s="20"/>
      <c r="F144" s="56" t="str">
        <f>_xlfn.IFNA(Checklist48[[#This Row],[RelatedPQ]],"NA")</f>
        <v/>
      </c>
      <c r="G144" s="20" t="str">
        <f>IF(Checklist48[[#This Row],[PIGUID]]="","",INDEX(#REF!,MATCH(Checklist48[[#This Row],[PIGUID&amp;NO]],#REF!,0),2))</f>
        <v/>
      </c>
      <c r="H144" s="56" t="str">
        <f>Checklist48[[#This Row],[PIGUID]]&amp;"NO"</f>
        <v>NO</v>
      </c>
      <c r="I144" s="56" t="str">
        <f>IF(Checklist48[[#This Row],[PIGUID]]="","",INDEX(PIs[NA Exempt],MATCH(Checklist48[[#This Row],[PIGUID]],PIs[GUID],0),1))</f>
        <v/>
      </c>
      <c r="J144" s="20" t="str">
        <f>IF(Checklist48[[#This Row],[SGUID]]="",IF(Checklist48[[#This Row],[SSGUID]]="",IF(Checklist48[[#This Row],[PIGUID]]="","",INDEX(PIs[[Column1]:[SS]],MATCH(Checklist48[[#This Row],[PIGUID]],PIs[GUID],0),2)),INDEX(PIs[[Column1]:[SS]],MATCH(Checklist48[[#This Row],[SSGUID]],PIs[SSGUID],0),18)),INDEX(PIs[[Column1]:[SS]],MATCH(Checklist48[[#This Row],[SGUID]],PIs[SGUID],0),14))</f>
        <v>FO 07.06 Leere Pflanzenschutzmittelbehälter</v>
      </c>
      <c r="K144" s="20" t="str">
        <f>IF(Checklist48[[#This Row],[SGUID]]="",IF(Checklist48[[#This Row],[SSGUID]]="",IF(Checklist48[[#This Row],[PIGUID]]="","",INDEX(PIs[[Column1]:[SS]],MATCH(Checklist48[[#This Row],[PIGUID]],PIs[GUID],0),4)),INDEX(PIs[[Column1]:[Ssbody]],MATCH(Checklist48[[#This Row],[SSGUID]],PIs[SSGUID],0),19)),INDEX(PIs[[Column1]:[SS]],MATCH(Checklist48[[#This Row],[SGUID]],PIs[SGUID],0),15))</f>
        <v>-</v>
      </c>
      <c r="L144" s="20" t="str">
        <f>IF(Checklist48[[#This Row],[SGUID]]="",IF(Checklist48[[#This Row],[SSGUID]]="",INDEX(PIs[[Column1]:[SS]],MATCH(Checklist48[[#This Row],[PIGUID]],PIs[GUID],0),6),""),"")</f>
        <v/>
      </c>
      <c r="M144" s="20" t="str">
        <f>IF(Checklist48[[#This Row],[SSGUID]]="",IF(Checklist48[[#This Row],[PIGUID]]="","",INDEX(PIs[[Column1]:[SS]],MATCH(Checklist48[[#This Row],[PIGUID]],PIs[GUID],0),8)),"")</f>
        <v/>
      </c>
      <c r="N144" s="69"/>
      <c r="O144" s="69"/>
      <c r="P144" s="20" t="str">
        <f>IF(Checklist48[[#This Row],[ifna]]="NA","",IF(Checklist48[[#This Row],[RelatedPQ]]=0,"",IF(Checklist48[[#This Row],[RelatedPQ]]="","",IF((INDEX(#REF!,MATCH(Checklist48[[#This Row],[PIGUID&amp;NO]],#REF!,0),1))=Checklist48[[#This Row],[PIGUID]],'Static ID Table'!$A$10,""))))</f>
        <v/>
      </c>
      <c r="Q144" s="20" t="str">
        <f>IF(Checklist48[[#This Row],[Nicht anwendbar]]='Static ID Table'!$A$10,INDEX(#REF!,MATCH(Checklist48[[#This Row],[RelatedPQ]],#REF!,0),3),"")</f>
        <v/>
      </c>
      <c r="R144" s="69"/>
    </row>
    <row r="145" spans="2:18" ht="122.4" x14ac:dyDescent="0.3">
      <c r="B145" s="20"/>
      <c r="C145" s="20"/>
      <c r="D145" s="19">
        <f>IF(Checklist48[[#This Row],[SGUID]]="",IF(Checklist48[[#This Row],[SSGUID]]="",0,1),1)</f>
        <v>0</v>
      </c>
      <c r="E145" s="20" t="s">
        <v>906</v>
      </c>
      <c r="F145" s="56" t="str">
        <f>_xlfn.IFNA(Checklist48[[#This Row],[RelatedPQ]],"NA")</f>
        <v>NA</v>
      </c>
      <c r="G145" s="20" t="e">
        <f>IF(Checklist48[[#This Row],[PIGUID]]="","",INDEX(#REF!,MATCH(Checklist48[[#This Row],[PIGUID&amp;NO]],#REF!,0),2))</f>
        <v>#N/A</v>
      </c>
      <c r="H145" s="56" t="str">
        <f>Checklist48[[#This Row],[PIGUID]]&amp;"NO"</f>
        <v>6WR3u7wtuJvfHf6Z9rNIgNO</v>
      </c>
      <c r="I145" s="56" t="b">
        <f>IF(Checklist48[[#This Row],[PIGUID]]="","",INDEX(PIs[NA Exempt],MATCH(Checklist48[[#This Row],[PIGUID]],PIs[GUID],0),1))</f>
        <v>0</v>
      </c>
      <c r="J145" s="20" t="str">
        <f>IF(Checklist48[[#This Row],[SGUID]]="",IF(Checklist48[[#This Row],[SSGUID]]="",IF(Checklist48[[#This Row],[PIGUID]]="","",INDEX(PIs[[Column1]:[SS]],MATCH(Checklist48[[#This Row],[PIGUID]],PIs[GUID],0),2)),INDEX(PIs[[Column1]:[SS]],MATCH(Checklist48[[#This Row],[SSGUID]],PIs[SSGUID],0),18)),INDEX(PIs[[Column1]:[SS]],MATCH(Checklist48[[#This Row],[SGUID]],PIs[SGUID],0),14))</f>
        <v>FO 07.06.01</v>
      </c>
      <c r="K145" s="20" t="str">
        <f>IF(Checklist48[[#This Row],[SGUID]]="",IF(Checklist48[[#This Row],[SSGUID]]="",IF(Checklist48[[#This Row],[PIGUID]]="","",INDEX(PIs[[Column1]:[SS]],MATCH(Checklist48[[#This Row],[PIGUID]],PIs[GUID],0),4)),INDEX(PIs[[Column1]:[Ssbody]],MATCH(Checklist48[[#This Row],[SSGUID]],PIs[SSGUID],0),19)),INDEX(PIs[[Column1]:[SS]],MATCH(Checklist48[[#This Row],[SGUID]],PIs[SGUID],0),15))</f>
        <v>Leere Behälter von Pflanzenschutzmitteln (PSM) werden vor dem Lagern bzw. Entsorgen dreimal mit Wasser ausgespült. Das Spülwasser wird so entsorgt, dass das Risiko für die Umwelt gemindert wird.</v>
      </c>
      <c r="L145" s="20" t="str">
        <f>IF(Checklist48[[#This Row],[SGUID]]="",IF(Checklist48[[#This Row],[SSGUID]]="",INDEX(PIs[[Column1]:[SS]],MATCH(Checklist48[[#This Row],[PIGUID]],PIs[GUID],0),6),""),"")</f>
        <v>Das Gerät für die PSM-Anwendung muss über ein Druckspülsystem für PSM-Behälter verfügen. Alternativ muss es dokumentierte Anweisungen geben, jeden Behälter vor dem Entsorgen dreimal auszuspülen.
Das Spülwasser von den leeren PSM-Behältern muss beim Mischen stets in den Tank der Anwendungsvorrichtung zurückgeführt oder auf eine für die Arbeiter und die Umwelt ungefährliche Weise entsorgt werden. Dies erfolgt entweder durch das Benutzen vorhandener Druckspülsysteme für PSM-Behälter oder gemäß einem dokumentierten Verfahren für die durchführenden Personen.</v>
      </c>
      <c r="M145" s="20" t="str">
        <f>IF(Checklist48[[#This Row],[SSGUID]]="",IF(Checklist48[[#This Row],[PIGUID]]="","",INDEX(PIs[[Column1]:[SS]],MATCH(Checklist48[[#This Row],[PIGUID]],PIs[GUID],0),8)),"")</f>
        <v>Kritisches Musskriterium</v>
      </c>
      <c r="N145" s="69"/>
      <c r="O145" s="69"/>
      <c r="P145" s="20" t="str">
        <f>IF(Checklist48[[#This Row],[ifna]]="NA","",IF(Checklist48[[#This Row],[RelatedPQ]]=0,"",IF(Checklist48[[#This Row],[RelatedPQ]]="","",IF((INDEX(#REF!,MATCH(Checklist48[[#This Row],[PIGUID&amp;NO]],#REF!,0),1))=Checklist48[[#This Row],[PIGUID]],'Static ID Table'!$A$10,""))))</f>
        <v/>
      </c>
      <c r="Q145" s="20" t="str">
        <f>IF(Checklist48[[#This Row],[Nicht anwendbar]]='Static ID Table'!$A$10,INDEX(#REF!,MATCH(Checklist48[[#This Row],[RelatedPQ]],#REF!,0),3),"")</f>
        <v/>
      </c>
      <c r="R145" s="69"/>
    </row>
    <row r="146" spans="2:18" ht="81.599999999999994" x14ac:dyDescent="0.3">
      <c r="B146" s="20"/>
      <c r="C146" s="20"/>
      <c r="D146" s="19">
        <f>IF(Checklist48[[#This Row],[SGUID]]="",IF(Checklist48[[#This Row],[SSGUID]]="",0,1),1)</f>
        <v>0</v>
      </c>
      <c r="E146" s="20" t="s">
        <v>882</v>
      </c>
      <c r="F146" s="56" t="str">
        <f>_xlfn.IFNA(Checklist48[[#This Row],[RelatedPQ]],"NA")</f>
        <v>NA</v>
      </c>
      <c r="G146" s="20" t="e">
        <f>IF(Checklist48[[#This Row],[PIGUID]]="","",INDEX(#REF!,MATCH(Checklist48[[#This Row],[PIGUID&amp;NO]],#REF!,0),2))</f>
        <v>#N/A</v>
      </c>
      <c r="H146" s="56" t="str">
        <f>Checklist48[[#This Row],[PIGUID]]&amp;"NO"</f>
        <v>3ToajmpVrhj5TXiCLEnKzdNO</v>
      </c>
      <c r="I146" s="56" t="b">
        <f>IF(Checklist48[[#This Row],[PIGUID]]="","",INDEX(PIs[NA Exempt],MATCH(Checklist48[[#This Row],[PIGUID]],PIs[GUID],0),1))</f>
        <v>0</v>
      </c>
      <c r="J146" s="20" t="str">
        <f>IF(Checklist48[[#This Row],[SGUID]]="",IF(Checklist48[[#This Row],[SSGUID]]="",IF(Checklist48[[#This Row],[PIGUID]]="","",INDEX(PIs[[Column1]:[SS]],MATCH(Checklist48[[#This Row],[PIGUID]],PIs[GUID],0),2)),INDEX(PIs[[Column1]:[SS]],MATCH(Checklist48[[#This Row],[SSGUID]],PIs[SSGUID],0),18)),INDEX(PIs[[Column1]:[SS]],MATCH(Checklist48[[#This Row],[SGUID]],PIs[SGUID],0),14))</f>
        <v>FO 07.06.02</v>
      </c>
      <c r="K146" s="20" t="str">
        <f>IF(Checklist48[[#This Row],[SGUID]]="",IF(Checklist48[[#This Row],[SSGUID]]="",IF(Checklist48[[#This Row],[PIGUID]]="","",INDEX(PIs[[Column1]:[SS]],MATCH(Checklist48[[#This Row],[PIGUID]],PIs[GUID],0),4)),INDEX(PIs[[Column1]:[Ssbody]],MATCH(Checklist48[[#This Row],[SSGUID]],PIs[SSGUID],0),19)),INDEX(PIs[[Column1]:[SS]],MATCH(Checklist48[[#This Row],[SGUID]],PIs[SGUID],0),15))</f>
        <v>Das Wiederverwenden leerer Behälter von Pflanzenschutzmitteln (PSM) für andere Zwecke als das Aufbewahren und den Transport von identischen Produkten wird vermieden.</v>
      </c>
      <c r="L146" s="20" t="str">
        <f>IF(Checklist48[[#This Row],[SGUID]]="",IF(Checklist48[[#This Row],[SSGUID]]="",INDEX(PIs[[Column1]:[SS]],MATCH(Checklist48[[#This Row],[PIGUID]],PIs[GUID],0),6),""),"")</f>
        <v>Es müssen Nachweise darüber vorhanden sein, dass leere PSM-Behälter nicht für andere Zwecke wiederverwendet werden/worden sind als für das Aufbewahren und Transportieren der auf dem Originaletikett angegebenen Produkte. In Regionen, in denen das Risiko besteht, dass Behälter zum Transportieren von Trinkwasser verwendet werden, müssen Behälter vor dem Entsorgen mit Löchern versehen werden.</v>
      </c>
      <c r="M146" s="20" t="str">
        <f>IF(Checklist48[[#This Row],[SSGUID]]="",IF(Checklist48[[#This Row],[PIGUID]]="","",INDEX(PIs[[Column1]:[SS]],MATCH(Checklist48[[#This Row],[PIGUID]],PIs[GUID],0),8)),"")</f>
        <v>Nicht kritisches Musskriterium</v>
      </c>
      <c r="N146" s="69"/>
      <c r="O146" s="69"/>
      <c r="P146" s="20" t="str">
        <f>IF(Checklist48[[#This Row],[ifna]]="NA","",IF(Checklist48[[#This Row],[RelatedPQ]]=0,"",IF(Checklist48[[#This Row],[RelatedPQ]]="","",IF((INDEX(#REF!,MATCH(Checklist48[[#This Row],[PIGUID&amp;NO]],#REF!,0),1))=Checklist48[[#This Row],[PIGUID]],'Static ID Table'!$A$10,""))))</f>
        <v/>
      </c>
      <c r="Q146" s="20" t="str">
        <f>IF(Checklist48[[#This Row],[Nicht anwendbar]]='Static ID Table'!$A$10,INDEX(#REF!,MATCH(Checklist48[[#This Row],[RelatedPQ]],#REF!,0),3),"")</f>
        <v/>
      </c>
      <c r="R146" s="69"/>
    </row>
    <row r="147" spans="2:18" ht="71.400000000000006" x14ac:dyDescent="0.3">
      <c r="B147" s="20"/>
      <c r="C147" s="20"/>
      <c r="D147" s="19">
        <f>IF(Checklist48[[#This Row],[SGUID]]="",IF(Checklist48[[#This Row],[SSGUID]]="",0,1),1)</f>
        <v>0</v>
      </c>
      <c r="E147" s="20" t="s">
        <v>870</v>
      </c>
      <c r="F147" s="56" t="str">
        <f>_xlfn.IFNA(Checklist48[[#This Row],[RelatedPQ]],"NA")</f>
        <v>NA</v>
      </c>
      <c r="G147" s="20" t="e">
        <f>IF(Checklist48[[#This Row],[PIGUID]]="","",INDEX(#REF!,MATCH(Checklist48[[#This Row],[PIGUID&amp;NO]],#REF!,0),2))</f>
        <v>#N/A</v>
      </c>
      <c r="H147" s="56" t="str">
        <f>Checklist48[[#This Row],[PIGUID]]&amp;"NO"</f>
        <v>2PJJrwtoO00cfWO9E07WHWNO</v>
      </c>
      <c r="I147" s="56" t="b">
        <f>IF(Checklist48[[#This Row],[PIGUID]]="","",INDEX(PIs[NA Exempt],MATCH(Checklist48[[#This Row],[PIGUID]],PIs[GUID],0),1))</f>
        <v>0</v>
      </c>
      <c r="J147" s="20" t="str">
        <f>IF(Checklist48[[#This Row],[SGUID]]="",IF(Checklist48[[#This Row],[SSGUID]]="",IF(Checklist48[[#This Row],[PIGUID]]="","",INDEX(PIs[[Column1]:[SS]],MATCH(Checklist48[[#This Row],[PIGUID]],PIs[GUID],0),2)),INDEX(PIs[[Column1]:[SS]],MATCH(Checklist48[[#This Row],[SSGUID]],PIs[SSGUID],0),18)),INDEX(PIs[[Column1]:[SS]],MATCH(Checklist48[[#This Row],[SGUID]],PIs[SGUID],0),14))</f>
        <v>FO 07.06.03</v>
      </c>
      <c r="K147" s="20" t="str">
        <f>IF(Checklist48[[#This Row],[SGUID]]="",IF(Checklist48[[#This Row],[SSGUID]]="",IF(Checklist48[[#This Row],[PIGUID]]="","",INDEX(PIs[[Column1]:[SS]],MATCH(Checklist48[[#This Row],[PIGUID]],PIs[GUID],0),4)),INDEX(PIs[[Column1]:[Ssbody]],MATCH(Checklist48[[#This Row],[SSGUID]],PIs[SSGUID],0),19)),INDEX(PIs[[Column1]:[SS]],MATCH(Checklist48[[#This Row],[SGUID]],PIs[SGUID],0),15))</f>
        <v>Leere Behälter werden sicher gelagert, bis ihre Entsorgung möglich ist.</v>
      </c>
      <c r="L147" s="20" t="str">
        <f>IF(Checklist48[[#This Row],[SGUID]]="",IF(Checklist48[[#This Row],[SSGUID]]="",INDEX(PIs[[Column1]:[SS]],MATCH(Checklist48[[#This Row],[PIGUID]],PIs[GUID],0),6),""),"")</f>
        <v>Es muss einen ausgewiesenen sicheren Lagerbereich geben, in dem alle leeren Behälter von Pflanzenschutzmitteln (PSM) vor der Entsorgung aufbewahrt werden. Dieser ist vom Erntegut und Verpackungsmaterial getrennt (z. B. dauerhaft durch Beschilderung gekennzeichnet) und für Menschen und Tiere nicht frei zugänglich.</v>
      </c>
      <c r="M147" s="20" t="str">
        <f>IF(Checklist48[[#This Row],[SSGUID]]="",IF(Checklist48[[#This Row],[PIGUID]]="","",INDEX(PIs[[Column1]:[SS]],MATCH(Checklist48[[#This Row],[PIGUID]],PIs[GUID],0),8)),"")</f>
        <v>Nicht kritisches Musskriterium</v>
      </c>
      <c r="N147" s="69"/>
      <c r="O147" s="69"/>
      <c r="P147" s="20" t="str">
        <f>IF(Checklist48[[#This Row],[ifna]]="NA","",IF(Checklist48[[#This Row],[RelatedPQ]]=0,"",IF(Checklist48[[#This Row],[RelatedPQ]]="","",IF((INDEX(#REF!,MATCH(Checklist48[[#This Row],[PIGUID&amp;NO]],#REF!,0),1))=Checklist48[[#This Row],[PIGUID]],'Static ID Table'!$A$10,""))))</f>
        <v/>
      </c>
      <c r="Q147" s="20" t="str">
        <f>IF(Checklist48[[#This Row],[Nicht anwendbar]]='Static ID Table'!$A$10,INDEX(#REF!,MATCH(Checklist48[[#This Row],[RelatedPQ]],#REF!,0),3),"")</f>
        <v/>
      </c>
      <c r="R147" s="69"/>
    </row>
    <row r="148" spans="2:18" ht="61.2" x14ac:dyDescent="0.3">
      <c r="B148" s="20"/>
      <c r="C148" s="20"/>
      <c r="D148" s="19">
        <f>IF(Checklist48[[#This Row],[SGUID]]="",IF(Checklist48[[#This Row],[SSGUID]]="",0,1),1)</f>
        <v>0</v>
      </c>
      <c r="E148" s="20" t="s">
        <v>127</v>
      </c>
      <c r="F148" s="56" t="str">
        <f>_xlfn.IFNA(Checklist48[[#This Row],[RelatedPQ]],"NA")</f>
        <v>NA</v>
      </c>
      <c r="G148" s="20" t="e">
        <f>IF(Checklist48[[#This Row],[PIGUID]]="","",INDEX(#REF!,MATCH(Checklist48[[#This Row],[PIGUID&amp;NO]],#REF!,0),2))</f>
        <v>#N/A</v>
      </c>
      <c r="H148" s="56" t="str">
        <f>Checklist48[[#This Row],[PIGUID]]&amp;"NO"</f>
        <v>7B88XM07CTRiUy0OoP9p3SNO</v>
      </c>
      <c r="I148" s="56" t="b">
        <f>IF(Checklist48[[#This Row],[PIGUID]]="","",INDEX(PIs[NA Exempt],MATCH(Checklist48[[#This Row],[PIGUID]],PIs[GUID],0),1))</f>
        <v>0</v>
      </c>
      <c r="J148" s="20" t="str">
        <f>IF(Checklist48[[#This Row],[SGUID]]="",IF(Checklist48[[#This Row],[SSGUID]]="",IF(Checklist48[[#This Row],[PIGUID]]="","",INDEX(PIs[[Column1]:[SS]],MATCH(Checklist48[[#This Row],[PIGUID]],PIs[GUID],0),2)),INDEX(PIs[[Column1]:[SS]],MATCH(Checklist48[[#This Row],[SSGUID]],PIs[SSGUID],0),18)),INDEX(PIs[[Column1]:[SS]],MATCH(Checklist48[[#This Row],[SGUID]],PIs[SGUID],0),14))</f>
        <v>FO 07.06.04</v>
      </c>
      <c r="K148" s="20" t="str">
        <f>IF(Checklist48[[#This Row],[SGUID]]="",IF(Checklist48[[#This Row],[SSGUID]]="",IF(Checklist48[[#This Row],[PIGUID]]="","",INDEX(PIs[[Column1]:[SS]],MATCH(Checklist48[[#This Row],[PIGUID]],PIs[GUID],0),4)),INDEX(PIs[[Column1]:[Ssbody]],MATCH(Checklist48[[#This Row],[SSGUID]],PIs[SSGUID],0),19)),INDEX(PIs[[Column1]:[SS]],MATCH(Checklist48[[#This Row],[SGUID]],PIs[SGUID],0),15))</f>
        <v>Leere Behälter von Pflanzenschutzmitteln (PSM) werden so entsorgt, dass das Risiko für Mensch und Umwelt gemindert wird.</v>
      </c>
      <c r="L148" s="20" t="str">
        <f>IF(Checklist48[[#This Row],[SGUID]]="",IF(Checklist48[[#This Row],[SSGUID]]="",INDEX(PIs[[Column1]:[SS]],MATCH(Checklist48[[#This Row],[PIGUID]],PIs[GUID],0),6),""),"")</f>
        <v>Zum Entsorgen von entleerten PSM-Behältern muss der Produzent vor dem Entsorgen sichere Vorkehrungen für die Handhabung treffen. Er muss eine Entsorgungsmethode verwenden, die vermeidet, dass Menschen in Berührung mit den Behälterinhalten kommen und dass die Umwelt (Wasserläufe, Flora und Fauna) kontaminiert wird.</v>
      </c>
      <c r="M148" s="20" t="str">
        <f>IF(Checklist48[[#This Row],[SSGUID]]="",IF(Checklist48[[#This Row],[PIGUID]]="","",INDEX(PIs[[Column1]:[SS]],MATCH(Checklist48[[#This Row],[PIGUID]],PIs[GUID],0),8)),"")</f>
        <v>Nicht kritisches Musskriterium</v>
      </c>
      <c r="N148" s="69"/>
      <c r="O148" s="69"/>
      <c r="P148" s="20" t="str">
        <f>IF(Checklist48[[#This Row],[ifna]]="NA","",IF(Checklist48[[#This Row],[RelatedPQ]]=0,"",IF(Checklist48[[#This Row],[RelatedPQ]]="","",IF((INDEX(#REF!,MATCH(Checklist48[[#This Row],[PIGUID&amp;NO]],#REF!,0),1))=Checklist48[[#This Row],[PIGUID]],'Static ID Table'!$A$10,""))))</f>
        <v/>
      </c>
      <c r="Q148" s="20" t="str">
        <f>IF(Checklist48[[#This Row],[Nicht anwendbar]]='Static ID Table'!$A$10,INDEX(#REF!,MATCH(Checklist48[[#This Row],[RelatedPQ]],#REF!,0),3),"")</f>
        <v/>
      </c>
      <c r="R148" s="69"/>
    </row>
    <row r="149" spans="2:18" ht="81.599999999999994" x14ac:dyDescent="0.3">
      <c r="B149" s="20"/>
      <c r="C149" s="20"/>
      <c r="D149" s="19">
        <f>IF(Checklist48[[#This Row],[SGUID]]="",IF(Checklist48[[#This Row],[SSGUID]]="",0,1),1)</f>
        <v>0</v>
      </c>
      <c r="E149" s="20" t="s">
        <v>135</v>
      </c>
      <c r="F149" s="56" t="str">
        <f>_xlfn.IFNA(Checklist48[[#This Row],[RelatedPQ]],"NA")</f>
        <v>NA</v>
      </c>
      <c r="G149" s="20" t="e">
        <f>IF(Checklist48[[#This Row],[PIGUID]]="","",INDEX(#REF!,MATCH(Checklist48[[#This Row],[PIGUID&amp;NO]],#REF!,0),2))</f>
        <v>#N/A</v>
      </c>
      <c r="H149" s="56" t="str">
        <f>Checklist48[[#This Row],[PIGUID]]&amp;"NO"</f>
        <v>6EMafRe3t5Y3mnMxnrbv8FNO</v>
      </c>
      <c r="I149" s="56" t="b">
        <f>IF(Checklist48[[#This Row],[PIGUID]]="","",INDEX(PIs[NA Exempt],MATCH(Checklist48[[#This Row],[PIGUID]],PIs[GUID],0),1))</f>
        <v>0</v>
      </c>
      <c r="J149" s="20" t="str">
        <f>IF(Checklist48[[#This Row],[SGUID]]="",IF(Checklist48[[#This Row],[SSGUID]]="",IF(Checklist48[[#This Row],[PIGUID]]="","",INDEX(PIs[[Column1]:[SS]],MATCH(Checklist48[[#This Row],[PIGUID]],PIs[GUID],0),2)),INDEX(PIs[[Column1]:[SS]],MATCH(Checklist48[[#This Row],[SSGUID]],PIs[SSGUID],0),18)),INDEX(PIs[[Column1]:[SS]],MATCH(Checklist48[[#This Row],[SGUID]],PIs[SGUID],0),14))</f>
        <v>FO 07.06.05</v>
      </c>
      <c r="K149" s="20" t="str">
        <f>IF(Checklist48[[#This Row],[SGUID]]="",IF(Checklist48[[#This Row],[SSGUID]]="",IF(Checklist48[[#This Row],[PIGUID]]="","",INDEX(PIs[[Column1]:[SS]],MATCH(Checklist48[[#This Row],[PIGUID]],PIs[GUID],0),4)),INDEX(PIs[[Column1]:[Ssbody]],MATCH(Checklist48[[#This Row],[SSGUID]],PIs[SSGUID],0),19)),INDEX(PIs[[Column1]:[SS]],MATCH(Checklist48[[#This Row],[SGUID]],PIs[SGUID],0),15))</f>
        <v>Soweit verfügbar, werden offizielle Sammel- und Entsorgungssysteme genutzt und die leeren Behälter werden hierfür gemäß den Regeln des jeweiligen Sammel- und Entsorgungssystems gelagert, gekennzeichnet und gehandhabt.</v>
      </c>
      <c r="L149" s="20" t="str">
        <f>IF(Checklist48[[#This Row],[SGUID]]="",IF(Checklist48[[#This Row],[SSGUID]]="",INDEX(PIs[[Column1]:[SS]],MATCH(Checklist48[[#This Row],[PIGUID]],PIs[GUID],0),6),""),"")</f>
        <v>Es müssen Aufzeichnungen über die Beteiligung des Produzenten an einem offiziellen Sammel- und Entsorgungssystem vorhanden sein, wenn ein solches System existiert. Alle leeren Behälter von Pflanzenschutzmitteln (PSM) müssen nach ihrer Entleerung gemäß den Anforderungen des offiziellen Sammel- und Entsorgungssystems (sofern vorhanden) gelagert, gekennzeichnet und gehandhabt werden.</v>
      </c>
      <c r="M149" s="20" t="str">
        <f>IF(Checklist48[[#This Row],[SSGUID]]="",IF(Checklist48[[#This Row],[PIGUID]]="","",INDEX(PIs[[Column1]:[SS]],MATCH(Checklist48[[#This Row],[PIGUID]],PIs[GUID],0),8)),"")</f>
        <v>Nicht kritisches Musskriterium</v>
      </c>
      <c r="N149" s="69"/>
      <c r="O149" s="69"/>
      <c r="P149" s="20" t="str">
        <f>IF(Checklist48[[#This Row],[ifna]]="NA","",IF(Checklist48[[#This Row],[RelatedPQ]]=0,"",IF(Checklist48[[#This Row],[RelatedPQ]]="","",IF((INDEX(#REF!,MATCH(Checklist48[[#This Row],[PIGUID&amp;NO]],#REF!,0),1))=Checklist48[[#This Row],[PIGUID]],'Static ID Table'!$A$10,""))))</f>
        <v/>
      </c>
      <c r="Q149" s="20" t="str">
        <f>IF(Checklist48[[#This Row],[Nicht anwendbar]]='Static ID Table'!$A$10,INDEX(#REF!,MATCH(Checklist48[[#This Row],[RelatedPQ]],#REF!,0),3),"")</f>
        <v/>
      </c>
      <c r="R149" s="69"/>
    </row>
    <row r="150" spans="2:18" ht="30.6" x14ac:dyDescent="0.3">
      <c r="B150" s="20"/>
      <c r="C150" s="20"/>
      <c r="D150" s="19">
        <f>IF(Checklist48[[#This Row],[SGUID]]="",IF(Checklist48[[#This Row],[SSGUID]]="",0,1),1)</f>
        <v>0</v>
      </c>
      <c r="E150" s="20" t="s">
        <v>864</v>
      </c>
      <c r="F150" s="56" t="str">
        <f>_xlfn.IFNA(Checklist48[[#This Row],[RelatedPQ]],"NA")</f>
        <v>NA</v>
      </c>
      <c r="G150" s="20" t="e">
        <f>IF(Checklist48[[#This Row],[PIGUID]]="","",INDEX(#REF!,MATCH(Checklist48[[#This Row],[PIGUID&amp;NO]],#REF!,0),2))</f>
        <v>#N/A</v>
      </c>
      <c r="H150" s="56" t="str">
        <f>Checklist48[[#This Row],[PIGUID]]&amp;"NO"</f>
        <v>6agNB6KtK3MjTVsJYdiMIRNO</v>
      </c>
      <c r="I150" s="56" t="b">
        <f>IF(Checklist48[[#This Row],[PIGUID]]="","",INDEX(PIs[NA Exempt],MATCH(Checklist48[[#This Row],[PIGUID]],PIs[GUID],0),1))</f>
        <v>0</v>
      </c>
      <c r="J150" s="20" t="str">
        <f>IF(Checklist48[[#This Row],[SGUID]]="",IF(Checklist48[[#This Row],[SSGUID]]="",IF(Checklist48[[#This Row],[PIGUID]]="","",INDEX(PIs[[Column1]:[SS]],MATCH(Checklist48[[#This Row],[PIGUID]],PIs[GUID],0),2)),INDEX(PIs[[Column1]:[SS]],MATCH(Checklist48[[#This Row],[SSGUID]],PIs[SSGUID],0),18)),INDEX(PIs[[Column1]:[SS]],MATCH(Checklist48[[#This Row],[SGUID]],PIs[SGUID],0),14))</f>
        <v>FO 07.06.06</v>
      </c>
      <c r="K150" s="20" t="str">
        <f>IF(Checklist48[[#This Row],[SGUID]]="",IF(Checklist48[[#This Row],[SSGUID]]="",IF(Checklist48[[#This Row],[PIGUID]]="","",INDEX(PIs[[Column1]:[SS]],MATCH(Checklist48[[#This Row],[PIGUID]],PIs[GUID],0),4)),INDEX(PIs[[Column1]:[Ssbody]],MATCH(Checklist48[[#This Row],[SSGUID]],PIs[SSGUID],0),19)),INDEX(PIs[[Column1]:[SS]],MATCH(Checklist48[[#This Row],[SGUID]],PIs[SGUID],0),15))</f>
        <v>Alle lokalen Vorschriften zum Entsorgen oder Vernichten von Behältern von Pflanzenschutzmitteln (PSM) werden eingehalten.</v>
      </c>
      <c r="L150" s="20" t="str">
        <f>IF(Checklist48[[#This Row],[SGUID]]="",IF(Checklist48[[#This Row],[SSGUID]]="",INDEX(PIs[[Column1]:[SS]],MATCH(Checklist48[[#This Row],[PIGUID]],PIs[GUID],0),6),""),"")</f>
        <v>Beim Entsorgen der leeren PSM-Behälter müssen alle relevanten nationalen, regionalen und lokalen Vorschriften und Gesetze, sofern vorhanden, eingehalten worden sein.</v>
      </c>
      <c r="M150" s="20" t="str">
        <f>IF(Checklist48[[#This Row],[SSGUID]]="",IF(Checklist48[[#This Row],[PIGUID]]="","",INDEX(PIs[[Column1]:[SS]],MATCH(Checklist48[[#This Row],[PIGUID]],PIs[GUID],0),8)),"")</f>
        <v>Kritisches Musskriterium</v>
      </c>
      <c r="N150" s="69"/>
      <c r="O150" s="69"/>
      <c r="P150" s="20" t="str">
        <f>IF(Checklist48[[#This Row],[ifna]]="NA","",IF(Checklist48[[#This Row],[RelatedPQ]]=0,"",IF(Checklist48[[#This Row],[RelatedPQ]]="","",IF((INDEX(#REF!,MATCH(Checklist48[[#This Row],[PIGUID&amp;NO]],#REF!,0),1))=Checklist48[[#This Row],[PIGUID]],'Static ID Table'!$A$10,""))))</f>
        <v/>
      </c>
      <c r="Q150" s="20" t="str">
        <f>IF(Checklist48[[#This Row],[Nicht anwendbar]]='Static ID Table'!$A$10,INDEX(#REF!,MATCH(Checklist48[[#This Row],[RelatedPQ]],#REF!,0),3),"")</f>
        <v/>
      </c>
      <c r="R150" s="69"/>
    </row>
    <row r="151" spans="2:18" ht="40.799999999999997" x14ac:dyDescent="0.3">
      <c r="B151" s="20"/>
      <c r="C151" s="20" t="s">
        <v>863</v>
      </c>
      <c r="D151" s="19">
        <f>IF(Checklist48[[#This Row],[SGUID]]="",IF(Checklist48[[#This Row],[SSGUID]]="",0,1),1)</f>
        <v>1</v>
      </c>
      <c r="E151" s="20"/>
      <c r="F151" s="56" t="str">
        <f>_xlfn.IFNA(Checklist48[[#This Row],[RelatedPQ]],"NA")</f>
        <v/>
      </c>
      <c r="G151" s="20" t="str">
        <f>IF(Checklist48[[#This Row],[PIGUID]]="","",INDEX(#REF!,MATCH(Checklist48[[#This Row],[PIGUID&amp;NO]],#REF!,0),2))</f>
        <v/>
      </c>
      <c r="H151" s="56" t="str">
        <f>Checklist48[[#This Row],[PIGUID]]&amp;"NO"</f>
        <v>NO</v>
      </c>
      <c r="I151" s="56" t="str">
        <f>IF(Checklist48[[#This Row],[PIGUID]]="","",INDEX(PIs[NA Exempt],MATCH(Checklist48[[#This Row],[PIGUID]],PIs[GUID],0),1))</f>
        <v/>
      </c>
      <c r="J151"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07.07 Nicht verwendete Pflanzenschutzmittel </v>
      </c>
      <c r="K151" s="20" t="str">
        <f>IF(Checklist48[[#This Row],[SGUID]]="",IF(Checklist48[[#This Row],[SSGUID]]="",IF(Checklist48[[#This Row],[PIGUID]]="","",INDEX(PIs[[Column1]:[SS]],MATCH(Checklist48[[#This Row],[PIGUID]],PIs[GUID],0),4)),INDEX(PIs[[Column1]:[Ssbody]],MATCH(Checklist48[[#This Row],[SSGUID]],PIs[SSGUID],0),19)),INDEX(PIs[[Column1]:[SS]],MATCH(Checklist48[[#This Row],[SGUID]],PIs[SGUID],0),15))</f>
        <v>-</v>
      </c>
      <c r="L151" s="20" t="str">
        <f>IF(Checklist48[[#This Row],[SGUID]]="",IF(Checklist48[[#This Row],[SSGUID]]="",INDEX(PIs[[Column1]:[SS]],MATCH(Checklist48[[#This Row],[PIGUID]],PIs[GUID],0),6),""),"")</f>
        <v/>
      </c>
      <c r="M151" s="20" t="str">
        <f>IF(Checklist48[[#This Row],[SSGUID]]="",IF(Checklist48[[#This Row],[PIGUID]]="","",INDEX(PIs[[Column1]:[SS]],MATCH(Checklist48[[#This Row],[PIGUID]],PIs[GUID],0),8)),"")</f>
        <v/>
      </c>
      <c r="N151" s="69"/>
      <c r="O151" s="69"/>
      <c r="P151" s="20" t="str">
        <f>IF(Checklist48[[#This Row],[ifna]]="NA","",IF(Checklist48[[#This Row],[RelatedPQ]]=0,"",IF(Checklist48[[#This Row],[RelatedPQ]]="","",IF((INDEX(#REF!,MATCH(Checklist48[[#This Row],[PIGUID&amp;NO]],#REF!,0),1))=Checklist48[[#This Row],[PIGUID]],'Static ID Table'!$A$10,""))))</f>
        <v/>
      </c>
      <c r="Q151" s="20" t="str">
        <f>IF(Checklist48[[#This Row],[Nicht anwendbar]]='Static ID Table'!$A$10,INDEX(#REF!,MATCH(Checklist48[[#This Row],[RelatedPQ]],#REF!,0),3),"")</f>
        <v/>
      </c>
      <c r="R151" s="69"/>
    </row>
    <row r="152" spans="2:18" ht="51" x14ac:dyDescent="0.3">
      <c r="B152" s="20"/>
      <c r="C152" s="20"/>
      <c r="D152" s="19">
        <f>IF(Checklist48[[#This Row],[SGUID]]="",IF(Checklist48[[#This Row],[SSGUID]]="",0,1),1)</f>
        <v>0</v>
      </c>
      <c r="E152" s="20" t="s">
        <v>857</v>
      </c>
      <c r="F152" s="56" t="str">
        <f>_xlfn.IFNA(Checklist48[[#This Row],[RelatedPQ]],"NA")</f>
        <v>NA</v>
      </c>
      <c r="G152" s="20" t="e">
        <f>IF(Checklist48[[#This Row],[PIGUID]]="","",INDEX(#REF!,MATCH(Checklist48[[#This Row],[PIGUID&amp;NO]],#REF!,0),2))</f>
        <v>#N/A</v>
      </c>
      <c r="H152" s="56" t="str">
        <f>Checklist48[[#This Row],[PIGUID]]&amp;"NO"</f>
        <v>GrWM6LSjdibnpeJcmYNl8NO</v>
      </c>
      <c r="I152" s="56" t="b">
        <f>IF(Checklist48[[#This Row],[PIGUID]]="","",INDEX(PIs[NA Exempt],MATCH(Checklist48[[#This Row],[PIGUID]],PIs[GUID],0),1))</f>
        <v>0</v>
      </c>
      <c r="J152" s="20" t="str">
        <f>IF(Checklist48[[#This Row],[SGUID]]="",IF(Checklist48[[#This Row],[SSGUID]]="",IF(Checklist48[[#This Row],[PIGUID]]="","",INDEX(PIs[[Column1]:[SS]],MATCH(Checklist48[[#This Row],[PIGUID]],PIs[GUID],0),2)),INDEX(PIs[[Column1]:[SS]],MATCH(Checklist48[[#This Row],[SSGUID]],PIs[SSGUID],0),18)),INDEX(PIs[[Column1]:[SS]],MATCH(Checklist48[[#This Row],[SGUID]],PIs[SGUID],0),14))</f>
        <v>FO 07.07.01</v>
      </c>
      <c r="K152" s="20" t="str">
        <f>IF(Checklist48[[#This Row],[SGUID]]="",IF(Checklist48[[#This Row],[SSGUID]]="",IF(Checklist48[[#This Row],[PIGUID]]="","",INDEX(PIs[[Column1]:[SS]],MATCH(Checklist48[[#This Row],[PIGUID]],PIs[GUID],0),4)),INDEX(PIs[[Column1]:[Ssbody]],MATCH(Checklist48[[#This Row],[SSGUID]],PIs[SSGUID],0),19)),INDEX(PIs[[Column1]:[SS]],MATCH(Checklist48[[#This Row],[SGUID]],PIs[SGUID],0),15))</f>
        <v>Nicht verwendete Pflanzenschutzmittel (PSM) werden sicher aufbewahrt, identifiziert und über zugelassene und anerkannte Stellen entsorgt.</v>
      </c>
      <c r="L152" s="20" t="str">
        <f>IF(Checklist48[[#This Row],[SGUID]]="",IF(Checklist48[[#This Row],[SSGUID]]="",INDEX(PIs[[Column1]:[SS]],MATCH(Checklist48[[#This Row],[PIGUID]],PIs[GUID],0),6),""),"")</f>
        <v>Es müssen Aufzeichnungen darüber vorhanden sein, dass nicht verwendete PSM über amtlich zugelassene Stellen entsorgt worden sind. Falls dies nicht möglich ist, müssen nicht verwendete PSM entsprechend sicher aufbewahrt werden und identifizierbar sein.</v>
      </c>
      <c r="M152" s="20" t="str">
        <f>IF(Checklist48[[#This Row],[SSGUID]]="",IF(Checklist48[[#This Row],[PIGUID]]="","",INDEX(PIs[[Column1]:[SS]],MATCH(Checklist48[[#This Row],[PIGUID]],PIs[GUID],0),8)),"")</f>
        <v>Nicht kritisches Musskriterium</v>
      </c>
      <c r="N152" s="69"/>
      <c r="O152" s="69"/>
      <c r="P152" s="20" t="str">
        <f>IF(Checklist48[[#This Row],[ifna]]="NA","",IF(Checklist48[[#This Row],[RelatedPQ]]=0,"",IF(Checklist48[[#This Row],[RelatedPQ]]="","",IF((INDEX(#REF!,MATCH(Checklist48[[#This Row],[PIGUID&amp;NO]],#REF!,0),1))=Checklist48[[#This Row],[PIGUID]],'Static ID Table'!$A$10,""))))</f>
        <v/>
      </c>
      <c r="Q152" s="20" t="str">
        <f>IF(Checklist48[[#This Row],[Nicht anwendbar]]='Static ID Table'!$A$10,INDEX(#REF!,MATCH(Checklist48[[#This Row],[RelatedPQ]],#REF!,0),3),"")</f>
        <v/>
      </c>
      <c r="R152" s="69"/>
    </row>
    <row r="153" spans="2:18" ht="40.799999999999997" x14ac:dyDescent="0.3">
      <c r="B153" s="20"/>
      <c r="C153" s="20" t="s">
        <v>924</v>
      </c>
      <c r="D153" s="19">
        <f>IF(Checklist48[[#This Row],[SGUID]]="",IF(Checklist48[[#This Row],[SSGUID]]="",0,1),1)</f>
        <v>1</v>
      </c>
      <c r="E153" s="20"/>
      <c r="F153" s="56" t="str">
        <f>_xlfn.IFNA(Checklist48[[#This Row],[RelatedPQ]],"NA")</f>
        <v/>
      </c>
      <c r="G153" s="20" t="str">
        <f>IF(Checklist48[[#This Row],[PIGUID]]="","",INDEX(#REF!,MATCH(Checklist48[[#This Row],[PIGUID&amp;NO]],#REF!,0),2))</f>
        <v/>
      </c>
      <c r="H153" s="56" t="str">
        <f>Checklist48[[#This Row],[PIGUID]]&amp;"NO"</f>
        <v>NO</v>
      </c>
      <c r="I153" s="56" t="str">
        <f>IF(Checklist48[[#This Row],[PIGUID]]="","",INDEX(PIs[NA Exempt],MATCH(Checklist48[[#This Row],[PIGUID]],PIs[GUID],0),1))</f>
        <v/>
      </c>
      <c r="J153"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07.08 Anwendung sonstiger Substanzen </v>
      </c>
      <c r="K153" s="20" t="str">
        <f>IF(Checklist48[[#This Row],[SGUID]]="",IF(Checklist48[[#This Row],[SSGUID]]="",IF(Checklist48[[#This Row],[PIGUID]]="","",INDEX(PIs[[Column1]:[SS]],MATCH(Checklist48[[#This Row],[PIGUID]],PIs[GUID],0),4)),INDEX(PIs[[Column1]:[Ssbody]],MATCH(Checklist48[[#This Row],[SSGUID]],PIs[SSGUID],0),19)),INDEX(PIs[[Column1]:[SS]],MATCH(Checklist48[[#This Row],[SGUID]],PIs[SGUID],0),15))</f>
        <v>-</v>
      </c>
      <c r="L153" s="20" t="str">
        <f>IF(Checklist48[[#This Row],[SGUID]]="",IF(Checklist48[[#This Row],[SSGUID]]="",INDEX(PIs[[Column1]:[SS]],MATCH(Checklist48[[#This Row],[PIGUID]],PIs[GUID],0),6),""),"")</f>
        <v/>
      </c>
      <c r="M153" s="20" t="str">
        <f>IF(Checklist48[[#This Row],[SSGUID]]="",IF(Checklist48[[#This Row],[PIGUID]]="","",INDEX(PIs[[Column1]:[SS]],MATCH(Checklist48[[#This Row],[PIGUID]],PIs[GUID],0),8)),"")</f>
        <v/>
      </c>
      <c r="N153" s="69"/>
      <c r="O153" s="69"/>
      <c r="P153" s="20" t="str">
        <f>IF(Checklist48[[#This Row],[ifna]]="NA","",IF(Checklist48[[#This Row],[RelatedPQ]]=0,"",IF(Checklist48[[#This Row],[RelatedPQ]]="","",IF((INDEX(#REF!,MATCH(Checklist48[[#This Row],[PIGUID&amp;NO]],#REF!,0),1))=Checklist48[[#This Row],[PIGUID]],'Static ID Table'!$A$10,""))))</f>
        <v/>
      </c>
      <c r="Q153" s="20" t="str">
        <f>IF(Checklist48[[#This Row],[Nicht anwendbar]]='Static ID Table'!$A$10,INDEX(#REF!,MATCH(Checklist48[[#This Row],[RelatedPQ]],#REF!,0),3),"")</f>
        <v/>
      </c>
      <c r="R153" s="69"/>
    </row>
    <row r="154" spans="2:18" ht="142.80000000000001" x14ac:dyDescent="0.3">
      <c r="B154" s="20"/>
      <c r="C154" s="20"/>
      <c r="D154" s="19">
        <f>IF(Checklist48[[#This Row],[SGUID]]="",IF(Checklist48[[#This Row],[SSGUID]]="",0,1),1)</f>
        <v>0</v>
      </c>
      <c r="E154" s="20" t="s">
        <v>918</v>
      </c>
      <c r="F154" s="56" t="str">
        <f>_xlfn.IFNA(Checklist48[[#This Row],[RelatedPQ]],"NA")</f>
        <v>NA</v>
      </c>
      <c r="G154" s="20" t="e">
        <f>IF(Checklist48[[#This Row],[PIGUID]]="","",INDEX(#REF!,MATCH(Checklist48[[#This Row],[PIGUID&amp;NO]],#REF!,0),2))</f>
        <v>#N/A</v>
      </c>
      <c r="H154" s="56" t="str">
        <f>Checklist48[[#This Row],[PIGUID]]&amp;"NO"</f>
        <v>2FULGeBZj6LWC8nczRT4rtNO</v>
      </c>
      <c r="I154" s="56" t="b">
        <f>IF(Checklist48[[#This Row],[PIGUID]]="","",INDEX(PIs[NA Exempt],MATCH(Checklist48[[#This Row],[PIGUID]],PIs[GUID],0),1))</f>
        <v>0</v>
      </c>
      <c r="J154" s="20" t="str">
        <f>IF(Checklist48[[#This Row],[SGUID]]="",IF(Checklist48[[#This Row],[SSGUID]]="",IF(Checklist48[[#This Row],[PIGUID]]="","",INDEX(PIs[[Column1]:[SS]],MATCH(Checklist48[[#This Row],[PIGUID]],PIs[GUID],0),2)),INDEX(PIs[[Column1]:[SS]],MATCH(Checklist48[[#This Row],[SSGUID]],PIs[SSGUID],0),18)),INDEX(PIs[[Column1]:[SS]],MATCH(Checklist48[[#This Row],[SGUID]],PIs[SGUID],0),14))</f>
        <v>FO 07.08.01</v>
      </c>
      <c r="K154"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aktuelle Aufzeichnungen über Anwendungen jeglicher sonstigen Substanzen aufbewahrt, die unter keinen der Abschnitte fallen.</v>
      </c>
      <c r="L154" s="20" t="str">
        <f>IF(Checklist48[[#This Row],[SGUID]]="",IF(Checklist48[[#This Row],[SSGUID]]="",INDEX(PIs[[Column1]:[SS]],MATCH(Checklist48[[#This Row],[PIGUID]],PIs[GUID],0),6),""),"")</f>
        <v>Falls Präparate wie z. B. Pflanzenstärkungsmittel, Bodenverbesserer oder jegliche andere Substanzen, seien sie selbst hergestellt oder gekauft, bei registrierten Kulturen eingesetzt werden, müssen hierüber Aufzeichnungen vorhanden sein. Die Aufzeichnungen müssen die Bezeichnung der Substanzen enthalten (z. B. ihre pflanzliche Herkunft), die Kultur, das Feld und das Datum ihrer Anwendung. Bei gekauften Produkten müssen außerdem, sofern relevant, die Handelsbezeichnung sowie die Wirk- bzw. Inhaltsstoffe oder Hauptbestandteile (z. B. Pflanzen, Algen, Mineralien) aufgezeichnet werden.
Der Produzent muss sicherstellen, dass die Verwendung weder die Gesundheit von Arbeitern noch die Umwelt gefährdet.</v>
      </c>
      <c r="M154" s="20" t="str">
        <f>IF(Checklist48[[#This Row],[SSGUID]]="",IF(Checklist48[[#This Row],[PIGUID]]="","",INDEX(PIs[[Column1]:[SS]],MATCH(Checklist48[[#This Row],[PIGUID]],PIs[GUID],0),8)),"")</f>
        <v>Nicht kritisches Musskriterium</v>
      </c>
      <c r="N154" s="69"/>
      <c r="O154" s="69"/>
      <c r="P154" s="20" t="str">
        <f>IF(Checklist48[[#This Row],[ifna]]="NA","",IF(Checklist48[[#This Row],[RelatedPQ]]=0,"",IF(Checklist48[[#This Row],[RelatedPQ]]="","",IF((INDEX(#REF!,MATCH(Checklist48[[#This Row],[PIGUID&amp;NO]],#REF!,0),1))=Checklist48[[#This Row],[PIGUID]],'Static ID Table'!$A$10,""))))</f>
        <v/>
      </c>
      <c r="Q154" s="20" t="str">
        <f>IF(Checklist48[[#This Row],[Nicht anwendbar]]='Static ID Table'!$A$10,INDEX(#REF!,MATCH(Checklist48[[#This Row],[RelatedPQ]],#REF!,0),3),"")</f>
        <v/>
      </c>
      <c r="R154" s="69"/>
    </row>
    <row r="155" spans="2:18" ht="30.6" x14ac:dyDescent="0.3">
      <c r="B155" s="20"/>
      <c r="C155" s="20" t="s">
        <v>162</v>
      </c>
      <c r="D155" s="19">
        <f>IF(Checklist48[[#This Row],[SGUID]]="",IF(Checklist48[[#This Row],[SSGUID]]="",0,1),1)</f>
        <v>1</v>
      </c>
      <c r="E155" s="20"/>
      <c r="F155" s="56" t="str">
        <f>_xlfn.IFNA(Checklist48[[#This Row],[RelatedPQ]],"NA")</f>
        <v/>
      </c>
      <c r="G155" s="20" t="str">
        <f>IF(Checklist48[[#This Row],[PIGUID]]="","",INDEX(#REF!,MATCH(Checklist48[[#This Row],[PIGUID&amp;NO]],#REF!,0),2))</f>
        <v/>
      </c>
      <c r="H155" s="56" t="str">
        <f>Checklist48[[#This Row],[PIGUID]]&amp;"NO"</f>
        <v>NO</v>
      </c>
      <c r="I155" s="56" t="str">
        <f>IF(Checklist48[[#This Row],[PIGUID]]="","",INDEX(PIs[NA Exempt],MATCH(Checklist48[[#This Row],[PIGUID]],PIs[GUID],0),1))</f>
        <v/>
      </c>
      <c r="J155" s="20" t="str">
        <f>IF(Checklist48[[#This Row],[SGUID]]="",IF(Checklist48[[#This Row],[SSGUID]]="",IF(Checklist48[[#This Row],[PIGUID]]="","",INDEX(PIs[[Column1]:[SS]],MATCH(Checklist48[[#This Row],[PIGUID]],PIs[GUID],0),2)),INDEX(PIs[[Column1]:[SS]],MATCH(Checklist48[[#This Row],[SSGUID]],PIs[SSGUID],0),18)),INDEX(PIs[[Column1]:[SS]],MATCH(Checklist48[[#This Row],[SGUID]],PIs[SGUID],0),14))</f>
        <v>FO 07.09 Technische Ausstattung</v>
      </c>
      <c r="K155" s="20" t="str">
        <f>IF(Checklist48[[#This Row],[SGUID]]="",IF(Checklist48[[#This Row],[SSGUID]]="",IF(Checklist48[[#This Row],[PIGUID]]="","",INDEX(PIs[[Column1]:[SS]],MATCH(Checklist48[[#This Row],[PIGUID]],PIs[GUID],0),4)),INDEX(PIs[[Column1]:[Ssbody]],MATCH(Checklist48[[#This Row],[SSGUID]],PIs[SSGUID],0),19)),INDEX(PIs[[Column1]:[SS]],MATCH(Checklist48[[#This Row],[SGUID]],PIs[SGUID],0),15))</f>
        <v>-</v>
      </c>
      <c r="L155" s="20" t="str">
        <f>IF(Checklist48[[#This Row],[SGUID]]="",IF(Checklist48[[#This Row],[SSGUID]]="",INDEX(PIs[[Column1]:[SS]],MATCH(Checklist48[[#This Row],[PIGUID]],PIs[GUID],0),6),""),"")</f>
        <v/>
      </c>
      <c r="M155" s="20" t="str">
        <f>IF(Checklist48[[#This Row],[SSGUID]]="",IF(Checklist48[[#This Row],[PIGUID]]="","",INDEX(PIs[[Column1]:[SS]],MATCH(Checklist48[[#This Row],[PIGUID]],PIs[GUID],0),8)),"")</f>
        <v/>
      </c>
      <c r="N155" s="69"/>
      <c r="O155" s="69"/>
      <c r="P155" s="20" t="str">
        <f>IF(Checklist48[[#This Row],[ifna]]="NA","",IF(Checklist48[[#This Row],[RelatedPQ]]=0,"",IF(Checklist48[[#This Row],[RelatedPQ]]="","",IF((INDEX(#REF!,MATCH(Checklist48[[#This Row],[PIGUID&amp;NO]],#REF!,0),1))=Checklist48[[#This Row],[PIGUID]],'Static ID Table'!$A$10,""))))</f>
        <v/>
      </c>
      <c r="Q155" s="20" t="str">
        <f>IF(Checklist48[[#This Row],[Nicht anwendbar]]='Static ID Table'!$A$10,INDEX(#REF!,MATCH(Checklist48[[#This Row],[RelatedPQ]],#REF!,0),3),"")</f>
        <v/>
      </c>
      <c r="R155" s="69"/>
    </row>
    <row r="156" spans="2:18" ht="244.8" x14ac:dyDescent="0.3">
      <c r="B156" s="20"/>
      <c r="C156" s="20"/>
      <c r="D156" s="19">
        <f>IF(Checklist48[[#This Row],[SGUID]]="",IF(Checklist48[[#This Row],[SSGUID]]="",0,1),1)</f>
        <v>0</v>
      </c>
      <c r="E156" s="20" t="s">
        <v>156</v>
      </c>
      <c r="F156" s="56" t="str">
        <f>_xlfn.IFNA(Checklist48[[#This Row],[RelatedPQ]],"NA")</f>
        <v>NA</v>
      </c>
      <c r="G156" s="20" t="e">
        <f>IF(Checklist48[[#This Row],[PIGUID]]="","",INDEX(#REF!,MATCH(Checklist48[[#This Row],[PIGUID&amp;NO]],#REF!,0),2))</f>
        <v>#N/A</v>
      </c>
      <c r="H156" s="56" t="str">
        <f>Checklist48[[#This Row],[PIGUID]]&amp;"NO"</f>
        <v>2yjAJyULi3j37ZPavtL4qjNO</v>
      </c>
      <c r="I156" s="56" t="b">
        <f>IF(Checklist48[[#This Row],[PIGUID]]="","",INDEX(PIs[NA Exempt],MATCH(Checklist48[[#This Row],[PIGUID]],PIs[GUID],0),1))</f>
        <v>0</v>
      </c>
      <c r="J156" s="20" t="str">
        <f>IF(Checklist48[[#This Row],[SGUID]]="",IF(Checklist48[[#This Row],[SSGUID]]="",IF(Checklist48[[#This Row],[PIGUID]]="","",INDEX(PIs[[Column1]:[SS]],MATCH(Checklist48[[#This Row],[PIGUID]],PIs[GUID],0),2)),INDEX(PIs[[Column1]:[SS]],MATCH(Checklist48[[#This Row],[SSGUID]],PIs[SSGUID],0),18)),INDEX(PIs[[Column1]:[SS]],MATCH(Checklist48[[#This Row],[SGUID]],PIs[SGUID],0),14))</f>
        <v>FO 07.09.01</v>
      </c>
      <c r="K156" s="20" t="str">
        <f>IF(Checklist48[[#This Row],[SGUID]]="",IF(Checklist48[[#This Row],[SSGUID]]="",IF(Checklist48[[#This Row],[PIGUID]]="","",INDEX(PIs[[Column1]:[SS]],MATCH(Checklist48[[#This Row],[PIGUID]],PIs[GUID],0),4)),INDEX(PIs[[Column1]:[Ssbody]],MATCH(Checklist48[[#This Row],[SSGUID]],PIs[SSGUID],0),19)),INDEX(PIs[[Column1]:[SS]],MATCH(Checklist48[[#This Row],[SGUID]],PIs[SGUID],0),15))</f>
        <v>Ausrüstung, Werkzeuge und Geräte sind zweckmäßig und werden instand gehalten.</v>
      </c>
      <c r="L156" s="20" t="str">
        <f>IF(Checklist48[[#This Row],[SGUID]]="",IF(Checklist48[[#This Row],[SSGUID]]="",INDEX(PIs[[Column1]:[SS]],MATCH(Checklist48[[#This Row],[PIGUID]],PIs[GUID],0),6),""),"")</f>
        <v>Ausrüstung, Werkzeuge und Geräte (z. B. Waagen, Ausbringungsgeräte für Pflanzenschutzmittel (PSM) oder Düngemittel, Thermometer, pH-Wert-Messgeräte) müssen instand gehalten und, sofern relevant, mindestens einmal jährlich geeicht werden.
Die Wartung, Eichung (sofern relevant) und Reparaturen der Ausrüstung müssen dokumentiert werden. Wartungsarbeiten dürfen keine Risiken für die Umwelt oder die Arbeiter darstellen.
PSM-Spritzen: Die Eichung von Geräten für die PSM-Anwendung (automatische und nicht automatische) muss innerhalb der letzten 12 Monate für eine ordnungsgemäße Funktion verifiziert worden sein. Zur Verifizierung der Eichung muss diese entweder im Rahmen eines zertifizierten Programms (falls vorhanden) oder von einer Person durchgeführt worden sein, die ihre Kompetenz nachweisen kann.
Bewässerungs-/Fertigationssysteme: Es müssen für jegliche Methoden der Bewässerung/Fertigation sowie die verwendeten Gerätschaften und Techniken mindestens jährliche Aufzeichnungen aufbewahrt werden.</v>
      </c>
      <c r="M156" s="20" t="str">
        <f>IF(Checklist48[[#This Row],[SSGUID]]="",IF(Checklist48[[#This Row],[PIGUID]]="","",INDEX(PIs[[Column1]:[SS]],MATCH(Checklist48[[#This Row],[PIGUID]],PIs[GUID],0),8)),"")</f>
        <v>Nicht kritisches Musskriterium</v>
      </c>
      <c r="N156" s="69"/>
      <c r="O156" s="69"/>
      <c r="P156" s="20" t="str">
        <f>IF(Checklist48[[#This Row],[ifna]]="NA","",IF(Checklist48[[#This Row],[RelatedPQ]]=0,"",IF(Checklist48[[#This Row],[RelatedPQ]]="","",IF((INDEX(#REF!,MATCH(Checklist48[[#This Row],[PIGUID&amp;NO]],#REF!,0),1))=Checklist48[[#This Row],[PIGUID]],'Static ID Table'!$A$10,""))))</f>
        <v/>
      </c>
      <c r="Q156" s="20" t="str">
        <f>IF(Checklist48[[#This Row],[Nicht anwendbar]]='Static ID Table'!$A$10,INDEX(#REF!,MATCH(Checklist48[[#This Row],[RelatedPQ]],#REF!,0),3),"")</f>
        <v/>
      </c>
      <c r="R156" s="69"/>
    </row>
    <row r="157" spans="2:18" ht="51" x14ac:dyDescent="0.3">
      <c r="B157" s="20"/>
      <c r="C157" s="20"/>
      <c r="D157" s="19">
        <f>IF(Checklist48[[#This Row],[SGUID]]="",IF(Checklist48[[#This Row],[SSGUID]]="",0,1),1)</f>
        <v>0</v>
      </c>
      <c r="E157" s="20" t="s">
        <v>177</v>
      </c>
      <c r="F157" s="56" t="str">
        <f>_xlfn.IFNA(Checklist48[[#This Row],[RelatedPQ]],"NA")</f>
        <v>NA</v>
      </c>
      <c r="G157" s="20" t="e">
        <f>IF(Checklist48[[#This Row],[PIGUID]]="","",INDEX(#REF!,MATCH(Checklist48[[#This Row],[PIGUID&amp;NO]],#REF!,0),2))</f>
        <v>#N/A</v>
      </c>
      <c r="H157" s="56" t="str">
        <f>Checklist48[[#This Row],[PIGUID]]&amp;"NO"</f>
        <v>1r6kK9pNHq0v9ShCqpGho2NO</v>
      </c>
      <c r="I157" s="56" t="b">
        <f>IF(Checklist48[[#This Row],[PIGUID]]="","",INDEX(PIs[NA Exempt],MATCH(Checklist48[[#This Row],[PIGUID]],PIs[GUID],0),1))</f>
        <v>0</v>
      </c>
      <c r="J157" s="20" t="str">
        <f>IF(Checklist48[[#This Row],[SGUID]]="",IF(Checklist48[[#This Row],[SSGUID]]="",IF(Checklist48[[#This Row],[PIGUID]]="","",INDEX(PIs[[Column1]:[SS]],MATCH(Checklist48[[#This Row],[PIGUID]],PIs[GUID],0),2)),INDEX(PIs[[Column1]:[SS]],MATCH(Checklist48[[#This Row],[SSGUID]],PIs[SSGUID],0),18)),INDEX(PIs[[Column1]:[SS]],MATCH(Checklist48[[#This Row],[SGUID]],PIs[SGUID],0),14))</f>
        <v>FO 07.09.02</v>
      </c>
      <c r="K157" s="20" t="str">
        <f>IF(Checklist48[[#This Row],[SGUID]]="",IF(Checklist48[[#This Row],[SSGUID]]="",IF(Checklist48[[#This Row],[PIGUID]]="","",INDEX(PIs[[Column1]:[SS]],MATCH(Checklist48[[#This Row],[PIGUID]],PIs[GUID],0),4)),INDEX(PIs[[Column1]:[Ssbody]],MATCH(Checklist48[[#This Row],[SSGUID]],PIs[SSGUID],0),19)),INDEX(PIs[[Column1]:[SS]],MATCH(Checklist48[[#This Row],[SGUID]],PIs[SGUID],0),15))</f>
        <v>Die Ausrüstung für Pflanzenschutzmittel (PSM) und Düngemittel wird so gelagert, dass keine Risiken für die menschliche Gesundheit oder für die Umwelt entstehen.</v>
      </c>
      <c r="L157" s="20" t="str">
        <f>IF(Checklist48[[#This Row],[SGUID]]="",IF(Checklist48[[#This Row],[SSGUID]]="",INDEX(PIs[[Column1]:[SS]],MATCH(Checklist48[[#This Row],[PIGUID]],PIs[GUID],0),6),""),"")</f>
        <v>Die Ausrüstung zur Anwendung von PSM (z. B. Spritztanks oder Rückenspritzen) muss sicher gelagert werden, sodass keine Risiken für die menschliche Gesundheit, eine Verschmutzung der Umwelt und/oder eine Kontamination der geernteten Produkte bestehen.</v>
      </c>
      <c r="M157" s="20" t="str">
        <f>IF(Checklist48[[#This Row],[SSGUID]]="",IF(Checklist48[[#This Row],[PIGUID]]="","",INDEX(PIs[[Column1]:[SS]],MATCH(Checklist48[[#This Row],[PIGUID]],PIs[GUID],0),8)),"")</f>
        <v>Nicht kritisches Musskriterium</v>
      </c>
      <c r="N157" s="69"/>
      <c r="O157" s="69"/>
      <c r="P157" s="20" t="str">
        <f>IF(Checklist48[[#This Row],[ifna]]="NA","",IF(Checklist48[[#This Row],[RelatedPQ]]=0,"",IF(Checklist48[[#This Row],[RelatedPQ]]="","",IF((INDEX(#REF!,MATCH(Checklist48[[#This Row],[PIGUID&amp;NO]],#REF!,0),1))=Checklist48[[#This Row],[PIGUID]],'Static ID Table'!$A$10,""))))</f>
        <v/>
      </c>
      <c r="Q157" s="20" t="str">
        <f>IF(Checklist48[[#This Row],[Nicht anwendbar]]='Static ID Table'!$A$10,INDEX(#REF!,MATCH(Checklist48[[#This Row],[RelatedPQ]],#REF!,0),3),"")</f>
        <v/>
      </c>
      <c r="R157" s="69"/>
    </row>
    <row r="158" spans="2:18" ht="20.399999999999999" x14ac:dyDescent="0.3">
      <c r="B158" s="20" t="s">
        <v>147</v>
      </c>
      <c r="C158" s="20"/>
      <c r="D158" s="19">
        <f>IF(Checklist48[[#This Row],[SGUID]]="",IF(Checklist48[[#This Row],[SSGUID]]="",0,1),1)</f>
        <v>1</v>
      </c>
      <c r="E158" s="20"/>
      <c r="F158" s="56" t="str">
        <f>_xlfn.IFNA(Checklist48[[#This Row],[RelatedPQ]],"NA")</f>
        <v/>
      </c>
      <c r="G158" s="20" t="str">
        <f>IF(Checklist48[[#This Row],[PIGUID]]="","",INDEX(#REF!,MATCH(Checklist48[[#This Row],[PIGUID&amp;NO]],#REF!,0),2))</f>
        <v/>
      </c>
      <c r="H158" s="56" t="str">
        <f>Checklist48[[#This Row],[PIGUID]]&amp;"NO"</f>
        <v>NO</v>
      </c>
      <c r="I158" s="56" t="str">
        <f>IF(Checklist48[[#This Row],[PIGUID]]="","",INDEX(PIs[NA Exempt],MATCH(Checklist48[[#This Row],[PIGUID]],PIs[GUID],0),1))</f>
        <v/>
      </c>
      <c r="J158" s="20" t="str">
        <f>IF(Checklist48[[#This Row],[SGUID]]="",IF(Checklist48[[#This Row],[SSGUID]]="",IF(Checklist48[[#This Row],[PIGUID]]="","",INDEX(PIs[[Column1]:[SS]],MATCH(Checklist48[[#This Row],[PIGUID]],PIs[GUID],0),2)),INDEX(PIs[[Column1]:[SS]],MATCH(Checklist48[[#This Row],[SSGUID]],PIs[SSGUID],0),18)),INDEX(PIs[[Column1]:[SS]],MATCH(Checklist48[[#This Row],[SGUID]],PIs[SGUID],0),14))</f>
        <v>FO 08 NACH DER ERNTE</v>
      </c>
      <c r="K158" s="20" t="str">
        <f>IF(Checklist48[[#This Row],[SGUID]]="",IF(Checklist48[[#This Row],[SSGUID]]="",IF(Checklist48[[#This Row],[PIGUID]]="","",INDEX(PIs[[Column1]:[SS]],MATCH(Checklist48[[#This Row],[PIGUID]],PIs[GUID],0),4)),INDEX(PIs[[Column1]:[Ssbody]],MATCH(Checklist48[[#This Row],[SSGUID]],PIs[SSGUID],0),19)),INDEX(PIs[[Column1]:[SS]],MATCH(Checklist48[[#This Row],[SGUID]],PIs[SGUID],0),15))</f>
        <v>-</v>
      </c>
      <c r="L158" s="20" t="str">
        <f>IF(Checklist48[[#This Row],[SGUID]]="",IF(Checklist48[[#This Row],[SSGUID]]="",INDEX(PIs[[Column1]:[SS]],MATCH(Checklist48[[#This Row],[PIGUID]],PIs[GUID],0),6),""),"")</f>
        <v/>
      </c>
      <c r="M158" s="20" t="str">
        <f>IF(Checklist48[[#This Row],[SSGUID]]="",IF(Checklist48[[#This Row],[PIGUID]]="","",INDEX(PIs[[Column1]:[SS]],MATCH(Checklist48[[#This Row],[PIGUID]],PIs[GUID],0),8)),"")</f>
        <v/>
      </c>
      <c r="N158" s="69"/>
      <c r="O158" s="69"/>
      <c r="P158" s="20" t="str">
        <f>IF(Checklist48[[#This Row],[ifna]]="NA","",IF(Checklist48[[#This Row],[RelatedPQ]]=0,"",IF(Checklist48[[#This Row],[RelatedPQ]]="","",IF((INDEX(#REF!,MATCH(Checklist48[[#This Row],[PIGUID&amp;NO]],#REF!,0),1))=Checklist48[[#This Row],[PIGUID]],'Static ID Table'!$A$10,""))))</f>
        <v/>
      </c>
      <c r="Q158" s="20" t="str">
        <f>IF(Checklist48[[#This Row],[Nicht anwendbar]]='Static ID Table'!$A$10,INDEX(#REF!,MATCH(Checklist48[[#This Row],[RelatedPQ]],#REF!,0),3),"")</f>
        <v/>
      </c>
      <c r="R158" s="69"/>
    </row>
    <row r="159" spans="2:18" ht="61.2" x14ac:dyDescent="0.3">
      <c r="B159" s="20"/>
      <c r="C159" s="20" t="s">
        <v>316</v>
      </c>
      <c r="D159" s="19">
        <f>IF(Checklist48[[#This Row],[SGUID]]="",IF(Checklist48[[#This Row],[SSGUID]]="",0,1),1)</f>
        <v>1</v>
      </c>
      <c r="E159" s="20"/>
      <c r="F159" s="56" t="str">
        <f>_xlfn.IFNA(Checklist48[[#This Row],[RelatedPQ]],"NA")</f>
        <v/>
      </c>
      <c r="G159" s="20" t="str">
        <f>IF(Checklist48[[#This Row],[PIGUID]]="","",INDEX(#REF!,MATCH(Checklist48[[#This Row],[PIGUID&amp;NO]],#REF!,0),2))</f>
        <v/>
      </c>
      <c r="H159" s="56" t="str">
        <f>Checklist48[[#This Row],[PIGUID]]&amp;"NO"</f>
        <v>NO</v>
      </c>
      <c r="I159" s="56" t="str">
        <f>IF(Checklist48[[#This Row],[PIGUID]]="","",INDEX(PIs[NA Exempt],MATCH(Checklist48[[#This Row],[PIGUID]],PIs[GUID],0),1))</f>
        <v/>
      </c>
      <c r="J159" s="20" t="str">
        <f>IF(Checklist48[[#This Row],[SGUID]]="",IF(Checklist48[[#This Row],[SSGUID]]="",IF(Checklist48[[#This Row],[PIGUID]]="","",INDEX(PIs[[Column1]:[SS]],MATCH(Checklist48[[#This Row],[PIGUID]],PIs[GUID],0),2)),INDEX(PIs[[Column1]:[SS]],MATCH(Checklist48[[#This Row],[SSGUID]],PIs[SSGUID],0),18)),INDEX(PIs[[Column1]:[SS]],MATCH(Checklist48[[#This Row],[SGUID]],PIs[SGUID],0),14))</f>
        <v>FO 08.01 Qualität des bei Nachernteaktivitäten verwendeten Wassers</v>
      </c>
      <c r="K159" s="20" t="str">
        <f>IF(Checklist48[[#This Row],[SGUID]]="",IF(Checklist48[[#This Row],[SSGUID]]="",IF(Checklist48[[#This Row],[PIGUID]]="","",INDEX(PIs[[Column1]:[SS]],MATCH(Checklist48[[#This Row],[PIGUID]],PIs[GUID],0),4)),INDEX(PIs[[Column1]:[Ssbody]],MATCH(Checklist48[[#This Row],[SSGUID]],PIs[SSGUID],0),19)),INDEX(PIs[[Column1]:[SS]],MATCH(Checklist48[[#This Row],[SGUID]],PIs[SGUID],0),15))</f>
        <v>-</v>
      </c>
      <c r="L159" s="20" t="str">
        <f>IF(Checklist48[[#This Row],[SGUID]]="",IF(Checklist48[[#This Row],[SSGUID]]="",INDEX(PIs[[Column1]:[SS]],MATCH(Checklist48[[#This Row],[PIGUID]],PIs[GUID],0),6),""),"")</f>
        <v/>
      </c>
      <c r="M159" s="20" t="str">
        <f>IF(Checklist48[[#This Row],[SSGUID]]="",IF(Checklist48[[#This Row],[PIGUID]]="","",INDEX(PIs[[Column1]:[SS]],MATCH(Checklist48[[#This Row],[PIGUID]],PIs[GUID],0),8)),"")</f>
        <v/>
      </c>
      <c r="N159" s="69"/>
      <c r="O159" s="69"/>
      <c r="P159" s="20" t="str">
        <f>IF(Checklist48[[#This Row],[ifna]]="NA","",IF(Checklist48[[#This Row],[RelatedPQ]]=0,"",IF(Checklist48[[#This Row],[RelatedPQ]]="","",IF((INDEX(#REF!,MATCH(Checklist48[[#This Row],[PIGUID&amp;NO]],#REF!,0),1))=Checklist48[[#This Row],[PIGUID]],'Static ID Table'!$A$10,""))))</f>
        <v/>
      </c>
      <c r="Q159" s="20" t="str">
        <f>IF(Checklist48[[#This Row],[Nicht anwendbar]]='Static ID Table'!$A$10,INDEX(#REF!,MATCH(Checklist48[[#This Row],[RelatedPQ]],#REF!,0),3),"")</f>
        <v/>
      </c>
      <c r="R159" s="69"/>
    </row>
    <row r="160" spans="2:18" ht="81.599999999999994" x14ac:dyDescent="0.3">
      <c r="B160" s="20"/>
      <c r="C160" s="20"/>
      <c r="D160" s="19">
        <f>IF(Checklist48[[#This Row],[SGUID]]="",IF(Checklist48[[#This Row],[SSGUID]]="",0,1),1)</f>
        <v>0</v>
      </c>
      <c r="E160" s="20" t="s">
        <v>351</v>
      </c>
      <c r="F160" s="56" t="str">
        <f>_xlfn.IFNA(Checklist48[[#This Row],[RelatedPQ]],"NA")</f>
        <v>NA</v>
      </c>
      <c r="G160" s="20" t="e">
        <f>IF(Checklist48[[#This Row],[PIGUID]]="","",INDEX(#REF!,MATCH(Checklist48[[#This Row],[PIGUID&amp;NO]],#REF!,0),2))</f>
        <v>#N/A</v>
      </c>
      <c r="H160" s="56" t="str">
        <f>Checklist48[[#This Row],[PIGUID]]&amp;"NO"</f>
        <v>5Gl4WdaybTCxi9n0j3lLC6NO</v>
      </c>
      <c r="I160" s="56" t="b">
        <f>IF(Checklist48[[#This Row],[PIGUID]]="","",INDEX(PIs[NA Exempt],MATCH(Checklist48[[#This Row],[PIGUID]],PIs[GUID],0),1))</f>
        <v>0</v>
      </c>
      <c r="J160" s="20" t="str">
        <f>IF(Checklist48[[#This Row],[SGUID]]="",IF(Checklist48[[#This Row],[SSGUID]]="",IF(Checklist48[[#This Row],[PIGUID]]="","",INDEX(PIs[[Column1]:[SS]],MATCH(Checklist48[[#This Row],[PIGUID]],PIs[GUID],0),2)),INDEX(PIs[[Column1]:[SS]],MATCH(Checklist48[[#This Row],[SSGUID]],PIs[SSGUID],0),18)),INDEX(PIs[[Column1]:[SS]],MATCH(Checklist48[[#This Row],[SGUID]],PIs[SGUID],0),14))</f>
        <v>FO 08.01.01</v>
      </c>
      <c r="K160" s="20" t="str">
        <f>IF(Checklist48[[#This Row],[SGUID]]="",IF(Checklist48[[#This Row],[SSGUID]]="",IF(Checklist48[[#This Row],[PIGUID]]="","",INDEX(PIs[[Column1]:[SS]],MATCH(Checklist48[[#This Row],[PIGUID]],PIs[GUID],0),4)),INDEX(PIs[[Column1]:[Ssbody]],MATCH(Checklist48[[#This Row],[SSGUID]],PIs[SSGUID],0),19)),INDEX(PIs[[Column1]:[SS]],MATCH(Checklist48[[#This Row],[SGUID]],PIs[SGUID],0),15))</f>
        <v>Es wurde eine Risikobeurteilung durchgeführt, um Probleme bezüglich der Qualität des Wassers zu beurteilen, das bei Nachernteaktivitäten genutzt wird.</v>
      </c>
      <c r="L160" s="20" t="str">
        <f>IF(Checklist48[[#This Row],[SGUID]]="",IF(Checklist48[[#This Row],[SSGUID]]="",INDEX(PIs[[Column1]:[SS]],MATCH(Checklist48[[#This Row],[PIGUID]],PIs[GUID],0),6),""),"")</f>
        <v>Bei der Risikobeurteilung müssen die Häufigkeit der Analysen, die Herkunft des Wassers sowie chemische und mineralische Schadstoffe berücksichtigt werden.
Die Risikobeurteilung muss jährlich überprüft werden, wenn sich die Risiken aufgrund von betrieblichen Veränderungen ändern oder wenn eine Situation einritt, die eine Möglichkeit für eine Kontamination des Systems bieten könnte.</v>
      </c>
      <c r="M160" s="20" t="str">
        <f>IF(Checklist48[[#This Row],[SSGUID]]="",IF(Checklist48[[#This Row],[PIGUID]]="","",INDEX(PIs[[Column1]:[SS]],MATCH(Checklist48[[#This Row],[PIGUID]],PIs[GUID],0),8)),"")</f>
        <v>Nicht kritisches Musskriterium</v>
      </c>
      <c r="N160" s="69"/>
      <c r="O160" s="69"/>
      <c r="P160" s="20" t="str">
        <f>IF(Checklist48[[#This Row],[ifna]]="NA","",IF(Checklist48[[#This Row],[RelatedPQ]]=0,"",IF(Checklist48[[#This Row],[RelatedPQ]]="","",IF((INDEX(#REF!,MATCH(Checklist48[[#This Row],[PIGUID&amp;NO]],#REF!,0),1))=Checklist48[[#This Row],[PIGUID]],'Static ID Table'!$A$10,""))))</f>
        <v/>
      </c>
      <c r="Q160" s="20" t="str">
        <f>IF(Checklist48[[#This Row],[Nicht anwendbar]]='Static ID Table'!$A$10,INDEX(#REF!,MATCH(Checklist48[[#This Row],[RelatedPQ]],#REF!,0),3),"")</f>
        <v/>
      </c>
      <c r="R160" s="69"/>
    </row>
    <row r="161" spans="2:18" ht="30.6" x14ac:dyDescent="0.3">
      <c r="B161" s="20"/>
      <c r="C161" s="20"/>
      <c r="D161" s="19">
        <f>IF(Checklist48[[#This Row],[SGUID]]="",IF(Checklist48[[#This Row],[SSGUID]]="",0,1),1)</f>
        <v>0</v>
      </c>
      <c r="E161" s="20" t="s">
        <v>310</v>
      </c>
      <c r="F161" s="56" t="str">
        <f>_xlfn.IFNA(Checklist48[[#This Row],[RelatedPQ]],"NA")</f>
        <v>NA</v>
      </c>
      <c r="G161" s="20" t="e">
        <f>IF(Checklist48[[#This Row],[PIGUID]]="","",INDEX(#REF!,MATCH(Checklist48[[#This Row],[PIGUID&amp;NO]],#REF!,0),2))</f>
        <v>#N/A</v>
      </c>
      <c r="H161" s="56" t="str">
        <f>Checklist48[[#This Row],[PIGUID]]&amp;"NO"</f>
        <v>6rZ8ty0b2nqZHjraxnlYCnNO</v>
      </c>
      <c r="I161" s="56" t="b">
        <f>IF(Checklist48[[#This Row],[PIGUID]]="","",INDEX(PIs[NA Exempt],MATCH(Checklist48[[#This Row],[PIGUID]],PIs[GUID],0),1))</f>
        <v>0</v>
      </c>
      <c r="J161" s="20" t="str">
        <f>IF(Checklist48[[#This Row],[SGUID]]="",IF(Checklist48[[#This Row],[SSGUID]]="",IF(Checklist48[[#This Row],[PIGUID]]="","",INDEX(PIs[[Column1]:[SS]],MATCH(Checklist48[[#This Row],[PIGUID]],PIs[GUID],0),2)),INDEX(PIs[[Column1]:[SS]],MATCH(Checklist48[[#This Row],[SSGUID]],PIs[SSGUID],0),18)),INDEX(PIs[[Column1]:[SS]],MATCH(Checklist48[[#This Row],[SGUID]],PIs[SGUID],0),14))</f>
        <v>FO 08.01.02</v>
      </c>
      <c r="K161" s="20" t="str">
        <f>IF(Checklist48[[#This Row],[SGUID]]="",IF(Checklist48[[#This Row],[SSGUID]]="",IF(Checklist48[[#This Row],[PIGUID]]="","",INDEX(PIs[[Column1]:[SS]],MATCH(Checklist48[[#This Row],[PIGUID]],PIs[GUID],0),4)),INDEX(PIs[[Column1]:[Ssbody]],MATCH(Checklist48[[#This Row],[SSGUID]],PIs[SSGUID],0),19)),INDEX(PIs[[Column1]:[SS]],MATCH(Checklist48[[#This Row],[SGUID]],PIs[SGUID],0),15))</f>
        <v>Labortests werden gemäß den Branchenanforderungen durchgeführt.</v>
      </c>
      <c r="L161" s="20" t="str">
        <f>IF(Checklist48[[#This Row],[SGUID]]="",IF(Checklist48[[#This Row],[SSGUID]]="",INDEX(PIs[[Column1]:[SS]],MATCH(Checklist48[[#This Row],[PIGUID]],PIs[GUID],0),6),""),"")</f>
        <v>Die Wasseranalyse sollte von einem Labor durchgeführt werden, das über Qualitätssicherungsverfahren verfügt.</v>
      </c>
      <c r="M161" s="20" t="str">
        <f>IF(Checklist48[[#This Row],[SSGUID]]="",IF(Checklist48[[#This Row],[PIGUID]]="","",INDEX(PIs[[Column1]:[SS]],MATCH(Checklist48[[#This Row],[PIGUID]],PIs[GUID],0),8)),"")</f>
        <v>Empfehlung</v>
      </c>
      <c r="N161" s="69"/>
      <c r="O161" s="69"/>
      <c r="P161" s="20" t="str">
        <f>IF(Checklist48[[#This Row],[ifna]]="NA","",IF(Checklist48[[#This Row],[RelatedPQ]]=0,"",IF(Checklist48[[#This Row],[RelatedPQ]]="","",IF((INDEX(#REF!,MATCH(Checklist48[[#This Row],[PIGUID&amp;NO]],#REF!,0),1))=Checklist48[[#This Row],[PIGUID]],'Static ID Table'!$A$10,""))))</f>
        <v/>
      </c>
      <c r="Q161" s="20" t="str">
        <f>IF(Checklist48[[#This Row],[Nicht anwendbar]]='Static ID Table'!$A$10,INDEX(#REF!,MATCH(Checklist48[[#This Row],[RelatedPQ]],#REF!,0),3),"")</f>
        <v/>
      </c>
      <c r="R161" s="69"/>
    </row>
    <row r="162" spans="2:18" ht="61.2" x14ac:dyDescent="0.3">
      <c r="B162" s="20"/>
      <c r="C162" s="20"/>
      <c r="D162" s="19">
        <f>IF(Checklist48[[#This Row],[SGUID]]="",IF(Checklist48[[#This Row],[SSGUID]]="",0,1),1)</f>
        <v>0</v>
      </c>
      <c r="E162" s="20" t="s">
        <v>345</v>
      </c>
      <c r="F162" s="56" t="str">
        <f>_xlfn.IFNA(Checklist48[[#This Row],[RelatedPQ]],"NA")</f>
        <v>NA</v>
      </c>
      <c r="G162" s="20" t="e">
        <f>IF(Checklist48[[#This Row],[PIGUID]]="","",INDEX(#REF!,MATCH(Checklist48[[#This Row],[PIGUID&amp;NO]],#REF!,0),2))</f>
        <v>#N/A</v>
      </c>
      <c r="H162" s="56" t="str">
        <f>Checklist48[[#This Row],[PIGUID]]&amp;"NO"</f>
        <v>5LpGBQwrIADkt1pUe7CZXANO</v>
      </c>
      <c r="I162" s="56" t="b">
        <f>IF(Checklist48[[#This Row],[PIGUID]]="","",INDEX(PIs[NA Exempt],MATCH(Checklist48[[#This Row],[PIGUID]],PIs[GUID],0),1))</f>
        <v>0</v>
      </c>
      <c r="J162" s="20" t="str">
        <f>IF(Checklist48[[#This Row],[SGUID]]="",IF(Checklist48[[#This Row],[SSGUID]]="",IF(Checklist48[[#This Row],[PIGUID]]="","",INDEX(PIs[[Column1]:[SS]],MATCH(Checklist48[[#This Row],[PIGUID]],PIs[GUID],0),2)),INDEX(PIs[[Column1]:[SS]],MATCH(Checklist48[[#This Row],[SSGUID]],PIs[SSGUID],0),18)),INDEX(PIs[[Column1]:[SS]],MATCH(Checklist48[[#This Row],[SGUID]],PIs[SGUID],0),14))</f>
        <v>FO 08.01.03</v>
      </c>
      <c r="K162" s="20" t="str">
        <f>IF(Checklist48[[#This Row],[SGUID]]="",IF(Checklist48[[#This Row],[SSGUID]]="",IF(Checklist48[[#This Row],[PIGUID]]="","",INDEX(PIs[[Column1]:[SS]],MATCH(Checklist48[[#This Row],[PIGUID]],PIs[GUID],0),4)),INDEX(PIs[[Column1]:[Ssbody]],MATCH(Checklist48[[#This Row],[SSGUID]],PIs[SSGUID],0),19)),INDEX(PIs[[Column1]:[SS]],MATCH(Checklist48[[#This Row],[SGUID]],PIs[SGUID],0),15))</f>
        <v>Gemäß den Ergebnissen der Risikobeurteilung und der Wasseranalyse werden Korrekturmaßnahmen ergriffen.</v>
      </c>
      <c r="L162" s="20" t="str">
        <f>IF(Checklist48[[#This Row],[SGUID]]="",IF(Checklist48[[#This Row],[SSGUID]]="",INDEX(PIs[[Column1]:[SS]],MATCH(Checklist48[[#This Row],[PIGUID]],PIs[GUID],0),6),""),"")</f>
        <v>Es müssen Aufzeichnungen über die Maßnahmen vorhanden sein, die ergriffen wurden, um die Risiken im Hinblick auf die Qualität des bei Nachernteaktivitäten verwendeten Wassers zu begegnen. Zudem müssen Aufzeichnungen über die Ergebnisse dieser Maßnahmen vorhanden sein.</v>
      </c>
      <c r="M162" s="20" t="str">
        <f>IF(Checklist48[[#This Row],[SSGUID]]="",IF(Checklist48[[#This Row],[PIGUID]]="","",INDEX(PIs[[Column1]:[SS]],MATCH(Checklist48[[#This Row],[PIGUID]],PIs[GUID],0),8)),"")</f>
        <v>Nicht kritisches Musskriterium</v>
      </c>
      <c r="N162" s="69"/>
      <c r="O162" s="69"/>
      <c r="P162" s="20" t="str">
        <f>IF(Checklist48[[#This Row],[ifna]]="NA","",IF(Checklist48[[#This Row],[RelatedPQ]]=0,"",IF(Checklist48[[#This Row],[RelatedPQ]]="","",IF((INDEX(#REF!,MATCH(Checklist48[[#This Row],[PIGUID&amp;NO]],#REF!,0),1))=Checklist48[[#This Row],[PIGUID]],'Static ID Table'!$A$10,""))))</f>
        <v/>
      </c>
      <c r="Q162" s="20" t="str">
        <f>IF(Checklist48[[#This Row],[Nicht anwendbar]]='Static ID Table'!$A$10,INDEX(#REF!,MATCH(Checklist48[[#This Row],[RelatedPQ]],#REF!,0),3),"")</f>
        <v/>
      </c>
      <c r="R162" s="69"/>
    </row>
    <row r="163" spans="2:18" ht="30.6" x14ac:dyDescent="0.3">
      <c r="B163" s="20"/>
      <c r="C163" s="20" t="s">
        <v>148</v>
      </c>
      <c r="D163" s="19">
        <f>IF(Checklist48[[#This Row],[SGUID]]="",IF(Checklist48[[#This Row],[SSGUID]]="",0,1),1)</f>
        <v>1</v>
      </c>
      <c r="E163" s="20"/>
      <c r="F163" s="56" t="str">
        <f>_xlfn.IFNA(Checklist48[[#This Row],[RelatedPQ]],"NA")</f>
        <v/>
      </c>
      <c r="G163" s="20" t="str">
        <f>IF(Checklist48[[#This Row],[PIGUID]]="","",INDEX(#REF!,MATCH(Checklist48[[#This Row],[PIGUID&amp;NO]],#REF!,0),2))</f>
        <v/>
      </c>
      <c r="H163" s="56" t="str">
        <f>Checklist48[[#This Row],[PIGUID]]&amp;"NO"</f>
        <v>NO</v>
      </c>
      <c r="I163" s="56" t="str">
        <f>IF(Checklist48[[#This Row],[PIGUID]]="","",INDEX(PIs[NA Exempt],MATCH(Checklist48[[#This Row],[PIGUID]],PIs[GUID],0),1))</f>
        <v/>
      </c>
      <c r="J163" s="20" t="str">
        <f>IF(Checklist48[[#This Row],[SGUID]]="",IF(Checklist48[[#This Row],[SSGUID]]="",IF(Checklist48[[#This Row],[PIGUID]]="","",INDEX(PIs[[Column1]:[SS]],MATCH(Checklist48[[#This Row],[PIGUID]],PIs[GUID],0),2)),INDEX(PIs[[Column1]:[SS]],MATCH(Checklist48[[#This Row],[SSGUID]],PIs[SSGUID],0),18)),INDEX(PIs[[Column1]:[SS]],MATCH(Checklist48[[#This Row],[SGUID]],PIs[SGUID],0),14))</f>
        <v>FO 08.02 Nacherntebehandlungen</v>
      </c>
      <c r="K163" s="20" t="str">
        <f>IF(Checklist48[[#This Row],[SGUID]]="",IF(Checklist48[[#This Row],[SSGUID]]="",IF(Checklist48[[#This Row],[PIGUID]]="","",INDEX(PIs[[Column1]:[SS]],MATCH(Checklist48[[#This Row],[PIGUID]],PIs[GUID],0),4)),INDEX(PIs[[Column1]:[Ssbody]],MATCH(Checklist48[[#This Row],[SSGUID]],PIs[SSGUID],0),19)),INDEX(PIs[[Column1]:[SS]],MATCH(Checklist48[[#This Row],[SGUID]],PIs[SGUID],0),15))</f>
        <v>-</v>
      </c>
      <c r="L163" s="20" t="str">
        <f>IF(Checklist48[[#This Row],[SGUID]]="",IF(Checklist48[[#This Row],[SSGUID]]="",INDEX(PIs[[Column1]:[SS]],MATCH(Checklist48[[#This Row],[PIGUID]],PIs[GUID],0),6),""),"")</f>
        <v/>
      </c>
      <c r="M163" s="20" t="str">
        <f>IF(Checklist48[[#This Row],[SSGUID]]="",IF(Checklist48[[#This Row],[PIGUID]]="","",INDEX(PIs[[Column1]:[SS]],MATCH(Checklist48[[#This Row],[PIGUID]],PIs[GUID],0),8)),"")</f>
        <v/>
      </c>
      <c r="N163" s="69"/>
      <c r="O163" s="69"/>
      <c r="P163" s="20" t="str">
        <f>IF(Checklist48[[#This Row],[ifna]]="NA","",IF(Checklist48[[#This Row],[RelatedPQ]]=0,"",IF(Checklist48[[#This Row],[RelatedPQ]]="","",IF((INDEX(#REF!,MATCH(Checklist48[[#This Row],[PIGUID&amp;NO]],#REF!,0),1))=Checklist48[[#This Row],[PIGUID]],'Static ID Table'!$A$10,""))))</f>
        <v/>
      </c>
      <c r="Q163" s="20" t="str">
        <f>IF(Checklist48[[#This Row],[Nicht anwendbar]]='Static ID Table'!$A$10,INDEX(#REF!,MATCH(Checklist48[[#This Row],[RelatedPQ]],#REF!,0),3),"")</f>
        <v/>
      </c>
      <c r="R163" s="69"/>
    </row>
    <row r="164" spans="2:18" ht="81.599999999999994" x14ac:dyDescent="0.3">
      <c r="B164" s="20"/>
      <c r="C164" s="20"/>
      <c r="D164" s="19">
        <f>IF(Checklist48[[#This Row],[SGUID]]="",IF(Checklist48[[#This Row],[SSGUID]]="",0,1),1)</f>
        <v>0</v>
      </c>
      <c r="E164" s="20" t="s">
        <v>851</v>
      </c>
      <c r="F164" s="56" t="str">
        <f>_xlfn.IFNA(Checklist48[[#This Row],[RelatedPQ]],"NA")</f>
        <v>NA</v>
      </c>
      <c r="G164" s="20" t="e">
        <f>IF(Checklist48[[#This Row],[PIGUID]]="","",INDEX(#REF!,MATCH(Checklist48[[#This Row],[PIGUID&amp;NO]],#REF!,0),2))</f>
        <v>#N/A</v>
      </c>
      <c r="H164" s="56" t="str">
        <f>Checklist48[[#This Row],[PIGUID]]&amp;"NO"</f>
        <v>4elU6YivpDUP8Zg3hYzRURNO</v>
      </c>
      <c r="I164" s="56" t="b">
        <f>IF(Checklist48[[#This Row],[PIGUID]]="","",INDEX(PIs[NA Exempt],MATCH(Checklist48[[#This Row],[PIGUID]],PIs[GUID],0),1))</f>
        <v>0</v>
      </c>
      <c r="J164" s="20" t="str">
        <f>IF(Checklist48[[#This Row],[SGUID]]="",IF(Checklist48[[#This Row],[SSGUID]]="",IF(Checklist48[[#This Row],[PIGUID]]="","",INDEX(PIs[[Column1]:[SS]],MATCH(Checklist48[[#This Row],[PIGUID]],PIs[GUID],0),2)),INDEX(PIs[[Column1]:[SS]],MATCH(Checklist48[[#This Row],[SSGUID]],PIs[SSGUID],0),18)),INDEX(PIs[[Column1]:[SS]],MATCH(Checklist48[[#This Row],[SGUID]],PIs[SGUID],0),14))</f>
        <v>FO 08.02.01</v>
      </c>
      <c r="K164"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setzt Nacherntebehandlungen nur und ausschließlich dann ein, wenn es keine Alternative gibt, um die Wahrung guter Qualität sicherzustellen.</v>
      </c>
      <c r="L164" s="20" t="str">
        <f>IF(Checklist48[[#This Row],[SGUID]]="",IF(Checklist48[[#This Row],[SSGUID]]="",INDEX(PIs[[Column1]:[SS]],MATCH(Checklist48[[#This Row],[PIGUID]],PIs[GUID],0),6),""),"")</f>
        <v>Chemikalien dürfen nur dann eingesetzt werden, wenn zuvor alle möglichen Alternativen zu Nacherntebehandlungen mit Chemikalien in Betracht gezogen und beurteilt wurden und keine fachlich anerkannte Alternative besteht.
Zu den Nacherntebehandlungen können die Anwendung von Pflanzenschutzmitteln (PSM), das Färben von Blumen und andere Behandlungen gehören.</v>
      </c>
      <c r="M164" s="20" t="str">
        <f>IF(Checklist48[[#This Row],[SSGUID]]="",IF(Checklist48[[#This Row],[PIGUID]]="","",INDEX(PIs[[Column1]:[SS]],MATCH(Checklist48[[#This Row],[PIGUID]],PIs[GUID],0),8)),"")</f>
        <v>Nicht kritisches Musskriterium</v>
      </c>
      <c r="N164" s="69"/>
      <c r="O164" s="69"/>
      <c r="P164" s="20" t="str">
        <f>IF(Checklist48[[#This Row],[ifna]]="NA","",IF(Checklist48[[#This Row],[RelatedPQ]]=0,"",IF(Checklist48[[#This Row],[RelatedPQ]]="","",IF((INDEX(#REF!,MATCH(Checklist48[[#This Row],[PIGUID&amp;NO]],#REF!,0),1))=Checklist48[[#This Row],[PIGUID]],'Static ID Table'!$A$10,""))))</f>
        <v/>
      </c>
      <c r="Q164" s="20" t="str">
        <f>IF(Checklist48[[#This Row],[Nicht anwendbar]]='Static ID Table'!$A$10,INDEX(#REF!,MATCH(Checklist48[[#This Row],[RelatedPQ]],#REF!,0),3),"")</f>
        <v/>
      </c>
      <c r="R164" s="69"/>
    </row>
    <row r="165" spans="2:18" ht="71.400000000000006" x14ac:dyDescent="0.3">
      <c r="B165" s="20"/>
      <c r="C165" s="20"/>
      <c r="D165" s="19">
        <f>IF(Checklist48[[#This Row],[SGUID]]="",IF(Checklist48[[#This Row],[SSGUID]]="",0,1),1)</f>
        <v>0</v>
      </c>
      <c r="E165" s="20" t="s">
        <v>845</v>
      </c>
      <c r="F165" s="56" t="str">
        <f>_xlfn.IFNA(Checklist48[[#This Row],[RelatedPQ]],"NA")</f>
        <v>NA</v>
      </c>
      <c r="G165" s="20" t="e">
        <f>IF(Checklist48[[#This Row],[PIGUID]]="","",INDEX(#REF!,MATCH(Checklist48[[#This Row],[PIGUID&amp;NO]],#REF!,0),2))</f>
        <v>#N/A</v>
      </c>
      <c r="H165" s="56" t="str">
        <f>Checklist48[[#This Row],[PIGUID]]&amp;"NO"</f>
        <v>4Z90n5MuwIly9eLPYBpn4iNO</v>
      </c>
      <c r="I165" s="56" t="b">
        <f>IF(Checklist48[[#This Row],[PIGUID]]="","",INDEX(PIs[NA Exempt],MATCH(Checklist48[[#This Row],[PIGUID]],PIs[GUID],0),1))</f>
        <v>0</v>
      </c>
      <c r="J165" s="20" t="str">
        <f>IF(Checklist48[[#This Row],[SGUID]]="",IF(Checklist48[[#This Row],[SSGUID]]="",IF(Checklist48[[#This Row],[PIGUID]]="","",INDEX(PIs[[Column1]:[SS]],MATCH(Checklist48[[#This Row],[PIGUID]],PIs[GUID],0),2)),INDEX(PIs[[Column1]:[SS]],MATCH(Checklist48[[#This Row],[SSGUID]],PIs[SSGUID],0),18)),INDEX(PIs[[Column1]:[SS]],MATCH(Checklist48[[#This Row],[SGUID]],PIs[SGUID],0),14))</f>
        <v>FO 08.02.02</v>
      </c>
      <c r="K165" s="20" t="str">
        <f>IF(Checklist48[[#This Row],[SGUID]]="",IF(Checklist48[[#This Row],[SSGUID]]="",IF(Checklist48[[#This Row],[PIGUID]]="","",INDEX(PIs[[Column1]:[SS]],MATCH(Checklist48[[#This Row],[PIGUID]],PIs[GUID],0),4)),INDEX(PIs[[Column1]:[Ssbody]],MATCH(Checklist48[[#This Row],[SSGUID]],PIs[SSGUID],0),19)),INDEX(PIs[[Column1]:[SS]],MATCH(Checklist48[[#This Row],[SGUID]],PIs[SGUID],0),15))</f>
        <v>Alle Anweisungen auf dem Etikett werden eingehalten.</v>
      </c>
      <c r="L165" s="20" t="str">
        <f>IF(Checklist48[[#This Row],[SGUID]]="",IF(Checklist48[[#This Row],[SSGUID]]="",INDEX(PIs[[Column1]:[SS]],MATCH(Checklist48[[#This Row],[PIGUID]],PIs[GUID],0),6),""),"")</f>
        <v>Es müssen eindeutige Verfahren und -dokumentationen vorhanden sein, d. h. Aufzeichnungen über Nacherntebehandlungen mit Pflanzenschutzmitteln (PSM) sowie Packdaten/Lieferdaten behandelter Produkte. Sie müssen belegen, dass die Anweisungen auf dem Etikett für auf geerntete Produkte angewendeten Chemikalien eingehalten worden sind.</v>
      </c>
      <c r="M165" s="20" t="str">
        <f>IF(Checklist48[[#This Row],[SSGUID]]="",IF(Checklist48[[#This Row],[PIGUID]]="","",INDEX(PIs[[Column1]:[SS]],MATCH(Checklist48[[#This Row],[PIGUID]],PIs[GUID],0),8)),"")</f>
        <v>Kritisches Musskriterium</v>
      </c>
      <c r="N165" s="69"/>
      <c r="O165" s="69"/>
      <c r="P165" s="20" t="str">
        <f>IF(Checklist48[[#This Row],[ifna]]="NA","",IF(Checklist48[[#This Row],[RelatedPQ]]=0,"",IF(Checklist48[[#This Row],[RelatedPQ]]="","",IF((INDEX(#REF!,MATCH(Checklist48[[#This Row],[PIGUID&amp;NO]],#REF!,0),1))=Checklist48[[#This Row],[PIGUID]],'Static ID Table'!$A$10,""))))</f>
        <v/>
      </c>
      <c r="Q165" s="20" t="str">
        <f>IF(Checklist48[[#This Row],[Nicht anwendbar]]='Static ID Table'!$A$10,INDEX(#REF!,MATCH(Checklist48[[#This Row],[RelatedPQ]],#REF!,0),3),"")</f>
        <v/>
      </c>
      <c r="R165" s="69"/>
    </row>
    <row r="166" spans="2:18" ht="142.80000000000001" x14ac:dyDescent="0.3">
      <c r="B166" s="20"/>
      <c r="C166" s="20"/>
      <c r="D166" s="19">
        <f>IF(Checklist48[[#This Row],[SGUID]]="",IF(Checklist48[[#This Row],[SSGUID]]="",0,1),1)</f>
        <v>0</v>
      </c>
      <c r="E166" s="20" t="s">
        <v>962</v>
      </c>
      <c r="F166" s="56" t="str">
        <f>_xlfn.IFNA(Checklist48[[#This Row],[RelatedPQ]],"NA")</f>
        <v>NA</v>
      </c>
      <c r="G166" s="20" t="e">
        <f>IF(Checklist48[[#This Row],[PIGUID]]="","",INDEX(#REF!,MATCH(Checklist48[[#This Row],[PIGUID&amp;NO]],#REF!,0),2))</f>
        <v>#N/A</v>
      </c>
      <c r="H166" s="56" t="str">
        <f>Checklist48[[#This Row],[PIGUID]]&amp;"NO"</f>
        <v>iHndUfPyGPYoulIuDy0lWNO</v>
      </c>
      <c r="I166" s="56" t="b">
        <f>IF(Checklist48[[#This Row],[PIGUID]]="","",INDEX(PIs[NA Exempt],MATCH(Checklist48[[#This Row],[PIGUID]],PIs[GUID],0),1))</f>
        <v>0</v>
      </c>
      <c r="J166" s="20" t="str">
        <f>IF(Checklist48[[#This Row],[SGUID]]="",IF(Checklist48[[#This Row],[SSGUID]]="",IF(Checklist48[[#This Row],[PIGUID]]="","",INDEX(PIs[[Column1]:[SS]],MATCH(Checklist48[[#This Row],[PIGUID]],PIs[GUID],0),2)),INDEX(PIs[[Column1]:[SS]],MATCH(Checklist48[[#This Row],[SSGUID]],PIs[SSGUID],0),18)),INDEX(PIs[[Column1]:[SS]],MATCH(Checklist48[[#This Row],[SGUID]],PIs[SGUID],0),14))</f>
        <v>FO 08.02.03</v>
      </c>
      <c r="K166"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setzt ausschließlich Pflanzenschutzmittel (PSM) ein, die im Verwendungsland offiziell registriert und für den Einsatz nach der Ernte zugelassen sind.</v>
      </c>
      <c r="L166" s="20" t="str">
        <f>IF(Checklist48[[#This Row],[SGUID]]="",IF(Checklist48[[#This Row],[SSGUID]]="",INDEX(PIs[[Column1]:[SS]],MATCH(Checklist48[[#This Row],[PIGUID]],PIs[GUID],0),6),""),"")</f>
        <v>Alle PSM für den Einsatz nach der Ernte sowie jegliche andere Nacherntebehandlungen, die auf den geernteten Produkten angewendet werden, müssen offiziell registriert oder von der zuständigen Regierungsorganisation im Anwendungsland genehmigt, für den Einsatz im Anwendungsland zugelassen und gemäß den Angaben auf den Biozid- bzw. PSM-Etiketten für den Einsatz nach der Ernte zugelassen sein. Wenn kein offizielles Registrierungsverfahren existiert, siehe die GLOBALG.A.P. Leitlinie zu diesem Thema sowie den *„International Code of Conduct on the Distribution and Use of Pesticides“* („Internationaler Verhaltenskodex für das Inverkehrbringen und die Anwendung von Pestiziden“) der Ernährungs- und Landwirtschaftsorganisation (FAO).</v>
      </c>
      <c r="M166" s="20" t="str">
        <f>IF(Checklist48[[#This Row],[SSGUID]]="",IF(Checklist48[[#This Row],[PIGUID]]="","",INDEX(PIs[[Column1]:[SS]],MATCH(Checklist48[[#This Row],[PIGUID]],PIs[GUID],0),8)),"")</f>
        <v>Kritisches Musskriterium</v>
      </c>
      <c r="N166" s="69"/>
      <c r="O166" s="69"/>
      <c r="P166" s="20" t="str">
        <f>IF(Checklist48[[#This Row],[ifna]]="NA","",IF(Checklist48[[#This Row],[RelatedPQ]]=0,"",IF(Checklist48[[#This Row],[RelatedPQ]]="","",IF((INDEX(#REF!,MATCH(Checklist48[[#This Row],[PIGUID&amp;NO]],#REF!,0),1))=Checklist48[[#This Row],[PIGUID]],'Static ID Table'!$A$10,""))))</f>
        <v/>
      </c>
      <c r="Q166" s="20" t="str">
        <f>IF(Checklist48[[#This Row],[Nicht anwendbar]]='Static ID Table'!$A$10,INDEX(#REF!,MATCH(Checklist48[[#This Row],[RelatedPQ]],#REF!,0),3),"")</f>
        <v/>
      </c>
      <c r="R166" s="69"/>
    </row>
    <row r="167" spans="2:18" ht="81.599999999999994" x14ac:dyDescent="0.3">
      <c r="B167" s="20"/>
      <c r="C167" s="20"/>
      <c r="D167" s="19">
        <f>IF(Checklist48[[#This Row],[SGUID]]="",IF(Checklist48[[#This Row],[SSGUID]]="",0,1),1)</f>
        <v>0</v>
      </c>
      <c r="E167" s="20" t="s">
        <v>171</v>
      </c>
      <c r="F167" s="56" t="str">
        <f>_xlfn.IFNA(Checklist48[[#This Row],[RelatedPQ]],"NA")</f>
        <v>NA</v>
      </c>
      <c r="G167" s="20" t="e">
        <f>IF(Checklist48[[#This Row],[PIGUID]]="","",INDEX(#REF!,MATCH(Checklist48[[#This Row],[PIGUID&amp;NO]],#REF!,0),2))</f>
        <v>#N/A</v>
      </c>
      <c r="H167" s="56" t="str">
        <f>Checklist48[[#This Row],[PIGUID]]&amp;"NO"</f>
        <v>46SFKyIYeUQ3Fa48McaHksNO</v>
      </c>
      <c r="I167" s="56" t="b">
        <f>IF(Checklist48[[#This Row],[PIGUID]]="","",INDEX(PIs[NA Exempt],MATCH(Checklist48[[#This Row],[PIGUID]],PIs[GUID],0),1))</f>
        <v>0</v>
      </c>
      <c r="J167" s="20" t="str">
        <f>IF(Checklist48[[#This Row],[SGUID]]="",IF(Checklist48[[#This Row],[SSGUID]]="",IF(Checklist48[[#This Row],[PIGUID]]="","",INDEX(PIs[[Column1]:[SS]],MATCH(Checklist48[[#This Row],[PIGUID]],PIs[GUID],0),2)),INDEX(PIs[[Column1]:[SS]],MATCH(Checklist48[[#This Row],[SSGUID]],PIs[SSGUID],0),18)),INDEX(PIs[[Column1]:[SS]],MATCH(Checklist48[[#This Row],[SGUID]],PIs[SGUID],0),14))</f>
        <v>FO 08.02.04</v>
      </c>
      <c r="K167"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führt eine aktuelle Liste über alle Pflanzenschutzmittel (PSM) für den Einsatz nach der Ernte, die bei den angebauten Kulturen angewendet werden und dafür zugelassen sind.</v>
      </c>
      <c r="L167" s="20" t="str">
        <f>IF(Checklist48[[#This Row],[SGUID]]="",IF(Checklist48[[#This Row],[SSGUID]]="",INDEX(PIs[[Column1]:[SS]],MATCH(Checklist48[[#This Row],[PIGUID]],PIs[GUID],0),6),""),"")</f>
        <v>Es muss eine aktuelle dokumentierte Liste vorhanden sein, die jegliche Änderungen der lokalen und nationalen Gesetze im Hinblick auf PSM berücksichtigt. Die Liste muss die Handelsbezeichnungen (einschließlich ihrer Wirkstoffzusammensetzung bzw. gegebenenfalls eingesetzter Nützlinge) der PSM umfassen, die innerhalb der letzten 12 Monate auf dem Betrieb an registrierten Kulturen angewendet wurden oder werden.</v>
      </c>
      <c r="M167" s="20" t="str">
        <f>IF(Checklist48[[#This Row],[SSGUID]]="",IF(Checklist48[[#This Row],[PIGUID]]="","",INDEX(PIs[[Column1]:[SS]],MATCH(Checklist48[[#This Row],[PIGUID]],PIs[GUID],0),8)),"")</f>
        <v>Nicht kritisches Musskriterium</v>
      </c>
      <c r="N167" s="69"/>
      <c r="O167" s="69"/>
      <c r="P167" s="20" t="str">
        <f>IF(Checklist48[[#This Row],[ifna]]="NA","",IF(Checklist48[[#This Row],[RelatedPQ]]=0,"",IF(Checklist48[[#This Row],[RelatedPQ]]="","",IF((INDEX(#REF!,MATCH(Checklist48[[#This Row],[PIGUID&amp;NO]],#REF!,0),1))=Checklist48[[#This Row],[PIGUID]],'Static ID Table'!$A$10,""))))</f>
        <v/>
      </c>
      <c r="Q167" s="20" t="str">
        <f>IF(Checklist48[[#This Row],[Nicht anwendbar]]='Static ID Table'!$A$10,INDEX(#REF!,MATCH(Checklist48[[#This Row],[RelatedPQ]],#REF!,0),3),"")</f>
        <v/>
      </c>
      <c r="R167" s="69"/>
    </row>
    <row r="168" spans="2:18" ht="40.799999999999997" x14ac:dyDescent="0.3">
      <c r="B168" s="20"/>
      <c r="C168" s="20"/>
      <c r="D168" s="19">
        <f>IF(Checklist48[[#This Row],[SGUID]]="",IF(Checklist48[[#This Row],[SSGUID]]="",0,1),1)</f>
        <v>0</v>
      </c>
      <c r="E168" s="20" t="s">
        <v>141</v>
      </c>
      <c r="F168" s="56" t="str">
        <f>_xlfn.IFNA(Checklist48[[#This Row],[RelatedPQ]],"NA")</f>
        <v>NA</v>
      </c>
      <c r="G168" s="20" t="e">
        <f>IF(Checklist48[[#This Row],[PIGUID]]="","",INDEX(#REF!,MATCH(Checklist48[[#This Row],[PIGUID&amp;NO]],#REF!,0),2))</f>
        <v>#N/A</v>
      </c>
      <c r="H168" s="56" t="str">
        <f>Checklist48[[#This Row],[PIGUID]]&amp;"NO"</f>
        <v>1pZB76SwBalQpUvgXPZztDNO</v>
      </c>
      <c r="I168" s="56" t="b">
        <f>IF(Checklist48[[#This Row],[PIGUID]]="","",INDEX(PIs[NA Exempt],MATCH(Checklist48[[#This Row],[PIGUID]],PIs[GUID],0),1))</f>
        <v>0</v>
      </c>
      <c r="J168" s="20" t="str">
        <f>IF(Checklist48[[#This Row],[SGUID]]="",IF(Checklist48[[#This Row],[SSGUID]]="",IF(Checklist48[[#This Row],[PIGUID]]="","",INDEX(PIs[[Column1]:[SS]],MATCH(Checklist48[[#This Row],[PIGUID]],PIs[GUID],0),2)),INDEX(PIs[[Column1]:[SS]],MATCH(Checklist48[[#This Row],[SSGUID]],PIs[SSGUID],0),18)),INDEX(PIs[[Column1]:[SS]],MATCH(Checklist48[[#This Row],[SGUID]],PIs[SGUID],0),14))</f>
        <v>FO 08.02.05</v>
      </c>
      <c r="K168"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und/oder der Verpacker hat sich bei seinen Kunden erkundigt, ob Einschränkungen für bestimmte Nacherntebehandlungen oder weitere Handelsbeschränkungen bestehen.</v>
      </c>
      <c r="L168" s="20" t="str">
        <f>IF(Checklist48[[#This Row],[SGUID]]="",IF(Checklist48[[#This Row],[SSGUID]]="",INDEX(PIs[[Column1]:[SS]],MATCH(Checklist48[[#This Row],[PIGUID]],PIs[GUID],0),6),""),"")</f>
        <v>Es müssen Aufzeichnungen vorhanden sein, die die Erkundigungen des Produzenten oder Verpackers über weitere Beschränkungen bestätigen.</v>
      </c>
      <c r="M168" s="20" t="str">
        <f>IF(Checklist48[[#This Row],[SSGUID]]="",IF(Checklist48[[#This Row],[PIGUID]]="","",INDEX(PIs[[Column1]:[SS]],MATCH(Checklist48[[#This Row],[PIGUID]],PIs[GUID],0),8)),"")</f>
        <v>Nicht kritisches Musskriterium</v>
      </c>
      <c r="N168" s="69"/>
      <c r="O168" s="69"/>
      <c r="P168" s="20" t="str">
        <f>IF(Checklist48[[#This Row],[ifna]]="NA","",IF(Checklist48[[#This Row],[RelatedPQ]]=0,"",IF(Checklist48[[#This Row],[RelatedPQ]]="","",IF((INDEX(#REF!,MATCH(Checklist48[[#This Row],[PIGUID&amp;NO]],#REF!,0),1))=Checklist48[[#This Row],[PIGUID]],'Static ID Table'!$A$10,""))))</f>
        <v/>
      </c>
      <c r="Q168" s="20" t="str">
        <f>IF(Checklist48[[#This Row],[Nicht anwendbar]]='Static ID Table'!$A$10,INDEX(#REF!,MATCH(Checklist48[[#This Row],[RelatedPQ]],#REF!,0),3),"")</f>
        <v/>
      </c>
      <c r="R168" s="69"/>
    </row>
    <row r="169" spans="2:18" ht="193.8" x14ac:dyDescent="0.3">
      <c r="B169" s="20"/>
      <c r="C169" s="20"/>
      <c r="D169" s="19">
        <f>IF(Checklist48[[#This Row],[SGUID]]="",IF(Checklist48[[#This Row],[SSGUID]]="",0,1),1)</f>
        <v>0</v>
      </c>
      <c r="E169" s="20" t="s">
        <v>974</v>
      </c>
      <c r="F169" s="56" t="str">
        <f>_xlfn.IFNA(Checklist48[[#This Row],[RelatedPQ]],"NA")</f>
        <v>NA</v>
      </c>
      <c r="G169" s="20" t="e">
        <f>IF(Checklist48[[#This Row],[PIGUID]]="","",INDEX(#REF!,MATCH(Checklist48[[#This Row],[PIGUID&amp;NO]],#REF!,0),2))</f>
        <v>#N/A</v>
      </c>
      <c r="H169" s="56" t="str">
        <f>Checklist48[[#This Row],[PIGUID]]&amp;"NO"</f>
        <v>bGUOIClk5fJfkQ2PSC5YoNO</v>
      </c>
      <c r="I169" s="56" t="b">
        <f>IF(Checklist48[[#This Row],[PIGUID]]="","",INDEX(PIs[NA Exempt],MATCH(Checklist48[[#This Row],[PIGUID]],PIs[GUID],0),1))</f>
        <v>0</v>
      </c>
      <c r="J169" s="20" t="str">
        <f>IF(Checklist48[[#This Row],[SGUID]]="",IF(Checklist48[[#This Row],[SSGUID]]="",IF(Checklist48[[#This Row],[PIGUID]]="","",INDEX(PIs[[Column1]:[SS]],MATCH(Checklist48[[#This Row],[PIGUID]],PIs[GUID],0),2)),INDEX(PIs[[Column1]:[SS]],MATCH(Checklist48[[#This Row],[SSGUID]],PIs[SSGUID],0),18)),INDEX(PIs[[Column1]:[SS]],MATCH(Checklist48[[#This Row],[SGUID]],PIs[SGUID],0),14))</f>
        <v>FO 08.02.06</v>
      </c>
      <c r="K169" s="20"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Nacherntebehandlungen aufbewahrt.</v>
      </c>
      <c r="L169" s="20" t="str">
        <f>IF(Checklist48[[#This Row],[SGUID]]="",IF(Checklist48[[#This Row],[SSGUID]]="",INDEX(PIs[[Column1]:[SS]],MATCH(Checklist48[[#This Row],[PIGUID]],PIs[GUID],0),6),""),"")</f>
        <v>Alle Aufzeichnungen über die Anwendung von Pflanzenschutzmitteln (PSM) nach der Ernte müssen folgende Angaben umfassen:
\- Flurstücks- oder Chargennummer des behandelten geernteten Produkts
\- Name oder Bezeichnung des Betriebs oder Standorts der Produkthandhabung, an dem die Behandlung erfolgte
\- Exaktes Datum (Tag/Monat/Jahr) der Anwendungen
\- Verwendetes PSM-Ausbringungsverfahren (z. B. Spritzen, Gießen, Begasen)
\- Begründung der Anwendung (d. h. gebräuchliche Schädlingsbezeichnung)
\- Vollständiger Handelsname und Wirkstoff (einschließlich Zusammensetzung) oder wissenschaftliche Bezeichnung des Nützlings
\- Aufwandmenge in Gewicht bzw. Menge pro Liter Wasser bzw. eines anderen Trägermediums
\- Name der Person, die das PSM an dem geernteten Produkt angewendet hat</v>
      </c>
      <c r="M169" s="20" t="str">
        <f>IF(Checklist48[[#This Row],[SSGUID]]="",IF(Checklist48[[#This Row],[PIGUID]]="","",INDEX(PIs[[Column1]:[SS]],MATCH(Checklist48[[#This Row],[PIGUID]],PIs[GUID],0),8)),"")</f>
        <v>Kritisches Musskriterium</v>
      </c>
      <c r="N169" s="69"/>
      <c r="O169" s="69"/>
      <c r="P169" s="20" t="str">
        <f>IF(Checklist48[[#This Row],[ifna]]="NA","",IF(Checklist48[[#This Row],[RelatedPQ]]=0,"",IF(Checklist48[[#This Row],[RelatedPQ]]="","",IF((INDEX(#REF!,MATCH(Checklist48[[#This Row],[PIGUID&amp;NO]],#REF!,0),1))=Checklist48[[#This Row],[PIGUID]],'Static ID Table'!$A$10,""))))</f>
        <v/>
      </c>
      <c r="Q169" s="20" t="str">
        <f>IF(Checklist48[[#This Row],[Nicht anwendbar]]='Static ID Table'!$A$10,INDEX(#REF!,MATCH(Checklist48[[#This Row],[RelatedPQ]],#REF!,0),3),"")</f>
        <v/>
      </c>
      <c r="R169" s="69"/>
    </row>
    <row r="170" spans="2:18" ht="61.2" x14ac:dyDescent="0.3">
      <c r="B170" s="20"/>
      <c r="C170" s="20"/>
      <c r="D170" s="19">
        <f>IF(Checklist48[[#This Row],[SGUID]]="",IF(Checklist48[[#This Row],[SSGUID]]="",0,1),1)</f>
        <v>0</v>
      </c>
      <c r="E170" s="20" t="s">
        <v>376</v>
      </c>
      <c r="F170" s="56" t="str">
        <f>_xlfn.IFNA(Checklist48[[#This Row],[RelatedPQ]],"NA")</f>
        <v>NA</v>
      </c>
      <c r="G170" s="20" t="e">
        <f>IF(Checklist48[[#This Row],[PIGUID]]="","",INDEX(#REF!,MATCH(Checklist48[[#This Row],[PIGUID&amp;NO]],#REF!,0),2))</f>
        <v>#N/A</v>
      </c>
      <c r="H170" s="56" t="str">
        <f>Checklist48[[#This Row],[PIGUID]]&amp;"NO"</f>
        <v>4ZnBflFxdjBu3f0DKTkDCZNO</v>
      </c>
      <c r="I170" s="56" t="b">
        <f>IF(Checklist48[[#This Row],[PIGUID]]="","",INDEX(PIs[NA Exempt],MATCH(Checklist48[[#This Row],[PIGUID]],PIs[GUID],0),1))</f>
        <v>0</v>
      </c>
      <c r="J170" s="20" t="str">
        <f>IF(Checklist48[[#This Row],[SGUID]]="",IF(Checklist48[[#This Row],[SSGUID]]="",IF(Checklist48[[#This Row],[PIGUID]]="","",INDEX(PIs[[Column1]:[SS]],MATCH(Checklist48[[#This Row],[PIGUID]],PIs[GUID],0),2)),INDEX(PIs[[Column1]:[SS]],MATCH(Checklist48[[#This Row],[SSGUID]],PIs[SSGUID],0),18)),INDEX(PIs[[Column1]:[SS]],MATCH(Checklist48[[#This Row],[SGUID]],PIs[SGUID],0),14))</f>
        <v>FO 08.02.07</v>
      </c>
      <c r="K170" s="20" t="str">
        <f>IF(Checklist48[[#This Row],[SGUID]]="",IF(Checklist48[[#This Row],[SSGUID]]="",IF(Checklist48[[#This Row],[PIGUID]]="","",INDEX(PIs[[Column1]:[SS]],MATCH(Checklist48[[#This Row],[PIGUID]],PIs[GUID],0),4)),INDEX(PIs[[Column1]:[Ssbody]],MATCH(Checklist48[[#This Row],[SSGUID]],PIs[SSGUID],0),19)),INDEX(PIs[[Column1]:[SS]],MATCH(Checklist48[[#This Row],[SGUID]],PIs[SGUID],0),15))</f>
        <v>Verpackungsmaterial wird auf dem Betrieb so gelagert, dass eine Kontamination durch Nagetiere, Schädlinge und Vögel sowie physikalische und chemische Gefährdungen vermieden wurden.</v>
      </c>
      <c r="L170" s="20" t="str">
        <f>IF(Checklist48[[#This Row],[SGUID]]="",IF(Checklist48[[#This Row],[SSGUID]]="",INDEX(PIs[[Column1]:[SS]],MATCH(Checklist48[[#This Row],[PIGUID]],PIs[GUID],0),6),""),"")</f>
        <v>Alle Verbraucherverpackungen müssen unter Anwendung von Maßnahmen gelagert werden, die sie vor Nagetieren, Schädlingen und Vögeln sowie vor physikalischen und chemischen Gefährdungen schützen.
Hinweis: Töpfe, in denen Pflanzen gezogen werden, gelten nicht als Verpackungsmaterial.</v>
      </c>
      <c r="M170" s="20" t="str">
        <f>IF(Checklist48[[#This Row],[SSGUID]]="",IF(Checklist48[[#This Row],[PIGUID]]="","",INDEX(PIs[[Column1]:[SS]],MATCH(Checklist48[[#This Row],[PIGUID]],PIs[GUID],0),8)),"")</f>
        <v>Nicht kritisches Musskriterium</v>
      </c>
      <c r="N170" s="69"/>
      <c r="O170" s="69"/>
      <c r="P170" s="20" t="str">
        <f>IF(Checklist48[[#This Row],[ifna]]="NA","",IF(Checklist48[[#This Row],[RelatedPQ]]=0,"",IF(Checklist48[[#This Row],[RelatedPQ]]="","",IF((INDEX(#REF!,MATCH(Checklist48[[#This Row],[PIGUID&amp;NO]],#REF!,0),1))=Checklist48[[#This Row],[PIGUID]],'Static ID Table'!$A$10,""))))</f>
        <v/>
      </c>
      <c r="Q170" s="20" t="str">
        <f>IF(Checklist48[[#This Row],[Nicht anwendbar]]='Static ID Table'!$A$10,INDEX(#REF!,MATCH(Checklist48[[#This Row],[RelatedPQ]],#REF!,0),3),"")</f>
        <v/>
      </c>
      <c r="R170" s="69"/>
    </row>
    <row r="171" spans="2:18" ht="81.599999999999994" x14ac:dyDescent="0.3">
      <c r="B171" s="20"/>
      <c r="C171" s="20"/>
      <c r="D171" s="19">
        <f>IF(Checklist48[[#This Row],[SGUID]]="",IF(Checklist48[[#This Row],[SSGUID]]="",0,1),1)</f>
        <v>0</v>
      </c>
      <c r="E171" s="20" t="s">
        <v>357</v>
      </c>
      <c r="F171" s="56" t="str">
        <f>_xlfn.IFNA(Checklist48[[#This Row],[RelatedPQ]],"NA")</f>
        <v>NA</v>
      </c>
      <c r="G171" s="20" t="e">
        <f>IF(Checklist48[[#This Row],[PIGUID]]="","",INDEX(#REF!,MATCH(Checklist48[[#This Row],[PIGUID&amp;NO]],#REF!,0),2))</f>
        <v>#N/A</v>
      </c>
      <c r="H171" s="56" t="str">
        <f>Checklist48[[#This Row],[PIGUID]]&amp;"NO"</f>
        <v>46Ve9Xpj1FZcu0xYbSxXjhNO</v>
      </c>
      <c r="I171" s="56" t="b">
        <f>IF(Checklist48[[#This Row],[PIGUID]]="","",INDEX(PIs[NA Exempt],MATCH(Checklist48[[#This Row],[PIGUID]],PIs[GUID],0),1))</f>
        <v>0</v>
      </c>
      <c r="J171" s="20" t="str">
        <f>IF(Checklist48[[#This Row],[SGUID]]="",IF(Checklist48[[#This Row],[SSGUID]]="",IF(Checklist48[[#This Row],[PIGUID]]="","",INDEX(PIs[[Column1]:[SS]],MATCH(Checklist48[[#This Row],[PIGUID]],PIs[GUID],0),2)),INDEX(PIs[[Column1]:[SS]],MATCH(Checklist48[[#This Row],[SSGUID]],PIs[SSGUID],0),18)),INDEX(PIs[[Column1]:[SS]],MATCH(Checklist48[[#This Row],[SGUID]],PIs[SGUID],0),14))</f>
        <v>FO 08.02.08</v>
      </c>
      <c r="K171" s="20" t="str">
        <f>IF(Checklist48[[#This Row],[SGUID]]="",IF(Checklist48[[#This Row],[SSGUID]]="",IF(Checklist48[[#This Row],[PIGUID]]="","",INDEX(PIs[[Column1]:[SS]],MATCH(Checklist48[[#This Row],[PIGUID]],PIs[GUID],0),4)),INDEX(PIs[[Column1]:[Ssbody]],MATCH(Checklist48[[#This Row],[SSGUID]],PIs[SSGUID],0),19)),INDEX(PIs[[Column1]:[SS]],MATCH(Checklist48[[#This Row],[SGUID]],PIs[SGUID],0),15))</f>
        <v>Wiederverwendbare Anzuchtmaterialien werden gereinigt, um sicherzustellen, dass sie frei von Fremdstoffen sind.</v>
      </c>
      <c r="L171" s="20" t="str">
        <f>IF(Checklist48[[#This Row],[SGUID]]="",IF(Checklist48[[#This Row],[SSGUID]]="",INDEX(PIs[[Column1]:[SS]],MATCH(Checklist48[[#This Row],[PIGUID]],PIs[GUID],0),6),""),"")</f>
        <v>Anzuchtmaterialien wie beispielsweise Töpfe, Kisten, Eimer und andere Behälter müssen gereinigt werden. Gemäß dem Kontaminationsrisiko ist ein Reinigungsplan vorhanden, der mindestens sicherstellt, dass die Materialien vor der Wiederverwendung frei von Fremdstoffen sind.
Obiges gilt nicht für Töpfe, die nicht wiederverwendet werden.</v>
      </c>
      <c r="M171" s="20" t="str">
        <f>IF(Checklist48[[#This Row],[SSGUID]]="",IF(Checklist48[[#This Row],[PIGUID]]="","",INDEX(PIs[[Column1]:[SS]],MATCH(Checklist48[[#This Row],[PIGUID]],PIs[GUID],0),8)),"")</f>
        <v>Nicht kritisches Musskriterium</v>
      </c>
      <c r="N171" s="69"/>
      <c r="O171" s="69"/>
      <c r="P171" s="20" t="str">
        <f>IF(Checklist48[[#This Row],[ifna]]="NA","",IF(Checklist48[[#This Row],[RelatedPQ]]=0,"",IF(Checklist48[[#This Row],[RelatedPQ]]="","",IF((INDEX(#REF!,MATCH(Checklist48[[#This Row],[PIGUID&amp;NO]],#REF!,0),1))=Checklist48[[#This Row],[PIGUID]],'Static ID Table'!$A$10,""))))</f>
        <v/>
      </c>
      <c r="Q171" s="20" t="str">
        <f>IF(Checklist48[[#This Row],[Nicht anwendbar]]='Static ID Table'!$A$10,INDEX(#REF!,MATCH(Checklist48[[#This Row],[RelatedPQ]],#REF!,0),3),"")</f>
        <v/>
      </c>
      <c r="R171" s="69"/>
    </row>
    <row r="172" spans="2:18" ht="30.6" x14ac:dyDescent="0.3">
      <c r="B172" s="20" t="s">
        <v>58</v>
      </c>
      <c r="C172" s="20"/>
      <c r="D172" s="19">
        <f>IF(Checklist48[[#This Row],[SGUID]]="",IF(Checklist48[[#This Row],[SSGUID]]="",0,1),1)</f>
        <v>1</v>
      </c>
      <c r="E172" s="20"/>
      <c r="F172" s="56" t="str">
        <f>_xlfn.IFNA(Checklist48[[#This Row],[RelatedPQ]],"NA")</f>
        <v/>
      </c>
      <c r="G172" s="20" t="str">
        <f>IF(Checklist48[[#This Row],[PIGUID]]="","",INDEX(#REF!,MATCH(Checklist48[[#This Row],[PIGUID&amp;NO]],#REF!,0),2))</f>
        <v/>
      </c>
      <c r="H172" s="56" t="str">
        <f>Checklist48[[#This Row],[PIGUID]]&amp;"NO"</f>
        <v>NO</v>
      </c>
      <c r="I172" s="56" t="str">
        <f>IF(Checklist48[[#This Row],[PIGUID]]="","",INDEX(PIs[NA Exempt],MATCH(Checklist48[[#This Row],[PIGUID]],PIs[GUID],0),1))</f>
        <v/>
      </c>
      <c r="J172" s="20" t="str">
        <f>IF(Checklist48[[#This Row],[SGUID]]="",IF(Checklist48[[#This Row],[SSGUID]]="",IF(Checklist48[[#This Row],[PIGUID]]="","",INDEX(PIs[[Column1]:[SS]],MATCH(Checklist48[[#This Row],[PIGUID]],PIs[GUID],0),2)),INDEX(PIs[[Column1]:[SS]],MATCH(Checklist48[[#This Row],[SSGUID]],PIs[SSGUID],0),18)),INDEX(PIs[[Column1]:[SS]],MATCH(Checklist48[[#This Row],[SGUID]],PIs[SGUID],0),14))</f>
        <v>FO 09 ABFALLMANAGEMENT</v>
      </c>
      <c r="K172" s="20" t="str">
        <f>IF(Checklist48[[#This Row],[SGUID]]="",IF(Checklist48[[#This Row],[SSGUID]]="",IF(Checklist48[[#This Row],[PIGUID]]="","",INDEX(PIs[[Column1]:[SS]],MATCH(Checklist48[[#This Row],[PIGUID]],PIs[GUID],0),4)),INDEX(PIs[[Column1]:[Ssbody]],MATCH(Checklist48[[#This Row],[SSGUID]],PIs[SSGUID],0),19)),INDEX(PIs[[Column1]:[SS]],MATCH(Checklist48[[#This Row],[SGUID]],PIs[SGUID],0),15))</f>
        <v>-</v>
      </c>
      <c r="L172" s="20" t="str">
        <f>IF(Checklist48[[#This Row],[SGUID]]="",IF(Checklist48[[#This Row],[SSGUID]]="",INDEX(PIs[[Column1]:[SS]],MATCH(Checklist48[[#This Row],[PIGUID]],PIs[GUID],0),6),""),"")</f>
        <v/>
      </c>
      <c r="M172" s="20" t="str">
        <f>IF(Checklist48[[#This Row],[SSGUID]]="",IF(Checklist48[[#This Row],[PIGUID]]="","",INDEX(PIs[[Column1]:[SS]],MATCH(Checklist48[[#This Row],[PIGUID]],PIs[GUID],0),8)),"")</f>
        <v/>
      </c>
      <c r="N172" s="69"/>
      <c r="O172" s="69"/>
      <c r="P172" s="20" t="str">
        <f>IF(Checklist48[[#This Row],[ifna]]="NA","",IF(Checklist48[[#This Row],[RelatedPQ]]=0,"",IF(Checklist48[[#This Row],[RelatedPQ]]="","",IF((INDEX(#REF!,MATCH(Checklist48[[#This Row],[PIGUID&amp;NO]],#REF!,0),1))=Checklist48[[#This Row],[PIGUID]],'Static ID Table'!$A$10,""))))</f>
        <v/>
      </c>
      <c r="Q172" s="20" t="str">
        <f>IF(Checklist48[[#This Row],[Nicht anwendbar]]='Static ID Table'!$A$10,INDEX(#REF!,MATCH(Checklist48[[#This Row],[RelatedPQ]],#REF!,0),3),"")</f>
        <v/>
      </c>
      <c r="R172" s="69"/>
    </row>
    <row r="173" spans="2:18" ht="30.6" hidden="1" x14ac:dyDescent="0.3">
      <c r="B173" s="20"/>
      <c r="C173" s="20" t="s">
        <v>59</v>
      </c>
      <c r="D173" s="19">
        <f>IF(Checklist48[[#This Row],[SGUID]]="",IF(Checklist48[[#This Row],[SSGUID]]="",0,1),1)</f>
        <v>1</v>
      </c>
      <c r="E173" s="20"/>
      <c r="F173" s="56" t="str">
        <f>_xlfn.IFNA(Checklist48[[#This Row],[RelatedPQ]],"NA")</f>
        <v/>
      </c>
      <c r="G173" s="20" t="str">
        <f>IF(Checklist48[[#This Row],[PIGUID]]="","",INDEX(#REF!,MATCH(Checklist48[[#This Row],[PIGUID&amp;NO]],#REF!,0),2))</f>
        <v/>
      </c>
      <c r="H173" s="56" t="str">
        <f>Checklist48[[#This Row],[PIGUID]]&amp;"NO"</f>
        <v>NO</v>
      </c>
      <c r="I173" s="56" t="str">
        <f>IF(Checklist48[[#This Row],[PIGUID]]="","",INDEX(PIs[NA Exempt],MATCH(Checklist48[[#This Row],[PIGUID]],PIs[GUID],0),1))</f>
        <v/>
      </c>
      <c r="J173" s="20" t="str">
        <f>IF(Checklist48[[#This Row],[SGUID]]="",IF(Checklist48[[#This Row],[SSGUID]]="",IF(Checklist48[[#This Row],[PIGUID]]="","",INDEX(PIs[[Column1]:[SS]],MATCH(Checklist48[[#This Row],[PIGUID]],PIs[GUID],0),2)),INDEX(PIs[[Column1]:[SS]],MATCH(Checklist48[[#This Row],[SSGUID]],PIs[SSGUID],0),18)),INDEX(PIs[[Column1]:[SS]],MATCH(Checklist48[[#This Row],[SGUID]],PIs[SGUID],0),14))</f>
        <v>-</v>
      </c>
      <c r="K173" s="20" t="str">
        <f>IF(Checklist48[[#This Row],[SGUID]]="",IF(Checklist48[[#This Row],[SSGUID]]="",IF(Checklist48[[#This Row],[PIGUID]]="","",INDEX(PIs[[Column1]:[SS]],MATCH(Checklist48[[#This Row],[PIGUID]],PIs[GUID],0),4)),INDEX(PIs[[Column1]:[Ssbody]],MATCH(Checklist48[[#This Row],[SSGUID]],PIs[SSGUID],0),19)),INDEX(PIs[[Column1]:[SS]],MATCH(Checklist48[[#This Row],[SGUID]],PIs[SGUID],0),15))</f>
        <v>-</v>
      </c>
      <c r="L173" s="20" t="str">
        <f>IF(Checklist48[[#This Row],[SGUID]]="",IF(Checklist48[[#This Row],[SSGUID]]="",INDEX(PIs[[Column1]:[SS]],MATCH(Checklist48[[#This Row],[PIGUID]],PIs[GUID],0),6),""),"")</f>
        <v/>
      </c>
      <c r="M173" s="20" t="str">
        <f>IF(Checklist48[[#This Row],[SSGUID]]="",IF(Checklist48[[#This Row],[PIGUID]]="","",INDEX(PIs[[Column1]:[SS]],MATCH(Checklist48[[#This Row],[PIGUID]],PIs[GUID],0),8)),"")</f>
        <v/>
      </c>
      <c r="N173" s="69"/>
      <c r="O173" s="69"/>
      <c r="P173" s="20" t="str">
        <f>IF(Checklist48[[#This Row],[ifna]]="NA","",IF(Checklist48[[#This Row],[RelatedPQ]]=0,"",IF(Checklist48[[#This Row],[RelatedPQ]]="","",IF((INDEX(#REF!,MATCH(Checklist48[[#This Row],[PIGUID&amp;NO]],#REF!,0),1))=Checklist48[[#This Row],[PIGUID]],'Static ID Table'!$A$10,""))))</f>
        <v/>
      </c>
      <c r="Q173" s="20" t="str">
        <f>IF(Checklist48[[#This Row],[Nicht anwendbar]]='Static ID Table'!$A$10,INDEX(#REF!,MATCH(Checklist48[[#This Row],[RelatedPQ]],#REF!,0),3),"")</f>
        <v/>
      </c>
      <c r="R173" s="69"/>
    </row>
    <row r="174" spans="2:18" ht="112.2" x14ac:dyDescent="0.3">
      <c r="B174" s="20"/>
      <c r="C174" s="20"/>
      <c r="D174" s="19">
        <f>IF(Checklist48[[#This Row],[SGUID]]="",IF(Checklist48[[#This Row],[SSGUID]]="",0,1),1)</f>
        <v>0</v>
      </c>
      <c r="E174" s="20" t="s">
        <v>69</v>
      </c>
      <c r="F174" s="56" t="str">
        <f>_xlfn.IFNA(Checklist48[[#This Row],[RelatedPQ]],"NA")</f>
        <v>NA</v>
      </c>
      <c r="G174" s="20" t="e">
        <f>IF(Checklist48[[#This Row],[PIGUID]]="","",INDEX(#REF!,MATCH(Checklist48[[#This Row],[PIGUID&amp;NO]],#REF!,0),2))</f>
        <v>#N/A</v>
      </c>
      <c r="H174" s="56" t="str">
        <f>Checklist48[[#This Row],[PIGUID]]&amp;"NO"</f>
        <v>4Rqz2SsWsAEexq0xe2ogOWNO</v>
      </c>
      <c r="I174" s="56" t="b">
        <f>IF(Checklist48[[#This Row],[PIGUID]]="","",INDEX(PIs[NA Exempt],MATCH(Checklist48[[#This Row],[PIGUID]],PIs[GUID],0),1))</f>
        <v>0</v>
      </c>
      <c r="J174" s="20" t="str">
        <f>IF(Checklist48[[#This Row],[SGUID]]="",IF(Checklist48[[#This Row],[SSGUID]]="",IF(Checklist48[[#This Row],[PIGUID]]="","",INDEX(PIs[[Column1]:[SS]],MATCH(Checklist48[[#This Row],[PIGUID]],PIs[GUID],0),2)),INDEX(PIs[[Column1]:[SS]],MATCH(Checklist48[[#This Row],[SSGUID]],PIs[SSGUID],0),18)),INDEX(PIs[[Column1]:[SS]],MATCH(Checklist48[[#This Row],[SGUID]],PIs[SGUID],0),14))</f>
        <v>FO 09.01</v>
      </c>
      <c r="K174" s="20" t="str">
        <f>IF(Checklist48[[#This Row],[SGUID]]="",IF(Checklist48[[#This Row],[SSGUID]]="",IF(Checklist48[[#This Row],[PIGUID]]="","",INDEX(PIs[[Column1]:[SS]],MATCH(Checklist48[[#This Row],[PIGUID]],PIs[GUID],0),4)),INDEX(PIs[[Column1]:[Ssbody]],MATCH(Checklist48[[#This Row],[SSGUID]],PIs[SSGUID],0),19)),INDEX(PIs[[Column1]:[SS]],MATCH(Checklist48[[#This Row],[SGUID]],PIs[SGUID],0),15))</f>
        <v>Abfallprodukte und Verschmutzungsquellen wurden in allen Bereichen des Betriebs identifiziert.</v>
      </c>
      <c r="L174" s="20" t="str">
        <f>IF(Checklist48[[#This Row],[SGUID]]="",IF(Checklist48[[#This Row],[SSGUID]]="",INDEX(PIs[[Column1]:[SS]],MATCH(Checklist48[[#This Row],[PIGUID]],PIs[GUID],0),6),""),"")</f>
        <v>Es müssen mögliche Abfallprodukte (z. B. Papier, Pappe, Kunststoff, Öl) und Verschmutzungsquellen (z. B. überschüssige Düngemittel, Abgase/Rauch, Öl, Kraftstoffe, Lärm, Abwässer, Chemikalien) identifiziert werden, die im Zusammenhang mit den Betriebsprozessen entstehen können.
Verwendete Kunststoffe müssen identifiziert werden und, sofern relevant, muss die Entsorgungsmethode dokumentiert werden.
Für Produzentengruppen (Option 2) ist ein Nachweis auf Ebene des Qualitätsmanagementsystems (QMS) zulässig.</v>
      </c>
      <c r="M174" s="20" t="str">
        <f>IF(Checklist48[[#This Row],[SSGUID]]="",IF(Checklist48[[#This Row],[PIGUID]]="","",INDEX(PIs[[Column1]:[SS]],MATCH(Checklist48[[#This Row],[PIGUID]],PIs[GUID],0),8)),"")</f>
        <v>Kritisches Musskriterium</v>
      </c>
      <c r="N174" s="69"/>
      <c r="O174" s="69"/>
      <c r="P174" s="20" t="str">
        <f>IF(Checklist48[[#This Row],[ifna]]="NA","",IF(Checklist48[[#This Row],[RelatedPQ]]=0,"",IF(Checklist48[[#This Row],[RelatedPQ]]="","",IF((INDEX(#REF!,MATCH(Checklist48[[#This Row],[PIGUID&amp;NO]],#REF!,0),1))=Checklist48[[#This Row],[PIGUID]],'Static ID Table'!$A$10,""))))</f>
        <v/>
      </c>
      <c r="Q174" s="20" t="str">
        <f>IF(Checklist48[[#This Row],[Nicht anwendbar]]='Static ID Table'!$A$10,INDEX(#REF!,MATCH(Checklist48[[#This Row],[RelatedPQ]],#REF!,0),3),"")</f>
        <v/>
      </c>
      <c r="R174" s="69"/>
    </row>
    <row r="175" spans="2:18" ht="255" x14ac:dyDescent="0.3">
      <c r="B175" s="20"/>
      <c r="C175" s="20"/>
      <c r="D175" s="19">
        <f>IF(Checklist48[[#This Row],[SGUID]]="",IF(Checklist48[[#This Row],[SSGUID]]="",0,1),1)</f>
        <v>0</v>
      </c>
      <c r="E175" s="20" t="s">
        <v>103</v>
      </c>
      <c r="F175" s="56" t="str">
        <f>_xlfn.IFNA(Checklist48[[#This Row],[RelatedPQ]],"NA")</f>
        <v>NA</v>
      </c>
      <c r="G175" s="20" t="e">
        <f>IF(Checklist48[[#This Row],[PIGUID]]="","",INDEX(#REF!,MATCH(Checklist48[[#This Row],[PIGUID&amp;NO]],#REF!,0),2))</f>
        <v>#N/A</v>
      </c>
      <c r="H175" s="56" t="str">
        <f>Checklist48[[#This Row],[PIGUID]]&amp;"NO"</f>
        <v>46qsMfFP8U3f3SeCtMqwbsNO</v>
      </c>
      <c r="I175" s="56" t="b">
        <f>IF(Checklist48[[#This Row],[PIGUID]]="","",INDEX(PIs[NA Exempt],MATCH(Checklist48[[#This Row],[PIGUID]],PIs[GUID],0),1))</f>
        <v>0</v>
      </c>
      <c r="J175" s="20" t="str">
        <f>IF(Checklist48[[#This Row],[SGUID]]="",IF(Checklist48[[#This Row],[SSGUID]]="",IF(Checklist48[[#This Row],[PIGUID]]="","",INDEX(PIs[[Column1]:[SS]],MATCH(Checklist48[[#This Row],[PIGUID]],PIs[GUID],0),2)),INDEX(PIs[[Column1]:[SS]],MATCH(Checklist48[[#This Row],[SSGUID]],PIs[SSGUID],0),18)),INDEX(PIs[[Column1]:[SS]],MATCH(Checklist48[[#This Row],[SGUID]],PIs[SGUID],0),14))</f>
        <v>FO 09.02</v>
      </c>
      <c r="K175" s="20" t="str">
        <f>IF(Checklist48[[#This Row],[SGUID]]="",IF(Checklist48[[#This Row],[SSGUID]]="",IF(Checklist48[[#This Row],[PIGUID]]="","",INDEX(PIs[[Column1]:[SS]],MATCH(Checklist48[[#This Row],[PIGUID]],PIs[GUID],0),4)),INDEX(PIs[[Column1]:[Ssbody]],MATCH(Checklist48[[#This Row],[SSGUID]],PIs[SSGUID],0),19)),INDEX(PIs[[Column1]:[SS]],MATCH(Checklist48[[#This Row],[SGUID]],PIs[SGUID],0),15))</f>
        <v>Es wird ein Abfallmanagementsystem umgesetzt.</v>
      </c>
      <c r="L175" s="20" t="str">
        <f>IF(Checklist48[[#This Row],[SGUID]]="",IF(Checklist48[[#This Row],[SSGUID]]="",INDEX(PIs[[Column1]:[SS]],MATCH(Checklist48[[#This Row],[PIGUID]],PIs[GUID],0),6),""),"")</f>
        <v>Es ist ein System für den Umgang mit Abfall (Reduzierung und Recycling) und potenziellen Verschmutzungsquellen vorhanden.
Das System muss auf einer Bewertung der Aktivitäten des Unternehmens und auf deren potenziellen Auswirkungen auf die Umwelt basieren.
Es müssen Nachweise über Abfalltrennung (einschließlich Kunststoffabfällen) und angemessene Entsorgungsmethoden (einschließlich Recycling) vorhanden sein.
Das Personal muss in Bezug auf die Abfallentsorgung geschult werden. Das schließt auch mit ein, sicherzustellen, dass nur ein Minimum an Kunststoff in die Umwelt freigesetzt wird.
Die Luft-, Boden-, Lärm-, Licht- und Wasserverschmutzung muss ebenso berücksichtigt werden wie potenzielle Verschmutzungsquellen.
Die Methoden, die angewendet werden, um Kontaminationsrisiken zu minimieren, müssen dokumentiert werden.
Es müssen Nachweise darüber vorhanden sein, dass Methoden angewendet werden, die ein Auslaufen von Kraftstoff und Öl verhindern, und dass Richtlinien und Werkzeuge zum Beseitigen von ausgeschüttetem Material vorhanden sind.</v>
      </c>
      <c r="M175" s="20" t="str">
        <f>IF(Checklist48[[#This Row],[SSGUID]]="",IF(Checklist48[[#This Row],[PIGUID]]="","",INDEX(PIs[[Column1]:[SS]],MATCH(Checklist48[[#This Row],[PIGUID]],PIs[GUID],0),8)),"")</f>
        <v>Kritisches Musskriterium</v>
      </c>
      <c r="N175" s="69"/>
      <c r="O175" s="69"/>
      <c r="P175" s="20" t="str">
        <f>IF(Checklist48[[#This Row],[ifna]]="NA","",IF(Checklist48[[#This Row],[RelatedPQ]]=0,"",IF(Checklist48[[#This Row],[RelatedPQ]]="","",IF((INDEX(#REF!,MATCH(Checklist48[[#This Row],[PIGUID&amp;NO]],#REF!,0),1))=Checklist48[[#This Row],[PIGUID]],'Static ID Table'!$A$10,""))))</f>
        <v/>
      </c>
      <c r="Q175" s="20" t="str">
        <f>IF(Checklist48[[#This Row],[Nicht anwendbar]]='Static ID Table'!$A$10,INDEX(#REF!,MATCH(Checklist48[[#This Row],[RelatedPQ]],#REF!,0),3),"")</f>
        <v/>
      </c>
      <c r="R175" s="69"/>
    </row>
    <row r="176" spans="2:18" ht="71.400000000000006" x14ac:dyDescent="0.3">
      <c r="B176" s="20"/>
      <c r="C176" s="20"/>
      <c r="D176" s="19">
        <f>IF(Checklist48[[#This Row],[SGUID]]="",IF(Checklist48[[#This Row],[SSGUID]]="",0,1),1)</f>
        <v>0</v>
      </c>
      <c r="E176" s="20" t="s">
        <v>51</v>
      </c>
      <c r="F176" s="56" t="str">
        <f>_xlfn.IFNA(Checklist48[[#This Row],[RelatedPQ]],"NA")</f>
        <v>NA</v>
      </c>
      <c r="G176" s="20" t="e">
        <f>IF(Checklist48[[#This Row],[PIGUID]]="","",INDEX(#REF!,MATCH(Checklist48[[#This Row],[PIGUID&amp;NO]],#REF!,0),2))</f>
        <v>#N/A</v>
      </c>
      <c r="H176" s="56" t="str">
        <f>Checklist48[[#This Row],[PIGUID]]&amp;"NO"</f>
        <v>5RaDqaMrVYsz5XQYKz8nR8NO</v>
      </c>
      <c r="I176" s="56" t="b">
        <f>IF(Checklist48[[#This Row],[PIGUID]]="","",INDEX(PIs[NA Exempt],MATCH(Checklist48[[#This Row],[PIGUID]],PIs[GUID],0),1))</f>
        <v>0</v>
      </c>
      <c r="J176" s="20" t="str">
        <f>IF(Checklist48[[#This Row],[SGUID]]="",IF(Checklist48[[#This Row],[SSGUID]]="",IF(Checklist48[[#This Row],[PIGUID]]="","",INDEX(PIs[[Column1]:[SS]],MATCH(Checklist48[[#This Row],[PIGUID]],PIs[GUID],0),2)),INDEX(PIs[[Column1]:[SS]],MATCH(Checklist48[[#This Row],[SSGUID]],PIs[SSGUID],0),18)),INDEX(PIs[[Column1]:[SS]],MATCH(Checklist48[[#This Row],[SGUID]],PIs[SGUID],0),14))</f>
        <v>FO 09.03</v>
      </c>
      <c r="K176" s="20" t="str">
        <f>IF(Checklist48[[#This Row],[SGUID]]="",IF(Checklist48[[#This Row],[SSGUID]]="",IF(Checklist48[[#This Row],[PIGUID]]="","",INDEX(PIs[[Column1]:[SS]],MATCH(Checklist48[[#This Row],[PIGUID]],PIs[GUID],0),4)),INDEX(PIs[[Column1]:[Ssbody]],MATCH(Checklist48[[#This Row],[SSGUID]],PIs[SSGUID],0),19)),INDEX(PIs[[Column1]:[SS]],MATCH(Checklist48[[#This Row],[SGUID]],PIs[SGUID],0),15))</f>
        <v>Der Standort wird sauber und in einem ordentlichen Zustand gehalten.</v>
      </c>
      <c r="L176" s="20" t="str">
        <f>IF(Checklist48[[#This Row],[SGUID]]="",IF(Checklist48[[#This Row],[SSGUID]]="",INDEX(PIs[[Column1]:[SS]],MATCH(Checklist48[[#This Row],[PIGUID]],PIs[GUID],0),6),""),"")</f>
        <v>Die visuelle Bewertung muss belegen, dass kein Abfall oder Müll in der unmittelbaren Nähe der Produktionsstandorte oder Lagergebäude vorhanden ist. Beiläufig und in geringfügiger Menge anfallender Müll und Abfall in den gekennzeichneten Bereichen ist ebenso akzeptabel wie der Abfall, der bei der täglichen Arbeit anfällt. Der gesamte sonstige Abfall muss beseitigt werden.</v>
      </c>
      <c r="M176" s="20" t="str">
        <f>IF(Checklist48[[#This Row],[SSGUID]]="",IF(Checklist48[[#This Row],[PIGUID]]="","",INDEX(PIs[[Column1]:[SS]],MATCH(Checklist48[[#This Row],[PIGUID]],PIs[GUID],0),8)),"")</f>
        <v>Nicht kritisches Musskriterium</v>
      </c>
      <c r="N176" s="69"/>
      <c r="O176" s="69"/>
      <c r="P176" s="20" t="str">
        <f>IF(Checklist48[[#This Row],[ifna]]="NA","",IF(Checklist48[[#This Row],[RelatedPQ]]=0,"",IF(Checklist48[[#This Row],[RelatedPQ]]="","",IF((INDEX(#REF!,MATCH(Checklist48[[#This Row],[PIGUID&amp;NO]],#REF!,0),1))=Checklist48[[#This Row],[PIGUID]],'Static ID Table'!$A$10,""))))</f>
        <v/>
      </c>
      <c r="Q176" s="20" t="str">
        <f>IF(Checklist48[[#This Row],[Nicht anwendbar]]='Static ID Table'!$A$10,INDEX(#REF!,MATCH(Checklist48[[#This Row],[RelatedPQ]],#REF!,0),3),"")</f>
        <v/>
      </c>
      <c r="R176" s="69"/>
    </row>
    <row r="177" spans="2:18" ht="102" x14ac:dyDescent="0.3">
      <c r="B177" s="20"/>
      <c r="C177" s="20"/>
      <c r="D177" s="19">
        <f>IF(Checklist48[[#This Row],[SGUID]]="",IF(Checklist48[[#This Row],[SSGUID]]="",0,1),1)</f>
        <v>0</v>
      </c>
      <c r="E177" s="20" t="s">
        <v>115</v>
      </c>
      <c r="F177" s="56" t="str">
        <f>_xlfn.IFNA(Checklist48[[#This Row],[RelatedPQ]],"NA")</f>
        <v>NA</v>
      </c>
      <c r="G177" s="20" t="e">
        <f>IF(Checklist48[[#This Row],[PIGUID]]="","",INDEX(#REF!,MATCH(Checklist48[[#This Row],[PIGUID&amp;NO]],#REF!,0),2))</f>
        <v>#N/A</v>
      </c>
      <c r="H177" s="56" t="str">
        <f>Checklist48[[#This Row],[PIGUID]]&amp;"NO"</f>
        <v>7xTQzRaVHaOEDU6vQRTZOMNO</v>
      </c>
      <c r="I177" s="56" t="b">
        <f>IF(Checklist48[[#This Row],[PIGUID]]="","",INDEX(PIs[NA Exempt],MATCH(Checklist48[[#This Row],[PIGUID]],PIs[GUID],0),1))</f>
        <v>0</v>
      </c>
      <c r="J177" s="20" t="str">
        <f>IF(Checklist48[[#This Row],[SGUID]]="",IF(Checklist48[[#This Row],[SSGUID]]="",IF(Checklist48[[#This Row],[PIGUID]]="","",INDEX(PIs[[Column1]:[SS]],MATCH(Checklist48[[#This Row],[PIGUID]],PIs[GUID],0),2)),INDEX(PIs[[Column1]:[SS]],MATCH(Checklist48[[#This Row],[SSGUID]],PIs[SSGUID],0),18)),INDEX(PIs[[Column1]:[SS]],MATCH(Checklist48[[#This Row],[SGUID]],PIs[SGUID],0),14))</f>
        <v>FO 09.04</v>
      </c>
      <c r="K177" s="20" t="str">
        <f>IF(Checklist48[[#This Row],[SGUID]]="",IF(Checklist48[[#This Row],[SSGUID]]="",IF(Checklist48[[#This Row],[PIGUID]]="","",INDEX(PIs[[Column1]:[SS]],MATCH(Checklist48[[#This Row],[PIGUID]],PIs[GUID],0),4)),INDEX(PIs[[Column1]:[Ssbody]],MATCH(Checklist48[[#This Row],[SSGUID]],PIs[SSGUID],0),19)),INDEX(PIs[[Column1]:[SS]],MATCH(Checklist48[[#This Row],[SGUID]],PIs[SGUID],0),15))</f>
        <v>Die Auffangvorrichtungen für Diesel- und andere Kraftstoff-/Öltanks sind sicher für die Umwelt.</v>
      </c>
      <c r="L177" s="20" t="str">
        <f>IF(Checklist48[[#This Row],[SGUID]]="",IF(Checklist48[[#This Row],[SSGUID]]="",INDEX(PIs[[Column1]:[SS]],MATCH(Checklist48[[#This Row],[PIGUID]],PIs[GUID],0),6),""),"")</f>
        <v>Auffangvorrichtungen müssen so gewartet werden, dass die Risiken für die Umwelt gemindert werden. Bei der Auswahl ihres Standorts muss das Risiko der Verschmutzung von Wasserquellen berücksichtigt werden. Die Mindestanforderung ist ein eingefasster, undurchlässiger Bereich, der mindestens 110 % des Fassungsvermögens des größten Tanks aufnehmen kann, der darin gelagert wird. In ökologisch sensiblen Bereichen muss die Auffangkapazität 165 % des Fassungsvermögens des größten Tanks betragen.</v>
      </c>
      <c r="M177" s="20" t="str">
        <f>IF(Checklist48[[#This Row],[SSGUID]]="",IF(Checklist48[[#This Row],[PIGUID]]="","",INDEX(PIs[[Column1]:[SS]],MATCH(Checklist48[[#This Row],[PIGUID]],PIs[GUID],0),8)),"")</f>
        <v>Nicht kritisches Musskriterium</v>
      </c>
      <c r="N177" s="69"/>
      <c r="O177" s="69"/>
      <c r="P177" s="20" t="str">
        <f>IF(Checklist48[[#This Row],[ifna]]="NA","",IF(Checklist48[[#This Row],[RelatedPQ]]=0,"",IF(Checklist48[[#This Row],[RelatedPQ]]="","",IF((INDEX(#REF!,MATCH(Checklist48[[#This Row],[PIGUID&amp;NO]],#REF!,0),1))=Checklist48[[#This Row],[PIGUID]],'Static ID Table'!$A$10,""))))</f>
        <v/>
      </c>
      <c r="Q177" s="20" t="str">
        <f>IF(Checklist48[[#This Row],[Nicht anwendbar]]='Static ID Table'!$A$10,INDEX(#REF!,MATCH(Checklist48[[#This Row],[RelatedPQ]],#REF!,0),3),"")</f>
        <v/>
      </c>
      <c r="R177" s="69"/>
    </row>
    <row r="178" spans="2:18" ht="81.599999999999994" x14ac:dyDescent="0.3">
      <c r="B178" s="20"/>
      <c r="C178" s="20"/>
      <c r="D178" s="19">
        <f>IF(Checklist48[[#This Row],[SGUID]]="",IF(Checklist48[[#This Row],[SSGUID]]="",0,1),1)</f>
        <v>0</v>
      </c>
      <c r="E178" s="20" t="s">
        <v>97</v>
      </c>
      <c r="F178" s="56" t="str">
        <f>_xlfn.IFNA(Checklist48[[#This Row],[RelatedPQ]],"NA")</f>
        <v>NA</v>
      </c>
      <c r="G178" s="20" t="e">
        <f>IF(Checklist48[[#This Row],[PIGUID]]="","",INDEX(#REF!,MATCH(Checklist48[[#This Row],[PIGUID&amp;NO]],#REF!,0),2))</f>
        <v>#N/A</v>
      </c>
      <c r="H178" s="56" t="str">
        <f>Checklist48[[#This Row],[PIGUID]]&amp;"NO"</f>
        <v>1AKLtGWPk4MxsQKNPVPnHdNO</v>
      </c>
      <c r="I178" s="56" t="b">
        <f>IF(Checklist48[[#This Row],[PIGUID]]="","",INDEX(PIs[NA Exempt],MATCH(Checklist48[[#This Row],[PIGUID]],PIs[GUID],0),1))</f>
        <v>0</v>
      </c>
      <c r="J178" s="20" t="str">
        <f>IF(Checklist48[[#This Row],[SGUID]]="",IF(Checklist48[[#This Row],[SSGUID]]="",IF(Checklist48[[#This Row],[PIGUID]]="","",INDEX(PIs[[Column1]:[SS]],MATCH(Checklist48[[#This Row],[PIGUID]],PIs[GUID],0),2)),INDEX(PIs[[Column1]:[SS]],MATCH(Checklist48[[#This Row],[SSGUID]],PIs[SSGUID],0),18)),INDEX(PIs[[Column1]:[SS]],MATCH(Checklist48[[#This Row],[SGUID]],PIs[SGUID],0),14))</f>
        <v>FO 09.05</v>
      </c>
      <c r="K178" s="20" t="str">
        <f>IF(Checklist48[[#This Row],[SGUID]]="",IF(Checklist48[[#This Row],[SSGUID]]="",IF(Checklist48[[#This Row],[PIGUID]]="","",INDEX(PIs[[Column1]:[SS]],MATCH(Checklist48[[#This Row],[PIGUID]],PIs[GUID],0),4)),INDEX(PIs[[Column1]:[Ssbody]],MATCH(Checklist48[[#This Row],[SSGUID]],PIs[SSGUID],0),19)),INDEX(PIs[[Column1]:[SS]],MATCH(Checklist48[[#This Row],[SGUID]],PIs[SGUID],0),15))</f>
        <v>Organische Abfälle werden in geeigneter Weise entsorgt, um so das Risiko einer Umweltkontamination zu verringern.</v>
      </c>
      <c r="L178" s="20" t="str">
        <f>IF(Checklist48[[#This Row],[SGUID]]="",IF(Checklist48[[#This Row],[SSGUID]]="",INDEX(PIs[[Column1]:[SS]],MATCH(Checklist48[[#This Row],[PIGUID]],PIs[GUID],0),6),""),"")</f>
        <v>Organische Abfallstoffe müssen entweder kompostiert und für die Bodenverbesserung genutzt werden, wobei die Kompostierungsmethode das Risiko einer Übertragung von Schädlingen, Krankheiten oder Unkraut mindern muss. Oder sie müssen an einem anderen Ort recycelt (oder entsorgt) werden, an dem geeignete Risikominderungsverfahren angewendet werden, um einer Umweltverschmutzung vorzubeugen.</v>
      </c>
      <c r="M178" s="20" t="str">
        <f>IF(Checklist48[[#This Row],[SSGUID]]="",IF(Checklist48[[#This Row],[PIGUID]]="","",INDEX(PIs[[Column1]:[SS]],MATCH(Checklist48[[#This Row],[PIGUID]],PIs[GUID],0),8)),"")</f>
        <v>Nicht kritisches Musskriterium</v>
      </c>
      <c r="N178" s="69"/>
      <c r="O178" s="69"/>
      <c r="P178" s="20" t="str">
        <f>IF(Checklist48[[#This Row],[ifna]]="NA","",IF(Checklist48[[#This Row],[RelatedPQ]]=0,"",IF(Checklist48[[#This Row],[RelatedPQ]]="","",IF((INDEX(#REF!,MATCH(Checklist48[[#This Row],[PIGUID&amp;NO]],#REF!,0),1))=Checklist48[[#This Row],[PIGUID]],'Static ID Table'!$A$10,""))))</f>
        <v/>
      </c>
      <c r="Q178" s="20" t="str">
        <f>IF(Checklist48[[#This Row],[Nicht anwendbar]]='Static ID Table'!$A$10,INDEX(#REF!,MATCH(Checklist48[[#This Row],[RelatedPQ]],#REF!,0),3),"")</f>
        <v/>
      </c>
      <c r="R178" s="69"/>
    </row>
    <row r="179" spans="2:18" ht="102" x14ac:dyDescent="0.3">
      <c r="B179" s="20"/>
      <c r="C179" s="20"/>
      <c r="D179" s="19">
        <f>IF(Checklist48[[#This Row],[SGUID]]="",IF(Checklist48[[#This Row],[SSGUID]]="",0,1),1)</f>
        <v>0</v>
      </c>
      <c r="E179" s="20" t="s">
        <v>782</v>
      </c>
      <c r="F179" s="56" t="str">
        <f>_xlfn.IFNA(Checklist48[[#This Row],[RelatedPQ]],"NA")</f>
        <v>NA</v>
      </c>
      <c r="G179" s="20" t="e">
        <f>IF(Checklist48[[#This Row],[PIGUID]]="","",INDEX(#REF!,MATCH(Checklist48[[#This Row],[PIGUID&amp;NO]],#REF!,0),2))</f>
        <v>#N/A</v>
      </c>
      <c r="H179" s="56" t="str">
        <f>Checklist48[[#This Row],[PIGUID]]&amp;"NO"</f>
        <v>1WWaLLWpbdbRkrYQrpAheANO</v>
      </c>
      <c r="I179" s="56" t="b">
        <f>IF(Checklist48[[#This Row],[PIGUID]]="","",INDEX(PIs[NA Exempt],MATCH(Checklist48[[#This Row],[PIGUID]],PIs[GUID],0),1))</f>
        <v>0</v>
      </c>
      <c r="J179" s="20" t="str">
        <f>IF(Checklist48[[#This Row],[SGUID]]="",IF(Checklist48[[#This Row],[SSGUID]]="",IF(Checklist48[[#This Row],[PIGUID]]="","",INDEX(PIs[[Column1]:[SS]],MATCH(Checklist48[[#This Row],[PIGUID]],PIs[GUID],0),2)),INDEX(PIs[[Column1]:[SS]],MATCH(Checklist48[[#This Row],[SSGUID]],PIs[SSGUID],0),18)),INDEX(PIs[[Column1]:[SS]],MATCH(Checklist48[[#This Row],[SGUID]],PIs[SGUID],0),14))</f>
        <v>FO 09.06</v>
      </c>
      <c r="K179"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trifft Vorkehrungen zur ordnungsgemäßen Abwasserentsorgung, um negative Auswirkungen auf die Umwelt und die menschliche Gesundheit zu vermeiden.</v>
      </c>
      <c r="L179" s="20" t="str">
        <f>IF(Checklist48[[#This Row],[SGUID]]="",IF(Checklist48[[#This Row],[SSGUID]]="",INDEX(PIs[[Column1]:[SS]],MATCH(Checklist48[[#This Row],[PIGUID]],PIs[GUID],0),6),""),"")</f>
        <v>Aus betrieblichen Tätigkeiten stammendes Abwasser muss so entsorgt werden, dass Auswirkungen auf die Umwelt und die menschliche Gesundheit minimiert werden.
Auf Abwasser, das durch das Spülen von kontaminierten Gerätschaften anfällt (z. B. Spritzvorrichtungen, persönliche Schutzausrüstung (PSA) oder Wasserzirkulationssysteme wie Hydrocooler), muss besonderes Augenmerk gerichtet werden.
Abwasser aus Arbeiterunterkünften muss eine Abwasseraufbereitungsanlage passieren.</v>
      </c>
      <c r="M179" s="20" t="str">
        <f>IF(Checklist48[[#This Row],[SSGUID]]="",IF(Checklist48[[#This Row],[PIGUID]]="","",INDEX(PIs[[Column1]:[SS]],MATCH(Checklist48[[#This Row],[PIGUID]],PIs[GUID],0),8)),"")</f>
        <v>Nicht kritisches Musskriterium</v>
      </c>
      <c r="N179" s="69"/>
      <c r="O179" s="69"/>
      <c r="P179" s="20" t="str">
        <f>IF(Checklist48[[#This Row],[ifna]]="NA","",IF(Checklist48[[#This Row],[RelatedPQ]]=0,"",IF(Checklist48[[#This Row],[RelatedPQ]]="","",IF((INDEX(#REF!,MATCH(Checklist48[[#This Row],[PIGUID&amp;NO]],#REF!,0),1))=Checklist48[[#This Row],[PIGUID]],'Static ID Table'!$A$10,""))))</f>
        <v/>
      </c>
      <c r="Q179" s="20" t="str">
        <f>IF(Checklist48[[#This Row],[Nicht anwendbar]]='Static ID Table'!$A$10,INDEX(#REF!,MATCH(Checklist48[[#This Row],[RelatedPQ]],#REF!,0),3),"")</f>
        <v/>
      </c>
      <c r="R179" s="69"/>
    </row>
    <row r="180" spans="2:18" ht="40.799999999999997" x14ac:dyDescent="0.3">
      <c r="B180" s="20" t="s">
        <v>210</v>
      </c>
      <c r="C180" s="20"/>
      <c r="D180" s="19">
        <f>IF(Checklist48[[#This Row],[SGUID]]="",IF(Checklist48[[#This Row],[SSGUID]]="",0,1),1)</f>
        <v>1</v>
      </c>
      <c r="E180" s="20"/>
      <c r="F180" s="56" t="str">
        <f>_xlfn.IFNA(Checklist48[[#This Row],[RelatedPQ]],"NA")</f>
        <v/>
      </c>
      <c r="G180" s="20" t="str">
        <f>IF(Checklist48[[#This Row],[PIGUID]]="","",INDEX(#REF!,MATCH(Checklist48[[#This Row],[PIGUID&amp;NO]],#REF!,0),2))</f>
        <v/>
      </c>
      <c r="H180" s="56" t="str">
        <f>Checklist48[[#This Row],[PIGUID]]&amp;"NO"</f>
        <v>NO</v>
      </c>
      <c r="I180" s="56" t="str">
        <f>IF(Checklist48[[#This Row],[PIGUID]]="","",INDEX(PIs[NA Exempt],MATCH(Checklist48[[#This Row],[PIGUID]],PIs[GUID],0),1))</f>
        <v/>
      </c>
      <c r="J180"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10 BIODIVERSITÄT
</v>
      </c>
      <c r="K180" s="20" t="str">
        <f>IF(Checklist48[[#This Row],[SGUID]]="",IF(Checklist48[[#This Row],[SSGUID]]="",IF(Checklist48[[#This Row],[PIGUID]]="","",INDEX(PIs[[Column1]:[SS]],MATCH(Checklist48[[#This Row],[PIGUID]],PIs[GUID],0),4)),INDEX(PIs[[Column1]:[Ssbody]],MATCH(Checklist48[[#This Row],[SSGUID]],PIs[SSGUID],0),19)),INDEX(PIs[[Column1]:[SS]],MATCH(Checklist48[[#This Row],[SGUID]],PIs[SGUID],0),15))</f>
        <v>-</v>
      </c>
      <c r="L180" s="20" t="str">
        <f>IF(Checklist48[[#This Row],[SGUID]]="",IF(Checklist48[[#This Row],[SSGUID]]="",INDEX(PIs[[Column1]:[SS]],MATCH(Checklist48[[#This Row],[PIGUID]],PIs[GUID],0),6),""),"")</f>
        <v/>
      </c>
      <c r="M180" s="20" t="str">
        <f>IF(Checklist48[[#This Row],[SSGUID]]="",IF(Checklist48[[#This Row],[PIGUID]]="","",INDEX(PIs[[Column1]:[SS]],MATCH(Checklist48[[#This Row],[PIGUID]],PIs[GUID],0),8)),"")</f>
        <v/>
      </c>
      <c r="N180" s="69"/>
      <c r="O180" s="69"/>
      <c r="P180" s="20" t="str">
        <f>IF(Checklist48[[#This Row],[ifna]]="NA","",IF(Checklist48[[#This Row],[RelatedPQ]]=0,"",IF(Checklist48[[#This Row],[RelatedPQ]]="","",IF((INDEX(#REF!,MATCH(Checklist48[[#This Row],[PIGUID&amp;NO]],#REF!,0),1))=Checklist48[[#This Row],[PIGUID]],'Static ID Table'!$A$10,""))))</f>
        <v/>
      </c>
      <c r="Q180" s="20" t="str">
        <f>IF(Checklist48[[#This Row],[Nicht anwendbar]]='Static ID Table'!$A$10,INDEX(#REF!,MATCH(Checklist48[[#This Row],[RelatedPQ]],#REF!,0),3),"")</f>
        <v/>
      </c>
      <c r="R180" s="69"/>
    </row>
    <row r="181" spans="2:18" ht="30.6" hidden="1" x14ac:dyDescent="0.3">
      <c r="B181" s="20"/>
      <c r="C181" s="20" t="s">
        <v>59</v>
      </c>
      <c r="D181" s="19">
        <f>IF(Checklist48[[#This Row],[SGUID]]="",IF(Checklist48[[#This Row],[SSGUID]]="",0,1),1)</f>
        <v>1</v>
      </c>
      <c r="E181" s="20"/>
      <c r="F181" s="56" t="str">
        <f>_xlfn.IFNA(Checklist48[[#This Row],[RelatedPQ]],"NA")</f>
        <v/>
      </c>
      <c r="G181" s="20" t="str">
        <f>IF(Checklist48[[#This Row],[PIGUID]]="","",INDEX(#REF!,MATCH(Checklist48[[#This Row],[PIGUID&amp;NO]],#REF!,0),2))</f>
        <v/>
      </c>
      <c r="H181" s="56" t="str">
        <f>Checklist48[[#This Row],[PIGUID]]&amp;"NO"</f>
        <v>NO</v>
      </c>
      <c r="I181" s="56" t="str">
        <f>IF(Checklist48[[#This Row],[PIGUID]]="","",INDEX(PIs[NA Exempt],MATCH(Checklist48[[#This Row],[PIGUID]],PIs[GUID],0),1))</f>
        <v/>
      </c>
      <c r="J181" s="20" t="str">
        <f>IF(Checklist48[[#This Row],[SGUID]]="",IF(Checklist48[[#This Row],[SSGUID]]="",IF(Checklist48[[#This Row],[PIGUID]]="","",INDEX(PIs[[Column1]:[SS]],MATCH(Checklist48[[#This Row],[PIGUID]],PIs[GUID],0),2)),INDEX(PIs[[Column1]:[SS]],MATCH(Checklist48[[#This Row],[SSGUID]],PIs[SSGUID],0),18)),INDEX(PIs[[Column1]:[SS]],MATCH(Checklist48[[#This Row],[SGUID]],PIs[SGUID],0),14))</f>
        <v>-</v>
      </c>
      <c r="K181" s="20" t="str">
        <f>IF(Checklist48[[#This Row],[SGUID]]="",IF(Checklist48[[#This Row],[SSGUID]]="",IF(Checklist48[[#This Row],[PIGUID]]="","",INDEX(PIs[[Column1]:[SS]],MATCH(Checklist48[[#This Row],[PIGUID]],PIs[GUID],0),4)),INDEX(PIs[[Column1]:[Ssbody]],MATCH(Checklist48[[#This Row],[SSGUID]],PIs[SSGUID],0),19)),INDEX(PIs[[Column1]:[SS]],MATCH(Checklist48[[#This Row],[SGUID]],PIs[SGUID],0),15))</f>
        <v>-</v>
      </c>
      <c r="L181" s="20" t="str">
        <f>IF(Checklist48[[#This Row],[SGUID]]="",IF(Checklist48[[#This Row],[SSGUID]]="",INDEX(PIs[[Column1]:[SS]],MATCH(Checklist48[[#This Row],[PIGUID]],PIs[GUID],0),6),""),"")</f>
        <v/>
      </c>
      <c r="M181" s="20" t="str">
        <f>IF(Checklist48[[#This Row],[SSGUID]]="",IF(Checklist48[[#This Row],[PIGUID]]="","",INDEX(PIs[[Column1]:[SS]],MATCH(Checklist48[[#This Row],[PIGUID]],PIs[GUID],0),8)),"")</f>
        <v/>
      </c>
      <c r="N181" s="69"/>
      <c r="O181" s="69"/>
      <c r="P181" s="20" t="str">
        <f>IF(Checklist48[[#This Row],[ifna]]="NA","",IF(Checklist48[[#This Row],[RelatedPQ]]=0,"",IF(Checklist48[[#This Row],[RelatedPQ]]="","",IF((INDEX(#REF!,MATCH(Checklist48[[#This Row],[PIGUID&amp;NO]],#REF!,0),1))=Checklist48[[#This Row],[PIGUID]],'Static ID Table'!$A$10,""))))</f>
        <v/>
      </c>
      <c r="Q181" s="20" t="str">
        <f>IF(Checklist48[[#This Row],[Nicht anwendbar]]='Static ID Table'!$A$10,INDEX(#REF!,MATCH(Checklist48[[#This Row],[RelatedPQ]],#REF!,0),3),"")</f>
        <v/>
      </c>
      <c r="R181" s="69"/>
    </row>
    <row r="182" spans="2:18" ht="163.19999999999999" x14ac:dyDescent="0.3">
      <c r="B182" s="20"/>
      <c r="C182" s="20"/>
      <c r="D182" s="19">
        <f>IF(Checklist48[[#This Row],[SGUID]]="",IF(Checklist48[[#This Row],[SSGUID]]="",0,1),1)</f>
        <v>0</v>
      </c>
      <c r="E182" s="20" t="s">
        <v>204</v>
      </c>
      <c r="F182" s="56" t="str">
        <f>_xlfn.IFNA(Checklist48[[#This Row],[RelatedPQ]],"NA")</f>
        <v>NA</v>
      </c>
      <c r="G182" s="20" t="e">
        <f>IF(Checklist48[[#This Row],[PIGUID]]="","",INDEX(#REF!,MATCH(Checklist48[[#This Row],[PIGUID&amp;NO]],#REF!,0),2))</f>
        <v>#N/A</v>
      </c>
      <c r="H182" s="56" t="str">
        <f>Checklist48[[#This Row],[PIGUID]]&amp;"NO"</f>
        <v>13DK8cGOKR657oSzxiJAq8NO</v>
      </c>
      <c r="I182" s="56" t="b">
        <f>IF(Checklist48[[#This Row],[PIGUID]]="","",INDEX(PIs[NA Exempt],MATCH(Checklist48[[#This Row],[PIGUID]],PIs[GUID],0),1))</f>
        <v>0</v>
      </c>
      <c r="J182" s="81" t="str">
        <f>IF(Checklist48[[#This Row],[SGUID]]="",IF(Checklist48[[#This Row],[SSGUID]]="",IF(Checklist48[[#This Row],[PIGUID]]="","",INDEX(PIs[[Column1]:[SS]],MATCH(Checklist48[[#This Row],[PIGUID]],PIs[GUID],0),2)),INDEX(PIs[[Column1]:[SS]],MATCH(Checklist48[[#This Row],[SSGUID]],PIs[SSGUID],0),18)),INDEX(PIs[[Column1]:[SS]],MATCH(Checklist48[[#This Row],[SGUID]],PIs[SGUID],0),14))</f>
        <v>FO 10.01</v>
      </c>
      <c r="K182" s="81"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betrachtet den Betrieb als landwirtschaftliches Ökosystem, das mit seiner landschaftlichen Umgebung in Beziehung steht (ungeachtet dessen, dass sein rechtlicher Handlungsbereich auf den Betrieb beschränkt ist).</v>
      </c>
      <c r="L182" s="81" t="str">
        <f>IF(Checklist48[[#This Row],[SGUID]]="",IF(Checklist48[[#This Row],[SSGUID]]="",INDEX(PIs[[Column1]:[SS]],MATCH(Checklist48[[#This Row],[PIGUID]],PIs[GUID],0),6),""),"")</f>
        <v>Es sollten Nachweise über z. B. Folgendes vorhanden sein:
\- Bezogen auf das Wassermanagement weiß der Produzent, woher das Wasser für seinen Betrieb kommt und wohin das Wasser, das den Betrieb verlässt, fließt.
\- Bezogen auf das Biodiversitätsmanagement weiß der Produzent, wie sein Betrieb zum Schutz und zur Förderung der Biodiversität beitragen kann, indem er Biotopkorridore schafft (z. B. durch Baumpflanzungen), die die Lebensräume auf dem Betrieb mit der Landschaft außerhalb des Betriebs verbinden.
\- Dem Produzenten sind Projekte, gemeinschaftliche Bemühungen oder die Zusammenarbeit mit anderen Produzenten oder Stakeholdern in branchen- oder kulturspezifischen Initiativen usw. bekannt oder er beteiligt sich daran</v>
      </c>
      <c r="M182" s="81" t="str">
        <f>IF(Checklist48[[#This Row],[SSGUID]]="",IF(Checklist48[[#This Row],[PIGUID]]="","",INDEX(PIs[[Column1]:[SS]],MATCH(Checklist48[[#This Row],[PIGUID]],PIs[GUID],0),8)),"")</f>
        <v>Empfehlung</v>
      </c>
      <c r="N182" s="82"/>
      <c r="O182" s="82"/>
      <c r="P182" s="81" t="str">
        <f>IF(Checklist48[[#This Row],[ifna]]="NA","",IF(Checklist48[[#This Row],[RelatedPQ]]=0,"",IF(Checklist48[[#This Row],[RelatedPQ]]="","",IF((INDEX(#REF!,MATCH(Checklist48[[#This Row],[PIGUID&amp;NO]],#REF!,0),1))=Checklist48[[#This Row],[PIGUID]],'Static ID Table'!$A$10,""))))</f>
        <v/>
      </c>
      <c r="Q182" s="81" t="str">
        <f>IF(Checklist48[[#This Row],[Nicht anwendbar]]='Static ID Table'!$A$10,INDEX(#REF!,MATCH(Checklist48[[#This Row],[RelatedPQ]],#REF!,0),3),"")</f>
        <v/>
      </c>
      <c r="R182" s="82"/>
    </row>
    <row r="183" spans="2:18" ht="142.80000000000001" x14ac:dyDescent="0.3">
      <c r="B183" s="20"/>
      <c r="C183" s="20"/>
      <c r="D183" s="19">
        <f>IF(Checklist48[[#This Row],[SGUID]]="",IF(Checklist48[[#This Row],[SSGUID]]="",0,1),1)</f>
        <v>0</v>
      </c>
      <c r="E183" s="20" t="s">
        <v>689</v>
      </c>
      <c r="F183" s="56" t="str">
        <f>_xlfn.IFNA(Checklist48[[#This Row],[RelatedPQ]],"NA")</f>
        <v>NA</v>
      </c>
      <c r="G183" s="20" t="e">
        <f>IF(Checklist48[[#This Row],[PIGUID]]="","",INDEX(#REF!,MATCH(Checklist48[[#This Row],[PIGUID&amp;NO]],#REF!,0),2))</f>
        <v>#N/A</v>
      </c>
      <c r="H183" s="56" t="str">
        <f>Checklist48[[#This Row],[PIGUID]]&amp;"NO"</f>
        <v>2yjQxyZbyorYnlPl4Lo6ZkNO</v>
      </c>
      <c r="I183" s="56" t="b">
        <f>IF(Checklist48[[#This Row],[PIGUID]]="","",INDEX(PIs[NA Exempt],MATCH(Checklist48[[#This Row],[PIGUID]],PIs[GUID],0),1))</f>
        <v>0</v>
      </c>
      <c r="J183" s="20" t="str">
        <f>IF(Checklist48[[#This Row],[SGUID]]="",IF(Checklist48[[#This Row],[SSGUID]]="",IF(Checklist48[[#This Row],[PIGUID]]="","",INDEX(PIs[[Column1]:[SS]],MATCH(Checklist48[[#This Row],[PIGUID]],PIs[GUID],0),2)),INDEX(PIs[[Column1]:[SS]],MATCH(Checklist48[[#This Row],[SSGUID]],PIs[SSGUID],0),18)),INDEX(PIs[[Column1]:[SS]],MATCH(Checklist48[[#This Row],[SGUID]],PIs[SGUID],0),14))</f>
        <v>FO 10.02</v>
      </c>
      <c r="K183" s="20" t="str">
        <f>IF(Checklist48[[#This Row],[SGUID]]="",IF(Checklist48[[#This Row],[SSGUID]]="",IF(Checklist48[[#This Row],[PIGUID]]="","",INDEX(PIs[[Column1]:[SS]],MATCH(Checklist48[[#This Row],[PIGUID]],PIs[GUID],0),4)),INDEX(PIs[[Column1]:[Ssbody]],MATCH(Checklist48[[#This Row],[SSGUID]],PIs[SSGUID],0),19)),INDEX(PIs[[Column1]:[SS]],MATCH(Checklist48[[#This Row],[SGUID]],PIs[SGUID],0),15))</f>
        <v>Unproduktive Flächen werden als ökologische Vorrangflächen (ÖVF) genutzt, um die Biodiversität zu schützen und zu fördern.</v>
      </c>
      <c r="L183" s="20" t="str">
        <f>IF(Checklist48[[#This Row],[SGUID]]="",IF(Checklist48[[#This Row],[SSGUID]]="",INDEX(PIs[[Column1]:[SS]],MATCH(Checklist48[[#This Row],[PIGUID]],PIs[GUID],0),6),""),"")</f>
        <v>Vorhandene Nachweise müssen belegen, dass konkrete Maßnahmen erfolgen, um unproduktive Flächen und ausgewiesene Bereiche mit ökologischem Vorrang in Schutzgebiete umzuwandeln, soweit dies möglich ist.
Als „unproduktive Flächen“ werden Bereiche bezeichnet, in denen keine Produktion möglich ist oder die nicht produktionsbezogen genutzt werden, wie z. B. tief liegende Feuchtgebiete, Waldgebiete, Vorgewende oder Bereiche mit verarmten Böden.
Bereiche zwischen Gewächshäusern gelten nicht unbedingt als unproduktive Flächen, da es sein kann, dass die Vegetation hier aus Schädlingsbekämpfungs- und Wartungszwecken gering gehalten werden muss.
„N/A“ bei Betrieben ohne unproduktive Flächen.</v>
      </c>
      <c r="M183" s="20" t="str">
        <f>IF(Checklist48[[#This Row],[SSGUID]]="",IF(Checklist48[[#This Row],[PIGUID]]="","",INDEX(PIs[[Column1]:[SS]],MATCH(Checklist48[[#This Row],[PIGUID]],PIs[GUID],0),8)),"")</f>
        <v>Nicht kritisches Musskriterium</v>
      </c>
      <c r="N183" s="69"/>
      <c r="O183" s="69"/>
      <c r="P183" s="20" t="str">
        <f>IF(Checklist48[[#This Row],[ifna]]="NA","",IF(Checklist48[[#This Row],[RelatedPQ]]=0,"",IF(Checklist48[[#This Row],[RelatedPQ]]="","",IF((INDEX(#REF!,MATCH(Checklist48[[#This Row],[PIGUID&amp;NO]],#REF!,0),1))=Checklist48[[#This Row],[PIGUID]],'Static ID Table'!$A$10,""))))</f>
        <v/>
      </c>
      <c r="Q183" s="20" t="str">
        <f>IF(Checklist48[[#This Row],[Nicht anwendbar]]='Static ID Table'!$A$10,INDEX(#REF!,MATCH(Checklist48[[#This Row],[RelatedPQ]],#REF!,0),3),"")</f>
        <v/>
      </c>
      <c r="R183" s="69"/>
    </row>
    <row r="184" spans="2:18" ht="377.4" x14ac:dyDescent="0.3">
      <c r="B184" s="20"/>
      <c r="C184" s="20"/>
      <c r="D184" s="19">
        <f>IF(Checklist48[[#This Row],[SGUID]]="",IF(Checklist48[[#This Row],[SSGUID]]="",0,1),1)</f>
        <v>0</v>
      </c>
      <c r="E184" s="20" t="s">
        <v>238</v>
      </c>
      <c r="F184" s="56" t="str">
        <f>_xlfn.IFNA(Checklist48[[#This Row],[RelatedPQ]],"NA")</f>
        <v>NA</v>
      </c>
      <c r="G184" s="20" t="e">
        <f>IF(Checklist48[[#This Row],[PIGUID]]="","",INDEX(#REF!,MATCH(Checklist48[[#This Row],[PIGUID&amp;NO]],#REF!,0),2))</f>
        <v>#N/A</v>
      </c>
      <c r="H184" s="56" t="str">
        <f>Checklist48[[#This Row],[PIGUID]]&amp;"NO"</f>
        <v>4g9WUt3YDw3iakobiLOURWNO</v>
      </c>
      <c r="I184" s="56" t="b">
        <f>IF(Checklist48[[#This Row],[PIGUID]]="","",INDEX(PIs[NA Exempt],MATCH(Checklist48[[#This Row],[PIGUID]],PIs[GUID],0),1))</f>
        <v>0</v>
      </c>
      <c r="J184" s="81" t="str">
        <f>IF(Checklist48[[#This Row],[SGUID]]="",IF(Checklist48[[#This Row],[SSGUID]]="",IF(Checklist48[[#This Row],[PIGUID]]="","",INDEX(PIs[[Column1]:[SS]],MATCH(Checklist48[[#This Row],[PIGUID]],PIs[GUID],0),2)),INDEX(PIs[[Column1]:[SS]],MATCH(Checklist48[[#This Row],[SSGUID]],PIs[SSGUID],0),18)),INDEX(PIs[[Column1]:[SS]],MATCH(Checklist48[[#This Row],[SGUID]],PIs[SGUID],0),14))</f>
        <v>FO 10.03</v>
      </c>
      <c r="K184" s="81" t="str">
        <f>IF(Checklist48[[#This Row],[SGUID]]="",IF(Checklist48[[#This Row],[SSGUID]]="",IF(Checklist48[[#This Row],[PIGUID]]="","",INDEX(PIs[[Column1]:[SS]],MATCH(Checklist48[[#This Row],[PIGUID]],PIs[GUID],0),4)),INDEX(PIs[[Column1]:[Ssbody]],MATCH(Checklist48[[#This Row],[SSGUID]],PIs[SSGUID],0),19)),INDEX(PIs[[Column1]:[SS]],MATCH(Checklist48[[#This Row],[SGUID]],PIs[SGUID],0),15))</f>
        <v>Die Biodiversität wird geschützt.</v>
      </c>
      <c r="L184" s="84" t="str">
        <f>IF(Checklist48[[#This Row],[SGUID]]="",IF(Checklist48[[#This Row],[SSGUID]]="",INDEX(PIs[[Column1]:[SS]],MATCH(Checklist48[[#This Row],[PIGUID]],PIs[GUID],0),6),""),"")</f>
        <v>Vorhandene Nachweise müssen belegen, dass Maßnahmen zum Schutz und zur Förderung der Biodiversität umgesetzt werden, z. B. durch eine oder mehrere der folgenden Praktiken:
\- Integrierter Pflanzenschutz (IPS)
\- Umsetzen von Maßnahmen, mit denen potenzielle negative Auswirkungen künstlicher Beleuchtung auf die Biodiversität, insbesondere nachts, verringert werden (z. B. Abschirmungen oder gefärbtes/farbig gestaltetes Glas, damit Zugvögel oder andere nachtaktive Arten nicht beeinträchtigt werden)
\- Umsetzen von Maßnahmen, die dazu beitragen, die visuellen Auswirkungen von Glas-/Kunststoffgewächshäusern als nicht natürliche landschaftliche Elemente zu verringern (z. B. durch Lebendzäune/Hecken)
\- Ermöglichen von saisonalem Brachliegen
\- Schaffen von Unterschlupfmöglichkeiten für nützliche Raubtiere
\- Unbenutztlassen von Bereichen für Lebensräume nahe Feldern und Gewächshäusern
\- Einrichten von Pufferzonen entlang aquatischer Ökosysteme und zwischen Produktionsflächen oder Umsetzen anderer Wassermanagementpraktiken
\- Fördern der Bodengesundheit und der Biodiversität des Bodens durch Fruchtfolgen, reduzierte oder pfluglose Bodenbearbeitung, Erosionsschutz und/oder andere Bodenbewirtschaftungspraktiken
\- Optimieren und, sofern möglich, Reduzieren der Verwendung von Agrochemikalien und Düngemitteln
\- Umsetzen von Artenschutzmaßnahmen
Im Hinblick auf den Schutz der Biodiversität stellt die Leitlinie ein Referenzwerk dar.
Für Produzentengruppen (Option 2) ist ein Nachweis auf Ebene des Qualitätsmanagementsystems (QMS) zulässig.</v>
      </c>
      <c r="M184" s="81" t="str">
        <f>IF(Checklist48[[#This Row],[SSGUID]]="",IF(Checklist48[[#This Row],[PIGUID]]="","",INDEX(PIs[[Column1]:[SS]],MATCH(Checklist48[[#This Row],[PIGUID]],PIs[GUID],0),8)),"")</f>
        <v>Nicht kritisches Musskriterium</v>
      </c>
      <c r="N184" s="82"/>
      <c r="O184" s="82"/>
      <c r="P184" s="81" t="str">
        <f>IF(Checklist48[[#This Row],[ifna]]="NA","",IF(Checklist48[[#This Row],[RelatedPQ]]=0,"",IF(Checklist48[[#This Row],[RelatedPQ]]="","",IF((INDEX(#REF!,MATCH(Checklist48[[#This Row],[PIGUID&amp;NO]],#REF!,0),1))=Checklist48[[#This Row],[PIGUID]],'Static ID Table'!$A$10,""))))</f>
        <v/>
      </c>
      <c r="Q184" s="81" t="str">
        <f>IF(Checklist48[[#This Row],[Nicht anwendbar]]='Static ID Table'!$A$10,INDEX(#REF!,MATCH(Checklist48[[#This Row],[RelatedPQ]],#REF!,0),3),"")</f>
        <v/>
      </c>
      <c r="R184" s="82"/>
    </row>
    <row r="185" spans="2:18" ht="244.8" x14ac:dyDescent="0.3">
      <c r="B185" s="20"/>
      <c r="C185" s="20"/>
      <c r="D185" s="19">
        <f>IF(Checklist48[[#This Row],[SGUID]]="",IF(Checklist48[[#This Row],[SSGUID]]="",0,1),1)</f>
        <v>0</v>
      </c>
      <c r="E185" s="20" t="s">
        <v>244</v>
      </c>
      <c r="F185" s="56" t="str">
        <f>_xlfn.IFNA(Checklist48[[#This Row],[RelatedPQ]],"NA")</f>
        <v>NA</v>
      </c>
      <c r="G185" s="20" t="e">
        <f>IF(Checklist48[[#This Row],[PIGUID]]="","",INDEX(#REF!,MATCH(Checklist48[[#This Row],[PIGUID&amp;NO]],#REF!,0),2))</f>
        <v>#N/A</v>
      </c>
      <c r="H185" s="56" t="str">
        <f>Checklist48[[#This Row],[PIGUID]]&amp;"NO"</f>
        <v>2X4aS6wVTDvmHUwlOoJ0k2NO</v>
      </c>
      <c r="I185" s="56" t="b">
        <f>IF(Checklist48[[#This Row],[PIGUID]]="","",INDEX(PIs[NA Exempt],MATCH(Checklist48[[#This Row],[PIGUID]],PIs[GUID],0),1))</f>
        <v>0</v>
      </c>
      <c r="J185" s="20" t="str">
        <f>IF(Checklist48[[#This Row],[SGUID]]="",IF(Checklist48[[#This Row],[SSGUID]]="",IF(Checklist48[[#This Row],[PIGUID]]="","",INDEX(PIs[[Column1]:[SS]],MATCH(Checklist48[[#This Row],[PIGUID]],PIs[GUID],0),2)),INDEX(PIs[[Column1]:[SS]],MATCH(Checklist48[[#This Row],[SSGUID]],PIs[SSGUID],0),18)),INDEX(PIs[[Column1]:[SS]],MATCH(Checklist48[[#This Row],[SGUID]],PIs[SGUID],0),14))</f>
        <v>FO 10.04</v>
      </c>
      <c r="K185" s="20" t="str">
        <f>IF(Checklist48[[#This Row],[SGUID]]="",IF(Checklist48[[#This Row],[SSGUID]]="",IF(Checklist48[[#This Row],[PIGUID]]="","",INDEX(PIs[[Column1]:[SS]],MATCH(Checklist48[[#This Row],[PIGUID]],PIs[GUID],0),4)),INDEX(PIs[[Column1]:[Ssbody]],MATCH(Checklist48[[#This Row],[SSGUID]],PIs[SSGUID],0),19)),INDEX(PIs[[Column1]:[SS]],MATCH(Checklist48[[#This Row],[SGUID]],PIs[SGUID],0),15))</f>
        <v>Die Biodiversität wird gefördert.</v>
      </c>
      <c r="L185" s="20" t="str">
        <f>IF(Checklist48[[#This Row],[SGUID]]="",IF(Checklist48[[#This Row],[SSGUID]]="",INDEX(PIs[[Column1]:[SS]],MATCH(Checklist48[[#This Row],[PIGUID]],PIs[GUID],0),6),""),"")</f>
        <v>Vorhandene Nachweise wie beispielsweise Karten, Luftaufnahmen, visuelle Nachweise auf dem Betrieb und durch von lokalen oder nationalen Behörden oder autorisierten Dienstleistern ausgestellte Dokumente sollten belegen, dass die Biodiversität gefördert wird, und zwar z. B. durch eine oder mehrere der folgenden Praktiken:
1) Wiederherstellen, Verbessern oder Vergrößern von Teilstücken jeder Größe von:
a) Wäldern, Feuchtgebieten, Mangroven, Grasland, Torfgebieten usw.
b)  Bereichen mit gesetzlichem Schutz oder Bereichen, die auf andere Weise wirksam geschützt werden (z. B. Schutzgebiete mit einschlägigen Kategorien der International Union for Conservation of Nature (IUCN))
c) Gebieten mit hohem Schutzwert (High Conservation Value, HCV)
2) Andere durch den Produzenten und seine Partner durchgeführten Maßnahmen
Im Hinblick auf den Schutz der Biodiversität stellt die Leitlinie ein Referenzwerk dar.
Für Produzentengruppen (Option 2) ist ein Nachweis auf Ebene des Qualitätsmanagementsystems (QMS) zulässig.</v>
      </c>
      <c r="M185" s="20" t="str">
        <f>IF(Checklist48[[#This Row],[SSGUID]]="",IF(Checklist48[[#This Row],[PIGUID]]="","",INDEX(PIs[[Column1]:[SS]],MATCH(Checklist48[[#This Row],[PIGUID]],PIs[GUID],0),8)),"")</f>
        <v>Empfehlung</v>
      </c>
      <c r="N185" s="69"/>
      <c r="O185" s="69"/>
      <c r="P185" s="20" t="str">
        <f>IF(Checklist48[[#This Row],[ifna]]="NA","",IF(Checklist48[[#This Row],[RelatedPQ]]=0,"",IF(Checklist48[[#This Row],[RelatedPQ]]="","",IF((INDEX(#REF!,MATCH(Checklist48[[#This Row],[PIGUID&amp;NO]],#REF!,0),1))=Checklist48[[#This Row],[PIGUID]],'Static ID Table'!$A$10,""))))</f>
        <v/>
      </c>
      <c r="Q185" s="20" t="str">
        <f>IF(Checklist48[[#This Row],[Nicht anwendbar]]='Static ID Table'!$A$10,INDEX(#REF!,MATCH(Checklist48[[#This Row],[RelatedPQ]],#REF!,0),3),"")</f>
        <v/>
      </c>
      <c r="R185" s="69"/>
    </row>
    <row r="186" spans="2:18" ht="142.80000000000001" x14ac:dyDescent="0.3">
      <c r="B186" s="20"/>
      <c r="C186" s="20"/>
      <c r="D186" s="19">
        <f>IF(Checklist48[[#This Row],[SGUID]]="",IF(Checklist48[[#This Row],[SSGUID]]="",0,1),1)</f>
        <v>0</v>
      </c>
      <c r="E186" s="20" t="s">
        <v>683</v>
      </c>
      <c r="F186" s="56" t="str">
        <f>_xlfn.IFNA(Checklist48[[#This Row],[RelatedPQ]],"NA")</f>
        <v>NA</v>
      </c>
      <c r="G186" s="20" t="e">
        <f>IF(Checklist48[[#This Row],[PIGUID]]="","",INDEX(#REF!,MATCH(Checklist48[[#This Row],[PIGUID&amp;NO]],#REF!,0),2))</f>
        <v>#N/A</v>
      </c>
      <c r="H186" s="56" t="str">
        <f>Checklist48[[#This Row],[PIGUID]]&amp;"NO"</f>
        <v>4bwMg6Z6zSH5FhEBjItEWfNO</v>
      </c>
      <c r="I186" s="56" t="b">
        <f>IF(Checklist48[[#This Row],[PIGUID]]="","",INDEX(PIs[NA Exempt],MATCH(Checklist48[[#This Row],[PIGUID]],PIs[GUID],0),1))</f>
        <v>0</v>
      </c>
      <c r="J186" s="81" t="str">
        <f>IF(Checklist48[[#This Row],[SGUID]]="",IF(Checklist48[[#This Row],[SSGUID]]="",IF(Checklist48[[#This Row],[PIGUID]]="","",INDEX(PIs[[Column1]:[SS]],MATCH(Checklist48[[#This Row],[PIGUID]],PIs[GUID],0),2)),INDEX(PIs[[Column1]:[SS]],MATCH(Checklist48[[#This Row],[SSGUID]],PIs[SSGUID],0),18)),INDEX(PIs[[Column1]:[SS]],MATCH(Checklist48[[#This Row],[SGUID]],PIs[SGUID],0),14))</f>
        <v>FO 10.05</v>
      </c>
      <c r="K186" s="81" t="str">
        <f>IF(Checklist48[[#This Row],[SGUID]]="",IF(Checklist48[[#This Row],[SSGUID]]="",IF(Checklist48[[#This Row],[PIGUID]]="","",INDEX(PIs[[Column1]:[SS]],MATCH(Checklist48[[#This Row],[PIGUID]],PIs[GUID],0),4)),INDEX(PIs[[Column1]:[Ssbody]],MATCH(Checklist48[[#This Row],[SSGUID]],PIs[SSGUID],0),19)),INDEX(PIs[[Column1]:[SS]],MATCH(Checklist48[[#This Row],[SGUID]],PIs[SGUID],0),15))</f>
        <v>Auf dem Betrieb (innerhalb der Betriebsgrenzen) wurden seit 1. Januar 2014 keine Gebiete mit gesetzlich anerkanntem Schutzwert (oder auf andere Weise wirksam geschützte Räume) in landwirtschaftliche Nutzflächen oder andere Nutzungsweisen umgewandelt.</v>
      </c>
      <c r="L186" s="81" t="str">
        <f>IF(Checklist48[[#This Row],[SGUID]]="",IF(Checklist48[[#This Row],[SSGUID]]="",INDEX(PIs[[Column1]:[SS]],MATCH(Checklist48[[#This Row],[PIGUID]],PIs[GUID],0),6),""),"")</f>
        <v>Vorhandene Nachweise wie beispielsweise Karten, Luftaufnahmen oder durch von lokalen oder nationalen Behörden oder autorisierten Dienstleistern ausgestellte Dokumente müssen belegen, dass seit dem 1\. Januar 2014 keine Umwandlung in landwirtschaftliche Nutzflächen oder in andere Nutzungsweisen in den Teilen des Betriebs (innerhalb der Betriebsgrenzen) stattgefunden hat, die folgendes Merkmal erfüllen: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v>
      </c>
      <c r="M186" s="81" t="str">
        <f>IF(Checklist48[[#This Row],[SSGUID]]="",IF(Checklist48[[#This Row],[PIGUID]]="","",INDEX(PIs[[Column1]:[SS]],MATCH(Checklist48[[#This Row],[PIGUID]],PIs[GUID],0),8)),"")</f>
        <v>Kritisches Musskriterium</v>
      </c>
      <c r="N186" s="82"/>
      <c r="O186" s="82"/>
      <c r="P186" s="81" t="str">
        <f>IF(Checklist48[[#This Row],[ifna]]="NA","",IF(Checklist48[[#This Row],[RelatedPQ]]=0,"",IF(Checklist48[[#This Row],[RelatedPQ]]="","",IF((INDEX(#REF!,MATCH(Checklist48[[#This Row],[PIGUID&amp;NO]],#REF!,0),1))=Checklist48[[#This Row],[PIGUID]],'Static ID Table'!$A$10,""))))</f>
        <v/>
      </c>
      <c r="Q186" s="81" t="str">
        <f>IF(Checklist48[[#This Row],[Nicht anwendbar]]='Static ID Table'!$A$10,INDEX(#REF!,MATCH(Checklist48[[#This Row],[RelatedPQ]],#REF!,0),3),"")</f>
        <v/>
      </c>
      <c r="R186" s="82"/>
    </row>
    <row r="187" spans="2:18" ht="173.4" x14ac:dyDescent="0.3">
      <c r="B187" s="20"/>
      <c r="C187" s="20"/>
      <c r="D187" s="19">
        <f>IF(Checklist48[[#This Row],[SGUID]]="",IF(Checklist48[[#This Row],[SSGUID]]="",0,1),1)</f>
        <v>0</v>
      </c>
      <c r="E187" s="20" t="s">
        <v>677</v>
      </c>
      <c r="F187" s="56" t="str">
        <f>_xlfn.IFNA(Checklist48[[#This Row],[RelatedPQ]],"NA")</f>
        <v>NA</v>
      </c>
      <c r="G187" s="20" t="e">
        <f>IF(Checklist48[[#This Row],[PIGUID]]="","",INDEX(#REF!,MATCH(Checklist48[[#This Row],[PIGUID&amp;NO]],#REF!,0),2))</f>
        <v>#N/A</v>
      </c>
      <c r="H187" s="56" t="str">
        <f>Checklist48[[#This Row],[PIGUID]]&amp;"NO"</f>
        <v>3egXBnPjG5Gj9vM0NuVcFbNO</v>
      </c>
      <c r="I187" s="56" t="b">
        <f>IF(Checklist48[[#This Row],[PIGUID]]="","",INDEX(PIs[NA Exempt],MATCH(Checklist48[[#This Row],[PIGUID]],PIs[GUID],0),1))</f>
        <v>0</v>
      </c>
      <c r="J187" s="81" t="str">
        <f>IF(Checklist48[[#This Row],[SGUID]]="",IF(Checklist48[[#This Row],[SSGUID]]="",IF(Checklist48[[#This Row],[PIGUID]]="","",INDEX(PIs[[Column1]:[SS]],MATCH(Checklist48[[#This Row],[PIGUID]],PIs[GUID],0),2)),INDEX(PIs[[Column1]:[SS]],MATCH(Checklist48[[#This Row],[SSGUID]],PIs[SSGUID],0),18)),INDEX(PIs[[Column1]:[SS]],MATCH(Checklist48[[#This Row],[SGUID]],PIs[SGUID],0),14))</f>
        <v>FO 10.06</v>
      </c>
      <c r="K187" s="81" t="str">
        <f>IF(Checklist48[[#This Row],[SGUID]]="",IF(Checklist48[[#This Row],[SSGUID]]="",IF(Checklist48[[#This Row],[PIGUID]]="","",INDEX(PIs[[Column1]:[SS]],MATCH(Checklist48[[#This Row],[PIGUID]],PIs[GUID],0),4)),INDEX(PIs[[Column1]:[Ssbody]],MATCH(Checklist48[[#This Row],[SSGUID]],PIs[SSGUID],0),19)),INDEX(PIs[[Column1]:[SS]],MATCH(Checklist48[[#This Row],[SGUID]],PIs[SGUID],0),15))</f>
        <v>Auf dem Betrieb (innerhalb der Betriebsgrenzen) ist für die zwischen 1. Januar 2008 und 1. Januar 2014 in landwirtschaftliche Nutzflächen oder andere Nutzungsweisen umgewandelten Gebiete mit gesetzlich anerkanntem Schutzwert (oder auf andere Weise wirksam geschützte Räume) die Wiederherstellung bereits abgeschlossen, wird durchgeführt oder ist verbindlich geplant.</v>
      </c>
      <c r="L187" s="81" t="str">
        <f>IF(Checklist48[[#This Row],[SGUID]]="",IF(Checklist48[[#This Row],[SSGUID]]="",INDEX(PIs[[Column1]:[SS]],MATCH(Checklist48[[#This Row],[PIGUID]],PIs[GUID],0),6),""),"")</f>
        <v>Vorhandene Nachweise wie beispielsweise Karten, Luftaufnahmen oder durch von lokalen oder nationalen Behörden oder autorisierten Dienstleistern ausgestellte Dokumente müssen belegen, dass die Wiederherstellung aller entsprechenden Teile des Betriebs (innerhalb der Betriebsgrenzen), die das unten aufgeführte Merkmal aufweisen, abgeschlossen ist, durchgeführt wird oder verbindlich geplant ist, sofern die entsprechende Teile des Betriebs zwischen 1. Januar 2008 und 1. Januar 2014 in landwirtschaftliche Nutzflächen oder in andere Nutzungsweisen umgewandelt wurden: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v>
      </c>
      <c r="M187" s="81" t="str">
        <f>IF(Checklist48[[#This Row],[SSGUID]]="",IF(Checklist48[[#This Row],[PIGUID]]="","",INDEX(PIs[[Column1]:[SS]],MATCH(Checklist48[[#This Row],[PIGUID]],PIs[GUID],0),8)),"")</f>
        <v>Kritisches Musskriterium</v>
      </c>
      <c r="N187" s="82"/>
      <c r="O187" s="82"/>
      <c r="P187" s="81" t="str">
        <f>IF(Checklist48[[#This Row],[ifna]]="NA","",IF(Checklist48[[#This Row],[RelatedPQ]]=0,"",IF(Checklist48[[#This Row],[RelatedPQ]]="","",IF((INDEX(#REF!,MATCH(Checklist48[[#This Row],[PIGUID&amp;NO]],#REF!,0),1))=Checklist48[[#This Row],[PIGUID]],'Static ID Table'!$A$10,""))))</f>
        <v/>
      </c>
      <c r="Q187" s="81" t="str">
        <f>IF(Checklist48[[#This Row],[Nicht anwendbar]]='Static ID Table'!$A$10,INDEX(#REF!,MATCH(Checklist48[[#This Row],[RelatedPQ]],#REF!,0),3),"")</f>
        <v/>
      </c>
      <c r="R187" s="82"/>
    </row>
    <row r="188" spans="2:18" ht="153" x14ac:dyDescent="0.3">
      <c r="B188" s="20"/>
      <c r="C188" s="20"/>
      <c r="D188" s="19">
        <f>IF(Checklist48[[#This Row],[SGUID]]="",IF(Checklist48[[#This Row],[SSGUID]]="",0,1),1)</f>
        <v>0</v>
      </c>
      <c r="E188" s="20" t="s">
        <v>671</v>
      </c>
      <c r="F188" s="56" t="str">
        <f>_xlfn.IFNA(Checklist48[[#This Row],[RelatedPQ]],"NA")</f>
        <v>NA</v>
      </c>
      <c r="G188" s="20" t="e">
        <f>IF(Checklist48[[#This Row],[PIGUID]]="","",INDEX(#REF!,MATCH(Checklist48[[#This Row],[PIGUID&amp;NO]],#REF!,0),2))</f>
        <v>#N/A</v>
      </c>
      <c r="H188" s="56" t="str">
        <f>Checklist48[[#This Row],[PIGUID]]&amp;"NO"</f>
        <v>2DznCTtvpRiz2P1ZGSQpKJNO</v>
      </c>
      <c r="I188" s="56" t="b">
        <f>IF(Checklist48[[#This Row],[PIGUID]]="","",INDEX(PIs[NA Exempt],MATCH(Checklist48[[#This Row],[PIGUID]],PIs[GUID],0),1))</f>
        <v>0</v>
      </c>
      <c r="J188" s="81" t="str">
        <f>IF(Checklist48[[#This Row],[SGUID]]="",IF(Checklist48[[#This Row],[SSGUID]]="",IF(Checklist48[[#This Row],[PIGUID]]="","",INDEX(PIs[[Column1]:[SS]],MATCH(Checklist48[[#This Row],[PIGUID]],PIs[GUID],0),2)),INDEX(PIs[[Column1]:[SS]],MATCH(Checklist48[[#This Row],[SSGUID]],PIs[SSGUID],0),18)),INDEX(PIs[[Column1]:[SS]],MATCH(Checklist48[[#This Row],[SGUID]],PIs[SGUID],0),14))</f>
        <v>FO 10.07</v>
      </c>
      <c r="K188" s="81"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kennt die gegebenenfalls vorhandenen Vorschriften des Herstellungslands und des vorgesehenen Bestimmungsmarkts zu invasiven gebietsfremden Arten.</v>
      </c>
      <c r="L188" s="81" t="str">
        <f>IF(Checklist48[[#This Row],[SGUID]]="",IF(Checklist48[[#This Row],[SSGUID]]="",INDEX(PIs[[Column1]:[SS]],MATCH(Checklist48[[#This Row],[PIGUID]],PIs[GUID],0),6),""),"")</f>
        <v>Der Produzent oder der Kunde des Produzenten sollte für alle Länder, in denen seine Produkte hergestellt oder gehandelt werden sollen (im Inland und/oder im Ausland), über Informationen zu den Vorschriften zu invasiven gebietsfremden Arten verfügen. Für das Herstellungsland und für jedes vorgesehene Bestimmungsland sollte eine Liste invasiver gebietsfremder Arten vorliegen.
Falls es keine Liste gibt, in der die invasiven gebietsfremden Arten für das Herstellungsland bzw. Bestimmungsland aufgeführt sind, ist dieser Punkt nicht anwendbar.
Falls der Produzent das Bestimmungsland des Produkts nicht kennt, ist dieser Punkt nicht anwendbar.</v>
      </c>
      <c r="M188" s="81" t="str">
        <f>IF(Checklist48[[#This Row],[SSGUID]]="",IF(Checklist48[[#This Row],[PIGUID]]="","",INDEX(PIs[[Column1]:[SS]],MATCH(Checklist48[[#This Row],[PIGUID]],PIs[GUID],0),8)),"")</f>
        <v>Empfehlung</v>
      </c>
      <c r="N188" s="82"/>
      <c r="O188" s="82"/>
      <c r="P188" s="81" t="str">
        <f>IF(Checklist48[[#This Row],[ifna]]="NA","",IF(Checklist48[[#This Row],[RelatedPQ]]=0,"",IF(Checklist48[[#This Row],[RelatedPQ]]="","",IF((INDEX(#REF!,MATCH(Checklist48[[#This Row],[PIGUID&amp;NO]],#REF!,0),1))=Checklist48[[#This Row],[PIGUID]],'Static ID Table'!$A$10,""))))</f>
        <v/>
      </c>
      <c r="Q188" s="81" t="str">
        <f>IF(Checklist48[[#This Row],[Nicht anwendbar]]='Static ID Table'!$A$10,INDEX(#REF!,MATCH(Checklist48[[#This Row],[RelatedPQ]],#REF!,0),3),"")</f>
        <v/>
      </c>
      <c r="R188" s="82"/>
    </row>
    <row r="189" spans="2:18" ht="81.599999999999994" x14ac:dyDescent="0.3">
      <c r="B189" s="20"/>
      <c r="C189" s="20"/>
      <c r="D189" s="19">
        <f>IF(Checklist48[[#This Row],[SGUID]]="",IF(Checklist48[[#This Row],[SSGUID]]="",0,1),1)</f>
        <v>0</v>
      </c>
      <c r="E189" s="20" t="s">
        <v>652</v>
      </c>
      <c r="F189" s="56" t="str">
        <f>_xlfn.IFNA(Checklist48[[#This Row],[RelatedPQ]],"NA")</f>
        <v>NA</v>
      </c>
      <c r="G189" s="20" t="e">
        <f>IF(Checklist48[[#This Row],[PIGUID]]="","",INDEX(#REF!,MATCH(Checklist48[[#This Row],[PIGUID&amp;NO]],#REF!,0),2))</f>
        <v>#N/A</v>
      </c>
      <c r="H189" s="56" t="str">
        <f>Checklist48[[#This Row],[PIGUID]]&amp;"NO"</f>
        <v>51s66F4cAuh8nQZEHezyxlNO</v>
      </c>
      <c r="I189" s="56" t="b">
        <f>IF(Checklist48[[#This Row],[PIGUID]]="","",INDEX(PIs[NA Exempt],MATCH(Checklist48[[#This Row],[PIGUID]],PIs[GUID],0),1))</f>
        <v>0</v>
      </c>
      <c r="J189" s="81" t="str">
        <f>IF(Checklist48[[#This Row],[SGUID]]="",IF(Checklist48[[#This Row],[SSGUID]]="",IF(Checklist48[[#This Row],[PIGUID]]="","",INDEX(PIs[[Column1]:[SS]],MATCH(Checklist48[[#This Row],[PIGUID]],PIs[GUID],0),2)),INDEX(PIs[[Column1]:[SS]],MATCH(Checklist48[[#This Row],[SSGUID]],PIs[SSGUID],0),18)),INDEX(PIs[[Column1]:[SS]],MATCH(Checklist48[[#This Row],[SGUID]],PIs[SGUID],0),14))</f>
        <v>FO 10.08</v>
      </c>
      <c r="K189" s="81"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ergreift Maßnahmen, um ein Einschleppen bzw. Freisetzen invasiver gebietsfremder Pflanzenarten in das Produktionssystem und das angrenzende Ökosystem zu vermeiden.</v>
      </c>
      <c r="L189" s="81" t="str">
        <f>IF(Checklist48[[#This Row],[SGUID]]="",IF(Checklist48[[#This Row],[SSGUID]]="",INDEX(PIs[[Column1]:[SS]],MATCH(Checklist48[[#This Row],[PIGUID]],PIs[GUID],0),6),""),"")</f>
        <v>Falls es eine Liste gibt, in der die invasiven gebietsfremden Arten aufgeführt sind, die als für das Herstellungsland relevant gelten, sollte der Produzent diese kennen.
Der Produzent sollte zeigen, dass Maßnahmen ergriffen wurden, um ein Produzieren, Vermarkten, Einschleppen oder Freisetzen dieser Arten auf dem Betrieb und/oder im angrenzenden Ökosystem zu vermeiden.</v>
      </c>
      <c r="M189" s="81" t="str">
        <f>IF(Checklist48[[#This Row],[SSGUID]]="",IF(Checklist48[[#This Row],[PIGUID]]="","",INDEX(PIs[[Column1]:[SS]],MATCH(Checklist48[[#This Row],[PIGUID]],PIs[GUID],0),8)),"")</f>
        <v>Empfehlung</v>
      </c>
      <c r="N189" s="82"/>
      <c r="O189" s="82"/>
      <c r="P189" s="81" t="str">
        <f>IF(Checklist48[[#This Row],[ifna]]="NA","",IF(Checklist48[[#This Row],[RelatedPQ]]=0,"",IF(Checklist48[[#This Row],[RelatedPQ]]="","",IF((INDEX(#REF!,MATCH(Checklist48[[#This Row],[PIGUID&amp;NO]],#REF!,0),1))=Checklist48[[#This Row],[PIGUID]],'Static ID Table'!$A$10,""))))</f>
        <v/>
      </c>
      <c r="Q189" s="81" t="str">
        <f>IF(Checklist48[[#This Row],[Nicht anwendbar]]='Static ID Table'!$A$10,INDEX(#REF!,MATCH(Checklist48[[#This Row],[RelatedPQ]],#REF!,0),3),"")</f>
        <v/>
      </c>
      <c r="R189" s="82"/>
    </row>
    <row r="190" spans="2:18" ht="30.6" x14ac:dyDescent="0.3">
      <c r="B190" s="20" t="s">
        <v>223</v>
      </c>
      <c r="C190" s="20"/>
      <c r="D190" s="19">
        <f>IF(Checklist48[[#This Row],[SGUID]]="",IF(Checklist48[[#This Row],[SSGUID]]="",0,1),1)</f>
        <v>1</v>
      </c>
      <c r="E190" s="20"/>
      <c r="F190" s="56" t="str">
        <f>_xlfn.IFNA(Checklist48[[#This Row],[RelatedPQ]],"NA")</f>
        <v/>
      </c>
      <c r="G190" s="20" t="str">
        <f>IF(Checklist48[[#This Row],[PIGUID]]="","",INDEX(#REF!,MATCH(Checklist48[[#This Row],[PIGUID&amp;NO]],#REF!,0),2))</f>
        <v/>
      </c>
      <c r="H190" s="56" t="str">
        <f>Checklist48[[#This Row],[PIGUID]]&amp;"NO"</f>
        <v>NO</v>
      </c>
      <c r="I190" s="56" t="str">
        <f>IF(Checklist48[[#This Row],[PIGUID]]="","",INDEX(PIs[NA Exempt],MATCH(Checklist48[[#This Row],[PIGUID]],PIs[GUID],0),1))</f>
        <v/>
      </c>
      <c r="J190" s="20"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FO 11 ENERGIEEFFIZIENZ </v>
      </c>
      <c r="K190" s="20" t="str">
        <f>IF(Checklist48[[#This Row],[SGUID]]="",IF(Checklist48[[#This Row],[SSGUID]]="",IF(Checklist48[[#This Row],[PIGUID]]="","",INDEX(PIs[[Column1]:[SS]],MATCH(Checklist48[[#This Row],[PIGUID]],PIs[GUID],0),4)),INDEX(PIs[[Column1]:[Ssbody]],MATCH(Checklist48[[#This Row],[SSGUID]],PIs[SSGUID],0),19)),INDEX(PIs[[Column1]:[SS]],MATCH(Checklist48[[#This Row],[SGUID]],PIs[SGUID],0),15))</f>
        <v>-</v>
      </c>
      <c r="L190" s="20" t="str">
        <f>IF(Checklist48[[#This Row],[SGUID]]="",IF(Checklist48[[#This Row],[SSGUID]]="",INDEX(PIs[[Column1]:[SS]],MATCH(Checklist48[[#This Row],[PIGUID]],PIs[GUID],0),6),""),"")</f>
        <v/>
      </c>
      <c r="M190" s="20" t="str">
        <f>IF(Checklist48[[#This Row],[SSGUID]]="",IF(Checklist48[[#This Row],[PIGUID]]="","",INDEX(PIs[[Column1]:[SS]],MATCH(Checklist48[[#This Row],[PIGUID]],PIs[GUID],0),8)),"")</f>
        <v/>
      </c>
      <c r="N190" s="69"/>
      <c r="O190" s="69"/>
      <c r="P190" s="20" t="str">
        <f>IF(Checklist48[[#This Row],[ifna]]="NA","",IF(Checklist48[[#This Row],[RelatedPQ]]=0,"",IF(Checklist48[[#This Row],[RelatedPQ]]="","",IF((INDEX(#REF!,MATCH(Checklist48[[#This Row],[PIGUID&amp;NO]],#REF!,0),1))=Checklist48[[#This Row],[PIGUID]],'Static ID Table'!$A$10,""))))</f>
        <v/>
      </c>
      <c r="Q190" s="20" t="str">
        <f>IF(Checklist48[[#This Row],[Nicht anwendbar]]='Static ID Table'!$A$10,INDEX(#REF!,MATCH(Checklist48[[#This Row],[RelatedPQ]],#REF!,0),3),"")</f>
        <v/>
      </c>
      <c r="R190" s="69"/>
    </row>
    <row r="191" spans="2:18" ht="30.6" hidden="1" x14ac:dyDescent="0.3">
      <c r="B191" s="20"/>
      <c r="C191" s="20" t="s">
        <v>59</v>
      </c>
      <c r="D191" s="19">
        <f>IF(Checklist48[[#This Row],[SGUID]]="",IF(Checklist48[[#This Row],[SSGUID]]="",0,1),1)</f>
        <v>1</v>
      </c>
      <c r="E191" s="20"/>
      <c r="F191" s="56" t="str">
        <f>_xlfn.IFNA(Checklist48[[#This Row],[RelatedPQ]],"NA")</f>
        <v/>
      </c>
      <c r="G191" s="20" t="str">
        <f>IF(Checklist48[[#This Row],[PIGUID]]="","",INDEX(#REF!,MATCH(Checklist48[[#This Row],[PIGUID&amp;NO]],#REF!,0),2))</f>
        <v/>
      </c>
      <c r="H191" s="56" t="str">
        <f>Checklist48[[#This Row],[PIGUID]]&amp;"NO"</f>
        <v>NO</v>
      </c>
      <c r="I191" s="56" t="str">
        <f>IF(Checklist48[[#This Row],[PIGUID]]="","",INDEX(PIs[NA Exempt],MATCH(Checklist48[[#This Row],[PIGUID]],PIs[GUID],0),1))</f>
        <v/>
      </c>
      <c r="J191" s="20" t="str">
        <f>IF(Checklist48[[#This Row],[SGUID]]="",IF(Checklist48[[#This Row],[SSGUID]]="",IF(Checklist48[[#This Row],[PIGUID]]="","",INDEX(PIs[[Column1]:[SS]],MATCH(Checklist48[[#This Row],[PIGUID]],PIs[GUID],0),2)),INDEX(PIs[[Column1]:[SS]],MATCH(Checklist48[[#This Row],[SSGUID]],PIs[SSGUID],0),18)),INDEX(PIs[[Column1]:[SS]],MATCH(Checklist48[[#This Row],[SGUID]],PIs[SGUID],0),14))</f>
        <v>-</v>
      </c>
      <c r="K191" s="20" t="str">
        <f>IF(Checklist48[[#This Row],[SGUID]]="",IF(Checklist48[[#This Row],[SSGUID]]="",IF(Checklist48[[#This Row],[PIGUID]]="","",INDEX(PIs[[Column1]:[SS]],MATCH(Checklist48[[#This Row],[PIGUID]],PIs[GUID],0),4)),INDEX(PIs[[Column1]:[Ssbody]],MATCH(Checklist48[[#This Row],[SSGUID]],PIs[SSGUID],0),19)),INDEX(PIs[[Column1]:[SS]],MATCH(Checklist48[[#This Row],[SGUID]],PIs[SGUID],0),15))</f>
        <v>-</v>
      </c>
      <c r="L191" s="20" t="str">
        <f>IF(Checklist48[[#This Row],[SGUID]]="",IF(Checklist48[[#This Row],[SSGUID]]="",INDEX(PIs[[Column1]:[SS]],MATCH(Checklist48[[#This Row],[PIGUID]],PIs[GUID],0),6),""),"")</f>
        <v/>
      </c>
      <c r="M191" s="20" t="str">
        <f>IF(Checklist48[[#This Row],[SSGUID]]="",IF(Checklist48[[#This Row],[PIGUID]]="","",INDEX(PIs[[Column1]:[SS]],MATCH(Checklist48[[#This Row],[PIGUID]],PIs[GUID],0),8)),"")</f>
        <v/>
      </c>
      <c r="N191" s="69"/>
      <c r="O191" s="69"/>
      <c r="P191" s="20" t="str">
        <f>IF(Checklist48[[#This Row],[ifna]]="NA","",IF(Checklist48[[#This Row],[RelatedPQ]]=0,"",IF(Checklist48[[#This Row],[RelatedPQ]]="","",IF((INDEX(#REF!,MATCH(Checklist48[[#This Row],[PIGUID&amp;NO]],#REF!,0),1))=Checklist48[[#This Row],[PIGUID]],'Static ID Table'!$A$10,""))))</f>
        <v/>
      </c>
      <c r="Q191" s="20" t="str">
        <f>IF(Checklist48[[#This Row],[Nicht anwendbar]]='Static ID Table'!$A$10,INDEX(#REF!,MATCH(Checklist48[[#This Row],[RelatedPQ]],#REF!,0),3),"")</f>
        <v/>
      </c>
      <c r="R191" s="69"/>
    </row>
    <row r="192" spans="2:18" ht="173.4" x14ac:dyDescent="0.3">
      <c r="B192" s="20"/>
      <c r="C192" s="20"/>
      <c r="D192" s="19">
        <f>IF(Checklist48[[#This Row],[SGUID]]="",IF(Checklist48[[#This Row],[SSGUID]]="",0,1),1)</f>
        <v>0</v>
      </c>
      <c r="E192" s="20" t="s">
        <v>646</v>
      </c>
      <c r="F192" s="56" t="str">
        <f>_xlfn.IFNA(Checklist48[[#This Row],[RelatedPQ]],"NA")</f>
        <v>NA</v>
      </c>
      <c r="G192" s="20" t="e">
        <f>IF(Checklist48[[#This Row],[PIGUID]]="","",INDEX(#REF!,MATCH(Checklist48[[#This Row],[PIGUID&amp;NO]],#REF!,0),2))</f>
        <v>#N/A</v>
      </c>
      <c r="H192" s="56" t="str">
        <f>Checklist48[[#This Row],[PIGUID]]&amp;"NO"</f>
        <v>27FMOAVaX4IEkKoIk7PSnINO</v>
      </c>
      <c r="I192" s="56" t="b">
        <f>IF(Checklist48[[#This Row],[PIGUID]]="","",INDEX(PIs[NA Exempt],MATCH(Checklist48[[#This Row],[PIGUID]],PIs[GUID],0),1))</f>
        <v>0</v>
      </c>
      <c r="J192" s="20" t="str">
        <f>IF(Checklist48[[#This Row],[SGUID]]="",IF(Checklist48[[#This Row],[SSGUID]]="",IF(Checklist48[[#This Row],[PIGUID]]="","",INDEX(PIs[[Column1]:[SS]],MATCH(Checklist48[[#This Row],[PIGUID]],PIs[GUID],0),2)),INDEX(PIs[[Column1]:[SS]],MATCH(Checklist48[[#This Row],[SSGUID]],PIs[SSGUID],0),18)),INDEX(PIs[[Column1]:[SS]],MATCH(Checklist48[[#This Row],[SGUID]],PIs[SGUID],0),14))</f>
        <v>FO 11.01</v>
      </c>
      <c r="K192" s="20" t="str">
        <f>IF(Checklist48[[#This Row],[SGUID]]="",IF(Checklist48[[#This Row],[SSGUID]]="",IF(Checklist48[[#This Row],[PIGUID]]="","",INDEX(PIs[[Column1]:[SS]],MATCH(Checklist48[[#This Row],[PIGUID]],PIs[GUID],0),4)),INDEX(PIs[[Column1]:[Ssbody]],MATCH(Checklist48[[#This Row],[SSGUID]],PIs[SSGUID],0),19)),INDEX(PIs[[Column1]:[SS]],MATCH(Checklist48[[#This Row],[SGUID]],PIs[SGUID],0),15))</f>
        <v>Der Energieverbrauch auf dem Betrieb wird überwacht.</v>
      </c>
      <c r="L192" s="20" t="str">
        <f>IF(Checklist48[[#This Row],[SGUID]]="",IF(Checklist48[[#This Row],[SSGUID]]="",INDEX(PIs[[Column1]:[SS]],MATCH(Checklist48[[#This Row],[PIGUID]],PIs[GUID],0),6),""),"")</f>
        <v>Es müssen Aufzeichnungen über den betrieblichen Energieverbrauch vorhanden sein (z. B. Rechnungen, aus denen der Energieverbrauch hervorgeht). Der Produzent (oder, sofern vorhanden, der Manager für das Qualitätsmanagementsystem (QMS)) muss Folgendes wissen:
\- Wo und wie Energie verbraucht wird (Prozesse, Maschinen usw.)
\- Verbrauchte Energiemenge nach Energiequelle (Strom, Kraftstoff usw.)
\- Anteil verbrauchter erneuerbarer und nicht erneuerbaren Energien, sofern solche Informationen verfügbar sind
Falls keine Energiezähler vorhanden sind (z. B. bei Kleinproduzenten), sind Schätzungen zulässig.
Für Produzentengruppen (Option 2) ist ein Nachweis auf QMS-Ebene zulässig.</v>
      </c>
      <c r="M192" s="20" t="str">
        <f>IF(Checklist48[[#This Row],[SSGUID]]="",IF(Checklist48[[#This Row],[PIGUID]]="","",INDEX(PIs[[Column1]:[SS]],MATCH(Checklist48[[#This Row],[PIGUID]],PIs[GUID],0),8)),"")</f>
        <v>Kritisches Musskriterium</v>
      </c>
      <c r="N192" s="69"/>
      <c r="O192" s="69"/>
      <c r="P192" s="20" t="str">
        <f>IF(Checklist48[[#This Row],[ifna]]="NA","",IF(Checklist48[[#This Row],[RelatedPQ]]=0,"",IF(Checklist48[[#This Row],[RelatedPQ]]="","",IF((INDEX(#REF!,MATCH(Checklist48[[#This Row],[PIGUID&amp;NO]],#REF!,0),1))=Checklist48[[#This Row],[PIGUID]],'Static ID Table'!$A$10,""))))</f>
        <v/>
      </c>
      <c r="Q192" s="20" t="str">
        <f>IF(Checklist48[[#This Row],[Nicht anwendbar]]='Static ID Table'!$A$10,INDEX(#REF!,MATCH(Checklist48[[#This Row],[RelatedPQ]],#REF!,0),3),"")</f>
        <v/>
      </c>
      <c r="R192" s="69"/>
    </row>
    <row r="193" spans="1:18" ht="122.4" x14ac:dyDescent="0.3">
      <c r="B193" s="20"/>
      <c r="C193" s="20"/>
      <c r="D193" s="19">
        <f>IF(Checklist48[[#This Row],[SGUID]]="",IF(Checklist48[[#This Row],[SSGUID]]="",0,1),1)</f>
        <v>0</v>
      </c>
      <c r="E193" s="20" t="s">
        <v>615</v>
      </c>
      <c r="F193" s="56" t="str">
        <f>_xlfn.IFNA(Checklist48[[#This Row],[RelatedPQ]],"NA")</f>
        <v>NA</v>
      </c>
      <c r="G193" s="20" t="e">
        <f>IF(Checklist48[[#This Row],[PIGUID]]="","",INDEX(#REF!,MATCH(Checklist48[[#This Row],[PIGUID&amp;NO]],#REF!,0),2))</f>
        <v>#N/A</v>
      </c>
      <c r="H193" s="56" t="str">
        <f>Checklist48[[#This Row],[PIGUID]]&amp;"NO"</f>
        <v>3JRs9sAPxoXUahQZyIHx5jNO</v>
      </c>
      <c r="I193" s="56" t="b">
        <f>IF(Checklist48[[#This Row],[PIGUID]]="","",INDEX(PIs[NA Exempt],MATCH(Checklist48[[#This Row],[PIGUID]],PIs[GUID],0),1))</f>
        <v>0</v>
      </c>
      <c r="J193" s="20" t="str">
        <f>IF(Checklist48[[#This Row],[SGUID]]="",IF(Checklist48[[#This Row],[SSGUID]]="",IF(Checklist48[[#This Row],[PIGUID]]="","",INDEX(PIs[[Column1]:[SS]],MATCH(Checklist48[[#This Row],[PIGUID]],PIs[GUID],0),2)),INDEX(PIs[[Column1]:[SS]],MATCH(Checklist48[[#This Row],[SSGUID]],PIs[SSGUID],0),18)),INDEX(PIs[[Column1]:[SS]],MATCH(Checklist48[[#This Row],[SGUID]],PIs[SGUID],0),14))</f>
        <v>FO 11.02</v>
      </c>
      <c r="K193" s="20" t="str">
        <f>IF(Checklist48[[#This Row],[SGUID]]="",IF(Checklist48[[#This Row],[SSGUID]]="",IF(Checklist48[[#This Row],[PIGUID]]="","",INDEX(PIs[[Column1]:[SS]],MATCH(Checklist48[[#This Row],[PIGUID]],PIs[GUID],0),4)),INDEX(PIs[[Column1]:[Ssbody]],MATCH(Checklist48[[#This Row],[SSGUID]],PIs[SSGUID],0),19)),INDEX(PIs[[Column1]:[SS]],MATCH(Checklist48[[#This Row],[SGUID]],PIs[SGUID],0),15))</f>
        <v>Es ist ein Plan zur Verbesserung der Energieeffizienz auf dem Betrieb vorhanden, der auf den Überwachungsergebnissen basiert.</v>
      </c>
      <c r="L193" s="20" t="str">
        <f>IF(Checklist48[[#This Row],[SGUID]]="",IF(Checklist48[[#This Row],[SSGUID]]="",INDEX(PIs[[Column1]:[SS]],MATCH(Checklist48[[#This Row],[PIGUID]],PIs[GUID],0),6),""),"")</f>
        <v>Es müssen Nachweise darüber vorhanden sein, dass Aufzeichnungen über die Energieverbräuche mindestens einmal jährlich analysiert werden, um:
\- Möglichkeiten zur Verbesserung der Energieeffizienz zu identifizieren
\- Selbst-definierte Ziele zu setzen
Zulässige Kennzahlen können unter anderem folgende sein: Gesamtenergieverbrauch auf dem Betrieb je Monat.
Die gesamte auf dem Betrieb verwendete Ausrüstung muss so ausgewählt und instand gehalten werden, dass sie einen optimalen Energieverbrauch aufweist.</v>
      </c>
      <c r="M193" s="20" t="str">
        <f>IF(Checklist48[[#This Row],[SSGUID]]="",IF(Checklist48[[#This Row],[PIGUID]]="","",INDEX(PIs[[Column1]:[SS]],MATCH(Checklist48[[#This Row],[PIGUID]],PIs[GUID],0),8)),"")</f>
        <v>Nicht kritisches Musskriterium</v>
      </c>
      <c r="N193" s="69"/>
      <c r="O193" s="69"/>
      <c r="P193" s="20" t="str">
        <f>IF(Checklist48[[#This Row],[ifna]]="NA","",IF(Checklist48[[#This Row],[RelatedPQ]]=0,"",IF(Checklist48[[#This Row],[RelatedPQ]]="","",IF((INDEX(#REF!,MATCH(Checklist48[[#This Row],[PIGUID&amp;NO]],#REF!,0),1))=Checklist48[[#This Row],[PIGUID]],'Static ID Table'!$A$10,""))))</f>
        <v/>
      </c>
      <c r="Q193" s="20" t="str">
        <f>IF(Checklist48[[#This Row],[Nicht anwendbar]]='Static ID Table'!$A$10,INDEX(#REF!,MATCH(Checklist48[[#This Row],[RelatedPQ]],#REF!,0),3),"")</f>
        <v/>
      </c>
      <c r="R193" s="69"/>
    </row>
    <row r="194" spans="1:18" ht="71.400000000000006" x14ac:dyDescent="0.3">
      <c r="B194" s="20"/>
      <c r="C194" s="20"/>
      <c r="D194" s="19">
        <f>IF(Checklist48[[#This Row],[SGUID]]="",IF(Checklist48[[#This Row],[SSGUID]]="",0,1),1)</f>
        <v>0</v>
      </c>
      <c r="E194" s="20" t="s">
        <v>621</v>
      </c>
      <c r="F194" s="56" t="str">
        <f>_xlfn.IFNA(Checklist48[[#This Row],[RelatedPQ]],"NA")</f>
        <v>NA</v>
      </c>
      <c r="G194" s="20" t="e">
        <f>IF(Checklist48[[#This Row],[PIGUID]]="","",INDEX(#REF!,MATCH(Checklist48[[#This Row],[PIGUID&amp;NO]],#REF!,0),2))</f>
        <v>#N/A</v>
      </c>
      <c r="H194" s="56" t="str">
        <f>Checklist48[[#This Row],[PIGUID]]&amp;"NO"</f>
        <v>3k15VkplHGX2PgLKNCmrCzNO</v>
      </c>
      <c r="I194" s="56" t="b">
        <f>IF(Checklist48[[#This Row],[PIGUID]]="","",INDEX(PIs[NA Exempt],MATCH(Checklist48[[#This Row],[PIGUID]],PIs[GUID],0),1))</f>
        <v>0</v>
      </c>
      <c r="J194" s="20" t="str">
        <f>IF(Checklist48[[#This Row],[SGUID]]="",IF(Checklist48[[#This Row],[SSGUID]]="",IF(Checklist48[[#This Row],[PIGUID]]="","",INDEX(PIs[[Column1]:[SS]],MATCH(Checklist48[[#This Row],[PIGUID]],PIs[GUID],0),2)),INDEX(PIs[[Column1]:[SS]],MATCH(Checklist48[[#This Row],[SSGUID]],PIs[SSGUID],0),18)),INDEX(PIs[[Column1]:[SS]],MATCH(Checklist48[[#This Row],[SGUID]],PIs[SGUID],0),14))</f>
        <v>FO 11.03</v>
      </c>
      <c r="K194" s="20" t="str">
        <f>IF(Checklist48[[#This Row],[SGUID]]="",IF(Checklist48[[#This Row],[SSGUID]]="",IF(Checklist48[[#This Row],[PIGUID]]="","",INDEX(PIs[[Column1]:[SS]],MATCH(Checklist48[[#This Row],[PIGUID]],PIs[GUID],0),4)),INDEX(PIs[[Column1]:[Ssbody]],MATCH(Checklist48[[#This Row],[SSGUID]],PIs[SSGUID],0),19)),INDEX(PIs[[Column1]:[SS]],MATCH(Checklist48[[#This Row],[SGUID]],PIs[SGUID],0),15))</f>
        <v>Der Plan zur Verbesserung der Energieeffizienz sieht vor, die Nutzung nicht erneuerbarer Energien so weit wie möglich zu minimieren.</v>
      </c>
      <c r="L194" s="20" t="str">
        <f>IF(Checklist48[[#This Row],[SGUID]]="",IF(Checklist48[[#This Row],[SSGUID]]="",INDEX(PIs[[Column1]:[SS]],MATCH(Checklist48[[#This Row],[PIGUID]],PIs[GUID],0),6),""),"")</f>
        <v>Der Produzent muss vorsehen, die Nutzung nicht erneuerbarer Energien so weit wie möglich zu verringern und stattdessen erneuerbare Energien zu verwenden.
Zur Nachverfolgung der Nutzung nicht erneuerbarer Energie kann folgende Kennzahl verwendet werden: Anteil der erneuerbaren/nicht erneuerbaren Quellen der Gesamtmenge in Prozent (%).</v>
      </c>
      <c r="M194" s="20" t="str">
        <f>IF(Checklist48[[#This Row],[SSGUID]]="",IF(Checklist48[[#This Row],[PIGUID]]="","",INDEX(PIs[[Column1]:[SS]],MATCH(Checklist48[[#This Row],[PIGUID]],PIs[GUID],0),8)),"")</f>
        <v>Nicht kritisches Musskriterium</v>
      </c>
      <c r="N194" s="69"/>
      <c r="O194" s="69"/>
      <c r="P194" s="20" t="str">
        <f>IF(Checklist48[[#This Row],[ifna]]="NA","",IF(Checklist48[[#This Row],[RelatedPQ]]=0,"",IF(Checklist48[[#This Row],[RelatedPQ]]="","",IF((INDEX(#REF!,MATCH(Checklist48[[#This Row],[PIGUID&amp;NO]],#REF!,0),1))=Checklist48[[#This Row],[PIGUID]],'Static ID Table'!$A$10,""))))</f>
        <v/>
      </c>
      <c r="Q194" s="20" t="str">
        <f>IF(Checklist48[[#This Row],[Nicht anwendbar]]='Static ID Table'!$A$10,INDEX(#REF!,MATCH(Checklist48[[#This Row],[RelatedPQ]],#REF!,0),3),"")</f>
        <v/>
      </c>
      <c r="R194" s="69"/>
    </row>
    <row r="195" spans="1:18" s="83" customFormat="1" ht="214.2" x14ac:dyDescent="0.3">
      <c r="A195" s="9"/>
      <c r="B195" s="20"/>
      <c r="C195" s="20"/>
      <c r="D195" s="19">
        <f>IF(Checklist48[[#This Row],[SGUID]]="",IF(Checklist48[[#This Row],[SSGUID]]="",0,1),1)</f>
        <v>0</v>
      </c>
      <c r="E195" s="20" t="s">
        <v>217</v>
      </c>
      <c r="F195" s="56" t="str">
        <f>_xlfn.IFNA(Checklist48[[#This Row],[RelatedPQ]],"NA")</f>
        <v>NA</v>
      </c>
      <c r="G195" s="20" t="e">
        <f>IF(Checklist48[[#This Row],[PIGUID]]="","",INDEX(#REF!,MATCH(Checklist48[[#This Row],[PIGUID&amp;NO]],#REF!,0),2))</f>
        <v>#N/A</v>
      </c>
      <c r="H195" s="56" t="str">
        <f>Checklist48[[#This Row],[PIGUID]]&amp;"NO"</f>
        <v>7hKDqZkTX1Q5kvgZ0W5O7MNO</v>
      </c>
      <c r="I195" s="56" t="b">
        <f>IF(Checklist48[[#This Row],[PIGUID]]="","",INDEX(PIs[NA Exempt],MATCH(Checklist48[[#This Row],[PIGUID]],PIs[GUID],0),1))</f>
        <v>0</v>
      </c>
      <c r="J195" s="81" t="str">
        <f>IF(Checklist48[[#This Row],[SGUID]]="",IF(Checklist48[[#This Row],[SSGUID]]="",IF(Checklist48[[#This Row],[PIGUID]]="","",INDEX(PIs[[Column1]:[SS]],MATCH(Checklist48[[#This Row],[PIGUID]],PIs[GUID],0),2)),INDEX(PIs[[Column1]:[SS]],MATCH(Checklist48[[#This Row],[SSGUID]],PIs[SSGUID],0),18)),INDEX(PIs[[Column1]:[SS]],MATCH(Checklist48[[#This Row],[SGUID]],PIs[SGUID],0),14))</f>
        <v>FO 11.04</v>
      </c>
      <c r="K195" s="81" t="str">
        <f>IF(Checklist48[[#This Row],[SGUID]]="",IF(Checklist48[[#This Row],[SSGUID]]="",IF(Checklist48[[#This Row],[PIGUID]]="","",INDEX(PIs[[Column1]:[SS]],MATCH(Checklist48[[#This Row],[PIGUID]],PIs[GUID],0),4)),INDEX(PIs[[Column1]:[Ssbody]],MATCH(Checklist48[[#This Row],[SSGUID]],PIs[SSGUID],0),19)),INDEX(PIs[[Column1]:[SS]],MATCH(Checklist48[[#This Row],[SGUID]],PIs[SGUID],0),15))</f>
        <v>Der Betrieb trägt dazu bei, Treibhausgasemissionen zu verringern und Treibhausgase* aus der Atmosphäre zu entfernen.
\* Mit Treibhausgasen sind Kohlenstoffdioxid (CO₂), Methan (CH₄), Distickstoffmonoxid (N₂O) und fluorierte Gase gemeint. Aufgrund ihres unterschiedlichen Potenzials, zur globalen Erwärmung beizutragen, werden sie manchmal in CO₂-Äquivalente (CO₂e) umgerechnet.</v>
      </c>
      <c r="L195" s="81" t="str">
        <f>IF(Checklist48[[#This Row],[SGUID]]="",IF(Checklist48[[#This Row],[SSGUID]]="",INDEX(PIs[[Column1]:[SS]],MATCH(Checklist48[[#This Row],[PIGUID]],PIs[GUID],0),6),""),"")</f>
        <v>Vorhandene Nachweise sollten belegen, dass der Produzent:
\- Kenntnisse darüber hat, wie die Praktiken auf dem Betrieb dazu beitragen können, Treibhausgasemissionen zu verringern und Treibhausgase aus der Atmosphäre zu entfernen, z. B. im Zusammenhang mit Energie, Bodengesundheit, Düngemitteln und organischen Abfällen.
- Bereits eine Agrarpraxis umsetzt oder dies vorbereitet, die eine Anreicherung von organischem Kohlenstoff in Böden und in Biomasse ermöglicht, z. B. durch:
\- Nutzbarmachen von Pflanzenresten (Unterpflügen von Resten, Aussaat auf Resten)
\- Verwenden von Deckfrüchten in Fruchtfolgen, Diversifizierung der Fruchtfolge, minimale oder pfluglose Bodenbearbeitung
\- Verringern der Nährstofffreisetzung beim Düngemittelmanagement
\- Wiederherstellen von Ökosystemen
Für Produzentengruppen (Option 2) ist ein Nachweis auf Ebene des Qualitätsmanagementsystems (QMS) zulässig.</v>
      </c>
      <c r="M195" s="81" t="str">
        <f>IF(Checklist48[[#This Row],[SSGUID]]="",IF(Checklist48[[#This Row],[PIGUID]]="","",INDEX(PIs[[Column1]:[SS]],MATCH(Checklist48[[#This Row],[PIGUID]],PIs[GUID],0),8)),"")</f>
        <v>Empfehlung</v>
      </c>
      <c r="N195" s="82"/>
      <c r="O195" s="82"/>
      <c r="P195" s="81" t="str">
        <f>IF(Checklist48[[#This Row],[ifna]]="NA","",IF(Checklist48[[#This Row],[RelatedPQ]]=0,"",IF(Checklist48[[#This Row],[RelatedPQ]]="","",IF((INDEX(#REF!,MATCH(Checklist48[[#This Row],[PIGUID&amp;NO]],#REF!,0),1))=Checklist48[[#This Row],[PIGUID]],'Static ID Table'!$A$10,""))))</f>
        <v/>
      </c>
      <c r="Q195" s="81" t="str">
        <f>IF(Checklist48[[#This Row],[Nicht anwendbar]]='Static ID Table'!$A$10,INDEX(#REF!,MATCH(Checklist48[[#This Row],[RelatedPQ]],#REF!,0),3),"")</f>
        <v/>
      </c>
      <c r="R195" s="82"/>
    </row>
    <row r="196" spans="1:18" ht="153" x14ac:dyDescent="0.3">
      <c r="B196" s="20" t="s">
        <v>169</v>
      </c>
      <c r="C196" s="20"/>
      <c r="D196" s="19">
        <f>IF(Checklist48[[#This Row],[SGUID]]="",IF(Checklist48[[#This Row],[SSGUID]]="",0,1),1)</f>
        <v>1</v>
      </c>
      <c r="E196" s="20"/>
      <c r="F196" s="56" t="str">
        <f>_xlfn.IFNA(Checklist48[[#This Row],[RelatedPQ]],"NA")</f>
        <v/>
      </c>
      <c r="G196" s="20" t="str">
        <f>IF(Checklist48[[#This Row],[PIGUID]]="","",INDEX(#REF!,MATCH(Checklist48[[#This Row],[PIGUID&amp;NO]],#REF!,0),2))</f>
        <v/>
      </c>
      <c r="H196" s="56" t="str">
        <f>Checklist48[[#This Row],[PIGUID]]&amp;"NO"</f>
        <v>NO</v>
      </c>
      <c r="I196" s="56" t="str">
        <f>IF(Checklist48[[#This Row],[PIGUID]]="","",INDEX(PIs[NA Exempt],MATCH(Checklist48[[#This Row],[PIGUID]],PIs[GUID],0),1))</f>
        <v/>
      </c>
      <c r="J196" s="20" t="str">
        <f>IF(Checklist48[[#This Row],[SGUID]]="",IF(Checklist48[[#This Row],[SSGUID]]="",IF(Checklist48[[#This Row],[PIGUID]]="","",INDEX(PIs[[Column1]:[SS]],MATCH(Checklist48[[#This Row],[PIGUID]],PIs[GUID],0),2)),INDEX(PIs[[Column1]:[SS]],MATCH(Checklist48[[#This Row],[SSGUID]],PIs[SSGUID],0),18)),INDEX(PIs[[Column1]:[SS]],MATCH(Checklist48[[#This Row],[SGUID]],PIs[SGUID],0),14))</f>
        <v>FO 12 GESUNDHEIT UND SICHERHEIT VON ARBEITERN</v>
      </c>
      <c r="K196" s="20" t="str">
        <f>IF(Checklist48[[#This Row],[SGUID]]="",IF(Checklist48[[#This Row],[SSGUID]]="",IF(Checklist48[[#This Row],[PIGUID]]="","",INDEX(PIs[[Column1]:[SS]],MATCH(Checklist48[[#This Row],[PIGUID]],PIs[GUID],0),4)),INDEX(PIs[[Column1]:[Ssbody]],MATCH(Checklist48[[#This Row],[SSGUID]],PIs[SSGUID],0),19)),INDEX(PIs[[Column1]:[SS]],MATCH(Checklist48[[#This Row],[SGUID]],PIs[SGUID],0),15))</f>
        <v>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v>
      </c>
      <c r="L196" s="20" t="str">
        <f>IF(Checklist48[[#This Row],[SGUID]]="",IF(Checklist48[[#This Row],[SSGUID]]="",INDEX(PIs[[Column1]:[SS]],MATCH(Checklist48[[#This Row],[PIGUID]],PIs[GUID],0),6),""),"")</f>
        <v/>
      </c>
      <c r="M196" s="20" t="str">
        <f>IF(Checklist48[[#This Row],[SSGUID]]="",IF(Checklist48[[#This Row],[PIGUID]]="","",INDEX(PIs[[Column1]:[SS]],MATCH(Checklist48[[#This Row],[PIGUID]],PIs[GUID],0),8)),"")</f>
        <v/>
      </c>
      <c r="N196" s="69"/>
      <c r="O196" s="69"/>
      <c r="P196" s="20" t="str">
        <f>IF(Checklist48[[#This Row],[ifna]]="NA","",IF(Checklist48[[#This Row],[RelatedPQ]]=0,"",IF(Checklist48[[#This Row],[RelatedPQ]]="","",IF((INDEX(#REF!,MATCH(Checklist48[[#This Row],[PIGUID&amp;NO]],#REF!,0),1))=Checklist48[[#This Row],[PIGUID]],'Static ID Table'!$A$10,""))))</f>
        <v/>
      </c>
      <c r="Q196" s="20" t="str">
        <f>IF(Checklist48[[#This Row],[Nicht anwendbar]]='Static ID Table'!$A$10,INDEX(#REF!,MATCH(Checklist48[[#This Row],[RelatedPQ]],#REF!,0),3),"")</f>
        <v/>
      </c>
      <c r="R196" s="69"/>
    </row>
    <row r="197" spans="1:18" ht="40.799999999999997" x14ac:dyDescent="0.3">
      <c r="B197" s="20"/>
      <c r="C197" s="20" t="s">
        <v>170</v>
      </c>
      <c r="D197" s="19">
        <f>IF(Checklist48[[#This Row],[SGUID]]="",IF(Checklist48[[#This Row],[SSGUID]]="",0,1),1)</f>
        <v>1</v>
      </c>
      <c r="E197" s="20"/>
      <c r="F197" s="56" t="str">
        <f>_xlfn.IFNA(Checklist48[[#This Row],[RelatedPQ]],"NA")</f>
        <v/>
      </c>
      <c r="G197" s="20" t="str">
        <f>IF(Checklist48[[#This Row],[PIGUID]]="","",INDEX(#REF!,MATCH(Checklist48[[#This Row],[PIGUID&amp;NO]],#REF!,0),2))</f>
        <v/>
      </c>
      <c r="H197" s="56" t="str">
        <f>Checklist48[[#This Row],[PIGUID]]&amp;"NO"</f>
        <v>NO</v>
      </c>
      <c r="I197" s="56" t="str">
        <f>IF(Checklist48[[#This Row],[PIGUID]]="","",INDEX(PIs[NA Exempt],MATCH(Checklist48[[#This Row],[PIGUID]],PIs[GUID],0),1))</f>
        <v/>
      </c>
      <c r="J197" s="20" t="str">
        <f>IF(Checklist48[[#This Row],[SGUID]]="",IF(Checklist48[[#This Row],[SSGUID]]="",IF(Checklist48[[#This Row],[PIGUID]]="","",INDEX(PIs[[Column1]:[SS]],MATCH(Checklist48[[#This Row],[PIGUID]],PIs[GUID],0),2)),INDEX(PIs[[Column1]:[SS]],MATCH(Checklist48[[#This Row],[SSGUID]],PIs[SSGUID],0),18)),INDEX(PIs[[Column1]:[SS]],MATCH(Checklist48[[#This Row],[SGUID]],PIs[SGUID],0),14))</f>
        <v>FO 12.01 Gesundheit und Sicherheit von Arbeitern</v>
      </c>
      <c r="K197" s="20" t="str">
        <f>IF(Checklist48[[#This Row],[SGUID]]="",IF(Checklist48[[#This Row],[SSGUID]]="",IF(Checklist48[[#This Row],[PIGUID]]="","",INDEX(PIs[[Column1]:[SS]],MATCH(Checklist48[[#This Row],[PIGUID]],PIs[GUID],0),4)),INDEX(PIs[[Column1]:[Ssbody]],MATCH(Checklist48[[#This Row],[SSGUID]],PIs[SSGUID],0),19)),INDEX(PIs[[Column1]:[SS]],MATCH(Checklist48[[#This Row],[SGUID]],PIs[SGUID],0),15))</f>
        <v>-</v>
      </c>
      <c r="L197" s="20" t="str">
        <f>IF(Checklist48[[#This Row],[SGUID]]="",IF(Checklist48[[#This Row],[SSGUID]]="",INDEX(PIs[[Column1]:[SS]],MATCH(Checklist48[[#This Row],[PIGUID]],PIs[GUID],0),6),""),"")</f>
        <v/>
      </c>
      <c r="M197" s="20" t="str">
        <f>IF(Checklist48[[#This Row],[SSGUID]]="",IF(Checklist48[[#This Row],[PIGUID]]="","",INDEX(PIs[[Column1]:[SS]],MATCH(Checklist48[[#This Row],[PIGUID]],PIs[GUID],0),8)),"")</f>
        <v/>
      </c>
      <c r="N197" s="69"/>
      <c r="O197" s="69"/>
      <c r="P197" s="20" t="str">
        <f>IF(Checklist48[[#This Row],[ifna]]="NA","",IF(Checklist48[[#This Row],[RelatedPQ]]=0,"",IF(Checklist48[[#This Row],[RelatedPQ]]="","",IF((INDEX(#REF!,MATCH(Checklist48[[#This Row],[PIGUID&amp;NO]],#REF!,0),1))=Checklist48[[#This Row],[PIGUID]],'Static ID Table'!$A$10,""))))</f>
        <v/>
      </c>
      <c r="Q197" s="20" t="str">
        <f>IF(Checklist48[[#This Row],[Nicht anwendbar]]='Static ID Table'!$A$10,INDEX(#REF!,MATCH(Checklist48[[#This Row],[RelatedPQ]],#REF!,0),3),"")</f>
        <v/>
      </c>
      <c r="R197" s="69"/>
    </row>
    <row r="198" spans="1:18" ht="193.8" x14ac:dyDescent="0.3">
      <c r="B198" s="20"/>
      <c r="C198" s="20"/>
      <c r="D198" s="19">
        <f>IF(Checklist48[[#This Row],[SGUID]]="",IF(Checklist48[[#This Row],[SSGUID]]="",0,1),1)</f>
        <v>0</v>
      </c>
      <c r="E198" s="20" t="s">
        <v>163</v>
      </c>
      <c r="F198" s="56" t="str">
        <f>_xlfn.IFNA(Checklist48[[#This Row],[RelatedPQ]],"NA")</f>
        <v>NA</v>
      </c>
      <c r="G198" s="20" t="e">
        <f>IF(Checklist48[[#This Row],[PIGUID]]="","",INDEX(#REF!,MATCH(Checklist48[[#This Row],[PIGUID&amp;NO]],#REF!,0),2))</f>
        <v>#N/A</v>
      </c>
      <c r="H198" s="56" t="str">
        <f>Checklist48[[#This Row],[PIGUID]]&amp;"NO"</f>
        <v>78zLnHv198GlquhgE5XnsyNO</v>
      </c>
      <c r="I198" s="56" t="b">
        <f>IF(Checklist48[[#This Row],[PIGUID]]="","",INDEX(PIs[NA Exempt],MATCH(Checklist48[[#This Row],[PIGUID]],PIs[GUID],0),1))</f>
        <v>0</v>
      </c>
      <c r="J198" s="20" t="str">
        <f>IF(Checklist48[[#This Row],[SGUID]]="",IF(Checklist48[[#This Row],[SSGUID]]="",IF(Checklist48[[#This Row],[PIGUID]]="","",INDEX(PIs[[Column1]:[SS]],MATCH(Checklist48[[#This Row],[PIGUID]],PIs[GUID],0),2)),INDEX(PIs[[Column1]:[SS]],MATCH(Checklist48[[#This Row],[SSGUID]],PIs[SSGUID],0),18)),INDEX(PIs[[Column1]:[SS]],MATCH(Checklist48[[#This Row],[SGUID]],PIs[SGUID],0),14))</f>
        <v>FO 12.01.01</v>
      </c>
      <c r="K198" s="20" t="str">
        <f>IF(Checklist48[[#This Row],[SGUID]]="",IF(Checklist48[[#This Row],[SSGUID]]="",IF(Checklist48[[#This Row],[PIGUID]]="","",INDEX(PIs[[Column1]:[SS]],MATCH(Checklist48[[#This Row],[PIGUID]],PIs[GUID],0),4)),INDEX(PIs[[Column1]:[Ssbody]],MATCH(Checklist48[[#This Row],[SSGUID]],PIs[SSGUID],0),19)),INDEX(PIs[[Column1]:[SS]],MATCH(Checklist48[[#This Row],[SGUID]],PIs[SGUID],0),15))</f>
        <v>Es liegt eine dokumentierte Risikobeurteilung für die Gesundheit und Sicherheit von Arbeitern vor.</v>
      </c>
      <c r="L198" s="20" t="str">
        <f>IF(Checklist48[[#This Row],[SGUID]]="",IF(Checklist48[[#This Row],[SSGUID]]="",INDEX(PIs[[Column1]:[SS]],MATCH(Checklist48[[#This Row],[PIGUID]],PIs[GUID],0),6),""),"")</f>
        <v>Die dokumentierte Risikobeurteilung muss die Gegebenheiten auf dem Betrieb widerspiegeln, einschließlich Arbeiterräumlichkeiten und jegliche Arbeiterunterkünfte auf dem Betrieb. Die Risikobeurteilung muss jährlich bzw. bei jeglichen Änderungen, die sich auf die Gesundheit und Sicherheit von Arbeitern auswirken, überprüft und aktualisiert werden. Dies gilt z. B. in folgenden Fällen: Änderungen in den örtlich geltenden behördlichen Hygienevorschriften für Infektionskrankheiten, neue Maschinen, neue Gebäude, neue Pflanzenschutzmittel (PSM), veränderte Anbaupraktiken, neue Gesundheitsrisiken. Vorfälle und Unfälle müssen aufgezeichnet werden.
Beispiele für Gefährdungen sind unter anderem: bewegliche Maschinenteile, Elektrizität, Fahrzeugverkehr, entzündliche Stoffe, Düngemittel, Exposition gegenüber chemischen Stoffen, starke Lärmbelastung, Staub, Vibrationen, extreme Temperaturen, Leitern, Kraftstofflager, Güllebehälter, Arbeiten in großer Höhe usw.</v>
      </c>
      <c r="M198" s="20" t="str">
        <f>IF(Checklist48[[#This Row],[SSGUID]]="",IF(Checklist48[[#This Row],[PIGUID]]="","",INDEX(PIs[[Column1]:[SS]],MATCH(Checklist48[[#This Row],[PIGUID]],PIs[GUID],0),8)),"")</f>
        <v>Kritisches Musskriterium</v>
      </c>
      <c r="N198" s="69"/>
      <c r="O198" s="69"/>
      <c r="P198" s="20" t="str">
        <f>IF(Checklist48[[#This Row],[ifna]]="NA","",IF(Checklist48[[#This Row],[RelatedPQ]]=0,"",IF(Checklist48[[#This Row],[RelatedPQ]]="","",IF((INDEX(#REF!,MATCH(Checklist48[[#This Row],[PIGUID&amp;NO]],#REF!,0),1))=Checklist48[[#This Row],[PIGUID]],'Static ID Table'!$A$10,""))))</f>
        <v/>
      </c>
      <c r="Q198" s="20" t="str">
        <f>IF(Checklist48[[#This Row],[Nicht anwendbar]]='Static ID Table'!$A$10,INDEX(#REF!,MATCH(Checklist48[[#This Row],[RelatedPQ]],#REF!,0),3),"")</f>
        <v/>
      </c>
      <c r="R198" s="69"/>
    </row>
    <row r="199" spans="1:18" ht="409.6" x14ac:dyDescent="0.3">
      <c r="B199" s="20"/>
      <c r="C199" s="20"/>
      <c r="D199" s="19">
        <f>IF(Checklist48[[#This Row],[SGUID]]="",IF(Checklist48[[#This Row],[SSGUID]]="",0,1),1)</f>
        <v>0</v>
      </c>
      <c r="E199" s="20" t="s">
        <v>839</v>
      </c>
      <c r="F199" s="56" t="str">
        <f>_xlfn.IFNA(Checklist48[[#This Row],[RelatedPQ]],"NA")</f>
        <v>NA</v>
      </c>
      <c r="G199" s="20" t="e">
        <f>IF(Checklist48[[#This Row],[PIGUID]]="","",INDEX(#REF!,MATCH(Checklist48[[#This Row],[PIGUID&amp;NO]],#REF!,0),2))</f>
        <v>#N/A</v>
      </c>
      <c r="H199" s="56" t="str">
        <f>Checklist48[[#This Row],[PIGUID]]&amp;"NO"</f>
        <v>7rqNxZDAwppf7YGipvTAOyNO</v>
      </c>
      <c r="I199" s="56" t="b">
        <f>IF(Checklist48[[#This Row],[PIGUID]]="","",INDEX(PIs[NA Exempt],MATCH(Checklist48[[#This Row],[PIGUID]],PIs[GUID],0),1))</f>
        <v>0</v>
      </c>
      <c r="J199" s="20" t="str">
        <f>IF(Checklist48[[#This Row],[SGUID]]="",IF(Checklist48[[#This Row],[SSGUID]]="",IF(Checklist48[[#This Row],[PIGUID]]="","",INDEX(PIs[[Column1]:[SS]],MATCH(Checklist48[[#This Row],[PIGUID]],PIs[GUID],0),2)),INDEX(PIs[[Column1]:[SS]],MATCH(Checklist48[[#This Row],[SSGUID]],PIs[SSGUID],0),18)),INDEX(PIs[[Column1]:[SS]],MATCH(Checklist48[[#This Row],[SGUID]],PIs[SGUID],0),14))</f>
        <v>FO 12.01.02</v>
      </c>
      <c r="K199" s="20" t="str">
        <f>IF(Checklist48[[#This Row],[SGUID]]="",IF(Checklist48[[#This Row],[SSGUID]]="",IF(Checklist48[[#This Row],[PIGUID]]="","",INDEX(PIs[[Column1]:[SS]],MATCH(Checklist48[[#This Row],[PIGUID]],PIs[GUID],0),4)),INDEX(PIs[[Column1]:[Ssbody]],MATCH(Checklist48[[#This Row],[SSGUID]],PIs[SSGUID],0),19)),INDEX(PIs[[Column1]:[SS]],MATCH(Checklist48[[#This Row],[SGUID]],PIs[SGUID],0),15))</f>
        <v>Der Betrieb verfügt über Gesundheits- und Sicherheitsverfahren.</v>
      </c>
      <c r="L199" s="67" t="str">
        <f>IF(Checklist48[[#This Row],[SGUID]]="",IF(Checklist48[[#This Row],[SSGUID]]="",INDEX(PIs[[Column1]:[SS]],MATCH(Checklist48[[#This Row],[PIGUID]],PIs[GUID],0),6),""),"")</f>
        <v>Die Gesundheits- und Sicherheitsverfahren müssen die in der Risikobeurteilung ermittelten Punkte aufgreifen und für die betrieblichen Tätigkeiten geeignet sein. Die Verfahren müssen Hygieneanweisungen enthalten. Die Gesundheits- und Sicherheitsverfahren, einschließlich Hygieneanweisungen, müssen jährlich überprüft und aktualisiert werden, wenn sich die Risikobeurteilung ändert.
Die betriebliche Infrastruktur, Betriebsgebäude, Arbeiterunterkünfte auf dem Betrieb und die Ausrüstung müssen so konstruiert sein und instand gehalten werden, dass Gesundheits- und Sicherheitsgefährdungen für die Arbeiter minimiert werden. Geltende Vorschriften müssen eingehalten werden.
Unfall- und Notfallverfahren müssen sich auf Arbeitsbereiche, Arbeiterräumlichkeiten und Arbeiterunterkünfte auf dem Betrieb beziehen. Sie müssen Katastrophenpläne umfassen, d. h. beschreiben, wie Arbeiter sich aus unsicheren Bedingungen herausbegeben können. Wo gemäß Risikobeurteilung erforderlich, muss Notfallausrüstung zugänglich sein und instand gehalten werden. Die Verfahren müssen für Arbeiter (einschließlich Subunternehmer) und Besucher sichtbar ausgehängt sein, durch eindeutige Schilder (Bilder) und/oder in der bzw. den unter den Arbeitern am stärksten verbreiteten Sprache bzw. Sprachen.
Die Hygieneanweisungen müssen mindestens Folgendes enthalten:
\- Erfordernis des Händewaschens
\- Beschränkung von Rauchen, Essen und Trinken auf ausgewiesene Bereiche
Auf Arbeiter mit erhöhtem Risiko muss besonderes Augenmerk gerichtet werden. Dies gilt unter anderem für minderjährige Arbeiter sowie schwangere und stillende Arbeiterinnen.
Bei Unfällen muss die Ursache untersucht werden. Geeignete Vorbeugemaßnahmen müssen in eine überarbeitete Fassung der Gesundheits- und Sicherheitsverfahren aufgenommen werden.</v>
      </c>
      <c r="M199" s="20" t="str">
        <f>IF(Checklist48[[#This Row],[SSGUID]]="",IF(Checklist48[[#This Row],[PIGUID]]="","",INDEX(PIs[[Column1]:[SS]],MATCH(Checklist48[[#This Row],[PIGUID]],PIs[GUID],0),8)),"")</f>
        <v>Nicht kritisches Musskriterium</v>
      </c>
      <c r="N199" s="69"/>
      <c r="O199" s="69"/>
      <c r="P199" s="20" t="str">
        <f>IF(Checklist48[[#This Row],[ifna]]="NA","",IF(Checklist48[[#This Row],[RelatedPQ]]=0,"",IF(Checklist48[[#This Row],[RelatedPQ]]="","",IF((INDEX(#REF!,MATCH(Checklist48[[#This Row],[PIGUID&amp;NO]],#REF!,0),1))=Checklist48[[#This Row],[PIGUID]],'Static ID Table'!$A$10,""))))</f>
        <v/>
      </c>
      <c r="Q199" s="20" t="str">
        <f>IF(Checklist48[[#This Row],[Nicht anwendbar]]='Static ID Table'!$A$10,INDEX(#REF!,MATCH(Checklist48[[#This Row],[RelatedPQ]],#REF!,0),3),"")</f>
        <v/>
      </c>
      <c r="R199" s="69"/>
    </row>
    <row r="200" spans="1:18" ht="265.2" x14ac:dyDescent="0.3">
      <c r="B200" s="20"/>
      <c r="C200" s="20"/>
      <c r="D200" s="19">
        <f>IF(Checklist48[[#This Row],[SGUID]]="",IF(Checklist48[[#This Row],[SSGUID]]="",0,1),1)</f>
        <v>0</v>
      </c>
      <c r="E200" s="20" t="s">
        <v>833</v>
      </c>
      <c r="F200" s="56" t="str">
        <f>_xlfn.IFNA(Checklist48[[#This Row],[RelatedPQ]],"NA")</f>
        <v>NA</v>
      </c>
      <c r="G200" s="20" t="e">
        <f>IF(Checklist48[[#This Row],[PIGUID]]="","",INDEX(#REF!,MATCH(Checklist48[[#This Row],[PIGUID&amp;NO]],#REF!,0),2))</f>
        <v>#N/A</v>
      </c>
      <c r="H200" s="56" t="str">
        <f>Checklist48[[#This Row],[PIGUID]]&amp;"NO"</f>
        <v>2VUUTTg4oJ8LFPhvu4fC44NO</v>
      </c>
      <c r="I200" s="56" t="b">
        <f>IF(Checklist48[[#This Row],[PIGUID]]="","",INDEX(PIs[NA Exempt],MATCH(Checklist48[[#This Row],[PIGUID]],PIs[GUID],0),1))</f>
        <v>0</v>
      </c>
      <c r="J200" s="20" t="str">
        <f>IF(Checklist48[[#This Row],[SGUID]]="",IF(Checklist48[[#This Row],[SSGUID]]="",IF(Checklist48[[#This Row],[PIGUID]]="","",INDEX(PIs[[Column1]:[SS]],MATCH(Checklist48[[#This Row],[PIGUID]],PIs[GUID],0),2)),INDEX(PIs[[Column1]:[SS]],MATCH(Checklist48[[#This Row],[SSGUID]],PIs[SSGUID],0),18)),INDEX(PIs[[Column1]:[SS]],MATCH(Checklist48[[#This Row],[SGUID]],PIs[SGUID],0),14))</f>
        <v>FO 12.01.03</v>
      </c>
      <c r="K200" s="20" t="str">
        <f>IF(Checklist48[[#This Row],[SGUID]]="",IF(Checklist48[[#This Row],[SSGUID]]="",IF(Checklist48[[#This Row],[PIGUID]]="","",INDEX(PIs[[Column1]:[SS]],MATCH(Checklist48[[#This Row],[PIGUID]],PIs[GUID],0),4)),INDEX(PIs[[Column1]:[Ssbody]],MATCH(Checklist48[[#This Row],[SSGUID]],PIs[SSGUID],0),19)),INDEX(PIs[[Column1]:[SS]],MATCH(Checklist48[[#This Row],[SGUID]],PIs[SGUID],0),15))</f>
        <v>Die gesamte Belegschaft wurde gemäß der Risikobeurteilung in den Themen Gesundheit und Sicherheit geschult.</v>
      </c>
      <c r="L200" s="20" t="str">
        <f>IF(Checklist48[[#This Row],[SGUID]]="",IF(Checklist48[[#This Row],[SSGUID]]="",INDEX(PIs[[Column1]:[SS]],MATCH(Checklist48[[#This Row],[PIGUID]],PIs[GUID],0),6),""),"")</f>
        <v>Für die Grundlagenschulung zur Gesundheit und Sicherheit von Arbeitern gilt Folgendes:
\- Die gesamte Belegschaft einschließlich der Eigentümer und Führungskräfte müssen jährlich daran teilnehmen.
\- Neu eingestelltes Personal und bestehendes Personal, das mit neuen Aufgaben betraut wird, die zusätzliche Kenntnisse erfordern, müssen daran teilnehmen.
\- Alle erforderlichen Anweisungen müssen abgedeckt werden.
\- Die Inhalte müssen so vermittelt werden – entweder schriftlich oder mündlich –, dass ein Verstehen sichergestellt ist (rein mündliche Vermittlung und Piktogramme ohne schriftliche Erläuterung nur dort zulässig, wo sinnvoll).
\- Schulungen müssen Sicherheitsverfahren für die Ausrüstung, Produkte oder neue Tätigkeiten umfassen.
\- Schulungen müssen folgende Themen enthalten: Verhalten bei Unfällen, Naturkatastrophen und Gesundheit von Arbeitern (einschließlich Krankheiten), Exposition gegenüber Chemikalien, Notfallverfahren, Brandschutz sowie Rechte und Pflichten im Zusammenhang mit dem Gesundheitsschutz.
\- Arbeiter müssen spezielle auf die ihnen zugewiesenen Aufgaben bezogene Schulungen erhalten (z. B. CA-Lager, Bereiche mit begrenzter Frischluftzufuhr, Handhabung von Düngemitteln und Chemikalien, Bedienung von Maschinen)</v>
      </c>
      <c r="M200" s="20" t="str">
        <f>IF(Checklist48[[#This Row],[SSGUID]]="",IF(Checklist48[[#This Row],[PIGUID]]="","",INDEX(PIs[[Column1]:[SS]],MATCH(Checklist48[[#This Row],[PIGUID]],PIs[GUID],0),8)),"")</f>
        <v>Nicht kritisches Musskriterium</v>
      </c>
      <c r="N200" s="69"/>
      <c r="O200" s="69"/>
      <c r="P200" s="20" t="str">
        <f>IF(Checklist48[[#This Row],[ifna]]="NA","",IF(Checklist48[[#This Row],[RelatedPQ]]=0,"",IF(Checklist48[[#This Row],[RelatedPQ]]="","",IF((INDEX(#REF!,MATCH(Checklist48[[#This Row],[PIGUID&amp;NO]],#REF!,0),1))=Checklist48[[#This Row],[PIGUID]],'Static ID Table'!$A$10,""))))</f>
        <v/>
      </c>
      <c r="Q200" s="20" t="str">
        <f>IF(Checklist48[[#This Row],[Nicht anwendbar]]='Static ID Table'!$A$10,INDEX(#REF!,MATCH(Checklist48[[#This Row],[RelatedPQ]],#REF!,0),3),"")</f>
        <v/>
      </c>
      <c r="R200" s="69"/>
    </row>
    <row r="201" spans="1:18" ht="193.8" x14ac:dyDescent="0.3">
      <c r="B201" s="20"/>
      <c r="C201" s="20"/>
      <c r="D201" s="19">
        <f>IF(Checklist48[[#This Row],[SGUID]]="",IF(Checklist48[[#This Row],[SSGUID]]="",0,1),1)</f>
        <v>0</v>
      </c>
      <c r="E201" s="20" t="s">
        <v>813</v>
      </c>
      <c r="F201" s="56" t="str">
        <f>_xlfn.IFNA(Checklist48[[#This Row],[RelatedPQ]],"NA")</f>
        <v>NA</v>
      </c>
      <c r="G201" s="20" t="e">
        <f>IF(Checklist48[[#This Row],[PIGUID]]="","",INDEX(#REF!,MATCH(Checklist48[[#This Row],[PIGUID&amp;NO]],#REF!,0),2))</f>
        <v>#N/A</v>
      </c>
      <c r="H201" s="56" t="str">
        <f>Checklist48[[#This Row],[PIGUID]]&amp;"NO"</f>
        <v>3l0dwSvlQzWoa2ucOBwHyFNO</v>
      </c>
      <c r="I201" s="56" t="b">
        <f>IF(Checklist48[[#This Row],[PIGUID]]="","",INDEX(PIs[NA Exempt],MATCH(Checklist48[[#This Row],[PIGUID]],PIs[GUID],0),1))</f>
        <v>0</v>
      </c>
      <c r="J201" s="20" t="str">
        <f>IF(Checklist48[[#This Row],[SGUID]]="",IF(Checklist48[[#This Row],[SSGUID]]="",IF(Checklist48[[#This Row],[PIGUID]]="","",INDEX(PIs[[Column1]:[SS]],MATCH(Checklist48[[#This Row],[PIGUID]],PIs[GUID],0),2)),INDEX(PIs[[Column1]:[SS]],MATCH(Checklist48[[#This Row],[SSGUID]],PIs[SSGUID],0),18)),INDEX(PIs[[Column1]:[SS]],MATCH(Checklist48[[#This Row],[SGUID]],PIs[SGUID],0),14))</f>
        <v>FO 12.01.04</v>
      </c>
      <c r="K201" s="20" t="str">
        <f>IF(Checklist48[[#This Row],[SGUID]]="",IF(Checklist48[[#This Row],[SSGUID]]="",IF(Checklist48[[#This Row],[PIGUID]]="","",INDEX(PIs[[Column1]:[SS]],MATCH(Checklist48[[#This Row],[PIGUID]],PIs[GUID],0),4)),INDEX(PIs[[Column1]:[Ssbody]],MATCH(Checklist48[[#This Row],[SSGUID]],PIs[SSGUID],0),19)),INDEX(PIs[[Column1]:[SS]],MATCH(Checklist48[[#This Row],[SGUID]],PIs[SGUID],0),15))</f>
        <v>Arbeiter, die Gefahrstoffe handhaben und gefährliche bzw. komplexe Geräte bedienen, verfügen über einen Nachweis ihrer Kompetenzen.</v>
      </c>
      <c r="L201" s="20" t="str">
        <f>IF(Checklist48[[#This Row],[SGUID]]="",IF(Checklist48[[#This Row],[SSGUID]]="",INDEX(PIs[[Column1]:[SS]],MATCH(Checklist48[[#This Row],[PIGUID]],PIs[GUID],0),6),""),"")</f>
        <v>In den Aufzeichnungen müssen alle Arbeiter benannt werden, die
\- Chemikalien, Desinfektionsmittel, Pflanzenschutzmittel (PSM), Biozide und/oder andere Gefahrstoffe handhaben und/oder verabreichen
\- In der Risikobeurteilung definierte gefährliche bzw. komplexe Geräte bedienen
\- In großer Höhe arbeiten
Für jeden dieser Arbeiter müssen Nachweise über ihre Kompetenzen vorhanden sein (z. B. Schulungszertifikat und/oder Schulungsaufzeichnungen mit Teilnahmenachweis).
Minderjährige Arbeiter sowie schwangere und stillende Arbeiterinnen dürfen keine PSM handhaben.
Zur Erfüllung dieses Grundsatzes und der entsprechenden Kriterien müssen auch die geltenden Gesetze eingehalten werden.</v>
      </c>
      <c r="M201" s="20" t="str">
        <f>IF(Checklist48[[#This Row],[SSGUID]]="",IF(Checklist48[[#This Row],[PIGUID]]="","",INDEX(PIs[[Column1]:[SS]],MATCH(Checklist48[[#This Row],[PIGUID]],PIs[GUID],0),8)),"")</f>
        <v>Kritisches Musskriterium</v>
      </c>
      <c r="N201" s="69"/>
      <c r="O201" s="69"/>
      <c r="P201" s="20" t="str">
        <f>IF(Checklist48[[#This Row],[ifna]]="NA","",IF(Checklist48[[#This Row],[RelatedPQ]]=0,"",IF(Checklist48[[#This Row],[RelatedPQ]]="","",IF((INDEX(#REF!,MATCH(Checklist48[[#This Row],[PIGUID&amp;NO]],#REF!,0),1))=Checklist48[[#This Row],[PIGUID]],'Static ID Table'!$A$10,""))))</f>
        <v/>
      </c>
      <c r="Q201" s="20" t="str">
        <f>IF(Checklist48[[#This Row],[Nicht anwendbar]]='Static ID Table'!$A$10,INDEX(#REF!,MATCH(Checklist48[[#This Row],[RelatedPQ]],#REF!,0),3),"")</f>
        <v/>
      </c>
      <c r="R201" s="69"/>
    </row>
    <row r="202" spans="1:18" ht="163.19999999999999" x14ac:dyDescent="0.3">
      <c r="B202" s="20"/>
      <c r="C202" s="20"/>
      <c r="D202" s="19">
        <f>IF(Checklist48[[#This Row],[SGUID]]="",IF(Checklist48[[#This Row],[SSGUID]]="",0,1),1)</f>
        <v>0</v>
      </c>
      <c r="E202" s="20" t="s">
        <v>807</v>
      </c>
      <c r="F202" s="56" t="str">
        <f>_xlfn.IFNA(Checklist48[[#This Row],[RelatedPQ]],"NA")</f>
        <v>NA</v>
      </c>
      <c r="G202" s="20" t="e">
        <f>IF(Checklist48[[#This Row],[PIGUID]]="","",INDEX(#REF!,MATCH(Checklist48[[#This Row],[PIGUID&amp;NO]],#REF!,0),2))</f>
        <v>#N/A</v>
      </c>
      <c r="H202" s="56" t="str">
        <f>Checklist48[[#This Row],[PIGUID]]&amp;"NO"</f>
        <v>1Bx9mR3IRQHnLgvz9dTa3RNO</v>
      </c>
      <c r="I202" s="56" t="b">
        <f>IF(Checklist48[[#This Row],[PIGUID]]="","",INDEX(PIs[NA Exempt],MATCH(Checklist48[[#This Row],[PIGUID]],PIs[GUID],0),1))</f>
        <v>0</v>
      </c>
      <c r="J202" s="20" t="str">
        <f>IF(Checklist48[[#This Row],[SGUID]]="",IF(Checklist48[[#This Row],[SSGUID]]="",IF(Checklist48[[#This Row],[PIGUID]]="","",INDEX(PIs[[Column1]:[SS]],MATCH(Checklist48[[#This Row],[PIGUID]],PIs[GUID],0),2)),INDEX(PIs[[Column1]:[SS]],MATCH(Checklist48[[#This Row],[SSGUID]],PIs[SSGUID],0),18)),INDEX(PIs[[Column1]:[SS]],MATCH(Checklist48[[#This Row],[SGUID]],PIs[SGUID],0),14))</f>
        <v>FO 12.01.05</v>
      </c>
      <c r="K202" s="20" t="str">
        <f>IF(Checklist48[[#This Row],[SGUID]]="",IF(Checklist48[[#This Row],[SSGUID]]="",IF(Checklist48[[#This Row],[PIGUID]]="","",INDEX(PIs[[Column1]:[SS]],MATCH(Checklist48[[#This Row],[PIGUID]],PIs[GUID],0),4)),INDEX(PIs[[Column1]:[Ssbody]],MATCH(Checklist48[[#This Row],[SSGUID]],PIs[SSGUID],0),19)),INDEX(PIs[[Column1]:[SS]],MATCH(Checklist48[[#This Row],[SGUID]],PIs[SGUID],0),15))</f>
        <v>Unfall- und Notfallverfahren sind ausgehängt und werden kommuniziert.</v>
      </c>
      <c r="L202" s="20" t="str">
        <f>IF(Checklist48[[#This Row],[SGUID]]="",IF(Checklist48[[#This Row],[SSGUID]]="",INDEX(PIs[[Column1]:[SS]],MATCH(Checklist48[[#This Row],[PIGUID]],PIs[GUID],0),6),""),"")</f>
        <v>Anweisungen, die auf den Unfall- und Notfallverfahren beruhen, müssen gut sichtbar an für Arbeiter, Besucher und Subunternehmer zugänglichen und sichtbaren Orten ausgehängt sein. Die Anweisungen müssen in der bzw. den unter den Arbeitern am stärksten verbreiteten Sprache bzw. Sprachen und/oder als Piktogramme vorhanden sein. Die Verfahren müssen Folgendes umfassen bzw. angeben:
\- Adresse des Betriebs, Position auf einer Landkarte oder andere Standortinformationen (z. B. GPS-Koordinaten)
\- Ansprechperson(en)
\- Aktuelle Liste mit relevanten Telefonnummern (d. h. Polizei, Rettungsdienst, Krankenhaus, Feuerwehr, am Standort vorhandene oder mit Beförderungsmitteln erreichbare medizinische Notversorgung sowie Strom-, Wasser- und Gasversorger)
\- Notfallevakuierungsverfahren, sofern relevant</v>
      </c>
      <c r="M202" s="20" t="str">
        <f>IF(Checklist48[[#This Row],[SSGUID]]="",IF(Checklist48[[#This Row],[PIGUID]]="","",INDEX(PIs[[Column1]:[SS]],MATCH(Checklist48[[#This Row],[PIGUID]],PIs[GUID],0),8)),"")</f>
        <v>Kritisches Musskriterium</v>
      </c>
      <c r="N202" s="69"/>
      <c r="O202" s="69"/>
      <c r="P202" s="20" t="str">
        <f>IF(Checklist48[[#This Row],[ifna]]="NA","",IF(Checklist48[[#This Row],[RelatedPQ]]=0,"",IF(Checklist48[[#This Row],[RelatedPQ]]="","",IF((INDEX(#REF!,MATCH(Checklist48[[#This Row],[PIGUID&amp;NO]],#REF!,0),1))=Checklist48[[#This Row],[PIGUID]],'Static ID Table'!$A$10,""))))</f>
        <v/>
      </c>
      <c r="Q202" s="20" t="str">
        <f>IF(Checklist48[[#This Row],[Nicht anwendbar]]='Static ID Table'!$A$10,INDEX(#REF!,MATCH(Checklist48[[#This Row],[RelatedPQ]],#REF!,0),3),"")</f>
        <v/>
      </c>
      <c r="R202" s="69"/>
    </row>
    <row r="203" spans="1:18" ht="346.8" x14ac:dyDescent="0.3">
      <c r="B203" s="20"/>
      <c r="C203" s="20"/>
      <c r="D203" s="19">
        <f>IF(Checklist48[[#This Row],[SGUID]]="",IF(Checklist48[[#This Row],[SSGUID]]="",0,1),1)</f>
        <v>0</v>
      </c>
      <c r="E203" s="20" t="s">
        <v>801</v>
      </c>
      <c r="F203" s="56" t="str">
        <f>_xlfn.IFNA(Checklist48[[#This Row],[RelatedPQ]],"NA")</f>
        <v>NA</v>
      </c>
      <c r="G203" s="20" t="e">
        <f>IF(Checklist48[[#This Row],[PIGUID]]="","",INDEX(#REF!,MATCH(Checklist48[[#This Row],[PIGUID&amp;NO]],#REF!,0),2))</f>
        <v>#N/A</v>
      </c>
      <c r="H203" s="56" t="str">
        <f>Checklist48[[#This Row],[PIGUID]]&amp;"NO"</f>
        <v>2nFBpxsXtUwF9GEs1mVnA3NO</v>
      </c>
      <c r="I203" s="56" t="b">
        <f>IF(Checklist48[[#This Row],[PIGUID]]="","",INDEX(PIs[NA Exempt],MATCH(Checklist48[[#This Row],[PIGUID]],PIs[GUID],0),1))</f>
        <v>0</v>
      </c>
      <c r="J203" s="20" t="str">
        <f>IF(Checklist48[[#This Row],[SGUID]]="",IF(Checklist48[[#This Row],[SSGUID]]="",IF(Checklist48[[#This Row],[PIGUID]]="","",INDEX(PIs[[Column1]:[SS]],MATCH(Checklist48[[#This Row],[PIGUID]],PIs[GUID],0),2)),INDEX(PIs[[Column1]:[SS]],MATCH(Checklist48[[#This Row],[SSGUID]],PIs[SSGUID],0),18)),INDEX(PIs[[Column1]:[SS]],MATCH(Checklist48[[#This Row],[SGUID]],PIs[SGUID],0),14))</f>
        <v>FO 12.01.06</v>
      </c>
      <c r="K203" s="20" t="str">
        <f>IF(Checklist48[[#This Row],[SGUID]]="",IF(Checklist48[[#This Row],[SSGUID]]="",IF(Checklist48[[#This Row],[PIGUID]]="","",INDEX(PIs[[Column1]:[SS]],MATCH(Checklist48[[#This Row],[PIGUID]],PIs[GUID],0),4)),INDEX(PIs[[Column1]:[Ssbody]],MATCH(Checklist48[[#This Row],[SSGUID]],PIs[SSGUID],0),19)),INDEX(PIs[[Column1]:[SS]],MATCH(Checklist48[[#This Row],[SGUID]],PIs[SGUID],0),15))</f>
        <v>Warnschilder zeigen alle potenziellen Gefährdungen an und weisen auf Notausgänge und Fluchtrouten hin.</v>
      </c>
      <c r="L203" s="20" t="str">
        <f>IF(Checklist48[[#This Row],[SGUID]]="",IF(Checklist48[[#This Row],[SSGUID]]="",INDEX(PIs[[Column1]:[SS]],MATCH(Checklist48[[#This Row],[PIGUID]],PIs[GUID],0),6),""),"")</f>
        <v>Dauerhafte und gut lesbare Schilder müssen auf potenzielle Gefährdungen hinweisen. Notausgang- und Fluchtwegschilder müssen darauf hinweisen, dass diese offen, zugänglich und frei von Hindernissen gehalten werden müssen.
Dies umfasst, sofern relevant, Abfallgruben, entflammbare Anlagen (z. B. Kraftstofftanks, Propan-/Erdgastanks), Lager für Pflanzenschutzmittel (PSM), Gewässer und jegliche weitere identifizierte physische Gefährdungsquellen.
Warnschilder müssen in der bzw. den unter den Arbeitern am stärksten verbreiteten Sprache bzw. Sprachen und/oder als Piktogramme vorhanden sein.
Beispiele für weitere mögliche Informationen:
\- Standort der nächstgelegenen Kommunikationseinrichtung (Telefon, Funkgeräte)
\- Anleitung, wie und wo die nächstgelegenen Sanitätsdienste, Krankenhäuser und andere Notfalldienste kontaktiert werden können
\- Standort von Feuerlöschern und Zugang zur nächstgelegenen Wasserentnahmestelle
\- Standort von großen Chemikalien-, Kraftstoff- und Düngemittellagern
\- Standorte von Notausgängen und Benutzung von Fluchttreppen
\- Notausschalter für Strom-, Gas- und Wasserversorgung
\- Anleitung zum Verfassen von Berichten über Unfälle und gefährliche Vorfälle (Standort, Beschreibung des Vorfalls, Anzahl der Verletzten, Arten von Verletzungen)
\- Hygieneanweisungen
\- Anleitung zum Umgang mit Unfällen im Zusammenhang mit Chemikalien gemäß deren Sicherheitsdatenblättern</v>
      </c>
      <c r="M203" s="20" t="str">
        <f>IF(Checklist48[[#This Row],[SSGUID]]="",IF(Checklist48[[#This Row],[PIGUID]]="","",INDEX(PIs[[Column1]:[SS]],MATCH(Checklist48[[#This Row],[PIGUID]],PIs[GUID],0),8)),"")</f>
        <v>Kritisches Musskriterium</v>
      </c>
      <c r="N203" s="69"/>
      <c r="O203" s="69"/>
      <c r="P203" s="20" t="str">
        <f>IF(Checklist48[[#This Row],[ifna]]="NA","",IF(Checklist48[[#This Row],[RelatedPQ]]=0,"",IF(Checklist48[[#This Row],[RelatedPQ]]="","",IF((INDEX(#REF!,MATCH(Checklist48[[#This Row],[PIGUID&amp;NO]],#REF!,0),1))=Checklist48[[#This Row],[PIGUID]],'Static ID Table'!$A$10,""))))</f>
        <v/>
      </c>
      <c r="Q203" s="20" t="str">
        <f>IF(Checklist48[[#This Row],[Nicht anwendbar]]='Static ID Table'!$A$10,INDEX(#REF!,MATCH(Checklist48[[#This Row],[RelatedPQ]],#REF!,0),3),"")</f>
        <v/>
      </c>
      <c r="R203" s="69"/>
    </row>
    <row r="204" spans="1:18" ht="30.6" x14ac:dyDescent="0.3">
      <c r="B204" s="20"/>
      <c r="C204" s="20" t="s">
        <v>189</v>
      </c>
      <c r="D204" s="19">
        <f>IF(Checklist48[[#This Row],[SGUID]]="",IF(Checklist48[[#This Row],[SSGUID]]="",0,1),1)</f>
        <v>1</v>
      </c>
      <c r="E204" s="20"/>
      <c r="F204" s="56" t="str">
        <f>_xlfn.IFNA(Checklist48[[#This Row],[RelatedPQ]],"NA")</f>
        <v/>
      </c>
      <c r="G204" s="20" t="str">
        <f>IF(Checklist48[[#This Row],[PIGUID]]="","",INDEX(#REF!,MATCH(Checklist48[[#This Row],[PIGUID&amp;NO]],#REF!,0),2))</f>
        <v/>
      </c>
      <c r="H204" s="56" t="str">
        <f>Checklist48[[#This Row],[PIGUID]]&amp;"NO"</f>
        <v>NO</v>
      </c>
      <c r="I204" s="56" t="str">
        <f>IF(Checklist48[[#This Row],[PIGUID]]="","",INDEX(PIs[NA Exempt],MATCH(Checklist48[[#This Row],[PIGUID]],PIs[GUID],0),1))</f>
        <v/>
      </c>
      <c r="J204" s="20" t="str">
        <f>IF(Checklist48[[#This Row],[SGUID]]="",IF(Checklist48[[#This Row],[SSGUID]]="",IF(Checklist48[[#This Row],[PIGUID]]="","",INDEX(PIs[[Column1]:[SS]],MATCH(Checklist48[[#This Row],[PIGUID]],PIs[GUID],0),2)),INDEX(PIs[[Column1]:[SS]],MATCH(Checklist48[[#This Row],[SSGUID]],PIs[SSGUID],0),18)),INDEX(PIs[[Column1]:[SS]],MATCH(Checklist48[[#This Row],[SGUID]],PIs[SGUID],0),14))</f>
        <v>FO 12.02 Gefährdungen und Erste Hilfe</v>
      </c>
      <c r="K204" s="20" t="str">
        <f>IF(Checklist48[[#This Row],[SGUID]]="",IF(Checklist48[[#This Row],[SSGUID]]="",IF(Checklist48[[#This Row],[PIGUID]]="","",INDEX(PIs[[Column1]:[SS]],MATCH(Checklist48[[#This Row],[PIGUID]],PIs[GUID],0),4)),INDEX(PIs[[Column1]:[Ssbody]],MATCH(Checklist48[[#This Row],[SSGUID]],PIs[SSGUID],0),19)),INDEX(PIs[[Column1]:[SS]],MATCH(Checklist48[[#This Row],[SGUID]],PIs[SGUID],0),15))</f>
        <v>-</v>
      </c>
      <c r="L204" s="20" t="str">
        <f>IF(Checklist48[[#This Row],[SGUID]]="",IF(Checklist48[[#This Row],[SSGUID]]="",INDEX(PIs[[Column1]:[SS]],MATCH(Checklist48[[#This Row],[PIGUID]],PIs[GUID],0),6),""),"")</f>
        <v/>
      </c>
      <c r="M204" s="20" t="str">
        <f>IF(Checklist48[[#This Row],[SSGUID]]="",IF(Checklist48[[#This Row],[PIGUID]]="","",INDEX(PIs[[Column1]:[SS]],MATCH(Checklist48[[#This Row],[PIGUID]],PIs[GUID],0),8)),"")</f>
        <v/>
      </c>
      <c r="N204" s="69"/>
      <c r="O204" s="69"/>
      <c r="P204" s="20" t="str">
        <f>IF(Checklist48[[#This Row],[ifna]]="NA","",IF(Checklist48[[#This Row],[RelatedPQ]]=0,"",IF(Checklist48[[#This Row],[RelatedPQ]]="","",IF((INDEX(#REF!,MATCH(Checklist48[[#This Row],[PIGUID&amp;NO]],#REF!,0),1))=Checklist48[[#This Row],[PIGUID]],'Static ID Table'!$A$10,""))))</f>
        <v/>
      </c>
      <c r="Q204" s="20" t="str">
        <f>IF(Checklist48[[#This Row],[Nicht anwendbar]]='Static ID Table'!$A$10,INDEX(#REF!,MATCH(Checklist48[[#This Row],[RelatedPQ]],#REF!,0),3),"")</f>
        <v/>
      </c>
      <c r="R204" s="69"/>
    </row>
    <row r="205" spans="1:18" ht="40.799999999999997" x14ac:dyDescent="0.3">
      <c r="B205" s="20"/>
      <c r="C205" s="20"/>
      <c r="D205" s="19">
        <f>IF(Checklist48[[#This Row],[SGUID]]="",IF(Checklist48[[#This Row],[SSGUID]]="",0,1),1)</f>
        <v>0</v>
      </c>
      <c r="E205" s="20" t="s">
        <v>788</v>
      </c>
      <c r="F205" s="56" t="str">
        <f>_xlfn.IFNA(Checklist48[[#This Row],[RelatedPQ]],"NA")</f>
        <v>NA</v>
      </c>
      <c r="G205" s="20" t="e">
        <f>IF(Checklist48[[#This Row],[PIGUID]]="","",INDEX(#REF!,MATCH(Checklist48[[#This Row],[PIGUID&amp;NO]],#REF!,0),2))</f>
        <v>#N/A</v>
      </c>
      <c r="H205" s="56" t="str">
        <f>Checklist48[[#This Row],[PIGUID]]&amp;"NO"</f>
        <v>23qolPWDH7AShA8FPpz4zuNO</v>
      </c>
      <c r="I205" s="56" t="b">
        <f>IF(Checklist48[[#This Row],[PIGUID]]="","",INDEX(PIs[NA Exempt],MATCH(Checklist48[[#This Row],[PIGUID]],PIs[GUID],0),1))</f>
        <v>0</v>
      </c>
      <c r="J205" s="20" t="str">
        <f>IF(Checklist48[[#This Row],[SGUID]]="",IF(Checklist48[[#This Row],[SSGUID]]="",IF(Checklist48[[#This Row],[PIGUID]]="","",INDEX(PIs[[Column1]:[SS]],MATCH(Checklist48[[#This Row],[PIGUID]],PIs[GUID],0),2)),INDEX(PIs[[Column1]:[SS]],MATCH(Checklist48[[#This Row],[SSGUID]],PIs[SSGUID],0),18)),INDEX(PIs[[Column1]:[SS]],MATCH(Checklist48[[#This Row],[SGUID]],PIs[SGUID],0),14))</f>
        <v>FO 12.02.01</v>
      </c>
      <c r="K205" s="20" t="str">
        <f>IF(Checklist48[[#This Row],[SGUID]]="",IF(Checklist48[[#This Row],[SSGUID]]="",IF(Checklist48[[#This Row],[PIGUID]]="","",INDEX(PIs[[Column1]:[SS]],MATCH(Checklist48[[#This Row],[PIGUID]],PIs[GUID],0),4)),INDEX(PIs[[Column1]:[Ssbody]],MATCH(Checklist48[[#This Row],[SSGUID]],PIs[SSGUID],0),19)),INDEX(PIs[[Column1]:[SS]],MATCH(Checklist48[[#This Row],[SGUID]],PIs[SGUID],0),15))</f>
        <v>Sicherheitshinweise für Substanzen, die die Gesundheit und Sicherheit von Arbeitern gefährden können, sind vorhanden und unmittelbar zugänglich.</v>
      </c>
      <c r="L205" s="20" t="str">
        <f>IF(Checklist48[[#This Row],[SGUID]]="",IF(Checklist48[[#This Row],[SSGUID]]="",INDEX(PIs[[Column1]:[SS]],MATCH(Checklist48[[#This Row],[PIGUID]],PIs[GUID],0),6),""),"")</f>
        <v>Für jede gefährliche Substanz müssen Informationen zur sicheren Handhabung zugänglich sein (z. B. Internetadressen, Telefonnummern, Sicherheitsdatenblätter).</v>
      </c>
      <c r="M205" s="20" t="str">
        <f>IF(Checklist48[[#This Row],[SSGUID]]="",IF(Checklist48[[#This Row],[PIGUID]]="","",INDEX(PIs[[Column1]:[SS]],MATCH(Checklist48[[#This Row],[PIGUID]],PIs[GUID],0),8)),"")</f>
        <v>Nicht kritisches Musskriterium</v>
      </c>
      <c r="N205" s="69"/>
      <c r="O205" s="69"/>
      <c r="P205" s="20" t="str">
        <f>IF(Checklist48[[#This Row],[ifna]]="NA","",IF(Checklist48[[#This Row],[RelatedPQ]]=0,"",IF(Checklist48[[#This Row],[RelatedPQ]]="","",IF((INDEX(#REF!,MATCH(Checklist48[[#This Row],[PIGUID&amp;NO]],#REF!,0),1))=Checklist48[[#This Row],[PIGUID]],'Static ID Table'!$A$10,""))))</f>
        <v/>
      </c>
      <c r="Q205" s="20" t="str">
        <f>IF(Checklist48[[#This Row],[Nicht anwendbar]]='Static ID Table'!$A$10,INDEX(#REF!,MATCH(Checklist48[[#This Row],[RelatedPQ]],#REF!,0),3),"")</f>
        <v/>
      </c>
      <c r="R205" s="69"/>
    </row>
    <row r="206" spans="1:18" ht="71.400000000000006" x14ac:dyDescent="0.3">
      <c r="B206" s="20"/>
      <c r="C206" s="20"/>
      <c r="D206" s="19">
        <f>IF(Checklist48[[#This Row],[SGUID]]="",IF(Checklist48[[#This Row],[SSGUID]]="",0,1),1)</f>
        <v>0</v>
      </c>
      <c r="E206" s="20" t="s">
        <v>763</v>
      </c>
      <c r="F206" s="56" t="str">
        <f>_xlfn.IFNA(Checklist48[[#This Row],[RelatedPQ]],"NA")</f>
        <v>NA</v>
      </c>
      <c r="G206" s="20" t="e">
        <f>IF(Checklist48[[#This Row],[PIGUID]]="","",INDEX(#REF!,MATCH(Checklist48[[#This Row],[PIGUID&amp;NO]],#REF!,0),2))</f>
        <v>#N/A</v>
      </c>
      <c r="H206" s="56" t="str">
        <f>Checklist48[[#This Row],[PIGUID]]&amp;"NO"</f>
        <v>5NmkQqW8gCpgS78wQv2l3ZNO</v>
      </c>
      <c r="I206" s="56" t="b">
        <f>IF(Checklist48[[#This Row],[PIGUID]]="","",INDEX(PIs[NA Exempt],MATCH(Checklist48[[#This Row],[PIGUID]],PIs[GUID],0),1))</f>
        <v>0</v>
      </c>
      <c r="J206" s="20" t="str">
        <f>IF(Checklist48[[#This Row],[SGUID]]="",IF(Checklist48[[#This Row],[SSGUID]]="",IF(Checklist48[[#This Row],[PIGUID]]="","",INDEX(PIs[[Column1]:[SS]],MATCH(Checklist48[[#This Row],[PIGUID]],PIs[GUID],0),2)),INDEX(PIs[[Column1]:[SS]],MATCH(Checklist48[[#This Row],[SSGUID]],PIs[SSGUID],0),18)),INDEX(PIs[[Column1]:[SS]],MATCH(Checklist48[[#This Row],[SGUID]],PIs[SGUID],0),14))</f>
        <v>FO 12.02.02</v>
      </c>
      <c r="K206" s="20" t="str">
        <f>IF(Checklist48[[#This Row],[SGUID]]="",IF(Checklist48[[#This Row],[SSGUID]]="",IF(Checklist48[[#This Row],[PIGUID]]="","",INDEX(PIs[[Column1]:[SS]],MATCH(Checklist48[[#This Row],[PIGUID]],PIs[GUID],0),4)),INDEX(PIs[[Column1]:[Ssbody]],MATCH(Checklist48[[#This Row],[SSGUID]],PIs[SSGUID],0),19)),INDEX(PIs[[Column1]:[SS]],MATCH(Checklist48[[#This Row],[SGUID]],PIs[SGUID],0),15))</f>
        <v>An allen dauerhaften Standorten und Feldern sind Erste-Hilfe-Kästen in der Nähe der durchgeführten Arbeiten zugänglich.</v>
      </c>
      <c r="L206" s="20" t="str">
        <f>IF(Checklist48[[#This Row],[SGUID]]="",IF(Checklist48[[#This Row],[SSGUID]]="",INDEX(PIs[[Column1]:[SS]],MATCH(Checklist48[[#This Row],[PIGUID]],PIs[GUID],0),6),""),"")</f>
        <v>Vollständige und einsatzfähige Erste-Hilfe-Kästen (d. h. gemäß den geltenden Vorschriften und den durchgeführten Tätigkeiten angemessen) müssen an allen dauerhaften Standorten vorhanden und zugänglich sein und in ausgewählten Transportmitteln (Traktor, PKW usw.) vorhanden sein, wo dies gemäß Risikobeurteilung erforderlich ist.</v>
      </c>
      <c r="M206" s="20" t="str">
        <f>IF(Checklist48[[#This Row],[SSGUID]]="",IF(Checklist48[[#This Row],[PIGUID]]="","",INDEX(PIs[[Column1]:[SS]],MATCH(Checklist48[[#This Row],[PIGUID]],PIs[GUID],0),8)),"")</f>
        <v>Nicht kritisches Musskriterium</v>
      </c>
      <c r="N206" s="69"/>
      <c r="O206" s="69"/>
      <c r="P206" s="20" t="str">
        <f>IF(Checklist48[[#This Row],[ifna]]="NA","",IF(Checklist48[[#This Row],[RelatedPQ]]=0,"",IF(Checklist48[[#This Row],[RelatedPQ]]="","",IF((INDEX(#REF!,MATCH(Checklist48[[#This Row],[PIGUID&amp;NO]],#REF!,0),1))=Checklist48[[#This Row],[PIGUID]],'Static ID Table'!$A$10,""))))</f>
        <v/>
      </c>
      <c r="Q206" s="20" t="str">
        <f>IF(Checklist48[[#This Row],[Nicht anwendbar]]='Static ID Table'!$A$10,INDEX(#REF!,MATCH(Checklist48[[#This Row],[RelatedPQ]],#REF!,0),3),"")</f>
        <v/>
      </c>
      <c r="R206" s="69"/>
    </row>
    <row r="207" spans="1:18" ht="71.400000000000006" x14ac:dyDescent="0.3">
      <c r="B207" s="20"/>
      <c r="C207" s="20"/>
      <c r="D207" s="19">
        <f>IF(Checklist48[[#This Row],[SGUID]]="",IF(Checklist48[[#This Row],[SSGUID]]="",0,1),1)</f>
        <v>0</v>
      </c>
      <c r="E207" s="20" t="s">
        <v>183</v>
      </c>
      <c r="F207" s="56" t="str">
        <f>_xlfn.IFNA(Checklist48[[#This Row],[RelatedPQ]],"NA")</f>
        <v>NA</v>
      </c>
      <c r="G207" s="20" t="e">
        <f>IF(Checklist48[[#This Row],[PIGUID]]="","",INDEX(#REF!,MATCH(Checklist48[[#This Row],[PIGUID&amp;NO]],#REF!,0),2))</f>
        <v>#N/A</v>
      </c>
      <c r="H207" s="56" t="str">
        <f>Checklist48[[#This Row],[PIGUID]]&amp;"NO"</f>
        <v>3begiMvTuWTZThyFdaYvafNO</v>
      </c>
      <c r="I207" s="56" t="b">
        <f>IF(Checklist48[[#This Row],[PIGUID]]="","",INDEX(PIs[NA Exempt],MATCH(Checklist48[[#This Row],[PIGUID]],PIs[GUID],0),1))</f>
        <v>0</v>
      </c>
      <c r="J207" s="20" t="str">
        <f>IF(Checklist48[[#This Row],[SGUID]]="",IF(Checklist48[[#This Row],[SSGUID]]="",IF(Checklist48[[#This Row],[PIGUID]]="","",INDEX(PIs[[Column1]:[SS]],MATCH(Checklist48[[#This Row],[PIGUID]],PIs[GUID],0),2)),INDEX(PIs[[Column1]:[SS]],MATCH(Checklist48[[#This Row],[SSGUID]],PIs[SSGUID],0),18)),INDEX(PIs[[Column1]:[SS]],MATCH(Checklist48[[#This Row],[SGUID]],PIs[SGUID],0),14))</f>
        <v>FO 12.02.03</v>
      </c>
      <c r="K207" s="20" t="str">
        <f>IF(Checklist48[[#This Row],[SGUID]]="",IF(Checklist48[[#This Row],[SSGUID]]="",IF(Checklist48[[#This Row],[PIGUID]]="","",INDEX(PIs[[Column1]:[SS]],MATCH(Checklist48[[#This Row],[PIGUID]],PIs[GUID],0),4)),INDEX(PIs[[Column1]:[Ssbody]],MATCH(Checklist48[[#This Row],[SSGUID]],PIs[SSGUID],0),19)),INDEX(PIs[[Column1]:[SS]],MATCH(Checklist48[[#This Row],[SGUID]],PIs[SGUID],0),15))</f>
        <v>Es ist stets mindestens eine in Erster Hilfe geschulte Person anwesend, wenn auf dem Betrieb landwirtschaftliche Tätigkeiten ausgeführt werden.</v>
      </c>
      <c r="L207" s="20" t="str">
        <f>IF(Checklist48[[#This Row],[SGUID]]="",IF(Checklist48[[#This Row],[SSGUID]]="",INDEX(PIs[[Column1]:[SS]],MATCH(Checklist48[[#This Row],[PIGUID]],PIs[GUID],0),6),""),"")</f>
        <v>Es muss stets mindestens eine (innerhalb der letzten fünf Jahre) in Erster Hilfe geschulte Person anwesend sein, wenn Tätigkeiten im Zusammenhang mit Produktion und Produkthandhabung ausgeführt werden, einschließlich solcher, die in den relevanten Grundsätzen und Kriterien des Standards aufgeführt sind. Als Richtwert: eine geschulte Person je 50 Arbeiter.</v>
      </c>
      <c r="M207" s="20" t="str">
        <f>IF(Checklist48[[#This Row],[SSGUID]]="",IF(Checklist48[[#This Row],[PIGUID]]="","",INDEX(PIs[[Column1]:[SS]],MATCH(Checklist48[[#This Row],[PIGUID]],PIs[GUID],0),8)),"")</f>
        <v>Nicht kritisches Musskriterium</v>
      </c>
      <c r="N207" s="69"/>
      <c r="O207" s="69"/>
      <c r="P207" s="20" t="str">
        <f>IF(Checklist48[[#This Row],[ifna]]="NA","",IF(Checklist48[[#This Row],[RelatedPQ]]=0,"",IF(Checklist48[[#This Row],[RelatedPQ]]="","",IF((INDEX(#REF!,MATCH(Checklist48[[#This Row],[PIGUID&amp;NO]],#REF!,0),1))=Checklist48[[#This Row],[PIGUID]],'Static ID Table'!$A$10,""))))</f>
        <v/>
      </c>
      <c r="Q207" s="20" t="str">
        <f>IF(Checklist48[[#This Row],[Nicht anwendbar]]='Static ID Table'!$A$10,INDEX(#REF!,MATCH(Checklist48[[#This Row],[RelatedPQ]],#REF!,0),3),"")</f>
        <v/>
      </c>
      <c r="R207" s="69"/>
    </row>
    <row r="208" spans="1:18" ht="40.799999999999997" x14ac:dyDescent="0.3">
      <c r="B208" s="20"/>
      <c r="C208" s="20" t="s">
        <v>756</v>
      </c>
      <c r="D208" s="19">
        <f>IF(Checklist48[[#This Row],[SGUID]]="",IF(Checklist48[[#This Row],[SSGUID]]="",0,1),1)</f>
        <v>1</v>
      </c>
      <c r="E208" s="20"/>
      <c r="F208" s="56" t="str">
        <f>_xlfn.IFNA(Checklist48[[#This Row],[RelatedPQ]],"NA")</f>
        <v/>
      </c>
      <c r="G208" s="20" t="str">
        <f>IF(Checklist48[[#This Row],[PIGUID]]="","",INDEX(#REF!,MATCH(Checklist48[[#This Row],[PIGUID&amp;NO]],#REF!,0),2))</f>
        <v/>
      </c>
      <c r="H208" s="56" t="str">
        <f>Checklist48[[#This Row],[PIGUID]]&amp;"NO"</f>
        <v>NO</v>
      </c>
      <c r="I208" s="56" t="str">
        <f>IF(Checklist48[[#This Row],[PIGUID]]="","",INDEX(PIs[NA Exempt],MATCH(Checklist48[[#This Row],[PIGUID]],PIs[GUID],0),1))</f>
        <v/>
      </c>
      <c r="J208" s="20" t="str">
        <f>IF(Checklist48[[#This Row],[SGUID]]="",IF(Checklist48[[#This Row],[SSGUID]]="",IF(Checklist48[[#This Row],[PIGUID]]="","",INDEX(PIs[[Column1]:[SS]],MATCH(Checklist48[[#This Row],[PIGUID]],PIs[GUID],0),2)),INDEX(PIs[[Column1]:[SS]],MATCH(Checklist48[[#This Row],[SSGUID]],PIs[SSGUID],0),18)),INDEX(PIs[[Column1]:[SS]],MATCH(Checklist48[[#This Row],[SGUID]],PIs[SGUID],0),14))</f>
        <v>FO 12.02 Persönliche Schutzausrüstung</v>
      </c>
      <c r="K208" s="20" t="str">
        <f>IF(Checklist48[[#This Row],[SGUID]]="",IF(Checklist48[[#This Row],[SSGUID]]="",IF(Checklist48[[#This Row],[PIGUID]]="","",INDEX(PIs[[Column1]:[SS]],MATCH(Checklist48[[#This Row],[PIGUID]],PIs[GUID],0),4)),INDEX(PIs[[Column1]:[Ssbody]],MATCH(Checklist48[[#This Row],[SSGUID]],PIs[SSGUID],0),19)),INDEX(PIs[[Column1]:[SS]],MATCH(Checklist48[[#This Row],[SGUID]],PIs[SGUID],0),15))</f>
        <v>-</v>
      </c>
      <c r="L208" s="20" t="str">
        <f>IF(Checklist48[[#This Row],[SGUID]]="",IF(Checklist48[[#This Row],[SSGUID]]="",INDEX(PIs[[Column1]:[SS]],MATCH(Checklist48[[#This Row],[PIGUID]],PIs[GUID],0),6),""),"")</f>
        <v/>
      </c>
      <c r="M208" s="20" t="str">
        <f>IF(Checklist48[[#This Row],[SSGUID]]="",IF(Checklist48[[#This Row],[PIGUID]]="","",INDEX(PIs[[Column1]:[SS]],MATCH(Checklist48[[#This Row],[PIGUID]],PIs[GUID],0),8)),"")</f>
        <v/>
      </c>
      <c r="N208" s="69"/>
      <c r="O208" s="69"/>
      <c r="P208" s="20" t="str">
        <f>IF(Checklist48[[#This Row],[ifna]]="NA","",IF(Checklist48[[#This Row],[RelatedPQ]]=0,"",IF(Checklist48[[#This Row],[RelatedPQ]]="","",IF((INDEX(#REF!,MATCH(Checklist48[[#This Row],[PIGUID&amp;NO]],#REF!,0),1))=Checklist48[[#This Row],[PIGUID]],'Static ID Table'!$A$10,""))))</f>
        <v/>
      </c>
      <c r="Q208" s="20" t="str">
        <f>IF(Checklist48[[#This Row],[Nicht anwendbar]]='Static ID Table'!$A$10,INDEX(#REF!,MATCH(Checklist48[[#This Row],[RelatedPQ]],#REF!,0),3),"")</f>
        <v/>
      </c>
      <c r="R208" s="69"/>
    </row>
    <row r="209" spans="2:18" ht="163.19999999999999" x14ac:dyDescent="0.3">
      <c r="B209" s="20"/>
      <c r="C209" s="20"/>
      <c r="D209" s="19">
        <f>IF(Checklist48[[#This Row],[SGUID]]="",IF(Checklist48[[#This Row],[SSGUID]]="",0,1),1)</f>
        <v>0</v>
      </c>
      <c r="E209" s="20" t="s">
        <v>750</v>
      </c>
      <c r="F209" s="56" t="str">
        <f>_xlfn.IFNA(Checklist48[[#This Row],[RelatedPQ]],"NA")</f>
        <v>NA</v>
      </c>
      <c r="G209" s="20" t="e">
        <f>IF(Checklist48[[#This Row],[PIGUID]]="","",INDEX(#REF!,MATCH(Checklist48[[#This Row],[PIGUID&amp;NO]],#REF!,0),2))</f>
        <v>#N/A</v>
      </c>
      <c r="H209" s="56" t="str">
        <f>Checklist48[[#This Row],[PIGUID]]&amp;"NO"</f>
        <v>5TiElFP5F2vlfwim2F8cCCNO</v>
      </c>
      <c r="I209" s="56" t="b">
        <f>IF(Checklist48[[#This Row],[PIGUID]]="","",INDEX(PIs[NA Exempt],MATCH(Checklist48[[#This Row],[PIGUID]],PIs[GUID],0),1))</f>
        <v>0</v>
      </c>
      <c r="J209" s="20" t="str">
        <f>IF(Checklist48[[#This Row],[SGUID]]="",IF(Checklist48[[#This Row],[SSGUID]]="",IF(Checklist48[[#This Row],[PIGUID]]="","",INDEX(PIs[[Column1]:[SS]],MATCH(Checklist48[[#This Row],[PIGUID]],PIs[GUID],0),2)),INDEX(PIs[[Column1]:[SS]],MATCH(Checklist48[[#This Row],[SSGUID]],PIs[SSGUID],0),18)),INDEX(PIs[[Column1]:[SS]],MATCH(Checklist48[[#This Row],[SGUID]],PIs[SGUID],0),14))</f>
        <v>FO 12.03.01</v>
      </c>
      <c r="K209" s="20" t="str">
        <f>IF(Checklist48[[#This Row],[SGUID]]="",IF(Checklist48[[#This Row],[SSGUID]]="",IF(Checklist48[[#This Row],[PIGUID]]="","",INDEX(PIs[[Column1]:[SS]],MATCH(Checklist48[[#This Row],[PIGUID]],PIs[GUID],0),4)),INDEX(PIs[[Column1]:[Ssbody]],MATCH(Checklist48[[#This Row],[SSGUID]],PIs[SSGUID],0),19)),INDEX(PIs[[Column1]:[SS]],MATCH(Checklist48[[#This Row],[SGUID]],PIs[SGUID],0),15))</f>
        <v>Arbeiter, Besucher und Subunternehmer sind mit geeigneter persönlicher Schutzausrüstung (PSA) ausgestattet und benutzen diese.</v>
      </c>
      <c r="L209" s="20" t="str">
        <f>IF(Checklist48[[#This Row],[SGUID]]="",IF(Checklist48[[#This Row],[SSGUID]]="",INDEX(PIs[[Column1]:[SS]],MATCH(Checklist48[[#This Row],[PIGUID]],PIs[GUID],0),6),""),"")</f>
        <v>Die PSA muss gesetzliche Vorschriften, Anweisungen auf dem Etikett und/oder Auflagen von zuständigen Behörden erfüllen. Die PSA muss vorhanden sein, ordnungsgemäß benutzt werden und in gutem Erhaltungszustand sein. Das Befolgen von Anweisungen auf dem Etikett und/oder das Erfüllen von Anforderungen der Risikobeurteilung für Tätigkeiten auf dem Betrieb darf das Benutzen folgender Ausrüstung erfordern: geeignetes Schuhwerk, wasserdichte Kleidung, Schutzanzüge, Gummihandschuhe, Schutzmasken, Atemschutzausrüstungen (einschließlich Austauschfilter), Gehör- und Augenschutz usw.
Falls erforderlich, muss Arbeitern, Subunternehmern (Bereitstellung durch den Subunternehmerbetrieb ist zulässig) und Besuchern eine PSA zur Verfügung gestellt werden.</v>
      </c>
      <c r="M209" s="20" t="str">
        <f>IF(Checklist48[[#This Row],[SSGUID]]="",IF(Checklist48[[#This Row],[PIGUID]]="","",INDEX(PIs[[Column1]:[SS]],MATCH(Checklist48[[#This Row],[PIGUID]],PIs[GUID],0),8)),"")</f>
        <v>Kritisches Musskriterium</v>
      </c>
      <c r="N209" s="69"/>
      <c r="O209" s="69"/>
      <c r="P209" s="20" t="str">
        <f>IF(Checklist48[[#This Row],[ifna]]="NA","",IF(Checklist48[[#This Row],[RelatedPQ]]=0,"",IF(Checklist48[[#This Row],[RelatedPQ]]="","",IF((INDEX(#REF!,MATCH(Checklist48[[#This Row],[PIGUID&amp;NO]],#REF!,0),1))=Checklist48[[#This Row],[PIGUID]],'Static ID Table'!$A$10,""))))</f>
        <v/>
      </c>
      <c r="Q209" s="20" t="str">
        <f>IF(Checklist48[[#This Row],[Nicht anwendbar]]='Static ID Table'!$A$10,INDEX(#REF!,MATCH(Checklist48[[#This Row],[RelatedPQ]],#REF!,0),3),"")</f>
        <v/>
      </c>
      <c r="R209" s="69"/>
    </row>
    <row r="210" spans="2:18" ht="102" x14ac:dyDescent="0.3">
      <c r="B210" s="20"/>
      <c r="C210" s="20"/>
      <c r="D210" s="19">
        <f>IF(Checklist48[[#This Row],[SGUID]]="",IF(Checklist48[[#This Row],[SSGUID]]="",0,1),1)</f>
        <v>0</v>
      </c>
      <c r="E210" s="20" t="s">
        <v>757</v>
      </c>
      <c r="F210" s="56" t="str">
        <f>_xlfn.IFNA(Checklist48[[#This Row],[RelatedPQ]],"NA")</f>
        <v>NA</v>
      </c>
      <c r="G210" s="20" t="e">
        <f>IF(Checklist48[[#This Row],[PIGUID]]="","",INDEX(#REF!,MATCH(Checklist48[[#This Row],[PIGUID&amp;NO]],#REF!,0),2))</f>
        <v>#N/A</v>
      </c>
      <c r="H210" s="56" t="str">
        <f>Checklist48[[#This Row],[PIGUID]]&amp;"NO"</f>
        <v>4UcfLyQFO80y5WRLtEEUlTNO</v>
      </c>
      <c r="I210" s="56" t="b">
        <f>IF(Checklist48[[#This Row],[PIGUID]]="","",INDEX(PIs[NA Exempt],MATCH(Checklist48[[#This Row],[PIGUID]],PIs[GUID],0),1))</f>
        <v>0</v>
      </c>
      <c r="J210" s="20" t="str">
        <f>IF(Checklist48[[#This Row],[SGUID]]="",IF(Checklist48[[#This Row],[SSGUID]]="",IF(Checklist48[[#This Row],[PIGUID]]="","",INDEX(PIs[[Column1]:[SS]],MATCH(Checklist48[[#This Row],[PIGUID]],PIs[GUID],0),2)),INDEX(PIs[[Column1]:[SS]],MATCH(Checklist48[[#This Row],[SSGUID]],PIs[SSGUID],0),18)),INDEX(PIs[[Column1]:[SS]],MATCH(Checklist48[[#This Row],[SGUID]],PIs[SGUID],0),14))</f>
        <v>FO 12.03.02</v>
      </c>
      <c r="K210" s="20" t="str">
        <f>IF(Checklist48[[#This Row],[SGUID]]="",IF(Checklist48[[#This Row],[SSGUID]]="",IF(Checklist48[[#This Row],[PIGUID]]="","",INDEX(PIs[[Column1]:[SS]],MATCH(Checklist48[[#This Row],[PIGUID]],PIs[GUID],0),4)),INDEX(PIs[[Column1]:[Ssbody]],MATCH(Checklist48[[#This Row],[SSGUID]],PIs[SSGUID],0),19)),INDEX(PIs[[Column1]:[SS]],MATCH(Checklist48[[#This Row],[SGUID]],PIs[SGUID],0),15))</f>
        <v>Die persönliche Schutzausrüstung (PSA) wird im sauberen Zustand gehalten und so gelagert, dass kein Kontaminationsrisiko für persönliche Sachen besteht.</v>
      </c>
      <c r="L210" s="20" t="str">
        <f>IF(Checklist48[[#This Row],[SGUID]]="",IF(Checklist48[[#This Row],[SSGUID]]="",INDEX(PIs[[Column1]:[SS]],MATCH(Checklist48[[#This Row],[PIGUID]],PIs[GUID],0),6),""),"")</f>
        <v>Die PSA muss entsprechend ihrem Verwendungszweck und ihrem Kontaminationsrisiko sauber gehalten und an einem belüfteten Ort aufbewahrt werden. Die Schutzkleidung muss getrennt von persönlicher Kleidung gewaschen werden. Wiederverwendbare Handschuhe müssen vor dem Ausziehen gewaschen werden. Verschmutzte und/oder beschädigte PSA muss ordnungsgemäß entsorgt werden. Die PSA muss so gelagert werden, dass eine Kreuzkontamination mit Chemikalien verhindert wird.</v>
      </c>
      <c r="M210" s="20" t="str">
        <f>IF(Checklist48[[#This Row],[SSGUID]]="",IF(Checklist48[[#This Row],[PIGUID]]="","",INDEX(PIs[[Column1]:[SS]],MATCH(Checklist48[[#This Row],[PIGUID]],PIs[GUID],0),8)),"")</f>
        <v>Kritisches Musskriterium</v>
      </c>
      <c r="N210" s="69"/>
      <c r="O210" s="69"/>
      <c r="P210" s="20" t="str">
        <f>IF(Checklist48[[#This Row],[ifna]]="NA","",IF(Checklist48[[#This Row],[RelatedPQ]]=0,"",IF(Checklist48[[#This Row],[RelatedPQ]]="","",IF((INDEX(#REF!,MATCH(Checklist48[[#This Row],[PIGUID&amp;NO]],#REF!,0),1))=Checklist48[[#This Row],[PIGUID]],'Static ID Table'!$A$10,""))))</f>
        <v/>
      </c>
      <c r="Q210" s="20" t="str">
        <f>IF(Checklist48[[#This Row],[Nicht anwendbar]]='Static ID Table'!$A$10,INDEX(#REF!,MATCH(Checklist48[[#This Row],[RelatedPQ]],#REF!,0),3),"")</f>
        <v/>
      </c>
      <c r="R210" s="69"/>
    </row>
    <row r="211" spans="2:18" ht="61.2" x14ac:dyDescent="0.3">
      <c r="B211" s="20"/>
      <c r="C211" s="20"/>
      <c r="D211" s="19">
        <f>IF(Checklist48[[#This Row],[SGUID]]="",IF(Checklist48[[#This Row],[SSGUID]]="",0,1),1)</f>
        <v>0</v>
      </c>
      <c r="E211" s="20" t="s">
        <v>769</v>
      </c>
      <c r="F211" s="56" t="str">
        <f>_xlfn.IFNA(Checklist48[[#This Row],[RelatedPQ]],"NA")</f>
        <v>NA</v>
      </c>
      <c r="G211" s="20" t="e">
        <f>IF(Checklist48[[#This Row],[PIGUID]]="","",INDEX(#REF!,MATCH(Checklist48[[#This Row],[PIGUID&amp;NO]],#REF!,0),2))</f>
        <v>#N/A</v>
      </c>
      <c r="H211" s="56" t="str">
        <f>Checklist48[[#This Row],[PIGUID]]&amp;"NO"</f>
        <v>62tN6wZa5pX8aFAKP7fC5rNO</v>
      </c>
      <c r="I211" s="56" t="b">
        <f>IF(Checklist48[[#This Row],[PIGUID]]="","",INDEX(PIs[NA Exempt],MATCH(Checklist48[[#This Row],[PIGUID]],PIs[GUID],0),1))</f>
        <v>0</v>
      </c>
      <c r="J211" s="20" t="str">
        <f>IF(Checklist48[[#This Row],[SGUID]]="",IF(Checklist48[[#This Row],[SSGUID]]="",IF(Checklist48[[#This Row],[PIGUID]]="","",INDEX(PIs[[Column1]:[SS]],MATCH(Checklist48[[#This Row],[PIGUID]],PIs[GUID],0),2)),INDEX(PIs[[Column1]:[SS]],MATCH(Checklist48[[#This Row],[SSGUID]],PIs[SSGUID],0),18)),INDEX(PIs[[Column1]:[SS]],MATCH(Checklist48[[#This Row],[SGUID]],PIs[SGUID],0),14))</f>
        <v>FO 12.03.03</v>
      </c>
      <c r="K211" s="20" t="str">
        <f>IF(Checklist48[[#This Row],[SGUID]]="",IF(Checklist48[[#This Row],[SSGUID]]="",IF(Checklist48[[#This Row],[PIGUID]]="","",INDEX(PIs[[Column1]:[SS]],MATCH(Checklist48[[#This Row],[PIGUID]],PIs[GUID],0),4)),INDEX(PIs[[Column1]:[Ssbody]],MATCH(Checklist48[[#This Row],[SSGUID]],PIs[SSGUID],0),19)),INDEX(PIs[[Column1]:[SS]],MATCH(Checklist48[[#This Row],[SGUID]],PIs[SGUID],0),15))</f>
        <v>Angemessene Umkleideräume sind vorhanden, sofern erforderlich.</v>
      </c>
      <c r="L211" s="20" t="str">
        <f>IF(Checklist48[[#This Row],[SGUID]]="",IF(Checklist48[[#This Row],[SSGUID]]="",INDEX(PIs[[Column1]:[SS]],MATCH(Checklist48[[#This Row],[PIGUID]],PIs[GUID],0),6),""),"")</f>
        <v>Die Umkleideräume müssen (im Einklang mit den Gegebenheiten vor Ort) bei Bedarf zum Wechseln von (schützender Ober-)Kleidung benutzt werden. Falls die persönliche Schutzausrüstung (PSA) über der persönlichen Kleidung getragen wird, sind gegebenenfalls keine Umkleideräume erforderlich.</v>
      </c>
      <c r="M211" s="20" t="str">
        <f>IF(Checklist48[[#This Row],[SSGUID]]="",IF(Checklist48[[#This Row],[PIGUID]]="","",INDEX(PIs[[Column1]:[SS]],MATCH(Checklist48[[#This Row],[PIGUID]],PIs[GUID],0),8)),"")</f>
        <v>Nicht kritisches Musskriterium</v>
      </c>
      <c r="N211" s="69"/>
      <c r="O211" s="69"/>
      <c r="P211" s="20" t="str">
        <f>IF(Checklist48[[#This Row],[ifna]]="NA","",IF(Checklist48[[#This Row],[RelatedPQ]]=0,"",IF(Checklist48[[#This Row],[RelatedPQ]]="","",IF((INDEX(#REF!,MATCH(Checklist48[[#This Row],[PIGUID&amp;NO]],#REF!,0),1))=Checklist48[[#This Row],[PIGUID]],'Static ID Table'!$A$10,""))))</f>
        <v/>
      </c>
      <c r="Q211" s="20" t="str">
        <f>IF(Checklist48[[#This Row],[Nicht anwendbar]]='Static ID Table'!$A$10,INDEX(#REF!,MATCH(Checklist48[[#This Row],[RelatedPQ]],#REF!,0),3),"")</f>
        <v/>
      </c>
      <c r="R211" s="69"/>
    </row>
    <row r="212" spans="2:18" ht="40.799999999999997" x14ac:dyDescent="0.3">
      <c r="B212" s="20" t="s">
        <v>203</v>
      </c>
      <c r="C212" s="20"/>
      <c r="D212" s="19">
        <f>IF(Checklist48[[#This Row],[SGUID]]="",IF(Checklist48[[#This Row],[SSGUID]]="",0,1),1)</f>
        <v>1</v>
      </c>
      <c r="E212" s="20"/>
      <c r="F212" s="56" t="str">
        <f>_xlfn.IFNA(Checklist48[[#This Row],[RelatedPQ]],"NA")</f>
        <v/>
      </c>
      <c r="G212" s="20" t="str">
        <f>IF(Checklist48[[#This Row],[PIGUID]]="","",INDEX(#REF!,MATCH(Checklist48[[#This Row],[PIGUID&amp;NO]],#REF!,0),2))</f>
        <v/>
      </c>
      <c r="H212" s="56" t="str">
        <f>Checklist48[[#This Row],[PIGUID]]&amp;"NO"</f>
        <v>NO</v>
      </c>
      <c r="I212" s="56" t="str">
        <f>IF(Checklist48[[#This Row],[PIGUID]]="","",INDEX(PIs[NA Exempt],MATCH(Checklist48[[#This Row],[PIGUID]],PIs[GUID],0),1))</f>
        <v/>
      </c>
      <c r="J212" s="20" t="str">
        <f>IF(Checklist48[[#This Row],[SGUID]]="",IF(Checklist48[[#This Row],[SSGUID]]="",IF(Checklist48[[#This Row],[PIGUID]]="","",INDEX(PIs[[Column1]:[SS]],MATCH(Checklist48[[#This Row],[PIGUID]],PIs[GUID],0),2)),INDEX(PIs[[Column1]:[SS]],MATCH(Checklist48[[#This Row],[SSGUID]],PIs[SSGUID],0),18)),INDEX(PIs[[Column1]:[SS]],MATCH(Checklist48[[#This Row],[SGUID]],PIs[SGUID],0),14))</f>
        <v>FO 13 WOHLBEFINDEN VON ARBEITERN</v>
      </c>
      <c r="K212" s="20" t="str">
        <f>IF(Checklist48[[#This Row],[SGUID]]="",IF(Checklist48[[#This Row],[SSGUID]]="",IF(Checklist48[[#This Row],[PIGUID]]="","",INDEX(PIs[[Column1]:[SS]],MATCH(Checklist48[[#This Row],[PIGUID]],PIs[GUID],0),4)),INDEX(PIs[[Column1]:[Ssbody]],MATCH(Checklist48[[#This Row],[SSGUID]],PIs[SSGUID],0),19)),INDEX(PIs[[Column1]:[SS]],MATCH(Checklist48[[#This Row],[SGUID]],PIs[SGUID],0),15))</f>
        <v>-</v>
      </c>
      <c r="L212" s="20" t="str">
        <f>IF(Checklist48[[#This Row],[SGUID]]="",IF(Checklist48[[#This Row],[SSGUID]]="",INDEX(PIs[[Column1]:[SS]],MATCH(Checklist48[[#This Row],[PIGUID]],PIs[GUID],0),6),""),"")</f>
        <v/>
      </c>
      <c r="M212" s="20" t="str">
        <f>IF(Checklist48[[#This Row],[SSGUID]]="",IF(Checklist48[[#This Row],[PIGUID]]="","",INDEX(PIs[[Column1]:[SS]],MATCH(Checklist48[[#This Row],[PIGUID]],PIs[GUID],0),8)),"")</f>
        <v/>
      </c>
      <c r="N212" s="69"/>
      <c r="O212" s="69"/>
      <c r="P212" s="20" t="str">
        <f>IF(Checklist48[[#This Row],[ifna]]="NA","",IF(Checklist48[[#This Row],[RelatedPQ]]=0,"",IF(Checklist48[[#This Row],[RelatedPQ]]="","",IF((INDEX(#REF!,MATCH(Checklist48[[#This Row],[PIGUID&amp;NO]],#REF!,0),1))=Checklist48[[#This Row],[PIGUID]],'Static ID Table'!$A$10,""))))</f>
        <v/>
      </c>
      <c r="Q212" s="20" t="str">
        <f>IF(Checklist48[[#This Row],[Nicht anwendbar]]='Static ID Table'!$A$10,INDEX(#REF!,MATCH(Checklist48[[#This Row],[RelatedPQ]],#REF!,0),3),"")</f>
        <v/>
      </c>
      <c r="R212" s="69"/>
    </row>
    <row r="213" spans="2:18" ht="30.6" hidden="1" x14ac:dyDescent="0.3">
      <c r="B213" s="20"/>
      <c r="C213" s="20" t="s">
        <v>59</v>
      </c>
      <c r="D213" s="19">
        <f>IF(Checklist48[[#This Row],[SGUID]]="",IF(Checklist48[[#This Row],[SSGUID]]="",0,1),1)</f>
        <v>1</v>
      </c>
      <c r="E213" s="20"/>
      <c r="F213" s="56" t="str">
        <f>_xlfn.IFNA(Checklist48[[#This Row],[RelatedPQ]],"NA")</f>
        <v/>
      </c>
      <c r="G213" s="20" t="str">
        <f>IF(Checklist48[[#This Row],[PIGUID]]="","",INDEX(#REF!,MATCH(Checklist48[[#This Row],[PIGUID&amp;NO]],#REF!,0),2))</f>
        <v/>
      </c>
      <c r="H213" s="56" t="str">
        <f>Checklist48[[#This Row],[PIGUID]]&amp;"NO"</f>
        <v>NO</v>
      </c>
      <c r="I213" s="56" t="str">
        <f>IF(Checklist48[[#This Row],[PIGUID]]="","",INDEX(PIs[NA Exempt],MATCH(Checklist48[[#This Row],[PIGUID]],PIs[GUID],0),1))</f>
        <v/>
      </c>
      <c r="J213" s="20" t="str">
        <f>IF(Checklist48[[#This Row],[SGUID]]="",IF(Checklist48[[#This Row],[SSGUID]]="",IF(Checklist48[[#This Row],[PIGUID]]="","",INDEX(PIs[[Column1]:[SS]],MATCH(Checklist48[[#This Row],[PIGUID]],PIs[GUID],0),2)),INDEX(PIs[[Column1]:[SS]],MATCH(Checklist48[[#This Row],[SSGUID]],PIs[SSGUID],0),18)),INDEX(PIs[[Column1]:[SS]],MATCH(Checklist48[[#This Row],[SGUID]],PIs[SGUID],0),14))</f>
        <v>-</v>
      </c>
      <c r="K213" s="20" t="str">
        <f>IF(Checklist48[[#This Row],[SGUID]]="",IF(Checklist48[[#This Row],[SSGUID]]="",IF(Checklist48[[#This Row],[PIGUID]]="","",INDEX(PIs[[Column1]:[SS]],MATCH(Checklist48[[#This Row],[PIGUID]],PIs[GUID],0),4)),INDEX(PIs[[Column1]:[Ssbody]],MATCH(Checklist48[[#This Row],[SSGUID]],PIs[SSGUID],0),19)),INDEX(PIs[[Column1]:[SS]],MATCH(Checklist48[[#This Row],[SGUID]],PIs[SGUID],0),15))</f>
        <v>-</v>
      </c>
      <c r="L213" s="20" t="str">
        <f>IF(Checklist48[[#This Row],[SGUID]]="",IF(Checklist48[[#This Row],[SSGUID]]="",INDEX(PIs[[Column1]:[SS]],MATCH(Checklist48[[#This Row],[PIGUID]],PIs[GUID],0),6),""),"")</f>
        <v/>
      </c>
      <c r="M213" s="20" t="str">
        <f>IF(Checklist48[[#This Row],[SSGUID]]="",IF(Checklist48[[#This Row],[PIGUID]]="","",INDEX(PIs[[Column1]:[SS]],MATCH(Checklist48[[#This Row],[PIGUID]],PIs[GUID],0),8)),"")</f>
        <v/>
      </c>
      <c r="N213" s="69"/>
      <c r="O213" s="69"/>
      <c r="P213" s="20" t="str">
        <f>IF(Checklist48[[#This Row],[ifna]]="NA","",IF(Checklist48[[#This Row],[RelatedPQ]]=0,"",IF(Checklist48[[#This Row],[RelatedPQ]]="","",IF((INDEX(#REF!,MATCH(Checklist48[[#This Row],[PIGUID&amp;NO]],#REF!,0),1))=Checklist48[[#This Row],[PIGUID]],'Static ID Table'!$A$10,""))))</f>
        <v/>
      </c>
      <c r="Q213" s="20" t="str">
        <f>IF(Checklist48[[#This Row],[Nicht anwendbar]]='Static ID Table'!$A$10,INDEX(#REF!,MATCH(Checklist48[[#This Row],[RelatedPQ]],#REF!,0),3),"")</f>
        <v/>
      </c>
      <c r="R213" s="69"/>
    </row>
    <row r="214" spans="2:18" ht="61.2" x14ac:dyDescent="0.3">
      <c r="B214" s="20"/>
      <c r="C214" s="20"/>
      <c r="D214" s="19">
        <f>IF(Checklist48[[#This Row],[SGUID]]="",IF(Checklist48[[#This Row],[SSGUID]]="",0,1),1)</f>
        <v>0</v>
      </c>
      <c r="E214" s="20" t="s">
        <v>197</v>
      </c>
      <c r="F214" s="56" t="str">
        <f>_xlfn.IFNA(Checklist48[[#This Row],[RelatedPQ]],"NA")</f>
        <v>NA</v>
      </c>
      <c r="G214" s="20" t="e">
        <f>IF(Checklist48[[#This Row],[PIGUID]]="","",INDEX(#REF!,MATCH(Checklist48[[#This Row],[PIGUID&amp;NO]],#REF!,0),2))</f>
        <v>#N/A</v>
      </c>
      <c r="H214" s="56" t="str">
        <f>Checklist48[[#This Row],[PIGUID]]&amp;"NO"</f>
        <v>1qvNuwlZRTcvgxA0tzCxT9NO</v>
      </c>
      <c r="I214" s="56" t="b">
        <f>IF(Checklist48[[#This Row],[PIGUID]]="","",INDEX(PIs[NA Exempt],MATCH(Checklist48[[#This Row],[PIGUID]],PIs[GUID],0),1))</f>
        <v>0</v>
      </c>
      <c r="J214" s="20" t="str">
        <f>IF(Checklist48[[#This Row],[SGUID]]="",IF(Checklist48[[#This Row],[SSGUID]]="",IF(Checklist48[[#This Row],[PIGUID]]="","",INDEX(PIs[[Column1]:[SS]],MATCH(Checklist48[[#This Row],[PIGUID]],PIs[GUID],0),2)),INDEX(PIs[[Column1]:[SS]],MATCH(Checklist48[[#This Row],[SSGUID]],PIs[SSGUID],0),18)),INDEX(PIs[[Column1]:[SS]],MATCH(Checklist48[[#This Row],[SGUID]],PIs[SGUID],0),14))</f>
        <v>FO 13.01</v>
      </c>
      <c r="K214" s="20" t="str">
        <f>IF(Checklist48[[#This Row],[SGUID]]="",IF(Checklist48[[#This Row],[SSGUID]]="",IF(Checklist48[[#This Row],[PIGUID]]="","",INDEX(PIs[[Column1]:[SS]],MATCH(Checklist48[[#This Row],[PIGUID]],PIs[GUID],0),4)),INDEX(PIs[[Column1]:[Ssbody]],MATCH(Checklist48[[#This Row],[SSGUID]],PIs[SSGUID],0),19)),INDEX(PIs[[Column1]:[SS]],MATCH(Checklist48[[#This Row],[SGUID]],PIs[SGUID],0),15))</f>
        <v>Ein Mitglied der Betriebsleitung ist eindeutig als Verantwortlicher für Gesundheit, Sicherheit und Wohlbefinden von Arbeitern identifizierbar.</v>
      </c>
      <c r="L214" s="20" t="str">
        <f>IF(Checklist48[[#This Row],[SGUID]]="",IF(Checklist48[[#This Row],[SSGUID]]="",INDEX(PIs[[Column1]:[SS]],MATCH(Checklist48[[#This Row],[PIGUID]],PIs[GUID],0),6),""),"")</f>
        <v>Es müssen Aufzeichnungen vorhanden sein, die eindeutig ein Mitglied der Geschäftsführung identifizieren und benennen, das für die Einhaltung und Umsetzung bestehender, aktueller und relevanter nationaler und lokaler Bestimmungen zu Gesundheit, Sicherheit und Wohlbefinden von Arbeitern verantwortlich ist.</v>
      </c>
      <c r="M214" s="20" t="str">
        <f>IF(Checklist48[[#This Row],[SSGUID]]="",IF(Checklist48[[#This Row],[PIGUID]]="","",INDEX(PIs[[Column1]:[SS]],MATCH(Checklist48[[#This Row],[PIGUID]],PIs[GUID],0),8)),"")</f>
        <v>Kritisches Musskriterium</v>
      </c>
      <c r="N214" s="69"/>
      <c r="O214" s="69"/>
      <c r="P214" s="20" t="str">
        <f>IF(Checklist48[[#This Row],[ifna]]="NA","",IF(Checklist48[[#This Row],[RelatedPQ]]=0,"",IF(Checklist48[[#This Row],[RelatedPQ]]="","",IF((INDEX(#REF!,MATCH(Checklist48[[#This Row],[PIGUID&amp;NO]],#REF!,0),1))=Checklist48[[#This Row],[PIGUID]],'Static ID Table'!$A$10,""))))</f>
        <v/>
      </c>
      <c r="Q214" s="20" t="str">
        <f>IF(Checklist48[[#This Row],[Nicht anwendbar]]='Static ID Table'!$A$10,INDEX(#REF!,MATCH(Checklist48[[#This Row],[RelatedPQ]],#REF!,0),3),"")</f>
        <v/>
      </c>
      <c r="R214" s="69"/>
    </row>
    <row r="215" spans="2:18" ht="295.8" x14ac:dyDescent="0.3">
      <c r="B215" s="20"/>
      <c r="C215" s="20"/>
      <c r="D215" s="19">
        <f>IF(Checklist48[[#This Row],[SGUID]]="",IF(Checklist48[[#This Row],[SSGUID]]="",0,1),1)</f>
        <v>0</v>
      </c>
      <c r="E215" s="20" t="s">
        <v>695</v>
      </c>
      <c r="F215" s="56" t="str">
        <f>_xlfn.IFNA(Checklist48[[#This Row],[RelatedPQ]],"NA")</f>
        <v>NA</v>
      </c>
      <c r="G215" s="20" t="e">
        <f>IF(Checklist48[[#This Row],[PIGUID]]="","",INDEX(#REF!,MATCH(Checklist48[[#This Row],[PIGUID&amp;NO]],#REF!,0),2))</f>
        <v>#N/A</v>
      </c>
      <c r="H215" s="56" t="str">
        <f>Checklist48[[#This Row],[PIGUID]]&amp;"NO"</f>
        <v>3v8QZW9aUI3t8xNkFrrjFTNO</v>
      </c>
      <c r="I215" s="56" t="b">
        <f>IF(Checklist48[[#This Row],[PIGUID]]="","",INDEX(PIs[NA Exempt],MATCH(Checklist48[[#This Row],[PIGUID]],PIs[GUID],0),1))</f>
        <v>0</v>
      </c>
      <c r="J215" s="20" t="str">
        <f>IF(Checklist48[[#This Row],[SGUID]]="",IF(Checklist48[[#This Row],[SSGUID]]="",IF(Checklist48[[#This Row],[PIGUID]]="","",INDEX(PIs[[Column1]:[SS]],MATCH(Checklist48[[#This Row],[PIGUID]],PIs[GUID],0),2)),INDEX(PIs[[Column1]:[SS]],MATCH(Checklist48[[#This Row],[SSGUID]],PIs[SSGUID],0),18)),INDEX(PIs[[Column1]:[SS]],MATCH(Checklist48[[#This Row],[SGUID]],PIs[SGUID],0),14))</f>
        <v>FO 13.02</v>
      </c>
      <c r="K215" s="20" t="str">
        <f>IF(Checklist48[[#This Row],[SGUID]]="",IF(Checklist48[[#This Row],[SSGUID]]="",IF(Checklist48[[#This Row],[PIGUID]]="","",INDEX(PIs[[Column1]:[SS]],MATCH(Checklist48[[#This Row],[PIGUID]],PIs[GUID],0),4)),INDEX(PIs[[Column1]:[Ssbody]],MATCH(Checklist48[[#This Row],[SSGUID]],PIs[SSGUID],0),19)),INDEX(PIs[[Column1]:[SS]],MATCH(Checklist48[[#This Row],[SGUID]],PIs[SGUID],0),15))</f>
        <v>Es findet ein Austausch zwischen der Betriebsleitung und den Arbeitern über Themen zu Gesundheit, Sicherheit und Wohlbefinden von Arbeitern statt.</v>
      </c>
      <c r="L215" s="20" t="str">
        <f>IF(Checklist48[[#This Row],[SGUID]]="",IF(Checklist48[[#This Row],[SSGUID]]="",INDEX(PIs[[Column1]:[SS]],MATCH(Checklist48[[#This Row],[PIGUID]],PIs[GUID],0),6),""),"")</f>
        <v>Aufzeichnungen müssen belegen, dass ein Austausch zwischen der Betriebsleitung und den Arbeitern über Themen zu Gesundheit, Sicherheit und Wohlbefinden offen stattfinden kann (d. h. ohne Angst vor Einschüchterung oder negativen Konsequenzen) und dieser mindestens einmal jährlich stattfindet. Eine Beurteilung des Inhalts, der Richtigkeit oder des Ergebnisses eines solchen Austauschs durch den Auditor der Zertifizierungsstelle (CB) ist nicht notwendig. Es müssen Nachweise darüber vorhanden sein, dass auf Anliegen der Arbeiter hinsichtlich Gesundheit, Sicherheit und Wohlbefinden eingegangen wird.
\- Die Arbeiter müssen ausdrücklich darüber aufgeklärt werden, dass sie bei triftigem Grund unsichere Arbeiten abbrechen müssen. Bei Inanspruchnahme dieses Rechts in gutem Glauben darf es zu keinerlei negativen Konsequenzen für die Arbeiter kommen.
\- Unfälle, Beinaheunfälle oder andere Vorfälle müssen gemeldet werden. Ihre Ursache muss ermittelt und mit den Arbeitern besprochen werden.
\- Die Betriebsleitung muss Korrekturmaßnahmen festlegen, mit denen einem erneuten Auftreten ähnlicher Vorfälle vorgebeugt wird. Sie muss den Arbeitern die Korrekturmaßnahmen verständlich erläutern.
\- Die Arbeiter müssen der Betriebsleitung Situationen schildern, in denen sie sich Risiken ausgesetzt sehen.
\- Die Betriebsleitung muss die Verfahren erläutern, mit denen von den Arbeitern aufgezeigte Risiken behoben oder verringert werden.</v>
      </c>
      <c r="M215" s="20" t="str">
        <f>IF(Checklist48[[#This Row],[SSGUID]]="",IF(Checklist48[[#This Row],[PIGUID]]="","",INDEX(PIs[[Column1]:[SS]],MATCH(Checklist48[[#This Row],[PIGUID]],PIs[GUID],0),8)),"")</f>
        <v>Nicht kritisches Musskriterium</v>
      </c>
      <c r="N215" s="69"/>
      <c r="O215" s="69"/>
      <c r="P215" s="20" t="str">
        <f>IF(Checklist48[[#This Row],[ifna]]="NA","",IF(Checklist48[[#This Row],[RelatedPQ]]=0,"",IF(Checklist48[[#This Row],[RelatedPQ]]="","",IF((INDEX(#REF!,MATCH(Checklist48[[#This Row],[PIGUID&amp;NO]],#REF!,0),1))=Checklist48[[#This Row],[PIGUID]],'Static ID Table'!$A$10,""))))</f>
        <v/>
      </c>
      <c r="Q215" s="20" t="str">
        <f>IF(Checklist48[[#This Row],[Nicht anwendbar]]='Static ID Table'!$A$10,INDEX(#REF!,MATCH(Checklist48[[#This Row],[RelatedPQ]],#REF!,0),3),"")</f>
        <v/>
      </c>
      <c r="R215" s="69"/>
    </row>
    <row r="216" spans="2:18" ht="71.400000000000006" x14ac:dyDescent="0.3">
      <c r="B216" s="20"/>
      <c r="C216" s="20"/>
      <c r="D216" s="19">
        <f>IF(Checklist48[[#This Row],[SGUID]]="",IF(Checklist48[[#This Row],[SSGUID]]="",0,1),1)</f>
        <v>0</v>
      </c>
      <c r="E216" s="20" t="s">
        <v>211</v>
      </c>
      <c r="F216" s="56" t="str">
        <f>_xlfn.IFNA(Checklist48[[#This Row],[RelatedPQ]],"NA")</f>
        <v>NA</v>
      </c>
      <c r="G216" s="20" t="e">
        <f>IF(Checklist48[[#This Row],[PIGUID]]="","",INDEX(#REF!,MATCH(Checklist48[[#This Row],[PIGUID&amp;NO]],#REF!,0),2))</f>
        <v>#N/A</v>
      </c>
      <c r="H216" s="56" t="str">
        <f>Checklist48[[#This Row],[PIGUID]]&amp;"NO"</f>
        <v>6m2CM7xng3ccCVsRIIf2WfNO</v>
      </c>
      <c r="I216" s="56" t="b">
        <f>IF(Checklist48[[#This Row],[PIGUID]]="","",INDEX(PIs[NA Exempt],MATCH(Checklist48[[#This Row],[PIGUID]],PIs[GUID],0),1))</f>
        <v>0</v>
      </c>
      <c r="J216" s="20" t="str">
        <f>IF(Checklist48[[#This Row],[SGUID]]="",IF(Checklist48[[#This Row],[SSGUID]]="",IF(Checklist48[[#This Row],[PIGUID]]="","",INDEX(PIs[[Column1]:[SS]],MATCH(Checklist48[[#This Row],[PIGUID]],PIs[GUID],0),2)),INDEX(PIs[[Column1]:[SS]],MATCH(Checklist48[[#This Row],[SSGUID]],PIs[SSGUID],0),18)),INDEX(PIs[[Column1]:[SS]],MATCH(Checklist48[[#This Row],[SGUID]],PIs[SGUID],0),14))</f>
        <v>FO 13.03</v>
      </c>
      <c r="K216" s="20" t="str">
        <f>IF(Checklist48[[#This Row],[SGUID]]="",IF(Checklist48[[#This Row],[SSGUID]]="",IF(Checklist48[[#This Row],[PIGUID]]="","",INDEX(PIs[[Column1]:[SS]],MATCH(Checklist48[[#This Row],[PIGUID]],PIs[GUID],0),4)),INDEX(PIs[[Column1]:[Ssbody]],MATCH(Checklist48[[#This Row],[SSGUID]],PIs[SSGUID],0),19)),INDEX(PIs[[Column1]:[SS]],MATCH(Checklist48[[#This Row],[SGUID]],PIs[SGUID],0),15))</f>
        <v>Arbeiter haben Zugang zu sauberem Trinkwasser, Plätzen zum Aufbewahren von Lebensmitteln sowie Ess- und Ruhebereichen.</v>
      </c>
      <c r="L216" s="20" t="str">
        <f>IF(Checklist48[[#This Row],[SGUID]]="",IF(Checklist48[[#This Row],[SSGUID]]="",INDEX(PIs[[Column1]:[SS]],MATCH(Checklist48[[#This Row],[PIGUID]],PIs[GUID],0),6),""),"")</f>
        <v>Falls die Arbeiter auf dem Betrieb essen, muss ihnen ein sauberer Platz zum Aufbewahren von Lebensmitteln und ein sauberer Essbereich zur Verfügung gestellt werden. Trinkwasser muss den Arbeitern stets kostenlos zur Verfügung stehen. Der Zugang der Arbeiter zu Trinkwasser darf nicht eingeschränkt sein. Es müssen ausgewiesene Ruhe- und Pausenbereiche vorhanden sein.</v>
      </c>
      <c r="M216" s="20" t="str">
        <f>IF(Checklist48[[#This Row],[SSGUID]]="",IF(Checklist48[[#This Row],[PIGUID]]="","",INDEX(PIs[[Column1]:[SS]],MATCH(Checklist48[[#This Row],[PIGUID]],PIs[GUID],0),8)),"")</f>
        <v>Kritisches Musskriterium</v>
      </c>
      <c r="N216" s="69"/>
      <c r="O216" s="69"/>
      <c r="P216" s="20" t="str">
        <f>IF(Checklist48[[#This Row],[ifna]]="NA","",IF(Checklist48[[#This Row],[RelatedPQ]]=0,"",IF(Checklist48[[#This Row],[RelatedPQ]]="","",IF((INDEX(#REF!,MATCH(Checklist48[[#This Row],[PIGUID&amp;NO]],#REF!,0),1))=Checklist48[[#This Row],[PIGUID]],'Static ID Table'!$A$10,""))))</f>
        <v/>
      </c>
      <c r="Q216" s="20" t="str">
        <f>IF(Checklist48[[#This Row],[Nicht anwendbar]]='Static ID Table'!$A$10,INDEX(#REF!,MATCH(Checklist48[[#This Row],[RelatedPQ]],#REF!,0),3),"")</f>
        <v/>
      </c>
      <c r="R216" s="69"/>
    </row>
    <row r="217" spans="2:18" ht="204" x14ac:dyDescent="0.3">
      <c r="B217" s="20"/>
      <c r="C217" s="20"/>
      <c r="D217" s="19">
        <f>IF(Checklist48[[#This Row],[SGUID]]="",IF(Checklist48[[#This Row],[SSGUID]]="",0,1),1)</f>
        <v>0</v>
      </c>
      <c r="E217" s="20" t="s">
        <v>713</v>
      </c>
      <c r="F217" s="56" t="str">
        <f>_xlfn.IFNA(Checklist48[[#This Row],[RelatedPQ]],"NA")</f>
        <v>NA</v>
      </c>
      <c r="G217" s="20" t="e">
        <f>IF(Checklist48[[#This Row],[PIGUID]]="","",INDEX(#REF!,MATCH(Checklist48[[#This Row],[PIGUID&amp;NO]],#REF!,0),2))</f>
        <v>#N/A</v>
      </c>
      <c r="H217" s="56" t="str">
        <f>Checklist48[[#This Row],[PIGUID]]&amp;"NO"</f>
        <v>5PxgCdqFWPbg4qcza8rlb8NO</v>
      </c>
      <c r="I217" s="56" t="b">
        <f>IF(Checklist48[[#This Row],[PIGUID]]="","",INDEX(PIs[NA Exempt],MATCH(Checklist48[[#This Row],[PIGUID]],PIs[GUID],0),1))</f>
        <v>0</v>
      </c>
      <c r="J217" s="20" t="str">
        <f>IF(Checklist48[[#This Row],[SGUID]]="",IF(Checklist48[[#This Row],[SSGUID]]="",IF(Checklist48[[#This Row],[PIGUID]]="","",INDEX(PIs[[Column1]:[SS]],MATCH(Checklist48[[#This Row],[PIGUID]],PIs[GUID],0),2)),INDEX(PIs[[Column1]:[SS]],MATCH(Checklist48[[#This Row],[SSGUID]],PIs[SSGUID],0),18)),INDEX(PIs[[Column1]:[SS]],MATCH(Checklist48[[#This Row],[SGUID]],PIs[SGUID],0),14))</f>
        <v>FO 13.04</v>
      </c>
      <c r="K217" s="20" t="str">
        <f>IF(Checklist48[[#This Row],[SGUID]]="",IF(Checklist48[[#This Row],[SSGUID]]="",IF(Checklist48[[#This Row],[PIGUID]]="","",INDEX(PIs[[Column1]:[SS]],MATCH(Checklist48[[#This Row],[PIGUID]],PIs[GUID],0),4)),INDEX(PIs[[Column1]:[Ssbody]],MATCH(Checklist48[[#This Row],[SSGUID]],PIs[SSGUID],0),19)),INDEX(PIs[[Column1]:[SS]],MATCH(Checklist48[[#This Row],[SGUID]],PIs[SGUID],0),15))</f>
        <v>Die Unterkünfte auf dem Betrieb entsprechen den lokalen Vorschriften, sind bewohnbar und verfügen über eine Grundausstattung.</v>
      </c>
      <c r="L217" s="20" t="str">
        <f>IF(Checklist48[[#This Row],[SGUID]]="",IF(Checklist48[[#This Row],[SSGUID]]="",INDEX(PIs[[Column1]:[SS]],MATCH(Checklist48[[#This Row],[PIGUID]],PIs[GUID],0),6),""),"")</f>
        <v>Die Arbeiterunterkünfte auf dem Betrieb müssen bewohnbar sein. Sie müssen über ein solides Dach, Fenster und Türen, hygienische und sichere Bereiche zur Lebensmittelzubereitung sowie über eine Grundausstattung mit Trinkwasseranschluss, Toiletten und Abwasseranlage verfügen. Die Unterkünfte müssen mindestens den örtlich geltenden Gesundheits- und Sicherheitsvorschriften für Arbeiter entsprechen.
Die Unterkünfte müssen von jeglichen in der Risikobeurteilung ermittelten chemischen Gefährdungen (inkl. entzündlicher Stoffe oder anderer Gefährdungen, die eine Brandgefahr bergen), biologischen Gefährdungen (z. B. Schimmel oder Abwasser) und physikalischen Gefährdungen (z. B. Lärm, Strahlung, schlechte Belüftung oder extreme Temperaturen) entfernt liegen.
Falls keine Abwasseranlage vorhanden ist, genügen auch Klärgruben, sofern sie den geltenden Vorschriften entsprechen.</v>
      </c>
      <c r="M217" s="20" t="str">
        <f>IF(Checklist48[[#This Row],[SSGUID]]="",IF(Checklist48[[#This Row],[PIGUID]]="","",INDEX(PIs[[Column1]:[SS]],MATCH(Checklist48[[#This Row],[PIGUID]],PIs[GUID],0),8)),"")</f>
        <v>Kritisches Musskriterium</v>
      </c>
      <c r="N217" s="69"/>
      <c r="O217" s="69"/>
      <c r="P217" s="20" t="str">
        <f>IF(Checklist48[[#This Row],[ifna]]="NA","",IF(Checklist48[[#This Row],[RelatedPQ]]=0,"",IF(Checklist48[[#This Row],[RelatedPQ]]="","",IF((INDEX(#REF!,MATCH(Checklist48[[#This Row],[PIGUID&amp;NO]],#REF!,0),1))=Checklist48[[#This Row],[PIGUID]],'Static ID Table'!$A$10,""))))</f>
        <v/>
      </c>
      <c r="Q217" s="20" t="str">
        <f>IF(Checklist48[[#This Row],[Nicht anwendbar]]='Static ID Table'!$A$10,INDEX(#REF!,MATCH(Checklist48[[#This Row],[RelatedPQ]],#REF!,0),3),"")</f>
        <v/>
      </c>
      <c r="R217" s="69"/>
    </row>
    <row r="218" spans="2:18" ht="30.6" x14ac:dyDescent="0.3">
      <c r="B218" s="20"/>
      <c r="C218" s="20"/>
      <c r="D218" s="19">
        <f>IF(Checklist48[[#This Row],[SGUID]]="",IF(Checklist48[[#This Row],[SSGUID]]="",0,1),1)</f>
        <v>0</v>
      </c>
      <c r="E218" s="20" t="s">
        <v>707</v>
      </c>
      <c r="F218" s="56" t="str">
        <f>_xlfn.IFNA(Checklist48[[#This Row],[RelatedPQ]],"NA")</f>
        <v>NA</v>
      </c>
      <c r="G218" s="20" t="e">
        <f>IF(Checklist48[[#This Row],[PIGUID]]="","",INDEX(#REF!,MATCH(Checklist48[[#This Row],[PIGUID&amp;NO]],#REF!,0),2))</f>
        <v>#N/A</v>
      </c>
      <c r="H218" s="56" t="str">
        <f>Checklist48[[#This Row],[PIGUID]]&amp;"NO"</f>
        <v>5VXPqUtRdc5EWtag7SynfNNO</v>
      </c>
      <c r="I218" s="56" t="b">
        <f>IF(Checklist48[[#This Row],[PIGUID]]="","",INDEX(PIs[NA Exempt],MATCH(Checklist48[[#This Row],[PIGUID]],PIs[GUID],0),1))</f>
        <v>0</v>
      </c>
      <c r="J218" s="20" t="str">
        <f>IF(Checklist48[[#This Row],[SGUID]]="",IF(Checklist48[[#This Row],[SSGUID]]="",IF(Checklist48[[#This Row],[PIGUID]]="","",INDEX(PIs[[Column1]:[SS]],MATCH(Checklist48[[#This Row],[PIGUID]],PIs[GUID],0),2)),INDEX(PIs[[Column1]:[SS]],MATCH(Checklist48[[#This Row],[SSGUID]],PIs[SSGUID],0),18)),INDEX(PIs[[Column1]:[SS]],MATCH(Checklist48[[#This Row],[SGUID]],PIs[SGUID],0),14))</f>
        <v>FO 13.05</v>
      </c>
      <c r="K218" s="20" t="str">
        <f>IF(Checklist48[[#This Row],[SGUID]]="",IF(Checklist48[[#This Row],[SSGUID]]="",IF(Checklist48[[#This Row],[PIGUID]]="","",INDEX(PIs[[Column1]:[SS]],MATCH(Checklist48[[#This Row],[PIGUID]],PIs[GUID],0),4)),INDEX(PIs[[Column1]:[Ssbody]],MATCH(Checklist48[[#This Row],[SSGUID]],PIs[SSGUID],0),19)),INDEX(PIs[[Column1]:[SS]],MATCH(Checklist48[[#This Row],[SGUID]],PIs[SGUID],0),15))</f>
        <v>Die Transportmöglichkeiten für Arbeiter sind sicher.</v>
      </c>
      <c r="L218" s="20" t="str">
        <f>IF(Checklist48[[#This Row],[SGUID]]="",IF(Checklist48[[#This Row],[SSGUID]]="",INDEX(PIs[[Column1]:[SS]],MATCH(Checklist48[[#This Row],[PIGUID]],PIs[GUID],0),6),""),"")</f>
        <v>Die Transportmöglichkeiten müssen für die Arbeiter sicher sein und den geltenden Sicherheitsanforderungen und -vorschriften entsprechen.</v>
      </c>
      <c r="M218" s="20" t="str">
        <f>IF(Checklist48[[#This Row],[SSGUID]]="",IF(Checklist48[[#This Row],[PIGUID]]="","",INDEX(PIs[[Column1]:[SS]],MATCH(Checklist48[[#This Row],[PIGUID]],PIs[GUID],0),8)),"")</f>
        <v>Nicht kritisches Musskriterium</v>
      </c>
      <c r="N218" s="69"/>
      <c r="O218" s="69"/>
      <c r="P218" s="20" t="str">
        <f>IF(Checklist48[[#This Row],[ifna]]="NA","",IF(Checklist48[[#This Row],[RelatedPQ]]=0,"",IF(Checklist48[[#This Row],[RelatedPQ]]="","",IF((INDEX(#REF!,MATCH(Checklist48[[#This Row],[PIGUID&amp;NO]],#REF!,0),1))=Checklist48[[#This Row],[PIGUID]],'Static ID Table'!$A$10,""))))</f>
        <v/>
      </c>
      <c r="Q218" s="20" t="str">
        <f>IF(Checklist48[[#This Row],[Nicht anwendbar]]='Static ID Table'!$A$10,INDEX(#REF!,MATCH(Checklist48[[#This Row],[RelatedPQ]],#REF!,0),3),"")</f>
        <v/>
      </c>
      <c r="R218" s="69"/>
    </row>
    <row r="219" spans="2:18" ht="132.6" x14ac:dyDescent="0.3">
      <c r="B219" s="20"/>
      <c r="C219" s="20"/>
      <c r="D219" s="19">
        <f>IF(Checklist48[[#This Row],[SGUID]]="",IF(Checklist48[[#This Row],[SSGUID]]="",0,1),1)</f>
        <v>0</v>
      </c>
      <c r="E219" s="20" t="s">
        <v>332</v>
      </c>
      <c r="F219" s="56" t="str">
        <f>_xlfn.IFNA(Checklist48[[#This Row],[RelatedPQ]],"NA")</f>
        <v>NA</v>
      </c>
      <c r="G219" s="20" t="e">
        <f>IF(Checklist48[[#This Row],[PIGUID]]="","",INDEX(#REF!,MATCH(Checklist48[[#This Row],[PIGUID&amp;NO]],#REF!,0),2))</f>
        <v>#N/A</v>
      </c>
      <c r="H219" s="56" t="str">
        <f>Checklist48[[#This Row],[PIGUID]]&amp;"NO"</f>
        <v>1H3e5KHzGFy38mmKqXhq4WNO</v>
      </c>
      <c r="I219" s="56" t="b">
        <f>IF(Checklist48[[#This Row],[PIGUID]]="","",INDEX(PIs[NA Exempt],MATCH(Checklist48[[#This Row],[PIGUID]],PIs[GUID],0),1))</f>
        <v>0</v>
      </c>
      <c r="J219" s="20" t="str">
        <f>IF(Checklist48[[#This Row],[SGUID]]="",IF(Checklist48[[#This Row],[SSGUID]]="",IF(Checklist48[[#This Row],[PIGUID]]="","",INDEX(PIs[[Column1]:[SS]],MATCH(Checklist48[[#This Row],[PIGUID]],PIs[GUID],0),2)),INDEX(PIs[[Column1]:[SS]],MATCH(Checklist48[[#This Row],[SSGUID]],PIs[SSGUID],0),18)),INDEX(PIs[[Column1]:[SS]],MATCH(Checklist48[[#This Row],[SGUID]],PIs[SGUID],0),14))</f>
        <v>FO 13.06</v>
      </c>
      <c r="K219" s="20"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gewährt den Arbeitern nahe ihrer Arbeit Zugang zu sauberen Toiletten und Handwascheinrichtungen.</v>
      </c>
      <c r="L219" s="20" t="str">
        <f>IF(Checklist48[[#This Row],[SGUID]]="",IF(Checklist48[[#This Row],[SSGUID]]="",INDEX(PIs[[Column1]:[SS]],MATCH(Checklist48[[#This Row],[PIGUID]],PIs[GUID],0),6),""),"")</f>
        <v>Sanitäre Anlagen auf dem Feld müssen so entworfen, konstruiert und positioniert werden, dass sie für Servicearbeiten direkt zugänglich sind. Stationäre oder mobile Toiletten (einschließlich Plumpsklos) müssen aus Materialien gebaut sein, die einfach zu reinigen und hygienisch sauber zu halten sind. Die Toiletten müssen sich in angemessener Nähe zum Arbeitsplatz befinden (nicht weiter als 500 m bzw. 7 Minuten entfernt). Wenn sich keine oder unzureichende Toiletten in angemessener Nähe zum Arbeitsplatz befinden, hat der Produzent diesen Grundsatz und die betreffenden Kriterien nicht erfüllt. Die Toiletten müssen in angemessener Weise instand gehalten und ausgestattet sein.</v>
      </c>
      <c r="M219" s="20" t="str">
        <f>IF(Checklist48[[#This Row],[SSGUID]]="",IF(Checklist48[[#This Row],[PIGUID]]="","",INDEX(PIs[[Column1]:[SS]],MATCH(Checklist48[[#This Row],[PIGUID]],PIs[GUID],0),8)),"")</f>
        <v>Nicht kritisches Musskriterium</v>
      </c>
      <c r="N219" s="69"/>
      <c r="O219" s="69"/>
      <c r="P219" s="20" t="str">
        <f>IF(Checklist48[[#This Row],[ifna]]="NA","",IF(Checklist48[[#This Row],[RelatedPQ]]=0,"",IF(Checklist48[[#This Row],[RelatedPQ]]="","",IF((INDEX(#REF!,MATCH(Checklist48[[#This Row],[PIGUID&amp;NO]],#REF!,0),1))=Checklist48[[#This Row],[PIGUID]],'Static ID Table'!$A$10,""))))</f>
        <v/>
      </c>
      <c r="Q219" s="20" t="str">
        <f>IF(Checklist48[[#This Row],[Nicht anwendbar]]='Static ID Table'!$A$10,INDEX(#REF!,MATCH(Checklist48[[#This Row],[RelatedPQ]],#REF!,0),3),"")</f>
        <v/>
      </c>
      <c r="R219" s="69"/>
    </row>
  </sheetData>
  <sheetProtection algorithmName="SHA-512" hashValue="bsQPjTTts+DHu3z/MJkpyAViiOxUbqMj1yN/InFDkKIcSsPQXho4UQUI1oqTtDLu14yJFQ80yZXJWgBBWMtQNA==" saltValue="gi7OKiYmKo13Baw81R8XlA==" spinCount="100000" sheet="1" formatCells="0" formatColumns="0" formatRows="0" insertColumns="0" insertRows="0" insertHyperlinks="0" sort="0" autoFilter="0" pivotTables="0"/>
  <phoneticPr fontId="1" type="noConversion"/>
  <conditionalFormatting sqref="J2:J219">
    <cfRule type="expression" dxfId="2" priority="4">
      <formula>B2&lt;&gt;""</formula>
    </cfRule>
  </conditionalFormatting>
  <conditionalFormatting sqref="J1:O219">
    <cfRule type="expression" dxfId="1" priority="1">
      <formula>$P1="Not Applicable"</formula>
    </cfRule>
  </conditionalFormatting>
  <conditionalFormatting sqref="K2:K219">
    <cfRule type="expression" dxfId="0" priority="5">
      <formula>$D2=1</formula>
    </cfRule>
  </conditionalFormatting>
  <dataValidations disablePrompts="1" count="1">
    <dataValidation type="list" allowBlank="1" showDropDown="1" showInputMessage="1" showErrorMessage="1" sqref="N2:O219" xr:uid="{8F618F93-653E-46E7-9648-5E8320236F5B}">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&amp;L&amp;"Arial,Regular"&amp;8Referenzcode: IFA-Standard Smart, Checkliste für FO; V6.0_Sep22; deutsche Version
&amp;A
Seite &amp;P von &amp;N&amp;R&amp;"Arial,Regular"&amp;8© GLOBALG.A.P. c/o FoodPLUS GmbH
Spichernstr. 55, 50672 Köln, Deutschland 
&amp;K00A039www.globalgap.org</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lcf76f155ced4ddcb4097134ff3c332f xmlns="3fcbf3cb-b373-44a0-966d-dc1ff9089511">
      <Terms xmlns="http://schemas.microsoft.com/office/infopath/2007/PartnerControls"/>
    </lcf76f155ced4ddcb4097134ff3c332f>
    <TaxCatchAll xmlns="50795b52-d884-4f3c-a547-4763e70ede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18" ma:contentTypeDescription="Create a new document." ma:contentTypeScope="" ma:versionID="1cef5ae018353d0ba07a3f0280f301eb">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7a97ca785144f12be132dc69b8f2ca84"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1AE48-E17D-4995-80D0-15A9D4B40A53}">
  <ds:schemaRef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846357c2-654a-40fe-8f33-196591bfd519"/>
    <ds:schemaRef ds:uri="http://schemas.microsoft.com/office/infopath/2007/PartnerControls"/>
    <ds:schemaRef ds:uri="http://schemas.openxmlformats.org/package/2006/metadata/core-properties"/>
    <ds:schemaRef ds:uri="afbe02a4-023e-4221-a3c6-4c1a7efc925c"/>
    <ds:schemaRef ds:uri="50795b52-d884-4f3c-a547-4763e70ede17"/>
    <ds:schemaRef ds:uri="3fcbf3cb-b373-44a0-966d-dc1ff9089511"/>
  </ds:schemaRefs>
</ds:datastoreItem>
</file>

<file path=customXml/itemProps2.xml><?xml version="1.0" encoding="utf-8"?>
<ds:datastoreItem xmlns:ds="http://schemas.openxmlformats.org/officeDocument/2006/customXml" ds:itemID="{C11F379C-D7A0-41A0-9DF2-4444DC9DA370}">
  <ds:schemaRefs>
    <ds:schemaRef ds:uri="http://schemas.microsoft.com/sharepoint/v3/contenttype/forms"/>
  </ds:schemaRefs>
</ds:datastoreItem>
</file>

<file path=customXml/itemProps3.xml><?xml version="1.0" encoding="utf-8"?>
<ds:datastoreItem xmlns:ds="http://schemas.openxmlformats.org/officeDocument/2006/customXml" ds:itemID="{686AF142-8082-4022-A5CC-728AC843A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Steps</vt:lpstr>
      <vt:lpstr>PI</vt:lpstr>
      <vt:lpstr>S</vt:lpstr>
      <vt:lpstr>PQ</vt:lpstr>
      <vt:lpstr>Static ID Table</vt:lpstr>
      <vt:lpstr>Cover</vt:lpstr>
      <vt:lpstr>Anleitung</vt:lpstr>
      <vt:lpstr>Audit-Anmerkungen</vt:lpstr>
      <vt:lpstr>G&amp;K</vt:lpstr>
      <vt:lpstr>'G&amp;K'!Drucktitel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Wagner Markus - LACON</cp:lastModifiedBy>
  <cp:revision/>
  <dcterms:created xsi:type="dcterms:W3CDTF">2022-02-15T08:58:08Z</dcterms:created>
  <dcterms:modified xsi:type="dcterms:W3CDTF">2023-12-12T08:39:22Z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0x0101007FC6C3BB33DE3B40814B9E8054F46FD0</vt:lpwstr>
  </property>
  <property fmtid="{D5CDD505-2E9C-101B-9397-08002B2CF9AE}" pid="3" name="MediaServiceImageTags">
    <vt:lpwstr/>
  </property>
</Properties>
</file>