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geoffroydecooman/Downloads/"/>
    </mc:Choice>
  </mc:AlternateContent>
  <xr:revisionPtr revIDLastSave="0" documentId="13_ncr:1_{4169C823-5E5C-5440-9F19-BFBA84F6414C}" xr6:coauthVersionLast="47" xr6:coauthVersionMax="47" xr10:uidLastSave="{00000000-0000-0000-0000-000000000000}"/>
  <bookViews>
    <workbookView xWindow="0" yWindow="680" windowWidth="16380" windowHeight="8200" tabRatio="500" activeTab="2" xr2:uid="{00000000-000D-0000-FFFF-FFFF00000000}"/>
  </bookViews>
  <sheets>
    <sheet name="1. One Fund" sheetId="1" r:id="rId1"/>
    <sheet name="2. Portfolio (10 Funds)" sheetId="2" r:id="rId2"/>
    <sheet name="3. Experiments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55" i="3" l="1"/>
  <c r="G355" i="3"/>
  <c r="F355" i="3"/>
  <c r="E355" i="3"/>
  <c r="D355" i="3"/>
  <c r="C355" i="3"/>
  <c r="B355" i="3"/>
  <c r="H355" i="3" s="1"/>
  <c r="I354" i="3"/>
  <c r="G354" i="3"/>
  <c r="F354" i="3"/>
  <c r="E354" i="3"/>
  <c r="D354" i="3"/>
  <c r="C354" i="3"/>
  <c r="B354" i="3"/>
  <c r="I353" i="3"/>
  <c r="G353" i="3"/>
  <c r="F353" i="3"/>
  <c r="E353" i="3"/>
  <c r="D353" i="3"/>
  <c r="C353" i="3"/>
  <c r="B353" i="3"/>
  <c r="I352" i="3"/>
  <c r="G352" i="3"/>
  <c r="F352" i="3"/>
  <c r="E352" i="3"/>
  <c r="D352" i="3"/>
  <c r="C352" i="3"/>
  <c r="B352" i="3"/>
  <c r="I351" i="3"/>
  <c r="G351" i="3"/>
  <c r="F351" i="3"/>
  <c r="E351" i="3"/>
  <c r="D351" i="3"/>
  <c r="C351" i="3"/>
  <c r="B351" i="3"/>
  <c r="I350" i="3"/>
  <c r="G350" i="3"/>
  <c r="F350" i="3"/>
  <c r="E350" i="3"/>
  <c r="D350" i="3"/>
  <c r="C350" i="3"/>
  <c r="B350" i="3"/>
  <c r="I349" i="3"/>
  <c r="G349" i="3"/>
  <c r="F349" i="3"/>
  <c r="E349" i="3"/>
  <c r="D349" i="3"/>
  <c r="C349" i="3"/>
  <c r="B349" i="3"/>
  <c r="I348" i="3"/>
  <c r="G348" i="3"/>
  <c r="F348" i="3"/>
  <c r="E348" i="3"/>
  <c r="D348" i="3"/>
  <c r="C348" i="3"/>
  <c r="B348" i="3"/>
  <c r="I347" i="3"/>
  <c r="G347" i="3"/>
  <c r="F347" i="3"/>
  <c r="E347" i="3"/>
  <c r="D347" i="3"/>
  <c r="C347" i="3"/>
  <c r="B347" i="3"/>
  <c r="I346" i="3"/>
  <c r="G346" i="3"/>
  <c r="F346" i="3"/>
  <c r="E346" i="3"/>
  <c r="D346" i="3"/>
  <c r="C346" i="3"/>
  <c r="B346" i="3"/>
  <c r="I345" i="3"/>
  <c r="G345" i="3"/>
  <c r="F345" i="3"/>
  <c r="E345" i="3"/>
  <c r="D345" i="3"/>
  <c r="C345" i="3"/>
  <c r="B345" i="3"/>
  <c r="I344" i="3"/>
  <c r="G344" i="3"/>
  <c r="F344" i="3"/>
  <c r="E344" i="3"/>
  <c r="D344" i="3"/>
  <c r="C344" i="3"/>
  <c r="B344" i="3"/>
  <c r="I343" i="3"/>
  <c r="G343" i="3"/>
  <c r="F343" i="3"/>
  <c r="E343" i="3"/>
  <c r="D343" i="3"/>
  <c r="C343" i="3"/>
  <c r="B343" i="3"/>
  <c r="I342" i="3"/>
  <c r="G342" i="3"/>
  <c r="F342" i="3"/>
  <c r="E342" i="3"/>
  <c r="D342" i="3"/>
  <c r="C342" i="3"/>
  <c r="B342" i="3"/>
  <c r="I341" i="3"/>
  <c r="G341" i="3"/>
  <c r="F341" i="3"/>
  <c r="E341" i="3"/>
  <c r="D341" i="3"/>
  <c r="C341" i="3"/>
  <c r="B341" i="3"/>
  <c r="I333" i="3"/>
  <c r="G333" i="3"/>
  <c r="F333" i="3"/>
  <c r="E333" i="3"/>
  <c r="D333" i="3"/>
  <c r="C333" i="3"/>
  <c r="B333" i="3"/>
  <c r="I332" i="3"/>
  <c r="G332" i="3"/>
  <c r="F332" i="3"/>
  <c r="E332" i="3"/>
  <c r="D332" i="3"/>
  <c r="C332" i="3"/>
  <c r="B332" i="3"/>
  <c r="I331" i="3"/>
  <c r="G331" i="3"/>
  <c r="F331" i="3"/>
  <c r="E331" i="3"/>
  <c r="D331" i="3"/>
  <c r="C331" i="3"/>
  <c r="B331" i="3"/>
  <c r="I330" i="3"/>
  <c r="G330" i="3"/>
  <c r="F330" i="3"/>
  <c r="E330" i="3"/>
  <c r="D330" i="3"/>
  <c r="C330" i="3"/>
  <c r="B330" i="3"/>
  <c r="I329" i="3"/>
  <c r="G329" i="3"/>
  <c r="F329" i="3"/>
  <c r="E329" i="3"/>
  <c r="D329" i="3"/>
  <c r="C329" i="3"/>
  <c r="B329" i="3"/>
  <c r="I328" i="3"/>
  <c r="G328" i="3"/>
  <c r="F328" i="3"/>
  <c r="E328" i="3"/>
  <c r="D328" i="3"/>
  <c r="C328" i="3"/>
  <c r="B328" i="3"/>
  <c r="I327" i="3"/>
  <c r="G327" i="3"/>
  <c r="F327" i="3"/>
  <c r="E327" i="3"/>
  <c r="D327" i="3"/>
  <c r="C327" i="3"/>
  <c r="B327" i="3"/>
  <c r="I326" i="3"/>
  <c r="G326" i="3"/>
  <c r="F326" i="3"/>
  <c r="E326" i="3"/>
  <c r="D326" i="3"/>
  <c r="C326" i="3"/>
  <c r="B326" i="3"/>
  <c r="I325" i="3"/>
  <c r="G325" i="3"/>
  <c r="F325" i="3"/>
  <c r="E325" i="3"/>
  <c r="D325" i="3"/>
  <c r="C325" i="3"/>
  <c r="B325" i="3"/>
  <c r="I324" i="3"/>
  <c r="G324" i="3"/>
  <c r="F324" i="3"/>
  <c r="E324" i="3"/>
  <c r="D324" i="3"/>
  <c r="C324" i="3"/>
  <c r="B324" i="3"/>
  <c r="I323" i="3"/>
  <c r="G323" i="3"/>
  <c r="F323" i="3"/>
  <c r="E323" i="3"/>
  <c r="D323" i="3"/>
  <c r="C323" i="3"/>
  <c r="B323" i="3"/>
  <c r="I322" i="3"/>
  <c r="G322" i="3"/>
  <c r="F322" i="3"/>
  <c r="E322" i="3"/>
  <c r="D322" i="3"/>
  <c r="C322" i="3"/>
  <c r="B322" i="3"/>
  <c r="I321" i="3"/>
  <c r="G321" i="3"/>
  <c r="F321" i="3"/>
  <c r="E321" i="3"/>
  <c r="D321" i="3"/>
  <c r="C321" i="3"/>
  <c r="B321" i="3"/>
  <c r="I320" i="3"/>
  <c r="G320" i="3"/>
  <c r="F320" i="3"/>
  <c r="E320" i="3"/>
  <c r="D320" i="3"/>
  <c r="C320" i="3"/>
  <c r="B320" i="3"/>
  <c r="I319" i="3"/>
  <c r="G319" i="3"/>
  <c r="F319" i="3"/>
  <c r="E319" i="3"/>
  <c r="D319" i="3"/>
  <c r="C319" i="3"/>
  <c r="B319" i="3"/>
  <c r="I311" i="3"/>
  <c r="G311" i="3"/>
  <c r="F311" i="3"/>
  <c r="E311" i="3"/>
  <c r="D311" i="3"/>
  <c r="C311" i="3"/>
  <c r="B311" i="3"/>
  <c r="I310" i="3"/>
  <c r="G310" i="3"/>
  <c r="F310" i="3"/>
  <c r="E310" i="3"/>
  <c r="D310" i="3"/>
  <c r="C310" i="3"/>
  <c r="B310" i="3"/>
  <c r="I309" i="3"/>
  <c r="G309" i="3"/>
  <c r="F309" i="3"/>
  <c r="E309" i="3"/>
  <c r="D309" i="3"/>
  <c r="C309" i="3"/>
  <c r="B309" i="3"/>
  <c r="I308" i="3"/>
  <c r="G308" i="3"/>
  <c r="F308" i="3"/>
  <c r="E308" i="3"/>
  <c r="D308" i="3"/>
  <c r="C308" i="3"/>
  <c r="B308" i="3"/>
  <c r="I307" i="3"/>
  <c r="G307" i="3"/>
  <c r="F307" i="3"/>
  <c r="E307" i="3"/>
  <c r="D307" i="3"/>
  <c r="C307" i="3"/>
  <c r="B307" i="3"/>
  <c r="I306" i="3"/>
  <c r="G306" i="3"/>
  <c r="F306" i="3"/>
  <c r="E306" i="3"/>
  <c r="D306" i="3"/>
  <c r="C306" i="3"/>
  <c r="B306" i="3"/>
  <c r="I305" i="3"/>
  <c r="G305" i="3"/>
  <c r="F305" i="3"/>
  <c r="E305" i="3"/>
  <c r="D305" i="3"/>
  <c r="C305" i="3"/>
  <c r="B305" i="3"/>
  <c r="I304" i="3"/>
  <c r="G304" i="3"/>
  <c r="F304" i="3"/>
  <c r="E304" i="3"/>
  <c r="D304" i="3"/>
  <c r="C304" i="3"/>
  <c r="B304" i="3"/>
  <c r="I303" i="3"/>
  <c r="G303" i="3"/>
  <c r="F303" i="3"/>
  <c r="E303" i="3"/>
  <c r="D303" i="3"/>
  <c r="C303" i="3"/>
  <c r="B303" i="3"/>
  <c r="I302" i="3"/>
  <c r="G302" i="3"/>
  <c r="F302" i="3"/>
  <c r="E302" i="3"/>
  <c r="D302" i="3"/>
  <c r="C302" i="3"/>
  <c r="B302" i="3"/>
  <c r="I301" i="3"/>
  <c r="G301" i="3"/>
  <c r="F301" i="3"/>
  <c r="E301" i="3"/>
  <c r="D301" i="3"/>
  <c r="C301" i="3"/>
  <c r="B301" i="3"/>
  <c r="I300" i="3"/>
  <c r="G300" i="3"/>
  <c r="F300" i="3"/>
  <c r="E300" i="3"/>
  <c r="D300" i="3"/>
  <c r="C300" i="3"/>
  <c r="B300" i="3"/>
  <c r="I299" i="3"/>
  <c r="G299" i="3"/>
  <c r="F299" i="3"/>
  <c r="E299" i="3"/>
  <c r="D299" i="3"/>
  <c r="C299" i="3"/>
  <c r="B299" i="3"/>
  <c r="I298" i="3"/>
  <c r="G298" i="3"/>
  <c r="F298" i="3"/>
  <c r="E298" i="3"/>
  <c r="D298" i="3"/>
  <c r="C298" i="3"/>
  <c r="B298" i="3"/>
  <c r="I297" i="3"/>
  <c r="G297" i="3"/>
  <c r="F297" i="3"/>
  <c r="E297" i="3"/>
  <c r="D297" i="3"/>
  <c r="C297" i="3"/>
  <c r="B297" i="3"/>
  <c r="I289" i="3"/>
  <c r="G289" i="3"/>
  <c r="F289" i="3"/>
  <c r="E289" i="3"/>
  <c r="D289" i="3"/>
  <c r="C289" i="3"/>
  <c r="B289" i="3"/>
  <c r="I288" i="3"/>
  <c r="G288" i="3"/>
  <c r="F288" i="3"/>
  <c r="E288" i="3"/>
  <c r="D288" i="3"/>
  <c r="C288" i="3"/>
  <c r="B288" i="3"/>
  <c r="I287" i="3"/>
  <c r="G287" i="3"/>
  <c r="F287" i="3"/>
  <c r="E287" i="3"/>
  <c r="D287" i="3"/>
  <c r="C287" i="3"/>
  <c r="B287" i="3"/>
  <c r="I286" i="3"/>
  <c r="G286" i="3"/>
  <c r="F286" i="3"/>
  <c r="E286" i="3"/>
  <c r="D286" i="3"/>
  <c r="C286" i="3"/>
  <c r="B286" i="3"/>
  <c r="I285" i="3"/>
  <c r="G285" i="3"/>
  <c r="F285" i="3"/>
  <c r="E285" i="3"/>
  <c r="D285" i="3"/>
  <c r="C285" i="3"/>
  <c r="B285" i="3"/>
  <c r="I284" i="3"/>
  <c r="G284" i="3"/>
  <c r="F284" i="3"/>
  <c r="E284" i="3"/>
  <c r="D284" i="3"/>
  <c r="C284" i="3"/>
  <c r="B284" i="3"/>
  <c r="I283" i="3"/>
  <c r="G283" i="3"/>
  <c r="F283" i="3"/>
  <c r="E283" i="3"/>
  <c r="D283" i="3"/>
  <c r="C283" i="3"/>
  <c r="B283" i="3"/>
  <c r="I282" i="3"/>
  <c r="G282" i="3"/>
  <c r="F282" i="3"/>
  <c r="E282" i="3"/>
  <c r="D282" i="3"/>
  <c r="C282" i="3"/>
  <c r="B282" i="3"/>
  <c r="I281" i="3"/>
  <c r="G281" i="3"/>
  <c r="F281" i="3"/>
  <c r="E281" i="3"/>
  <c r="D281" i="3"/>
  <c r="C281" i="3"/>
  <c r="B281" i="3"/>
  <c r="I280" i="3"/>
  <c r="G280" i="3"/>
  <c r="F280" i="3"/>
  <c r="E280" i="3"/>
  <c r="D280" i="3"/>
  <c r="C280" i="3"/>
  <c r="B280" i="3"/>
  <c r="I279" i="3"/>
  <c r="G279" i="3"/>
  <c r="F279" i="3"/>
  <c r="E279" i="3"/>
  <c r="D279" i="3"/>
  <c r="C279" i="3"/>
  <c r="B279" i="3"/>
  <c r="I278" i="3"/>
  <c r="G278" i="3"/>
  <c r="F278" i="3"/>
  <c r="E278" i="3"/>
  <c r="D278" i="3"/>
  <c r="C278" i="3"/>
  <c r="B278" i="3"/>
  <c r="I277" i="3"/>
  <c r="G277" i="3"/>
  <c r="F277" i="3"/>
  <c r="E277" i="3"/>
  <c r="D277" i="3"/>
  <c r="C277" i="3"/>
  <c r="B277" i="3"/>
  <c r="I276" i="3"/>
  <c r="G276" i="3"/>
  <c r="F276" i="3"/>
  <c r="E276" i="3"/>
  <c r="D276" i="3"/>
  <c r="C276" i="3"/>
  <c r="B276" i="3"/>
  <c r="I275" i="3"/>
  <c r="G275" i="3"/>
  <c r="F275" i="3"/>
  <c r="E275" i="3"/>
  <c r="D275" i="3"/>
  <c r="C275" i="3"/>
  <c r="B275" i="3"/>
  <c r="I267" i="3"/>
  <c r="G267" i="3"/>
  <c r="F267" i="3"/>
  <c r="E267" i="3"/>
  <c r="D267" i="3"/>
  <c r="C267" i="3"/>
  <c r="B267" i="3"/>
  <c r="I266" i="3"/>
  <c r="G266" i="3"/>
  <c r="F266" i="3"/>
  <c r="E266" i="3"/>
  <c r="D266" i="3"/>
  <c r="C266" i="3"/>
  <c r="B266" i="3"/>
  <c r="I265" i="3"/>
  <c r="G265" i="3"/>
  <c r="F265" i="3"/>
  <c r="E265" i="3"/>
  <c r="D265" i="3"/>
  <c r="C265" i="3"/>
  <c r="B265" i="3"/>
  <c r="I264" i="3"/>
  <c r="G264" i="3"/>
  <c r="F264" i="3"/>
  <c r="E264" i="3"/>
  <c r="D264" i="3"/>
  <c r="C264" i="3"/>
  <c r="B264" i="3"/>
  <c r="I263" i="3"/>
  <c r="G263" i="3"/>
  <c r="F263" i="3"/>
  <c r="E263" i="3"/>
  <c r="D263" i="3"/>
  <c r="C263" i="3"/>
  <c r="B263" i="3"/>
  <c r="I262" i="3"/>
  <c r="G262" i="3"/>
  <c r="F262" i="3"/>
  <c r="E262" i="3"/>
  <c r="D262" i="3"/>
  <c r="C262" i="3"/>
  <c r="B262" i="3"/>
  <c r="I261" i="3"/>
  <c r="G261" i="3"/>
  <c r="F261" i="3"/>
  <c r="E261" i="3"/>
  <c r="D261" i="3"/>
  <c r="C261" i="3"/>
  <c r="B261" i="3"/>
  <c r="I260" i="3"/>
  <c r="G260" i="3"/>
  <c r="F260" i="3"/>
  <c r="E260" i="3"/>
  <c r="D260" i="3"/>
  <c r="C260" i="3"/>
  <c r="B260" i="3"/>
  <c r="I259" i="3"/>
  <c r="G259" i="3"/>
  <c r="F259" i="3"/>
  <c r="E259" i="3"/>
  <c r="D259" i="3"/>
  <c r="C259" i="3"/>
  <c r="B259" i="3"/>
  <c r="I258" i="3"/>
  <c r="G258" i="3"/>
  <c r="F258" i="3"/>
  <c r="E258" i="3"/>
  <c r="D258" i="3"/>
  <c r="C258" i="3"/>
  <c r="B258" i="3"/>
  <c r="I257" i="3"/>
  <c r="G257" i="3"/>
  <c r="F257" i="3"/>
  <c r="E257" i="3"/>
  <c r="D257" i="3"/>
  <c r="C257" i="3"/>
  <c r="B257" i="3"/>
  <c r="I256" i="3"/>
  <c r="G256" i="3"/>
  <c r="F256" i="3"/>
  <c r="E256" i="3"/>
  <c r="D256" i="3"/>
  <c r="C256" i="3"/>
  <c r="B256" i="3"/>
  <c r="I255" i="3"/>
  <c r="G255" i="3"/>
  <c r="F255" i="3"/>
  <c r="E255" i="3"/>
  <c r="D255" i="3"/>
  <c r="C255" i="3"/>
  <c r="B255" i="3"/>
  <c r="I254" i="3"/>
  <c r="G254" i="3"/>
  <c r="F254" i="3"/>
  <c r="E254" i="3"/>
  <c r="D254" i="3"/>
  <c r="C254" i="3"/>
  <c r="B254" i="3"/>
  <c r="I253" i="3"/>
  <c r="G253" i="3"/>
  <c r="F253" i="3"/>
  <c r="E253" i="3"/>
  <c r="D253" i="3"/>
  <c r="C253" i="3"/>
  <c r="B253" i="3"/>
  <c r="I245" i="3"/>
  <c r="G245" i="3"/>
  <c r="F245" i="3"/>
  <c r="E245" i="3"/>
  <c r="D245" i="3"/>
  <c r="C245" i="3"/>
  <c r="B245" i="3"/>
  <c r="I244" i="3"/>
  <c r="G244" i="3"/>
  <c r="F244" i="3"/>
  <c r="E244" i="3"/>
  <c r="D244" i="3"/>
  <c r="C244" i="3"/>
  <c r="B244" i="3"/>
  <c r="I243" i="3"/>
  <c r="G243" i="3"/>
  <c r="F243" i="3"/>
  <c r="E243" i="3"/>
  <c r="D243" i="3"/>
  <c r="C243" i="3"/>
  <c r="B243" i="3"/>
  <c r="I242" i="3"/>
  <c r="G242" i="3"/>
  <c r="F242" i="3"/>
  <c r="E242" i="3"/>
  <c r="D242" i="3"/>
  <c r="C242" i="3"/>
  <c r="B242" i="3"/>
  <c r="I241" i="3"/>
  <c r="G241" i="3"/>
  <c r="F241" i="3"/>
  <c r="E241" i="3"/>
  <c r="D241" i="3"/>
  <c r="C241" i="3"/>
  <c r="B241" i="3"/>
  <c r="I240" i="3"/>
  <c r="G240" i="3"/>
  <c r="F240" i="3"/>
  <c r="E240" i="3"/>
  <c r="D240" i="3"/>
  <c r="C240" i="3"/>
  <c r="B240" i="3"/>
  <c r="I239" i="3"/>
  <c r="G239" i="3"/>
  <c r="F239" i="3"/>
  <c r="E239" i="3"/>
  <c r="D239" i="3"/>
  <c r="C239" i="3"/>
  <c r="B239" i="3"/>
  <c r="I238" i="3"/>
  <c r="G238" i="3"/>
  <c r="F238" i="3"/>
  <c r="E238" i="3"/>
  <c r="D238" i="3"/>
  <c r="C238" i="3"/>
  <c r="B238" i="3"/>
  <c r="I237" i="3"/>
  <c r="G237" i="3"/>
  <c r="F237" i="3"/>
  <c r="E237" i="3"/>
  <c r="D237" i="3"/>
  <c r="C237" i="3"/>
  <c r="B237" i="3"/>
  <c r="I236" i="3"/>
  <c r="G236" i="3"/>
  <c r="F236" i="3"/>
  <c r="E236" i="3"/>
  <c r="D236" i="3"/>
  <c r="C236" i="3"/>
  <c r="B236" i="3"/>
  <c r="I235" i="3"/>
  <c r="G235" i="3"/>
  <c r="F235" i="3"/>
  <c r="E235" i="3"/>
  <c r="D235" i="3"/>
  <c r="C235" i="3"/>
  <c r="B235" i="3"/>
  <c r="I234" i="3"/>
  <c r="G234" i="3"/>
  <c r="F234" i="3"/>
  <c r="E234" i="3"/>
  <c r="D234" i="3"/>
  <c r="C234" i="3"/>
  <c r="B234" i="3"/>
  <c r="I233" i="3"/>
  <c r="G233" i="3"/>
  <c r="F233" i="3"/>
  <c r="E233" i="3"/>
  <c r="D233" i="3"/>
  <c r="C233" i="3"/>
  <c r="B233" i="3"/>
  <c r="I232" i="3"/>
  <c r="G232" i="3"/>
  <c r="F232" i="3"/>
  <c r="E232" i="3"/>
  <c r="D232" i="3"/>
  <c r="C232" i="3"/>
  <c r="B232" i="3"/>
  <c r="I231" i="3"/>
  <c r="G231" i="3"/>
  <c r="F231" i="3"/>
  <c r="E231" i="3"/>
  <c r="D231" i="3"/>
  <c r="C231" i="3"/>
  <c r="B231" i="3"/>
  <c r="I223" i="3"/>
  <c r="G223" i="3"/>
  <c r="F223" i="3"/>
  <c r="E223" i="3"/>
  <c r="D223" i="3"/>
  <c r="C223" i="3"/>
  <c r="B223" i="3"/>
  <c r="I222" i="3"/>
  <c r="G222" i="3"/>
  <c r="F222" i="3"/>
  <c r="E222" i="3"/>
  <c r="D222" i="3"/>
  <c r="C222" i="3"/>
  <c r="B222" i="3"/>
  <c r="I221" i="3"/>
  <c r="G221" i="3"/>
  <c r="F221" i="3"/>
  <c r="E221" i="3"/>
  <c r="D221" i="3"/>
  <c r="C221" i="3"/>
  <c r="B221" i="3"/>
  <c r="I220" i="3"/>
  <c r="G220" i="3"/>
  <c r="F220" i="3"/>
  <c r="E220" i="3"/>
  <c r="D220" i="3"/>
  <c r="C220" i="3"/>
  <c r="B220" i="3"/>
  <c r="I219" i="3"/>
  <c r="G219" i="3"/>
  <c r="F219" i="3"/>
  <c r="E219" i="3"/>
  <c r="D219" i="3"/>
  <c r="C219" i="3"/>
  <c r="B219" i="3"/>
  <c r="I218" i="3"/>
  <c r="G218" i="3"/>
  <c r="F218" i="3"/>
  <c r="E218" i="3"/>
  <c r="D218" i="3"/>
  <c r="C218" i="3"/>
  <c r="B218" i="3"/>
  <c r="I217" i="3"/>
  <c r="G217" i="3"/>
  <c r="F217" i="3"/>
  <c r="E217" i="3"/>
  <c r="D217" i="3"/>
  <c r="C217" i="3"/>
  <c r="B217" i="3"/>
  <c r="I216" i="3"/>
  <c r="G216" i="3"/>
  <c r="F216" i="3"/>
  <c r="E216" i="3"/>
  <c r="D216" i="3"/>
  <c r="C216" i="3"/>
  <c r="B216" i="3"/>
  <c r="I215" i="3"/>
  <c r="G215" i="3"/>
  <c r="F215" i="3"/>
  <c r="E215" i="3"/>
  <c r="D215" i="3"/>
  <c r="C215" i="3"/>
  <c r="B215" i="3"/>
  <c r="I214" i="3"/>
  <c r="G214" i="3"/>
  <c r="F214" i="3"/>
  <c r="E214" i="3"/>
  <c r="D214" i="3"/>
  <c r="C214" i="3"/>
  <c r="B214" i="3"/>
  <c r="I213" i="3"/>
  <c r="G213" i="3"/>
  <c r="F213" i="3"/>
  <c r="E213" i="3"/>
  <c r="D213" i="3"/>
  <c r="C213" i="3"/>
  <c r="B213" i="3"/>
  <c r="I212" i="3"/>
  <c r="G212" i="3"/>
  <c r="F212" i="3"/>
  <c r="E212" i="3"/>
  <c r="D212" i="3"/>
  <c r="C212" i="3"/>
  <c r="B212" i="3"/>
  <c r="I211" i="3"/>
  <c r="G211" i="3"/>
  <c r="F211" i="3"/>
  <c r="E211" i="3"/>
  <c r="D211" i="3"/>
  <c r="C211" i="3"/>
  <c r="B211" i="3"/>
  <c r="I210" i="3"/>
  <c r="G210" i="3"/>
  <c r="F210" i="3"/>
  <c r="E210" i="3"/>
  <c r="D210" i="3"/>
  <c r="C210" i="3"/>
  <c r="B210" i="3"/>
  <c r="I209" i="3"/>
  <c r="G209" i="3"/>
  <c r="F209" i="3"/>
  <c r="E209" i="3"/>
  <c r="D209" i="3"/>
  <c r="C209" i="3"/>
  <c r="B209" i="3"/>
  <c r="I201" i="3"/>
  <c r="G201" i="3"/>
  <c r="F201" i="3"/>
  <c r="E201" i="3"/>
  <c r="D201" i="3"/>
  <c r="C201" i="3"/>
  <c r="B201" i="3"/>
  <c r="I200" i="3"/>
  <c r="G200" i="3"/>
  <c r="F200" i="3"/>
  <c r="E200" i="3"/>
  <c r="D200" i="3"/>
  <c r="C200" i="3"/>
  <c r="B200" i="3"/>
  <c r="I199" i="3"/>
  <c r="G199" i="3"/>
  <c r="F199" i="3"/>
  <c r="E199" i="3"/>
  <c r="D199" i="3"/>
  <c r="C199" i="3"/>
  <c r="B199" i="3"/>
  <c r="I198" i="3"/>
  <c r="G198" i="3"/>
  <c r="F198" i="3"/>
  <c r="E198" i="3"/>
  <c r="D198" i="3"/>
  <c r="C198" i="3"/>
  <c r="B198" i="3"/>
  <c r="I197" i="3"/>
  <c r="G197" i="3"/>
  <c r="F197" i="3"/>
  <c r="E197" i="3"/>
  <c r="D197" i="3"/>
  <c r="C197" i="3"/>
  <c r="B197" i="3"/>
  <c r="I196" i="3"/>
  <c r="G196" i="3"/>
  <c r="F196" i="3"/>
  <c r="E196" i="3"/>
  <c r="D196" i="3"/>
  <c r="C196" i="3"/>
  <c r="B196" i="3"/>
  <c r="I195" i="3"/>
  <c r="G195" i="3"/>
  <c r="F195" i="3"/>
  <c r="E195" i="3"/>
  <c r="D195" i="3"/>
  <c r="C195" i="3"/>
  <c r="B195" i="3"/>
  <c r="I194" i="3"/>
  <c r="G194" i="3"/>
  <c r="F194" i="3"/>
  <c r="E194" i="3"/>
  <c r="D194" i="3"/>
  <c r="C194" i="3"/>
  <c r="B194" i="3"/>
  <c r="I193" i="3"/>
  <c r="G193" i="3"/>
  <c r="F193" i="3"/>
  <c r="E193" i="3"/>
  <c r="D193" i="3"/>
  <c r="C193" i="3"/>
  <c r="B193" i="3"/>
  <c r="I192" i="3"/>
  <c r="G192" i="3"/>
  <c r="F192" i="3"/>
  <c r="E192" i="3"/>
  <c r="D192" i="3"/>
  <c r="C192" i="3"/>
  <c r="B192" i="3"/>
  <c r="I191" i="3"/>
  <c r="G191" i="3"/>
  <c r="F191" i="3"/>
  <c r="E191" i="3"/>
  <c r="D191" i="3"/>
  <c r="C191" i="3"/>
  <c r="B191" i="3"/>
  <c r="I190" i="3"/>
  <c r="G190" i="3"/>
  <c r="F190" i="3"/>
  <c r="E190" i="3"/>
  <c r="D190" i="3"/>
  <c r="C190" i="3"/>
  <c r="B190" i="3"/>
  <c r="I189" i="3"/>
  <c r="G189" i="3"/>
  <c r="F189" i="3"/>
  <c r="E189" i="3"/>
  <c r="D189" i="3"/>
  <c r="C189" i="3"/>
  <c r="B189" i="3"/>
  <c r="I188" i="3"/>
  <c r="G188" i="3"/>
  <c r="F188" i="3"/>
  <c r="E188" i="3"/>
  <c r="D188" i="3"/>
  <c r="C188" i="3"/>
  <c r="B188" i="3"/>
  <c r="I187" i="3"/>
  <c r="G187" i="3"/>
  <c r="F187" i="3"/>
  <c r="E187" i="3"/>
  <c r="D187" i="3"/>
  <c r="C187" i="3"/>
  <c r="B187" i="3"/>
  <c r="I179" i="3"/>
  <c r="G179" i="3"/>
  <c r="F179" i="3"/>
  <c r="E179" i="3"/>
  <c r="D179" i="3"/>
  <c r="C179" i="3"/>
  <c r="B179" i="3"/>
  <c r="I178" i="3"/>
  <c r="G178" i="3"/>
  <c r="F178" i="3"/>
  <c r="E178" i="3"/>
  <c r="D178" i="3"/>
  <c r="C178" i="3"/>
  <c r="B178" i="3"/>
  <c r="I177" i="3"/>
  <c r="G177" i="3"/>
  <c r="F177" i="3"/>
  <c r="E177" i="3"/>
  <c r="D177" i="3"/>
  <c r="C177" i="3"/>
  <c r="B177" i="3"/>
  <c r="I176" i="3"/>
  <c r="G176" i="3"/>
  <c r="F176" i="3"/>
  <c r="E176" i="3"/>
  <c r="D176" i="3"/>
  <c r="C176" i="3"/>
  <c r="B176" i="3"/>
  <c r="I175" i="3"/>
  <c r="G175" i="3"/>
  <c r="F175" i="3"/>
  <c r="E175" i="3"/>
  <c r="D175" i="3"/>
  <c r="C175" i="3"/>
  <c r="B175" i="3"/>
  <c r="I174" i="3"/>
  <c r="G174" i="3"/>
  <c r="F174" i="3"/>
  <c r="E174" i="3"/>
  <c r="D174" i="3"/>
  <c r="C174" i="3"/>
  <c r="B174" i="3"/>
  <c r="I173" i="3"/>
  <c r="G173" i="3"/>
  <c r="F173" i="3"/>
  <c r="E173" i="3"/>
  <c r="D173" i="3"/>
  <c r="C173" i="3"/>
  <c r="B173" i="3"/>
  <c r="I172" i="3"/>
  <c r="G172" i="3"/>
  <c r="F172" i="3"/>
  <c r="E172" i="3"/>
  <c r="D172" i="3"/>
  <c r="C172" i="3"/>
  <c r="B172" i="3"/>
  <c r="I171" i="3"/>
  <c r="G171" i="3"/>
  <c r="F171" i="3"/>
  <c r="E171" i="3"/>
  <c r="D171" i="3"/>
  <c r="C171" i="3"/>
  <c r="B171" i="3"/>
  <c r="I170" i="3"/>
  <c r="G170" i="3"/>
  <c r="F170" i="3"/>
  <c r="E170" i="3"/>
  <c r="D170" i="3"/>
  <c r="C170" i="3"/>
  <c r="B170" i="3"/>
  <c r="I169" i="3"/>
  <c r="G169" i="3"/>
  <c r="F169" i="3"/>
  <c r="E169" i="3"/>
  <c r="D169" i="3"/>
  <c r="C169" i="3"/>
  <c r="B169" i="3"/>
  <c r="I168" i="3"/>
  <c r="G168" i="3"/>
  <c r="F168" i="3"/>
  <c r="E168" i="3"/>
  <c r="D168" i="3"/>
  <c r="C168" i="3"/>
  <c r="B168" i="3"/>
  <c r="I167" i="3"/>
  <c r="G167" i="3"/>
  <c r="F167" i="3"/>
  <c r="E167" i="3"/>
  <c r="D167" i="3"/>
  <c r="C167" i="3"/>
  <c r="B167" i="3"/>
  <c r="I166" i="3"/>
  <c r="G166" i="3"/>
  <c r="F166" i="3"/>
  <c r="E166" i="3"/>
  <c r="D166" i="3"/>
  <c r="C166" i="3"/>
  <c r="B166" i="3"/>
  <c r="H166" i="3" s="1"/>
  <c r="L166" i="3" s="1"/>
  <c r="I165" i="3"/>
  <c r="G165" i="3"/>
  <c r="F165" i="3"/>
  <c r="E165" i="3"/>
  <c r="D165" i="3"/>
  <c r="C165" i="3"/>
  <c r="B165" i="3"/>
  <c r="I157" i="3"/>
  <c r="G157" i="3"/>
  <c r="F157" i="3"/>
  <c r="E157" i="3"/>
  <c r="D157" i="3"/>
  <c r="C157" i="3"/>
  <c r="B157" i="3"/>
  <c r="I156" i="3"/>
  <c r="G156" i="3"/>
  <c r="F156" i="3"/>
  <c r="E156" i="3"/>
  <c r="D156" i="3"/>
  <c r="C156" i="3"/>
  <c r="B156" i="3"/>
  <c r="I155" i="3"/>
  <c r="G155" i="3"/>
  <c r="F155" i="3"/>
  <c r="E155" i="3"/>
  <c r="D155" i="3"/>
  <c r="C155" i="3"/>
  <c r="B155" i="3"/>
  <c r="I154" i="3"/>
  <c r="G154" i="3"/>
  <c r="F154" i="3"/>
  <c r="E154" i="3"/>
  <c r="D154" i="3"/>
  <c r="C154" i="3"/>
  <c r="B154" i="3"/>
  <c r="I153" i="3"/>
  <c r="G153" i="3"/>
  <c r="F153" i="3"/>
  <c r="E153" i="3"/>
  <c r="D153" i="3"/>
  <c r="C153" i="3"/>
  <c r="B153" i="3"/>
  <c r="I152" i="3"/>
  <c r="G152" i="3"/>
  <c r="F152" i="3"/>
  <c r="E152" i="3"/>
  <c r="D152" i="3"/>
  <c r="C152" i="3"/>
  <c r="B152" i="3"/>
  <c r="I151" i="3"/>
  <c r="G151" i="3"/>
  <c r="F151" i="3"/>
  <c r="E151" i="3"/>
  <c r="D151" i="3"/>
  <c r="C151" i="3"/>
  <c r="B151" i="3"/>
  <c r="I150" i="3"/>
  <c r="G150" i="3"/>
  <c r="F150" i="3"/>
  <c r="E150" i="3"/>
  <c r="D150" i="3"/>
  <c r="C150" i="3"/>
  <c r="B150" i="3"/>
  <c r="I149" i="3"/>
  <c r="G149" i="3"/>
  <c r="F149" i="3"/>
  <c r="E149" i="3"/>
  <c r="D149" i="3"/>
  <c r="C149" i="3"/>
  <c r="B149" i="3"/>
  <c r="I148" i="3"/>
  <c r="G148" i="3"/>
  <c r="F148" i="3"/>
  <c r="E148" i="3"/>
  <c r="D148" i="3"/>
  <c r="C148" i="3"/>
  <c r="B148" i="3"/>
  <c r="I147" i="3"/>
  <c r="G147" i="3"/>
  <c r="F147" i="3"/>
  <c r="E147" i="3"/>
  <c r="D147" i="3"/>
  <c r="C147" i="3"/>
  <c r="B147" i="3"/>
  <c r="I146" i="3"/>
  <c r="G146" i="3"/>
  <c r="F146" i="3"/>
  <c r="E146" i="3"/>
  <c r="D146" i="3"/>
  <c r="C146" i="3"/>
  <c r="B146" i="3"/>
  <c r="I145" i="3"/>
  <c r="G145" i="3"/>
  <c r="F145" i="3"/>
  <c r="E145" i="3"/>
  <c r="D145" i="3"/>
  <c r="C145" i="3"/>
  <c r="B145" i="3"/>
  <c r="I144" i="3"/>
  <c r="G144" i="3"/>
  <c r="F144" i="3"/>
  <c r="E144" i="3"/>
  <c r="D144" i="3"/>
  <c r="C144" i="3"/>
  <c r="B144" i="3"/>
  <c r="I143" i="3"/>
  <c r="G143" i="3"/>
  <c r="F143" i="3"/>
  <c r="E143" i="3"/>
  <c r="D143" i="3"/>
  <c r="C143" i="3"/>
  <c r="B143" i="3"/>
  <c r="I135" i="3"/>
  <c r="G135" i="3"/>
  <c r="F135" i="3"/>
  <c r="E135" i="3"/>
  <c r="D135" i="3"/>
  <c r="C135" i="3"/>
  <c r="B135" i="3"/>
  <c r="I134" i="3"/>
  <c r="G134" i="3"/>
  <c r="F134" i="3"/>
  <c r="E134" i="3"/>
  <c r="D134" i="3"/>
  <c r="C134" i="3"/>
  <c r="B134" i="3"/>
  <c r="I133" i="3"/>
  <c r="G133" i="3"/>
  <c r="F133" i="3"/>
  <c r="E133" i="3"/>
  <c r="D133" i="3"/>
  <c r="C133" i="3"/>
  <c r="B133" i="3"/>
  <c r="I132" i="3"/>
  <c r="G132" i="3"/>
  <c r="F132" i="3"/>
  <c r="E132" i="3"/>
  <c r="D132" i="3"/>
  <c r="C132" i="3"/>
  <c r="B132" i="3"/>
  <c r="I131" i="3"/>
  <c r="G131" i="3"/>
  <c r="F131" i="3"/>
  <c r="E131" i="3"/>
  <c r="D131" i="3"/>
  <c r="C131" i="3"/>
  <c r="B131" i="3"/>
  <c r="I130" i="3"/>
  <c r="G130" i="3"/>
  <c r="F130" i="3"/>
  <c r="E130" i="3"/>
  <c r="D130" i="3"/>
  <c r="C130" i="3"/>
  <c r="B130" i="3"/>
  <c r="I129" i="3"/>
  <c r="G129" i="3"/>
  <c r="F129" i="3"/>
  <c r="E129" i="3"/>
  <c r="D129" i="3"/>
  <c r="C129" i="3"/>
  <c r="B129" i="3"/>
  <c r="I128" i="3"/>
  <c r="G128" i="3"/>
  <c r="F128" i="3"/>
  <c r="E128" i="3"/>
  <c r="D128" i="3"/>
  <c r="C128" i="3"/>
  <c r="B128" i="3"/>
  <c r="I127" i="3"/>
  <c r="G127" i="3"/>
  <c r="F127" i="3"/>
  <c r="E127" i="3"/>
  <c r="D127" i="3"/>
  <c r="C127" i="3"/>
  <c r="B127" i="3"/>
  <c r="I126" i="3"/>
  <c r="G126" i="3"/>
  <c r="F126" i="3"/>
  <c r="E126" i="3"/>
  <c r="D126" i="3"/>
  <c r="C126" i="3"/>
  <c r="B126" i="3"/>
  <c r="I125" i="3"/>
  <c r="G125" i="3"/>
  <c r="F125" i="3"/>
  <c r="E125" i="3"/>
  <c r="D125" i="3"/>
  <c r="C125" i="3"/>
  <c r="B125" i="3"/>
  <c r="I124" i="3"/>
  <c r="G124" i="3"/>
  <c r="F124" i="3"/>
  <c r="E124" i="3"/>
  <c r="D124" i="3"/>
  <c r="C124" i="3"/>
  <c r="B124" i="3"/>
  <c r="I123" i="3"/>
  <c r="G123" i="3"/>
  <c r="F123" i="3"/>
  <c r="E123" i="3"/>
  <c r="D123" i="3"/>
  <c r="C123" i="3"/>
  <c r="B123" i="3"/>
  <c r="I122" i="3"/>
  <c r="G122" i="3"/>
  <c r="F122" i="3"/>
  <c r="E122" i="3"/>
  <c r="D122" i="3"/>
  <c r="C122" i="3"/>
  <c r="B122" i="3"/>
  <c r="I121" i="3"/>
  <c r="G121" i="3"/>
  <c r="F121" i="3"/>
  <c r="E121" i="3"/>
  <c r="D121" i="3"/>
  <c r="C121" i="3"/>
  <c r="B121" i="3"/>
  <c r="I113" i="3"/>
  <c r="G113" i="3"/>
  <c r="F113" i="3"/>
  <c r="E113" i="3"/>
  <c r="D113" i="3"/>
  <c r="C113" i="3"/>
  <c r="B113" i="3"/>
  <c r="I112" i="3"/>
  <c r="G112" i="3"/>
  <c r="F112" i="3"/>
  <c r="E112" i="3"/>
  <c r="D112" i="3"/>
  <c r="C112" i="3"/>
  <c r="B112" i="3"/>
  <c r="I111" i="3"/>
  <c r="G111" i="3"/>
  <c r="F111" i="3"/>
  <c r="E111" i="3"/>
  <c r="D111" i="3"/>
  <c r="C111" i="3"/>
  <c r="B111" i="3"/>
  <c r="I110" i="3"/>
  <c r="G110" i="3"/>
  <c r="F110" i="3"/>
  <c r="E110" i="3"/>
  <c r="D110" i="3"/>
  <c r="C110" i="3"/>
  <c r="B110" i="3"/>
  <c r="I109" i="3"/>
  <c r="G109" i="3"/>
  <c r="F109" i="3"/>
  <c r="E109" i="3"/>
  <c r="D109" i="3"/>
  <c r="C109" i="3"/>
  <c r="B109" i="3"/>
  <c r="I108" i="3"/>
  <c r="G108" i="3"/>
  <c r="F108" i="3"/>
  <c r="E108" i="3"/>
  <c r="D108" i="3"/>
  <c r="C108" i="3"/>
  <c r="B108" i="3"/>
  <c r="I107" i="3"/>
  <c r="G107" i="3"/>
  <c r="F107" i="3"/>
  <c r="E107" i="3"/>
  <c r="D107" i="3"/>
  <c r="C107" i="3"/>
  <c r="B107" i="3"/>
  <c r="I106" i="3"/>
  <c r="G106" i="3"/>
  <c r="F106" i="3"/>
  <c r="E106" i="3"/>
  <c r="D106" i="3"/>
  <c r="C106" i="3"/>
  <c r="B106" i="3"/>
  <c r="I105" i="3"/>
  <c r="G105" i="3"/>
  <c r="F105" i="3"/>
  <c r="E105" i="3"/>
  <c r="D105" i="3"/>
  <c r="C105" i="3"/>
  <c r="B105" i="3"/>
  <c r="I104" i="3"/>
  <c r="G104" i="3"/>
  <c r="F104" i="3"/>
  <c r="E104" i="3"/>
  <c r="D104" i="3"/>
  <c r="C104" i="3"/>
  <c r="B104" i="3"/>
  <c r="I103" i="3"/>
  <c r="G103" i="3"/>
  <c r="F103" i="3"/>
  <c r="E103" i="3"/>
  <c r="D103" i="3"/>
  <c r="C103" i="3"/>
  <c r="B103" i="3"/>
  <c r="I102" i="3"/>
  <c r="G102" i="3"/>
  <c r="F102" i="3"/>
  <c r="E102" i="3"/>
  <c r="D102" i="3"/>
  <c r="C102" i="3"/>
  <c r="B102" i="3"/>
  <c r="I101" i="3"/>
  <c r="G101" i="3"/>
  <c r="F101" i="3"/>
  <c r="E101" i="3"/>
  <c r="D101" i="3"/>
  <c r="C101" i="3"/>
  <c r="B101" i="3"/>
  <c r="I100" i="3"/>
  <c r="G100" i="3"/>
  <c r="F100" i="3"/>
  <c r="E100" i="3"/>
  <c r="D100" i="3"/>
  <c r="C100" i="3"/>
  <c r="B100" i="3"/>
  <c r="I99" i="3"/>
  <c r="G99" i="3"/>
  <c r="F99" i="3"/>
  <c r="E99" i="3"/>
  <c r="D99" i="3"/>
  <c r="C99" i="3"/>
  <c r="B99" i="3"/>
  <c r="I91" i="3"/>
  <c r="G91" i="3"/>
  <c r="F91" i="3"/>
  <c r="E91" i="3"/>
  <c r="D91" i="3"/>
  <c r="C91" i="3"/>
  <c r="B91" i="3"/>
  <c r="I90" i="3"/>
  <c r="G90" i="3"/>
  <c r="F90" i="3"/>
  <c r="E90" i="3"/>
  <c r="D90" i="3"/>
  <c r="C90" i="3"/>
  <c r="B90" i="3"/>
  <c r="I89" i="3"/>
  <c r="G89" i="3"/>
  <c r="F89" i="3"/>
  <c r="E89" i="3"/>
  <c r="D89" i="3"/>
  <c r="C89" i="3"/>
  <c r="B89" i="3"/>
  <c r="I88" i="3"/>
  <c r="G88" i="3"/>
  <c r="F88" i="3"/>
  <c r="E88" i="3"/>
  <c r="D88" i="3"/>
  <c r="C88" i="3"/>
  <c r="B88" i="3"/>
  <c r="I87" i="3"/>
  <c r="G87" i="3"/>
  <c r="F87" i="3"/>
  <c r="E87" i="3"/>
  <c r="D87" i="3"/>
  <c r="C87" i="3"/>
  <c r="B87" i="3"/>
  <c r="I86" i="3"/>
  <c r="G86" i="3"/>
  <c r="F86" i="3"/>
  <c r="E86" i="3"/>
  <c r="D86" i="3"/>
  <c r="C86" i="3"/>
  <c r="B86" i="3"/>
  <c r="I85" i="3"/>
  <c r="G85" i="3"/>
  <c r="F85" i="3"/>
  <c r="E85" i="3"/>
  <c r="D85" i="3"/>
  <c r="C85" i="3"/>
  <c r="B85" i="3"/>
  <c r="I84" i="3"/>
  <c r="G84" i="3"/>
  <c r="F84" i="3"/>
  <c r="E84" i="3"/>
  <c r="D84" i="3"/>
  <c r="C84" i="3"/>
  <c r="B84" i="3"/>
  <c r="I83" i="3"/>
  <c r="G83" i="3"/>
  <c r="F83" i="3"/>
  <c r="E83" i="3"/>
  <c r="D83" i="3"/>
  <c r="C83" i="3"/>
  <c r="B83" i="3"/>
  <c r="I82" i="3"/>
  <c r="G82" i="3"/>
  <c r="F82" i="3"/>
  <c r="E82" i="3"/>
  <c r="D82" i="3"/>
  <c r="C82" i="3"/>
  <c r="B82" i="3"/>
  <c r="I81" i="3"/>
  <c r="G81" i="3"/>
  <c r="F81" i="3"/>
  <c r="E81" i="3"/>
  <c r="D81" i="3"/>
  <c r="C81" i="3"/>
  <c r="B81" i="3"/>
  <c r="I80" i="3"/>
  <c r="G80" i="3"/>
  <c r="F80" i="3"/>
  <c r="E80" i="3"/>
  <c r="D80" i="3"/>
  <c r="C80" i="3"/>
  <c r="B80" i="3"/>
  <c r="I79" i="3"/>
  <c r="G79" i="3"/>
  <c r="F79" i="3"/>
  <c r="E79" i="3"/>
  <c r="D79" i="3"/>
  <c r="C79" i="3"/>
  <c r="B79" i="3"/>
  <c r="I78" i="3"/>
  <c r="G78" i="3"/>
  <c r="F78" i="3"/>
  <c r="E78" i="3"/>
  <c r="D78" i="3"/>
  <c r="C78" i="3"/>
  <c r="B78" i="3"/>
  <c r="I77" i="3"/>
  <c r="G77" i="3"/>
  <c r="F77" i="3"/>
  <c r="E77" i="3"/>
  <c r="D77" i="3"/>
  <c r="C77" i="3"/>
  <c r="B77" i="3"/>
  <c r="I69" i="3"/>
  <c r="G69" i="3"/>
  <c r="F69" i="3"/>
  <c r="E69" i="3"/>
  <c r="D69" i="3"/>
  <c r="C69" i="3"/>
  <c r="B69" i="3"/>
  <c r="I68" i="3"/>
  <c r="G68" i="3"/>
  <c r="F68" i="3"/>
  <c r="E68" i="3"/>
  <c r="D68" i="3"/>
  <c r="C68" i="3"/>
  <c r="B68" i="3"/>
  <c r="I67" i="3"/>
  <c r="G67" i="3"/>
  <c r="F67" i="3"/>
  <c r="E67" i="3"/>
  <c r="D67" i="3"/>
  <c r="C67" i="3"/>
  <c r="B67" i="3"/>
  <c r="I66" i="3"/>
  <c r="G66" i="3"/>
  <c r="F66" i="3"/>
  <c r="E66" i="3"/>
  <c r="D66" i="3"/>
  <c r="C66" i="3"/>
  <c r="B66" i="3"/>
  <c r="I65" i="3"/>
  <c r="G65" i="3"/>
  <c r="F65" i="3"/>
  <c r="E65" i="3"/>
  <c r="D65" i="3"/>
  <c r="C65" i="3"/>
  <c r="B65" i="3"/>
  <c r="I64" i="3"/>
  <c r="G64" i="3"/>
  <c r="F64" i="3"/>
  <c r="E64" i="3"/>
  <c r="D64" i="3"/>
  <c r="C64" i="3"/>
  <c r="B64" i="3"/>
  <c r="I63" i="3"/>
  <c r="G63" i="3"/>
  <c r="F63" i="3"/>
  <c r="E63" i="3"/>
  <c r="D63" i="3"/>
  <c r="C63" i="3"/>
  <c r="B63" i="3"/>
  <c r="I62" i="3"/>
  <c r="G62" i="3"/>
  <c r="F62" i="3"/>
  <c r="E62" i="3"/>
  <c r="D62" i="3"/>
  <c r="C62" i="3"/>
  <c r="B62" i="3"/>
  <c r="I61" i="3"/>
  <c r="G61" i="3"/>
  <c r="F61" i="3"/>
  <c r="E61" i="3"/>
  <c r="D61" i="3"/>
  <c r="C61" i="3"/>
  <c r="B61" i="3"/>
  <c r="I60" i="3"/>
  <c r="G60" i="3"/>
  <c r="F60" i="3"/>
  <c r="E60" i="3"/>
  <c r="D60" i="3"/>
  <c r="C60" i="3"/>
  <c r="B60" i="3"/>
  <c r="I59" i="3"/>
  <c r="G59" i="3"/>
  <c r="F59" i="3"/>
  <c r="E59" i="3"/>
  <c r="D59" i="3"/>
  <c r="C59" i="3"/>
  <c r="B59" i="3"/>
  <c r="I58" i="3"/>
  <c r="G58" i="3"/>
  <c r="F58" i="3"/>
  <c r="E58" i="3"/>
  <c r="D58" i="3"/>
  <c r="C58" i="3"/>
  <c r="B58" i="3"/>
  <c r="I57" i="3"/>
  <c r="G57" i="3"/>
  <c r="F57" i="3"/>
  <c r="E57" i="3"/>
  <c r="D57" i="3"/>
  <c r="C57" i="3"/>
  <c r="B57" i="3"/>
  <c r="I56" i="3"/>
  <c r="G56" i="3"/>
  <c r="F56" i="3"/>
  <c r="E56" i="3"/>
  <c r="D56" i="3"/>
  <c r="C56" i="3"/>
  <c r="B56" i="3"/>
  <c r="I55" i="3"/>
  <c r="G55" i="3"/>
  <c r="F55" i="3"/>
  <c r="E55" i="3"/>
  <c r="D55" i="3"/>
  <c r="C55" i="3"/>
  <c r="B55" i="3"/>
  <c r="I47" i="3"/>
  <c r="G47" i="3"/>
  <c r="F47" i="3"/>
  <c r="E47" i="3"/>
  <c r="D47" i="3"/>
  <c r="C47" i="3"/>
  <c r="B47" i="3"/>
  <c r="I46" i="3"/>
  <c r="G46" i="3"/>
  <c r="F46" i="3"/>
  <c r="E46" i="3"/>
  <c r="D46" i="3"/>
  <c r="C46" i="3"/>
  <c r="B46" i="3"/>
  <c r="I45" i="3"/>
  <c r="G45" i="3"/>
  <c r="F45" i="3"/>
  <c r="E45" i="3"/>
  <c r="D45" i="3"/>
  <c r="C45" i="3"/>
  <c r="B45" i="3"/>
  <c r="I44" i="3"/>
  <c r="G44" i="3"/>
  <c r="F44" i="3"/>
  <c r="E44" i="3"/>
  <c r="D44" i="3"/>
  <c r="C44" i="3"/>
  <c r="B44" i="3"/>
  <c r="I43" i="3"/>
  <c r="G43" i="3"/>
  <c r="F43" i="3"/>
  <c r="E43" i="3"/>
  <c r="D43" i="3"/>
  <c r="C43" i="3"/>
  <c r="B43" i="3"/>
  <c r="I42" i="3"/>
  <c r="G42" i="3"/>
  <c r="F42" i="3"/>
  <c r="E42" i="3"/>
  <c r="D42" i="3"/>
  <c r="C42" i="3"/>
  <c r="B42" i="3"/>
  <c r="I41" i="3"/>
  <c r="G41" i="3"/>
  <c r="F41" i="3"/>
  <c r="E41" i="3"/>
  <c r="D41" i="3"/>
  <c r="C41" i="3"/>
  <c r="B41" i="3"/>
  <c r="I40" i="3"/>
  <c r="G40" i="3"/>
  <c r="F40" i="3"/>
  <c r="E40" i="3"/>
  <c r="D40" i="3"/>
  <c r="C40" i="3"/>
  <c r="B40" i="3"/>
  <c r="I39" i="3"/>
  <c r="G39" i="3"/>
  <c r="F39" i="3"/>
  <c r="E39" i="3"/>
  <c r="D39" i="3"/>
  <c r="C39" i="3"/>
  <c r="B39" i="3"/>
  <c r="I38" i="3"/>
  <c r="G38" i="3"/>
  <c r="F38" i="3"/>
  <c r="E38" i="3"/>
  <c r="D38" i="3"/>
  <c r="C38" i="3"/>
  <c r="B38" i="3"/>
  <c r="I37" i="3"/>
  <c r="G37" i="3"/>
  <c r="F37" i="3"/>
  <c r="E37" i="3"/>
  <c r="D37" i="3"/>
  <c r="C37" i="3"/>
  <c r="B37" i="3"/>
  <c r="I36" i="3"/>
  <c r="G36" i="3"/>
  <c r="F36" i="3"/>
  <c r="E36" i="3"/>
  <c r="D36" i="3"/>
  <c r="C36" i="3"/>
  <c r="B36" i="3"/>
  <c r="I35" i="3"/>
  <c r="G35" i="3"/>
  <c r="F35" i="3"/>
  <c r="E35" i="3"/>
  <c r="D35" i="3"/>
  <c r="C35" i="3"/>
  <c r="B35" i="3"/>
  <c r="I34" i="3"/>
  <c r="G34" i="3"/>
  <c r="F34" i="3"/>
  <c r="E34" i="3"/>
  <c r="D34" i="3"/>
  <c r="C34" i="3"/>
  <c r="B34" i="3"/>
  <c r="I33" i="3"/>
  <c r="G33" i="3"/>
  <c r="F33" i="3"/>
  <c r="E33" i="3"/>
  <c r="D33" i="3"/>
  <c r="C33" i="3"/>
  <c r="B33" i="3"/>
  <c r="K71" i="2"/>
  <c r="K72" i="2" s="1"/>
  <c r="J71" i="2"/>
  <c r="J72" i="2" s="1"/>
  <c r="I71" i="2"/>
  <c r="I72" i="2" s="1"/>
  <c r="H71" i="2"/>
  <c r="H72" i="2" s="1"/>
  <c r="G71" i="2"/>
  <c r="G72" i="2" s="1"/>
  <c r="F71" i="2"/>
  <c r="F72" i="2" s="1"/>
  <c r="E71" i="2"/>
  <c r="E72" i="2" s="1"/>
  <c r="D71" i="2"/>
  <c r="D72" i="2" s="1"/>
  <c r="C71" i="2"/>
  <c r="C72" i="2" s="1"/>
  <c r="B71" i="2"/>
  <c r="B72" i="2" s="1"/>
  <c r="K69" i="2"/>
  <c r="J69" i="2"/>
  <c r="I69" i="2"/>
  <c r="H69" i="2"/>
  <c r="G69" i="2"/>
  <c r="F69" i="2"/>
  <c r="E69" i="2"/>
  <c r="D69" i="2"/>
  <c r="C69" i="2"/>
  <c r="B69" i="2"/>
  <c r="K68" i="2"/>
  <c r="J68" i="2"/>
  <c r="I68" i="2"/>
  <c r="H68" i="2"/>
  <c r="G68" i="2"/>
  <c r="F68" i="2"/>
  <c r="E68" i="2"/>
  <c r="D68" i="2"/>
  <c r="C68" i="2"/>
  <c r="B68" i="2"/>
  <c r="K67" i="2"/>
  <c r="J67" i="2"/>
  <c r="I67" i="2"/>
  <c r="H67" i="2"/>
  <c r="G67" i="2"/>
  <c r="F67" i="2"/>
  <c r="E67" i="2"/>
  <c r="D67" i="2"/>
  <c r="C67" i="2"/>
  <c r="B67" i="2"/>
  <c r="K66" i="2"/>
  <c r="J66" i="2"/>
  <c r="I66" i="2"/>
  <c r="H66" i="2"/>
  <c r="G66" i="2"/>
  <c r="F66" i="2"/>
  <c r="E66" i="2"/>
  <c r="D66" i="2"/>
  <c r="C66" i="2"/>
  <c r="B66" i="2"/>
  <c r="K65" i="2"/>
  <c r="J65" i="2"/>
  <c r="I65" i="2"/>
  <c r="H65" i="2"/>
  <c r="G65" i="2"/>
  <c r="F65" i="2"/>
  <c r="E65" i="2"/>
  <c r="D65" i="2"/>
  <c r="C65" i="2"/>
  <c r="B65" i="2"/>
  <c r="K64" i="2"/>
  <c r="J64" i="2"/>
  <c r="I64" i="2"/>
  <c r="H64" i="2"/>
  <c r="H70" i="2" s="1"/>
  <c r="G64" i="2"/>
  <c r="F64" i="2"/>
  <c r="E64" i="2"/>
  <c r="D64" i="2"/>
  <c r="C64" i="2"/>
  <c r="C70" i="2" s="1"/>
  <c r="B64" i="2"/>
  <c r="M58" i="2"/>
  <c r="M57" i="2"/>
  <c r="M56" i="2"/>
  <c r="M55" i="2"/>
  <c r="M54" i="2"/>
  <c r="M53" i="2"/>
  <c r="G27" i="2"/>
  <c r="K26" i="2"/>
  <c r="K27" i="2" s="1"/>
  <c r="J26" i="2"/>
  <c r="J27" i="2" s="1"/>
  <c r="I26" i="2"/>
  <c r="I27" i="2" s="1"/>
  <c r="H26" i="2"/>
  <c r="H27" i="2" s="1"/>
  <c r="G26" i="2"/>
  <c r="F26" i="2"/>
  <c r="F27" i="2" s="1"/>
  <c r="E26" i="2"/>
  <c r="E27" i="2" s="1"/>
  <c r="D26" i="2"/>
  <c r="D27" i="2" s="1"/>
  <c r="C26" i="2"/>
  <c r="C27" i="2" s="1"/>
  <c r="B26" i="2"/>
  <c r="B27" i="2" s="1"/>
  <c r="K24" i="2"/>
  <c r="J24" i="2"/>
  <c r="I24" i="2"/>
  <c r="H24" i="2"/>
  <c r="G24" i="2"/>
  <c r="F24" i="2"/>
  <c r="E24" i="2"/>
  <c r="D24" i="2"/>
  <c r="C24" i="2"/>
  <c r="B24" i="2"/>
  <c r="K23" i="2"/>
  <c r="J23" i="2"/>
  <c r="I23" i="2"/>
  <c r="H23" i="2"/>
  <c r="G23" i="2"/>
  <c r="F23" i="2"/>
  <c r="E23" i="2"/>
  <c r="D23" i="2"/>
  <c r="C23" i="2"/>
  <c r="B23" i="2"/>
  <c r="K22" i="2"/>
  <c r="J22" i="2"/>
  <c r="I22" i="2"/>
  <c r="H22" i="2"/>
  <c r="G22" i="2"/>
  <c r="F22" i="2"/>
  <c r="E22" i="2"/>
  <c r="D22" i="2"/>
  <c r="C22" i="2"/>
  <c r="B22" i="2"/>
  <c r="K21" i="2"/>
  <c r="J21" i="2"/>
  <c r="I21" i="2"/>
  <c r="H21" i="2"/>
  <c r="G21" i="2"/>
  <c r="F21" i="2"/>
  <c r="E21" i="2"/>
  <c r="D21" i="2"/>
  <c r="C21" i="2"/>
  <c r="B21" i="2"/>
  <c r="K20" i="2"/>
  <c r="K25" i="2" s="1"/>
  <c r="J20" i="2"/>
  <c r="I20" i="2"/>
  <c r="H20" i="2"/>
  <c r="G20" i="2"/>
  <c r="F20" i="2"/>
  <c r="F25" i="2" s="1"/>
  <c r="F33" i="2" s="1"/>
  <c r="F42" i="2" s="1"/>
  <c r="E20" i="2"/>
  <c r="D20" i="2"/>
  <c r="D25" i="2" s="1"/>
  <c r="C20" i="2"/>
  <c r="B20" i="2"/>
  <c r="M13" i="2"/>
  <c r="M12" i="2"/>
  <c r="M11" i="2"/>
  <c r="M10" i="2"/>
  <c r="M9" i="2"/>
  <c r="B60" i="1"/>
  <c r="B61" i="1" s="1"/>
  <c r="K50" i="1"/>
  <c r="J50" i="1"/>
  <c r="I50" i="1"/>
  <c r="H50" i="1"/>
  <c r="G50" i="1"/>
  <c r="F50" i="1"/>
  <c r="K43" i="1"/>
  <c r="I43" i="1"/>
  <c r="H43" i="1"/>
  <c r="G43" i="1"/>
  <c r="F43" i="1"/>
  <c r="E43" i="1"/>
  <c r="D43" i="1"/>
  <c r="C43" i="1"/>
  <c r="B43" i="1"/>
  <c r="B33" i="1"/>
  <c r="B34" i="1" s="1"/>
  <c r="F21" i="1"/>
  <c r="E21" i="1"/>
  <c r="D21" i="1"/>
  <c r="C21" i="1"/>
  <c r="B21" i="1"/>
  <c r="F13" i="1"/>
  <c r="E13" i="1"/>
  <c r="D13" i="1"/>
  <c r="C13" i="1"/>
  <c r="B13" i="1"/>
  <c r="B7" i="1"/>
  <c r="J43" i="1" s="1"/>
  <c r="H259" i="3" l="1"/>
  <c r="M259" i="3" s="1"/>
  <c r="H331" i="3"/>
  <c r="H199" i="3"/>
  <c r="P199" i="3" s="1"/>
  <c r="H76" i="2"/>
  <c r="H86" i="2" s="1"/>
  <c r="H169" i="3"/>
  <c r="C76" i="2"/>
  <c r="C86" i="2" s="1"/>
  <c r="H82" i="3"/>
  <c r="L82" i="3" s="1"/>
  <c r="H84" i="3"/>
  <c r="O84" i="3" s="1"/>
  <c r="H83" i="3"/>
  <c r="M83" i="3" s="1"/>
  <c r="H299" i="3"/>
  <c r="K299" i="3" s="1"/>
  <c r="K70" i="2"/>
  <c r="K78" i="2" s="1"/>
  <c r="K88" i="2" s="1"/>
  <c r="E70" i="2"/>
  <c r="E78" i="2" s="1"/>
  <c r="E88" i="2" s="1"/>
  <c r="F70" i="2"/>
  <c r="F76" i="2" s="1"/>
  <c r="F86" i="2" s="1"/>
  <c r="I70" i="2"/>
  <c r="H191" i="3"/>
  <c r="H218" i="3"/>
  <c r="M218" i="3" s="1"/>
  <c r="H235" i="3"/>
  <c r="O235" i="3" s="1"/>
  <c r="H221" i="3"/>
  <c r="M221" i="3" s="1"/>
  <c r="H238" i="3"/>
  <c r="L238" i="3" s="1"/>
  <c r="M238" i="3"/>
  <c r="E76" i="2"/>
  <c r="E86" i="2" s="1"/>
  <c r="F78" i="2"/>
  <c r="F88" i="2" s="1"/>
  <c r="H47" i="3"/>
  <c r="P47" i="3" s="1"/>
  <c r="H178" i="3"/>
  <c r="K178" i="3" s="1"/>
  <c r="H254" i="3"/>
  <c r="P254" i="3" s="1"/>
  <c r="H346" i="3"/>
  <c r="L346" i="3" s="1"/>
  <c r="H102" i="3"/>
  <c r="M102" i="3" s="1"/>
  <c r="H157" i="3"/>
  <c r="H287" i="3"/>
  <c r="L287" i="3" s="1"/>
  <c r="H195" i="3"/>
  <c r="P195" i="3" s="1"/>
  <c r="H197" i="3"/>
  <c r="H127" i="3"/>
  <c r="H151" i="3"/>
  <c r="N151" i="3" s="1"/>
  <c r="H354" i="3"/>
  <c r="N354" i="3" s="1"/>
  <c r="H36" i="3"/>
  <c r="O36" i="3" s="1"/>
  <c r="H62" i="3"/>
  <c r="M62" i="3" s="1"/>
  <c r="H150" i="3"/>
  <c r="P150" i="3" s="1"/>
  <c r="H323" i="3"/>
  <c r="P323" i="3" s="1"/>
  <c r="H81" i="3"/>
  <c r="L81" i="3" s="1"/>
  <c r="H135" i="3"/>
  <c r="O135" i="3" s="1"/>
  <c r="H170" i="3"/>
  <c r="P170" i="3" s="1"/>
  <c r="H58" i="3"/>
  <c r="O58" i="3" s="1"/>
  <c r="H126" i="3"/>
  <c r="L126" i="3" s="1"/>
  <c r="H262" i="3"/>
  <c r="L262" i="3" s="1"/>
  <c r="L331" i="3"/>
  <c r="M331" i="3"/>
  <c r="H319" i="3"/>
  <c r="L319" i="3" s="1"/>
  <c r="L335" i="3" s="1"/>
  <c r="G25" i="2"/>
  <c r="G31" i="2" s="1"/>
  <c r="G40" i="2" s="1"/>
  <c r="H33" i="3"/>
  <c r="L33" i="3" s="1"/>
  <c r="P169" i="3"/>
  <c r="H175" i="3"/>
  <c r="L175" i="3" s="1"/>
  <c r="H25" i="2"/>
  <c r="H32" i="2" s="1"/>
  <c r="H41" i="2" s="1"/>
  <c r="H77" i="3"/>
  <c r="L77" i="3" s="1"/>
  <c r="L93" i="3" s="1"/>
  <c r="K83" i="3"/>
  <c r="N157" i="3"/>
  <c r="K259" i="3"/>
  <c r="H283" i="3"/>
  <c r="O283" i="3" s="1"/>
  <c r="H350" i="3"/>
  <c r="M350" i="3" s="1"/>
  <c r="H66" i="3"/>
  <c r="L66" i="3" s="1"/>
  <c r="O175" i="3"/>
  <c r="H266" i="3"/>
  <c r="K266" i="3" s="1"/>
  <c r="H345" i="3"/>
  <c r="L345" i="3" s="1"/>
  <c r="H60" i="3"/>
  <c r="O60" i="3" s="1"/>
  <c r="L199" i="3"/>
  <c r="H40" i="3"/>
  <c r="P40" i="3" s="1"/>
  <c r="H56" i="3"/>
  <c r="L56" i="3" s="1"/>
  <c r="M170" i="3"/>
  <c r="H282" i="3"/>
  <c r="N282" i="3" s="1"/>
  <c r="H307" i="3"/>
  <c r="H327" i="3"/>
  <c r="M327" i="3" s="1"/>
  <c r="H353" i="3"/>
  <c r="K353" i="3" s="1"/>
  <c r="H212" i="3"/>
  <c r="L212" i="3" s="1"/>
  <c r="L259" i="3"/>
  <c r="H79" i="3"/>
  <c r="M79" i="3" s="1"/>
  <c r="E25" i="2"/>
  <c r="H187" i="3"/>
  <c r="N187" i="3" s="1"/>
  <c r="N203" i="3" s="1"/>
  <c r="H311" i="3"/>
  <c r="K311" i="3" s="1"/>
  <c r="P346" i="3"/>
  <c r="D70" i="2"/>
  <c r="D76" i="2" s="1"/>
  <c r="D86" i="2" s="1"/>
  <c r="K166" i="3"/>
  <c r="H172" i="3"/>
  <c r="N172" i="3" s="1"/>
  <c r="H284" i="3"/>
  <c r="N284" i="3" s="1"/>
  <c r="F30" i="2"/>
  <c r="F39" i="2" s="1"/>
  <c r="F32" i="2"/>
  <c r="F41" i="2" s="1"/>
  <c r="C64" i="1"/>
  <c r="C70" i="1" s="1"/>
  <c r="E64" i="1"/>
  <c r="E70" i="1" s="1"/>
  <c r="D64" i="1"/>
  <c r="D70" i="1" s="1"/>
  <c r="B64" i="1"/>
  <c r="C78" i="2"/>
  <c r="C88" i="2" s="1"/>
  <c r="N84" i="3"/>
  <c r="H131" i="3"/>
  <c r="L131" i="3" s="1"/>
  <c r="H57" i="3"/>
  <c r="P57" i="3" s="1"/>
  <c r="H123" i="3"/>
  <c r="K123" i="3" s="1"/>
  <c r="H146" i="3"/>
  <c r="L146" i="3" s="1"/>
  <c r="P36" i="3"/>
  <c r="K36" i="3"/>
  <c r="H44" i="3"/>
  <c r="O44" i="3" s="1"/>
  <c r="B25" i="2"/>
  <c r="B30" i="2" s="1"/>
  <c r="F79" i="2"/>
  <c r="F89" i="2" s="1"/>
  <c r="F80" i="2"/>
  <c r="F90" i="2" s="1"/>
  <c r="F75" i="2"/>
  <c r="F85" i="2" s="1"/>
  <c r="F77" i="2"/>
  <c r="F87" i="2" s="1"/>
  <c r="O82" i="3"/>
  <c r="K30" i="2"/>
  <c r="K39" i="2" s="1"/>
  <c r="K31" i="2"/>
  <c r="K40" i="2" s="1"/>
  <c r="K33" i="2"/>
  <c r="K42" i="2" s="1"/>
  <c r="K34" i="2"/>
  <c r="K43" i="2" s="1"/>
  <c r="E80" i="2"/>
  <c r="E90" i="2" s="1"/>
  <c r="E75" i="2"/>
  <c r="E85" i="2" s="1"/>
  <c r="C77" i="2"/>
  <c r="C87" i="2" s="1"/>
  <c r="F34" i="2"/>
  <c r="F43" i="2" s="1"/>
  <c r="H77" i="2"/>
  <c r="H87" i="2" s="1"/>
  <c r="H43" i="3"/>
  <c r="K43" i="3" s="1"/>
  <c r="K38" i="1"/>
  <c r="K69" i="1" s="1"/>
  <c r="I38" i="1"/>
  <c r="I69" i="1" s="1"/>
  <c r="H38" i="1"/>
  <c r="H69" i="1" s="1"/>
  <c r="G38" i="1"/>
  <c r="G69" i="1" s="1"/>
  <c r="I25" i="2"/>
  <c r="I33" i="2" s="1"/>
  <c r="I42" i="2" s="1"/>
  <c r="D30" i="2"/>
  <c r="D39" i="2" s="1"/>
  <c r="D31" i="2"/>
  <c r="D40" i="2" s="1"/>
  <c r="D32" i="2"/>
  <c r="D41" i="2" s="1"/>
  <c r="D33" i="2"/>
  <c r="D42" i="2" s="1"/>
  <c r="D34" i="2"/>
  <c r="D43" i="2" s="1"/>
  <c r="H75" i="2"/>
  <c r="H85" i="2" s="1"/>
  <c r="H79" i="2"/>
  <c r="H89" i="2" s="1"/>
  <c r="H80" i="2"/>
  <c r="H90" i="2" s="1"/>
  <c r="H41" i="3"/>
  <c r="P41" i="3" s="1"/>
  <c r="P81" i="3"/>
  <c r="M81" i="3"/>
  <c r="C80" i="2"/>
  <c r="C90" i="2" s="1"/>
  <c r="L13" i="1"/>
  <c r="B25" i="1"/>
  <c r="J38" i="1"/>
  <c r="J69" i="1" s="1"/>
  <c r="F31" i="2"/>
  <c r="F40" i="2" s="1"/>
  <c r="I75" i="2"/>
  <c r="I85" i="2" s="1"/>
  <c r="I76" i="2"/>
  <c r="I86" i="2" s="1"/>
  <c r="I77" i="2"/>
  <c r="I87" i="2" s="1"/>
  <c r="I78" i="2"/>
  <c r="I88" i="2" s="1"/>
  <c r="I79" i="2"/>
  <c r="I89" i="2" s="1"/>
  <c r="I80" i="2"/>
  <c r="I90" i="2" s="1"/>
  <c r="C75" i="2"/>
  <c r="C85" i="2" s="1"/>
  <c r="N40" i="3"/>
  <c r="M43" i="3"/>
  <c r="L58" i="3"/>
  <c r="H67" i="3"/>
  <c r="N43" i="3"/>
  <c r="P58" i="3"/>
  <c r="H104" i="3"/>
  <c r="M104" i="3" s="1"/>
  <c r="L43" i="1"/>
  <c r="J70" i="2"/>
  <c r="J77" i="2" s="1"/>
  <c r="J87" i="2" s="1"/>
  <c r="H78" i="2"/>
  <c r="H88" i="2" s="1"/>
  <c r="B70" i="1"/>
  <c r="K75" i="2"/>
  <c r="K85" i="2" s="1"/>
  <c r="K76" i="2"/>
  <c r="K86" i="2" s="1"/>
  <c r="K77" i="2"/>
  <c r="K87" i="2" s="1"/>
  <c r="K80" i="2"/>
  <c r="K90" i="2" s="1"/>
  <c r="K33" i="3"/>
  <c r="N36" i="3"/>
  <c r="H42" i="3"/>
  <c r="L42" i="3" s="1"/>
  <c r="H65" i="3"/>
  <c r="H113" i="3"/>
  <c r="P113" i="3" s="1"/>
  <c r="J25" i="2"/>
  <c r="J31" i="2" s="1"/>
  <c r="J40" i="2" s="1"/>
  <c r="B70" i="2"/>
  <c r="B79" i="2" s="1"/>
  <c r="O33" i="3"/>
  <c r="K47" i="3"/>
  <c r="K56" i="3"/>
  <c r="K58" i="3"/>
  <c r="H132" i="3"/>
  <c r="P132" i="3" s="1"/>
  <c r="H171" i="3"/>
  <c r="N171" i="3" s="1"/>
  <c r="K32" i="2"/>
  <c r="K41" i="2" s="1"/>
  <c r="H35" i="3"/>
  <c r="K35" i="3" s="1"/>
  <c r="K60" i="3"/>
  <c r="H68" i="3"/>
  <c r="K68" i="3" s="1"/>
  <c r="H80" i="3"/>
  <c r="K80" i="3" s="1"/>
  <c r="N83" i="3"/>
  <c r="M146" i="3"/>
  <c r="P191" i="3"/>
  <c r="O191" i="3"/>
  <c r="M191" i="3"/>
  <c r="L191" i="3"/>
  <c r="K191" i="3"/>
  <c r="O83" i="3"/>
  <c r="H112" i="3"/>
  <c r="L112" i="3" s="1"/>
  <c r="N146" i="3"/>
  <c r="H78" i="3"/>
  <c r="L78" i="3" s="1"/>
  <c r="H89" i="3"/>
  <c r="P89" i="3" s="1"/>
  <c r="H91" i="3"/>
  <c r="K91" i="3" s="1"/>
  <c r="H122" i="3"/>
  <c r="P126" i="3"/>
  <c r="M126" i="3"/>
  <c r="M127" i="3"/>
  <c r="L127" i="3"/>
  <c r="H167" i="3"/>
  <c r="M167" i="3" s="1"/>
  <c r="H189" i="3"/>
  <c r="M58" i="3"/>
  <c r="H59" i="3"/>
  <c r="M59" i="3" s="1"/>
  <c r="H64" i="3"/>
  <c r="N64" i="3" s="1"/>
  <c r="M65" i="3"/>
  <c r="H99" i="3"/>
  <c r="O99" i="3" s="1"/>
  <c r="H111" i="3"/>
  <c r="L111" i="3" s="1"/>
  <c r="H200" i="3"/>
  <c r="P200" i="3" s="1"/>
  <c r="N58" i="3"/>
  <c r="H63" i="3"/>
  <c r="H108" i="3"/>
  <c r="M108" i="3" s="1"/>
  <c r="K126" i="3"/>
  <c r="H128" i="3"/>
  <c r="K128" i="3" s="1"/>
  <c r="H129" i="3"/>
  <c r="P129" i="3" s="1"/>
  <c r="H156" i="3"/>
  <c r="K156" i="3" s="1"/>
  <c r="L197" i="3"/>
  <c r="K197" i="3"/>
  <c r="N47" i="3"/>
  <c r="O57" i="3"/>
  <c r="N81" i="3"/>
  <c r="N82" i="3"/>
  <c r="H86" i="3"/>
  <c r="N86" i="3" s="1"/>
  <c r="H177" i="3"/>
  <c r="L177" i="3" s="1"/>
  <c r="O200" i="3"/>
  <c r="H263" i="3"/>
  <c r="L263" i="3" s="1"/>
  <c r="H38" i="3"/>
  <c r="P38" i="3" s="1"/>
  <c r="H45" i="3"/>
  <c r="M45" i="3" s="1"/>
  <c r="O47" i="3"/>
  <c r="H121" i="3"/>
  <c r="N121" i="3" s="1"/>
  <c r="H125" i="3"/>
  <c r="L125" i="3" s="1"/>
  <c r="K175" i="3"/>
  <c r="H194" i="3"/>
  <c r="O194" i="3" s="1"/>
  <c r="C79" i="2"/>
  <c r="C89" i="2" s="1"/>
  <c r="B53" i="1"/>
  <c r="K56" i="1" s="1"/>
  <c r="K64" i="1" s="1"/>
  <c r="K70" i="1" s="1"/>
  <c r="M36" i="3"/>
  <c r="H37" i="3"/>
  <c r="M37" i="3" s="1"/>
  <c r="H39" i="3"/>
  <c r="N39" i="3" s="1"/>
  <c r="H46" i="3"/>
  <c r="L46" i="3" s="1"/>
  <c r="P66" i="3"/>
  <c r="H69" i="3"/>
  <c r="M69" i="3" s="1"/>
  <c r="L79" i="3"/>
  <c r="H124" i="3"/>
  <c r="H133" i="3"/>
  <c r="O133" i="3" s="1"/>
  <c r="H148" i="3"/>
  <c r="P148" i="3" s="1"/>
  <c r="P157" i="3"/>
  <c r="O157" i="3"/>
  <c r="M157" i="3"/>
  <c r="L157" i="3"/>
  <c r="K157" i="3"/>
  <c r="N170" i="3"/>
  <c r="K170" i="3"/>
  <c r="L172" i="3"/>
  <c r="N191" i="3"/>
  <c r="P197" i="3"/>
  <c r="H220" i="3"/>
  <c r="L220" i="3" s="1"/>
  <c r="H243" i="3"/>
  <c r="L243" i="3" s="1"/>
  <c r="H253" i="3"/>
  <c r="K253" i="3" s="1"/>
  <c r="H216" i="3"/>
  <c r="N216" i="3" s="1"/>
  <c r="H237" i="3"/>
  <c r="L237" i="3" s="1"/>
  <c r="H34" i="3"/>
  <c r="N34" i="3" s="1"/>
  <c r="H55" i="3"/>
  <c r="K55" i="3" s="1"/>
  <c r="M78" i="3"/>
  <c r="K82" i="3"/>
  <c r="L83" i="3"/>
  <c r="H101" i="3"/>
  <c r="L101" i="3" s="1"/>
  <c r="H103" i="3"/>
  <c r="K103" i="3" s="1"/>
  <c r="N126" i="3"/>
  <c r="N127" i="3"/>
  <c r="H130" i="3"/>
  <c r="L130" i="3" s="1"/>
  <c r="K135" i="3"/>
  <c r="H143" i="3"/>
  <c r="P166" i="3"/>
  <c r="O187" i="3"/>
  <c r="K187" i="3"/>
  <c r="H213" i="3"/>
  <c r="N213" i="3" s="1"/>
  <c r="K235" i="3"/>
  <c r="N66" i="3"/>
  <c r="N77" i="3"/>
  <c r="H87" i="3"/>
  <c r="K87" i="3" s="1"/>
  <c r="H88" i="3"/>
  <c r="L103" i="3"/>
  <c r="O127" i="3"/>
  <c r="H147" i="3"/>
  <c r="K147" i="3" s="1"/>
  <c r="O151" i="3"/>
  <c r="M151" i="3"/>
  <c r="L151" i="3"/>
  <c r="H155" i="3"/>
  <c r="K155" i="3" s="1"/>
  <c r="O172" i="3"/>
  <c r="N199" i="3"/>
  <c r="M199" i="3"/>
  <c r="K199" i="3"/>
  <c r="C25" i="2"/>
  <c r="C30" i="2" s="1"/>
  <c r="C39" i="2" s="1"/>
  <c r="H61" i="3"/>
  <c r="P61" i="3" s="1"/>
  <c r="M82" i="3"/>
  <c r="H100" i="3"/>
  <c r="P100" i="3" s="1"/>
  <c r="N109" i="3"/>
  <c r="P127" i="3"/>
  <c r="M135" i="3"/>
  <c r="H168" i="3"/>
  <c r="L168" i="3" s="1"/>
  <c r="L170" i="3"/>
  <c r="M178" i="3"/>
  <c r="L178" i="3"/>
  <c r="H236" i="3"/>
  <c r="K236" i="3" s="1"/>
  <c r="K283" i="3"/>
  <c r="P283" i="3"/>
  <c r="N283" i="3"/>
  <c r="N299" i="3"/>
  <c r="M299" i="3"/>
  <c r="L299" i="3"/>
  <c r="O66" i="3"/>
  <c r="O81" i="3"/>
  <c r="P84" i="3"/>
  <c r="H90" i="3"/>
  <c r="M90" i="3" s="1"/>
  <c r="H109" i="3"/>
  <c r="O109" i="3" s="1"/>
  <c r="H110" i="3"/>
  <c r="O126" i="3"/>
  <c r="H301" i="3"/>
  <c r="K301" i="3" s="1"/>
  <c r="H219" i="3"/>
  <c r="K219" i="3" s="1"/>
  <c r="H233" i="3"/>
  <c r="O233" i="3" s="1"/>
  <c r="L282" i="3"/>
  <c r="H105" i="3"/>
  <c r="L105" i="3" s="1"/>
  <c r="H106" i="3"/>
  <c r="L106" i="3" s="1"/>
  <c r="H134" i="3"/>
  <c r="M134" i="3" s="1"/>
  <c r="N135" i="3"/>
  <c r="N150" i="3"/>
  <c r="H152" i="3"/>
  <c r="M152" i="3" s="1"/>
  <c r="P172" i="3"/>
  <c r="H190" i="3"/>
  <c r="M219" i="3"/>
  <c r="H240" i="3"/>
  <c r="N240" i="3" s="1"/>
  <c r="P287" i="3"/>
  <c r="O287" i="3"/>
  <c r="N287" i="3"/>
  <c r="P79" i="3"/>
  <c r="H85" i="3"/>
  <c r="P85" i="3" s="1"/>
  <c r="H107" i="3"/>
  <c r="K107" i="3" s="1"/>
  <c r="N152" i="3"/>
  <c r="O166" i="3"/>
  <c r="M166" i="3"/>
  <c r="O170" i="3"/>
  <c r="H174" i="3"/>
  <c r="N175" i="3"/>
  <c r="M175" i="3"/>
  <c r="O178" i="3"/>
  <c r="H192" i="3"/>
  <c r="N192" i="3" s="1"/>
  <c r="H196" i="3"/>
  <c r="K196" i="3" s="1"/>
  <c r="O199" i="3"/>
  <c r="H277" i="3"/>
  <c r="L277" i="3" s="1"/>
  <c r="H289" i="3"/>
  <c r="K289" i="3" s="1"/>
  <c r="G70" i="2"/>
  <c r="G75" i="2" s="1"/>
  <c r="G85" i="2" s="1"/>
  <c r="K127" i="3"/>
  <c r="K133" i="3"/>
  <c r="P135" i="3"/>
  <c r="H145" i="3"/>
  <c r="H165" i="3"/>
  <c r="M165" i="3" s="1"/>
  <c r="O169" i="3"/>
  <c r="K189" i="3"/>
  <c r="K195" i="3"/>
  <c r="H217" i="3"/>
  <c r="L217" i="3" s="1"/>
  <c r="K217" i="3"/>
  <c r="H286" i="3"/>
  <c r="P286" i="3" s="1"/>
  <c r="H144" i="3"/>
  <c r="P144" i="3" s="1"/>
  <c r="H173" i="3"/>
  <c r="K173" i="3" s="1"/>
  <c r="H176" i="3"/>
  <c r="O176" i="3" s="1"/>
  <c r="H179" i="3"/>
  <c r="M179" i="3" s="1"/>
  <c r="L195" i="3"/>
  <c r="H265" i="3"/>
  <c r="M265" i="3" s="1"/>
  <c r="L281" i="3"/>
  <c r="L169" i="3"/>
  <c r="M187" i="3"/>
  <c r="M195" i="3"/>
  <c r="H210" i="3"/>
  <c r="H232" i="3"/>
  <c r="K232" i="3" s="1"/>
  <c r="H242" i="3"/>
  <c r="O242" i="3" s="1"/>
  <c r="H245" i="3"/>
  <c r="L245" i="3" s="1"/>
  <c r="H257" i="3"/>
  <c r="N259" i="3"/>
  <c r="P262" i="3"/>
  <c r="N262" i="3"/>
  <c r="M262" i="3"/>
  <c r="P284" i="3"/>
  <c r="L284" i="3"/>
  <c r="K151" i="3"/>
  <c r="H154" i="3"/>
  <c r="P154" i="3" s="1"/>
  <c r="H188" i="3"/>
  <c r="N188" i="3" s="1"/>
  <c r="N195" i="3"/>
  <c r="H198" i="3"/>
  <c r="K198" i="3" s="1"/>
  <c r="K212" i="3"/>
  <c r="O218" i="3"/>
  <c r="O221" i="3"/>
  <c r="L235" i="3"/>
  <c r="H256" i="3"/>
  <c r="M256" i="3" s="1"/>
  <c r="O259" i="3"/>
  <c r="H297" i="3"/>
  <c r="O297" i="3" s="1"/>
  <c r="H300" i="3"/>
  <c r="N300" i="3" s="1"/>
  <c r="L135" i="3"/>
  <c r="O150" i="3"/>
  <c r="N166" i="3"/>
  <c r="H209" i="3"/>
  <c r="M209" i="3" s="1"/>
  <c r="H215" i="3"/>
  <c r="P215" i="3" s="1"/>
  <c r="P221" i="3"/>
  <c r="O254" i="3"/>
  <c r="L254" i="3"/>
  <c r="K254" i="3"/>
  <c r="K262" i="3"/>
  <c r="O284" i="3"/>
  <c r="N323" i="3"/>
  <c r="L353" i="3"/>
  <c r="M197" i="3"/>
  <c r="P218" i="3"/>
  <c r="L218" i="3"/>
  <c r="N235" i="3"/>
  <c r="H279" i="3"/>
  <c r="M279" i="3" s="1"/>
  <c r="H153" i="3"/>
  <c r="M153" i="3" s="1"/>
  <c r="N197" i="3"/>
  <c r="H201" i="3"/>
  <c r="M201" i="3" s="1"/>
  <c r="N212" i="3"/>
  <c r="H214" i="3"/>
  <c r="M214" i="3" s="1"/>
  <c r="P238" i="3"/>
  <c r="O238" i="3"/>
  <c r="N238" i="3"/>
  <c r="H239" i="3"/>
  <c r="L239" i="3" s="1"/>
  <c r="K263" i="3"/>
  <c r="H278" i="3"/>
  <c r="P278" i="3" s="1"/>
  <c r="H309" i="3"/>
  <c r="P309" i="3" s="1"/>
  <c r="L355" i="3"/>
  <c r="K355" i="3"/>
  <c r="P355" i="3"/>
  <c r="O355" i="3"/>
  <c r="K146" i="3"/>
  <c r="H149" i="3"/>
  <c r="M149" i="3" s="1"/>
  <c r="P178" i="3"/>
  <c r="H193" i="3"/>
  <c r="L193" i="3" s="1"/>
  <c r="O197" i="3"/>
  <c r="H211" i="3"/>
  <c r="P211" i="3" s="1"/>
  <c r="H222" i="3"/>
  <c r="K222" i="3" s="1"/>
  <c r="H223" i="3"/>
  <c r="H234" i="3"/>
  <c r="P234" i="3" s="1"/>
  <c r="P235" i="3"/>
  <c r="H241" i="3"/>
  <c r="K241" i="3" s="1"/>
  <c r="H255" i="3"/>
  <c r="O255" i="3" s="1"/>
  <c r="H258" i="3"/>
  <c r="N258" i="3" s="1"/>
  <c r="P259" i="3"/>
  <c r="P266" i="3"/>
  <c r="H267" i="3"/>
  <c r="O267" i="3" s="1"/>
  <c r="O299" i="3"/>
  <c r="H302" i="3"/>
  <c r="N302" i="3" s="1"/>
  <c r="H320" i="3"/>
  <c r="O320" i="3" s="1"/>
  <c r="H322" i="3"/>
  <c r="P322" i="3" s="1"/>
  <c r="K322" i="3"/>
  <c r="H280" i="3"/>
  <c r="O280" i="3" s="1"/>
  <c r="H281" i="3"/>
  <c r="K281" i="3" s="1"/>
  <c r="M282" i="3"/>
  <c r="H326" i="3"/>
  <c r="K326" i="3" s="1"/>
  <c r="M345" i="3"/>
  <c r="H321" i="3"/>
  <c r="K321" i="3" s="1"/>
  <c r="H333" i="3"/>
  <c r="L333" i="3" s="1"/>
  <c r="H343" i="3"/>
  <c r="P343" i="3" s="1"/>
  <c r="O345" i="3"/>
  <c r="K346" i="3"/>
  <c r="H349" i="3"/>
  <c r="L349" i="3" s="1"/>
  <c r="K238" i="3"/>
  <c r="P311" i="3"/>
  <c r="O311" i="3"/>
  <c r="P319" i="3"/>
  <c r="O319" i="3"/>
  <c r="N319" i="3"/>
  <c r="M283" i="3"/>
  <c r="M324" i="3"/>
  <c r="H344" i="3"/>
  <c r="O344" i="3" s="1"/>
  <c r="M349" i="3"/>
  <c r="N253" i="3"/>
  <c r="H264" i="3"/>
  <c r="H276" i="3"/>
  <c r="N276" i="3" s="1"/>
  <c r="O282" i="3"/>
  <c r="M284" i="3"/>
  <c r="H304" i="3"/>
  <c r="O304" i="3" s="1"/>
  <c r="H305" i="3"/>
  <c r="M305" i="3" s="1"/>
  <c r="P307" i="3"/>
  <c r="H342" i="3"/>
  <c r="P342" i="3" s="1"/>
  <c r="M355" i="3"/>
  <c r="H231" i="3"/>
  <c r="N231" i="3" s="1"/>
  <c r="K243" i="3"/>
  <c r="H260" i="3"/>
  <c r="K260" i="3" s="1"/>
  <c r="O323" i="3"/>
  <c r="H330" i="3"/>
  <c r="N330" i="3" s="1"/>
  <c r="O331" i="3"/>
  <c r="N355" i="3"/>
  <c r="O266" i="3"/>
  <c r="M287" i="3"/>
  <c r="H288" i="3"/>
  <c r="P288" i="3" s="1"/>
  <c r="K307" i="3"/>
  <c r="H310" i="3"/>
  <c r="K310" i="3" s="1"/>
  <c r="M311" i="3"/>
  <c r="O327" i="3"/>
  <c r="N327" i="3"/>
  <c r="H328" i="3"/>
  <c r="N328" i="3" s="1"/>
  <c r="H341" i="3"/>
  <c r="N341" i="3" s="1"/>
  <c r="O354" i="3"/>
  <c r="M235" i="3"/>
  <c r="M243" i="3"/>
  <c r="H244" i="3"/>
  <c r="L244" i="3" s="1"/>
  <c r="H261" i="3"/>
  <c r="H275" i="3"/>
  <c r="L275" i="3" s="1"/>
  <c r="H303" i="3"/>
  <c r="O303" i="3" s="1"/>
  <c r="N311" i="3"/>
  <c r="P331" i="3"/>
  <c r="N331" i="3"/>
  <c r="H332" i="3"/>
  <c r="M332" i="3" s="1"/>
  <c r="O346" i="3"/>
  <c r="H351" i="3"/>
  <c r="O351" i="3" s="1"/>
  <c r="P354" i="3"/>
  <c r="H298" i="3"/>
  <c r="N298" i="3" s="1"/>
  <c r="P327" i="3"/>
  <c r="H329" i="3"/>
  <c r="N329" i="3" s="1"/>
  <c r="H352" i="3"/>
  <c r="L352" i="3" s="1"/>
  <c r="K282" i="3"/>
  <c r="H285" i="3"/>
  <c r="O285" i="3" s="1"/>
  <c r="K331" i="3"/>
  <c r="K354" i="3"/>
  <c r="L266" i="3"/>
  <c r="H306" i="3"/>
  <c r="N306" i="3" s="1"/>
  <c r="M307" i="3"/>
  <c r="H308" i="3"/>
  <c r="L323" i="3"/>
  <c r="H325" i="3"/>
  <c r="N325" i="3" s="1"/>
  <c r="H348" i="3"/>
  <c r="O348" i="3" s="1"/>
  <c r="L354" i="3"/>
  <c r="N307" i="3"/>
  <c r="M323" i="3"/>
  <c r="H324" i="3"/>
  <c r="M346" i="3"/>
  <c r="H347" i="3"/>
  <c r="O347" i="3" s="1"/>
  <c r="O353" i="3"/>
  <c r="N263" i="3"/>
  <c r="P299" i="3"/>
  <c r="N346" i="3"/>
  <c r="P353" i="3"/>
  <c r="K84" i="3" l="1"/>
  <c r="L62" i="3"/>
  <c r="M148" i="3"/>
  <c r="K77" i="3"/>
  <c r="N87" i="3"/>
  <c r="O62" i="3"/>
  <c r="L84" i="3"/>
  <c r="N102" i="3"/>
  <c r="L279" i="3"/>
  <c r="K221" i="3"/>
  <c r="K325" i="3"/>
  <c r="P263" i="3"/>
  <c r="P102" i="3"/>
  <c r="O77" i="3"/>
  <c r="P62" i="3"/>
  <c r="D75" i="2"/>
  <c r="D85" i="2" s="1"/>
  <c r="K323" i="3"/>
  <c r="L221" i="3"/>
  <c r="O281" i="3"/>
  <c r="K287" i="3"/>
  <c r="K284" i="3"/>
  <c r="N350" i="3"/>
  <c r="N266" i="3"/>
  <c r="K218" i="3"/>
  <c r="K214" i="3"/>
  <c r="N221" i="3"/>
  <c r="M254" i="3"/>
  <c r="P175" i="3"/>
  <c r="M352" i="3"/>
  <c r="N178" i="3"/>
  <c r="P82" i="3"/>
  <c r="E77" i="2"/>
  <c r="E87" i="2" s="1"/>
  <c r="O43" i="3"/>
  <c r="N62" i="3"/>
  <c r="L40" i="3"/>
  <c r="M344" i="3"/>
  <c r="M84" i="3"/>
  <c r="K62" i="3"/>
  <c r="N133" i="3"/>
  <c r="O276" i="3"/>
  <c r="N149" i="3"/>
  <c r="D78" i="2"/>
  <c r="D88" i="2" s="1"/>
  <c r="L41" i="3"/>
  <c r="L39" i="3"/>
  <c r="D77" i="2"/>
  <c r="D87" i="2" s="1"/>
  <c r="N279" i="3"/>
  <c r="K278" i="3"/>
  <c r="O236" i="3"/>
  <c r="L148" i="3"/>
  <c r="K102" i="3"/>
  <c r="P77" i="3"/>
  <c r="P105" i="3"/>
  <c r="P348" i="3"/>
  <c r="P279" i="3"/>
  <c r="L276" i="3"/>
  <c r="M240" i="3"/>
  <c r="O148" i="3"/>
  <c r="L102" i="3"/>
  <c r="M77" i="3"/>
  <c r="H34" i="2"/>
  <c r="H43" i="2" s="1"/>
  <c r="P83" i="3"/>
  <c r="O263" i="3"/>
  <c r="P188" i="3"/>
  <c r="K100" i="3"/>
  <c r="P151" i="3"/>
  <c r="L91" i="3"/>
  <c r="P56" i="3"/>
  <c r="J75" i="2"/>
  <c r="J85" i="2" s="1"/>
  <c r="E79" i="2"/>
  <c r="E89" i="2" s="1"/>
  <c r="M33" i="3"/>
  <c r="P108" i="3"/>
  <c r="M354" i="3"/>
  <c r="G32" i="2"/>
  <c r="G41" i="2" s="1"/>
  <c r="N254" i="3"/>
  <c r="K81" i="3"/>
  <c r="L298" i="3"/>
  <c r="O107" i="3"/>
  <c r="K300" i="3"/>
  <c r="M236" i="3"/>
  <c r="N169" i="3"/>
  <c r="K169" i="3"/>
  <c r="M109" i="3"/>
  <c r="K352" i="3"/>
  <c r="K231" i="3"/>
  <c r="P276" i="3"/>
  <c r="O350" i="3"/>
  <c r="L283" i="3"/>
  <c r="K112" i="3"/>
  <c r="O300" i="3"/>
  <c r="N218" i="3"/>
  <c r="N219" i="3"/>
  <c r="O56" i="3"/>
  <c r="M172" i="3"/>
  <c r="N33" i="3"/>
  <c r="M57" i="3"/>
  <c r="M87" i="3"/>
  <c r="K66" i="3"/>
  <c r="I30" i="2"/>
  <c r="I39" i="2" s="1"/>
  <c r="K79" i="2"/>
  <c r="K89" i="2" s="1"/>
  <c r="K91" i="2" s="1"/>
  <c r="O262" i="3"/>
  <c r="N236" i="3"/>
  <c r="K172" i="3"/>
  <c r="M267" i="3"/>
  <c r="P350" i="3"/>
  <c r="L278" i="3"/>
  <c r="L322" i="3"/>
  <c r="G33" i="2"/>
  <c r="G42" i="2" s="1"/>
  <c r="M169" i="3"/>
  <c r="L329" i="3"/>
  <c r="G34" i="2"/>
  <c r="G43" i="2" s="1"/>
  <c r="K309" i="3"/>
  <c r="K177" i="3"/>
  <c r="L37" i="3"/>
  <c r="O330" i="3"/>
  <c r="K349" i="3"/>
  <c r="N310" i="3"/>
  <c r="K121" i="3"/>
  <c r="K137" i="3" s="1"/>
  <c r="K233" i="3"/>
  <c r="L90" i="3"/>
  <c r="M171" i="3"/>
  <c r="P55" i="3"/>
  <c r="K152" i="3"/>
  <c r="O102" i="3"/>
  <c r="P304" i="3"/>
  <c r="L309" i="3"/>
  <c r="O193" i="3"/>
  <c r="M177" i="3"/>
  <c r="L300" i="3"/>
  <c r="M351" i="3"/>
  <c r="O309" i="3"/>
  <c r="O213" i="3"/>
  <c r="M99" i="3"/>
  <c r="M115" i="3" s="1"/>
  <c r="L209" i="3"/>
  <c r="P107" i="3"/>
  <c r="L311" i="3"/>
  <c r="H30" i="2"/>
  <c r="H39" i="2" s="1"/>
  <c r="M329" i="3"/>
  <c r="M55" i="3"/>
  <c r="L310" i="3"/>
  <c r="O232" i="3"/>
  <c r="N280" i="3"/>
  <c r="M353" i="3"/>
  <c r="M300" i="3"/>
  <c r="K265" i="3"/>
  <c r="P282" i="3"/>
  <c r="N214" i="3"/>
  <c r="N242" i="3"/>
  <c r="L36" i="3"/>
  <c r="P176" i="3"/>
  <c r="L47" i="3"/>
  <c r="O195" i="3"/>
  <c r="I32" i="2"/>
  <c r="I41" i="2" s="1"/>
  <c r="N56" i="3"/>
  <c r="M47" i="3"/>
  <c r="M200" i="3"/>
  <c r="K275" i="3"/>
  <c r="P300" i="3"/>
  <c r="K280" i="3"/>
  <c r="N353" i="3"/>
  <c r="O275" i="3"/>
  <c r="O121" i="3"/>
  <c r="K220" i="3"/>
  <c r="M56" i="3"/>
  <c r="M150" i="3"/>
  <c r="L150" i="3"/>
  <c r="K150" i="3"/>
  <c r="O321" i="3"/>
  <c r="O336" i="3" s="1"/>
  <c r="K179" i="3"/>
  <c r="O212" i="3"/>
  <c r="M212" i="3"/>
  <c r="P187" i="3"/>
  <c r="P203" i="3" s="1"/>
  <c r="M40" i="3"/>
  <c r="K327" i="3"/>
  <c r="L179" i="3"/>
  <c r="M280" i="3"/>
  <c r="N112" i="3"/>
  <c r="M328" i="3"/>
  <c r="N333" i="3"/>
  <c r="K348" i="3"/>
  <c r="P277" i="3"/>
  <c r="O111" i="3"/>
  <c r="M89" i="3"/>
  <c r="N99" i="3"/>
  <c r="N115" i="3" s="1"/>
  <c r="L80" i="3"/>
  <c r="L95" i="3" s="1"/>
  <c r="L113" i="3"/>
  <c r="O40" i="3"/>
  <c r="M277" i="3"/>
  <c r="K113" i="3"/>
  <c r="J56" i="1"/>
  <c r="J64" i="1" s="1"/>
  <c r="J70" i="1" s="1"/>
  <c r="K44" i="3"/>
  <c r="N41" i="3"/>
  <c r="G30" i="2"/>
  <c r="G39" i="2" s="1"/>
  <c r="N60" i="3"/>
  <c r="L60" i="3"/>
  <c r="P60" i="3"/>
  <c r="L327" i="3"/>
  <c r="O277" i="3"/>
  <c r="M213" i="3"/>
  <c r="L332" i="3"/>
  <c r="M310" i="3"/>
  <c r="N154" i="3"/>
  <c r="K134" i="3"/>
  <c r="P134" i="3"/>
  <c r="P99" i="3"/>
  <c r="L35" i="3"/>
  <c r="M297" i="3"/>
  <c r="M313" i="3" s="1"/>
  <c r="K303" i="3"/>
  <c r="M347" i="3"/>
  <c r="N277" i="3"/>
  <c r="L232" i="3"/>
  <c r="P192" i="3"/>
  <c r="P193" i="3"/>
  <c r="N132" i="3"/>
  <c r="K130" i="3"/>
  <c r="N200" i="3"/>
  <c r="L307" i="3"/>
  <c r="O307" i="3"/>
  <c r="P345" i="3"/>
  <c r="N345" i="3"/>
  <c r="M60" i="3"/>
  <c r="K40" i="3"/>
  <c r="M266" i="3"/>
  <c r="K350" i="3"/>
  <c r="E31" i="2"/>
  <c r="E40" i="2" s="1"/>
  <c r="E32" i="2"/>
  <c r="E41" i="2" s="1"/>
  <c r="L350" i="3"/>
  <c r="K345" i="3"/>
  <c r="P332" i="3"/>
  <c r="P260" i="3"/>
  <c r="M326" i="3"/>
  <c r="P179" i="3"/>
  <c r="O130" i="3"/>
  <c r="L108" i="3"/>
  <c r="L187" i="3"/>
  <c r="L134" i="3"/>
  <c r="M112" i="3"/>
  <c r="D80" i="2"/>
  <c r="D90" i="2" s="1"/>
  <c r="P33" i="3"/>
  <c r="P49" i="3" s="1"/>
  <c r="K79" i="3"/>
  <c r="O79" i="3"/>
  <c r="E34" i="2"/>
  <c r="E43" i="2" s="1"/>
  <c r="M319" i="3"/>
  <c r="M335" i="3" s="1"/>
  <c r="F91" i="2"/>
  <c r="D79" i="2"/>
  <c r="D89" i="2" s="1"/>
  <c r="H56" i="1"/>
  <c r="H64" i="1" s="1"/>
  <c r="H70" i="1" s="1"/>
  <c r="K319" i="3"/>
  <c r="K335" i="3" s="1"/>
  <c r="E30" i="2"/>
  <c r="E39" i="2" s="1"/>
  <c r="N79" i="3"/>
  <c r="H33" i="2"/>
  <c r="H42" i="2" s="1"/>
  <c r="O237" i="3"/>
  <c r="K200" i="3"/>
  <c r="M66" i="3"/>
  <c r="N46" i="3"/>
  <c r="E33" i="2"/>
  <c r="E42" i="2" s="1"/>
  <c r="P212" i="3"/>
  <c r="H31" i="2"/>
  <c r="H40" i="2" s="1"/>
  <c r="B89" i="2"/>
  <c r="L293" i="3"/>
  <c r="L292" i="3"/>
  <c r="L291" i="3"/>
  <c r="B39" i="2"/>
  <c r="O313" i="3"/>
  <c r="N247" i="3"/>
  <c r="O308" i="3"/>
  <c r="M308" i="3"/>
  <c r="L308" i="3"/>
  <c r="K308" i="3"/>
  <c r="K261" i="3"/>
  <c r="M261" i="3"/>
  <c r="P261" i="3"/>
  <c r="O261" i="3"/>
  <c r="K341" i="3"/>
  <c r="P341" i="3"/>
  <c r="O341" i="3"/>
  <c r="L341" i="3"/>
  <c r="N260" i="3"/>
  <c r="O260" i="3"/>
  <c r="L260" i="3"/>
  <c r="P308" i="3"/>
  <c r="K264" i="3"/>
  <c r="P264" i="3"/>
  <c r="O264" i="3"/>
  <c r="O335" i="3"/>
  <c r="P255" i="3"/>
  <c r="N343" i="3"/>
  <c r="N358" i="3" s="1"/>
  <c r="M343" i="3"/>
  <c r="L343" i="3"/>
  <c r="K343" i="3"/>
  <c r="P223" i="3"/>
  <c r="O223" i="3"/>
  <c r="N223" i="3"/>
  <c r="M223" i="3"/>
  <c r="K223" i="3"/>
  <c r="O239" i="3"/>
  <c r="M239" i="3"/>
  <c r="K239" i="3"/>
  <c r="P201" i="3"/>
  <c r="O201" i="3"/>
  <c r="L201" i="3"/>
  <c r="L306" i="3"/>
  <c r="P347" i="3"/>
  <c r="O257" i="3"/>
  <c r="P257" i="3"/>
  <c r="N257" i="3"/>
  <c r="M257" i="3"/>
  <c r="L257" i="3"/>
  <c r="M210" i="3"/>
  <c r="L210" i="3"/>
  <c r="K210" i="3"/>
  <c r="N173" i="3"/>
  <c r="M173" i="3"/>
  <c r="K201" i="3"/>
  <c r="K93" i="3"/>
  <c r="M216" i="3"/>
  <c r="K71" i="3"/>
  <c r="O210" i="3"/>
  <c r="P69" i="3"/>
  <c r="N69" i="3"/>
  <c r="L69" i="3"/>
  <c r="K69" i="3"/>
  <c r="P121" i="3"/>
  <c r="M121" i="3"/>
  <c r="N45" i="3"/>
  <c r="L45" i="3"/>
  <c r="P86" i="3"/>
  <c r="M86" i="3"/>
  <c r="N129" i="3"/>
  <c r="K129" i="3"/>
  <c r="L129" i="3"/>
  <c r="O129" i="3"/>
  <c r="O63" i="3"/>
  <c r="M63" i="3"/>
  <c r="K63" i="3"/>
  <c r="M189" i="3"/>
  <c r="L189" i="3"/>
  <c r="P189" i="3"/>
  <c r="F56" i="1"/>
  <c r="B78" i="2"/>
  <c r="O65" i="3"/>
  <c r="P65" i="3"/>
  <c r="N65" i="3"/>
  <c r="L65" i="3"/>
  <c r="J76" i="2"/>
  <c r="J86" i="2" s="1"/>
  <c r="P104" i="3"/>
  <c r="N104" i="3"/>
  <c r="L104" i="3"/>
  <c r="K104" i="3"/>
  <c r="I91" i="2"/>
  <c r="P35" i="3"/>
  <c r="M49" i="3"/>
  <c r="B32" i="2"/>
  <c r="B76" i="2"/>
  <c r="L289" i="3"/>
  <c r="N324" i="3"/>
  <c r="L324" i="3"/>
  <c r="P324" i="3"/>
  <c r="K324" i="3"/>
  <c r="N285" i="3"/>
  <c r="P285" i="3"/>
  <c r="M285" i="3"/>
  <c r="L285" i="3"/>
  <c r="K285" i="3"/>
  <c r="P298" i="3"/>
  <c r="O298" i="3"/>
  <c r="O314" i="3" s="1"/>
  <c r="M298" i="3"/>
  <c r="K298" i="3"/>
  <c r="M341" i="3"/>
  <c r="P245" i="3"/>
  <c r="N261" i="3"/>
  <c r="P335" i="3"/>
  <c r="K333" i="3"/>
  <c r="P333" i="3"/>
  <c r="O333" i="3"/>
  <c r="P289" i="3"/>
  <c r="N322" i="3"/>
  <c r="O322" i="3"/>
  <c r="M322" i="3"/>
  <c r="P222" i="3"/>
  <c r="O222" i="3"/>
  <c r="K149" i="3"/>
  <c r="P149" i="3"/>
  <c r="O149" i="3"/>
  <c r="K279" i="3"/>
  <c r="O279" i="3"/>
  <c r="L326" i="3"/>
  <c r="L149" i="3"/>
  <c r="P216" i="3"/>
  <c r="L219" i="3"/>
  <c r="P219" i="3"/>
  <c r="N222" i="3"/>
  <c r="K90" i="3"/>
  <c r="N90" i="3"/>
  <c r="C32" i="2"/>
  <c r="C41" i="2" s="1"/>
  <c r="C33" i="2"/>
  <c r="C42" i="2" s="1"/>
  <c r="C34" i="2"/>
  <c r="C43" i="2" s="1"/>
  <c r="C31" i="2"/>
  <c r="C40" i="2" s="1"/>
  <c r="K61" i="3"/>
  <c r="K213" i="3"/>
  <c r="P213" i="3"/>
  <c r="P103" i="3"/>
  <c r="O103" i="3"/>
  <c r="N103" i="3"/>
  <c r="M103" i="3"/>
  <c r="O55" i="3"/>
  <c r="L55" i="3"/>
  <c r="N55" i="3"/>
  <c r="L225" i="3"/>
  <c r="N243" i="3"/>
  <c r="L121" i="3"/>
  <c r="L173" i="3"/>
  <c r="O85" i="3"/>
  <c r="M129" i="3"/>
  <c r="O189" i="3"/>
  <c r="O86" i="3"/>
  <c r="N189" i="3"/>
  <c r="N123" i="3"/>
  <c r="N176" i="3"/>
  <c r="P80" i="3"/>
  <c r="O80" i="3"/>
  <c r="N80" i="3"/>
  <c r="M80" i="3"/>
  <c r="O61" i="3"/>
  <c r="B77" i="2"/>
  <c r="P42" i="3"/>
  <c r="O42" i="3"/>
  <c r="M42" i="3"/>
  <c r="K42" i="3"/>
  <c r="O104" i="3"/>
  <c r="P34" i="3"/>
  <c r="K44" i="2"/>
  <c r="M44" i="3"/>
  <c r="N44" i="3"/>
  <c r="P44" i="3"/>
  <c r="N124" i="3"/>
  <c r="O124" i="3"/>
  <c r="L124" i="3"/>
  <c r="N194" i="3"/>
  <c r="M194" i="3"/>
  <c r="M38" i="3"/>
  <c r="K38" i="3"/>
  <c r="L38" i="3"/>
  <c r="M85" i="3"/>
  <c r="L122" i="3"/>
  <c r="P122" i="3"/>
  <c r="O122" i="3"/>
  <c r="B75" i="2"/>
  <c r="M94" i="3"/>
  <c r="M93" i="3"/>
  <c r="L49" i="3"/>
  <c r="P63" i="3"/>
  <c r="P244" i="3"/>
  <c r="O244" i="3"/>
  <c r="O38" i="3"/>
  <c r="E29" i="1"/>
  <c r="E38" i="1" s="1"/>
  <c r="E69" i="1" s="1"/>
  <c r="B29" i="1"/>
  <c r="O35" i="3"/>
  <c r="J34" i="2"/>
  <c r="J43" i="2" s="1"/>
  <c r="J79" i="2"/>
  <c r="J89" i="2" s="1"/>
  <c r="C29" i="1"/>
  <c r="C38" i="1" s="1"/>
  <c r="C69" i="1" s="1"/>
  <c r="O306" i="3"/>
  <c r="P306" i="3"/>
  <c r="M320" i="3"/>
  <c r="L320" i="3"/>
  <c r="K320" i="3"/>
  <c r="K258" i="3"/>
  <c r="L258" i="3"/>
  <c r="O256" i="3"/>
  <c r="P256" i="3"/>
  <c r="N256" i="3"/>
  <c r="O198" i="3"/>
  <c r="N198" i="3"/>
  <c r="M198" i="3"/>
  <c r="K245" i="3"/>
  <c r="O245" i="3"/>
  <c r="N245" i="3"/>
  <c r="O144" i="3"/>
  <c r="N144" i="3"/>
  <c r="L144" i="3"/>
  <c r="M144" i="3"/>
  <c r="K144" i="3"/>
  <c r="N145" i="3"/>
  <c r="M145" i="3"/>
  <c r="K145" i="3"/>
  <c r="G80" i="2"/>
  <c r="G90" i="2" s="1"/>
  <c r="G79" i="2"/>
  <c r="G89" i="2" s="1"/>
  <c r="G78" i="2"/>
  <c r="G88" i="2" s="1"/>
  <c r="G77" i="2"/>
  <c r="G87" i="2" s="1"/>
  <c r="G76" i="2"/>
  <c r="G86" i="2" s="1"/>
  <c r="P196" i="3"/>
  <c r="O196" i="3"/>
  <c r="N196" i="3"/>
  <c r="M196" i="3"/>
  <c r="L196" i="3"/>
  <c r="P174" i="3"/>
  <c r="O174" i="3"/>
  <c r="N174" i="3"/>
  <c r="O168" i="3"/>
  <c r="N168" i="3"/>
  <c r="M168" i="3"/>
  <c r="K143" i="3"/>
  <c r="O143" i="3"/>
  <c r="P143" i="3"/>
  <c r="N143" i="3"/>
  <c r="M174" i="3"/>
  <c r="L302" i="3"/>
  <c r="P302" i="3"/>
  <c r="O302" i="3"/>
  <c r="K302" i="3"/>
  <c r="K306" i="3"/>
  <c r="P198" i="3"/>
  <c r="O155" i="3"/>
  <c r="O147" i="3"/>
  <c r="N147" i="3"/>
  <c r="M147" i="3"/>
  <c r="L147" i="3"/>
  <c r="P243" i="3"/>
  <c r="P46" i="3"/>
  <c r="M46" i="3"/>
  <c r="O46" i="3"/>
  <c r="K46" i="3"/>
  <c r="C91" i="2"/>
  <c r="H91" i="2"/>
  <c r="M124" i="3"/>
  <c r="I31" i="2"/>
  <c r="I40" i="2" s="1"/>
  <c r="J32" i="2"/>
  <c r="J41" i="2" s="1"/>
  <c r="K328" i="3"/>
  <c r="P328" i="3"/>
  <c r="K247" i="3"/>
  <c r="K248" i="3"/>
  <c r="M304" i="3"/>
  <c r="N304" i="3"/>
  <c r="K304" i="3"/>
  <c r="N269" i="3"/>
  <c r="L328" i="3"/>
  <c r="P320" i="3"/>
  <c r="K255" i="3"/>
  <c r="N255" i="3"/>
  <c r="N270" i="3" s="1"/>
  <c r="M215" i="3"/>
  <c r="L215" i="3"/>
  <c r="K215" i="3"/>
  <c r="K256" i="3"/>
  <c r="M242" i="3"/>
  <c r="L242" i="3"/>
  <c r="K242" i="3"/>
  <c r="M203" i="3"/>
  <c r="O265" i="3"/>
  <c r="L265" i="3"/>
  <c r="N265" i="3"/>
  <c r="N215" i="3"/>
  <c r="M286" i="3"/>
  <c r="K286" i="3"/>
  <c r="N286" i="3"/>
  <c r="L286" i="3"/>
  <c r="N107" i="3"/>
  <c r="M107" i="3"/>
  <c r="L107" i="3"/>
  <c r="P190" i="3"/>
  <c r="O190" i="3"/>
  <c r="N190" i="3"/>
  <c r="M190" i="3"/>
  <c r="O145" i="3"/>
  <c r="L301" i="3"/>
  <c r="P301" i="3"/>
  <c r="O301" i="3"/>
  <c r="K168" i="3"/>
  <c r="O88" i="3"/>
  <c r="N88" i="3"/>
  <c r="M88" i="3"/>
  <c r="L88" i="3"/>
  <c r="K88" i="3"/>
  <c r="M225" i="3"/>
  <c r="L143" i="3"/>
  <c r="P101" i="3"/>
  <c r="M101" i="3"/>
  <c r="K101" i="3"/>
  <c r="O34" i="3"/>
  <c r="O51" i="3" s="1"/>
  <c r="M34" i="3"/>
  <c r="K34" i="3"/>
  <c r="K50" i="3" s="1"/>
  <c r="L34" i="3"/>
  <c r="L50" i="3" s="1"/>
  <c r="O220" i="3"/>
  <c r="M220" i="3"/>
  <c r="N220" i="3"/>
  <c r="K124" i="3"/>
  <c r="K194" i="3"/>
  <c r="M182" i="3"/>
  <c r="M183" i="3"/>
  <c r="M181" i="3"/>
  <c r="N167" i="3"/>
  <c r="K167" i="3"/>
  <c r="K122" i="3"/>
  <c r="K138" i="3" s="1"/>
  <c r="L68" i="3"/>
  <c r="P68" i="3"/>
  <c r="O68" i="3"/>
  <c r="M68" i="3"/>
  <c r="L171" i="3"/>
  <c r="P171" i="3"/>
  <c r="O171" i="3"/>
  <c r="N297" i="3"/>
  <c r="L255" i="3"/>
  <c r="N278" i="3"/>
  <c r="O278" i="3"/>
  <c r="L192" i="3"/>
  <c r="K192" i="3"/>
  <c r="K190" i="3"/>
  <c r="L344" i="3"/>
  <c r="L351" i="3"/>
  <c r="K351" i="3"/>
  <c r="P351" i="3"/>
  <c r="P303" i="3"/>
  <c r="N303" i="3"/>
  <c r="M303" i="3"/>
  <c r="O288" i="3"/>
  <c r="N288" i="3"/>
  <c r="M288" i="3"/>
  <c r="L288" i="3"/>
  <c r="K288" i="3"/>
  <c r="M330" i="3"/>
  <c r="P330" i="3"/>
  <c r="L330" i="3"/>
  <c r="M321" i="3"/>
  <c r="N308" i="3"/>
  <c r="O343" i="3"/>
  <c r="L305" i="3"/>
  <c r="M302" i="3"/>
  <c r="L211" i="3"/>
  <c r="M264" i="3"/>
  <c r="P209" i="3"/>
  <c r="O209" i="3"/>
  <c r="N209" i="3"/>
  <c r="L303" i="3"/>
  <c r="N239" i="3"/>
  <c r="P194" i="3"/>
  <c r="P210" i="3"/>
  <c r="L222" i="3"/>
  <c r="L174" i="3"/>
  <c r="M192" i="3"/>
  <c r="L167" i="3"/>
  <c r="O286" i="3"/>
  <c r="O179" i="3"/>
  <c r="N134" i="3"/>
  <c r="O134" i="3"/>
  <c r="L223" i="3"/>
  <c r="L194" i="3"/>
  <c r="K109" i="3"/>
  <c r="P109" i="3"/>
  <c r="L86" i="3"/>
  <c r="N193" i="3"/>
  <c r="M143" i="3"/>
  <c r="M237" i="3"/>
  <c r="P237" i="3"/>
  <c r="N237" i="3"/>
  <c r="L213" i="3"/>
  <c r="M222" i="3"/>
  <c r="O101" i="3"/>
  <c r="L89" i="3"/>
  <c r="K39" i="3"/>
  <c r="O39" i="3"/>
  <c r="P39" i="3"/>
  <c r="M39" i="3"/>
  <c r="N63" i="3"/>
  <c r="N122" i="3"/>
  <c r="N138" i="3" s="1"/>
  <c r="O69" i="3"/>
  <c r="M122" i="3"/>
  <c r="N49" i="3"/>
  <c r="O123" i="3"/>
  <c r="K59" i="3"/>
  <c r="P59" i="3"/>
  <c r="P73" i="3" s="1"/>
  <c r="N59" i="3"/>
  <c r="O59" i="3"/>
  <c r="L59" i="3"/>
  <c r="L145" i="3"/>
  <c r="N201" i="3"/>
  <c r="P112" i="3"/>
  <c r="O112" i="3"/>
  <c r="P147" i="3"/>
  <c r="K45" i="3"/>
  <c r="O132" i="3"/>
  <c r="L132" i="3"/>
  <c r="K132" i="3"/>
  <c r="G56" i="1"/>
  <c r="G64" i="1" s="1"/>
  <c r="G70" i="1" s="1"/>
  <c r="I34" i="2"/>
  <c r="I43" i="2" s="1"/>
  <c r="E91" i="2"/>
  <c r="P90" i="3"/>
  <c r="J30" i="2"/>
  <c r="J39" i="2" s="1"/>
  <c r="L128" i="3"/>
  <c r="O128" i="3"/>
  <c r="P128" i="3"/>
  <c r="N128" i="3"/>
  <c r="P352" i="3"/>
  <c r="O352" i="3"/>
  <c r="K174" i="3"/>
  <c r="M245" i="3"/>
  <c r="M231" i="3"/>
  <c r="L231" i="3"/>
  <c r="L321" i="3"/>
  <c r="P321" i="3"/>
  <c r="N321" i="3"/>
  <c r="M281" i="3"/>
  <c r="P281" i="3"/>
  <c r="N281" i="3"/>
  <c r="P153" i="3"/>
  <c r="O153" i="3"/>
  <c r="K153" i="3"/>
  <c r="N153" i="3"/>
  <c r="L153" i="3"/>
  <c r="L264" i="3"/>
  <c r="K244" i="3"/>
  <c r="P242" i="3"/>
  <c r="M260" i="3"/>
  <c r="M289" i="3"/>
  <c r="M301" i="3"/>
  <c r="K110" i="3"/>
  <c r="N110" i="3"/>
  <c r="M110" i="3"/>
  <c r="O110" i="3"/>
  <c r="L87" i="3"/>
  <c r="P87" i="3"/>
  <c r="O87" i="3"/>
  <c r="M193" i="3"/>
  <c r="K216" i="3"/>
  <c r="P231" i="3"/>
  <c r="N105" i="3"/>
  <c r="O192" i="3"/>
  <c r="O93" i="3"/>
  <c r="K64" i="3"/>
  <c r="O64" i="3"/>
  <c r="P64" i="3"/>
  <c r="P74" i="3" s="1"/>
  <c r="L64" i="3"/>
  <c r="P167" i="3"/>
  <c r="K171" i="3"/>
  <c r="M348" i="3"/>
  <c r="N348" i="3"/>
  <c r="L348" i="3"/>
  <c r="K329" i="3"/>
  <c r="P329" i="3"/>
  <c r="O324" i="3"/>
  <c r="N351" i="3"/>
  <c r="N352" i="3"/>
  <c r="M333" i="3"/>
  <c r="O305" i="3"/>
  <c r="P349" i="3"/>
  <c r="O349" i="3"/>
  <c r="N349" i="3"/>
  <c r="L304" i="3"/>
  <c r="L280" i="3"/>
  <c r="L294" i="3" s="1"/>
  <c r="P280" i="3"/>
  <c r="P241" i="3"/>
  <c r="M241" i="3"/>
  <c r="O241" i="3"/>
  <c r="N241" i="3"/>
  <c r="L200" i="3"/>
  <c r="N264" i="3"/>
  <c r="P214" i="3"/>
  <c r="O214" i="3"/>
  <c r="L214" i="3"/>
  <c r="K330" i="3"/>
  <c r="O258" i="3"/>
  <c r="K209" i="3"/>
  <c r="O188" i="3"/>
  <c r="L188" i="3"/>
  <c r="K188" i="3"/>
  <c r="K204" i="3" s="1"/>
  <c r="M232" i="3"/>
  <c r="P232" i="3"/>
  <c r="N232" i="3"/>
  <c r="O329" i="3"/>
  <c r="O219" i="3"/>
  <c r="P124" i="3"/>
  <c r="K277" i="3"/>
  <c r="L190" i="3"/>
  <c r="M278" i="3"/>
  <c r="K176" i="3"/>
  <c r="O216" i="3"/>
  <c r="L241" i="3"/>
  <c r="L109" i="3"/>
  <c r="N305" i="3"/>
  <c r="L236" i="3"/>
  <c r="P236" i="3"/>
  <c r="K86" i="3"/>
  <c r="K203" i="3"/>
  <c r="P130" i="3"/>
  <c r="N130" i="3"/>
  <c r="K237" i="3"/>
  <c r="N210" i="3"/>
  <c r="M100" i="3"/>
  <c r="N148" i="3"/>
  <c r="K148" i="3"/>
  <c r="N37" i="3"/>
  <c r="K37" i="3"/>
  <c r="O37" i="3"/>
  <c r="P37" i="3"/>
  <c r="P51" i="3" s="1"/>
  <c r="M263" i="3"/>
  <c r="L110" i="3"/>
  <c r="M188" i="3"/>
  <c r="O108" i="3"/>
  <c r="N108" i="3"/>
  <c r="K108" i="3"/>
  <c r="M111" i="3"/>
  <c r="K111" i="3"/>
  <c r="P111" i="3"/>
  <c r="N111" i="3"/>
  <c r="M130" i="3"/>
  <c r="N91" i="3"/>
  <c r="P91" i="3"/>
  <c r="O91" i="3"/>
  <c r="M91" i="3"/>
  <c r="N42" i="3"/>
  <c r="M132" i="3"/>
  <c r="O49" i="3"/>
  <c r="K49" i="3"/>
  <c r="O100" i="3"/>
  <c r="F29" i="1"/>
  <c r="F38" i="1" s="1"/>
  <c r="F69" i="1" s="1"/>
  <c r="L43" i="3"/>
  <c r="P43" i="3"/>
  <c r="P146" i="3"/>
  <c r="O146" i="3"/>
  <c r="L94" i="3"/>
  <c r="O342" i="3"/>
  <c r="N342" i="3"/>
  <c r="M342" i="3"/>
  <c r="L342" i="3"/>
  <c r="K342" i="3"/>
  <c r="L67" i="3"/>
  <c r="P67" i="3"/>
  <c r="N67" i="3"/>
  <c r="B34" i="2"/>
  <c r="B33" i="2"/>
  <c r="L123" i="3"/>
  <c r="P123" i="3"/>
  <c r="M123" i="3"/>
  <c r="N357" i="3"/>
  <c r="K291" i="3"/>
  <c r="N301" i="3"/>
  <c r="K267" i="3"/>
  <c r="P267" i="3"/>
  <c r="N267" i="3"/>
  <c r="L267" i="3"/>
  <c r="O234" i="3"/>
  <c r="N234" i="3"/>
  <c r="L234" i="3"/>
  <c r="M234" i="3"/>
  <c r="P258" i="3"/>
  <c r="M306" i="3"/>
  <c r="M244" i="3"/>
  <c r="K297" i="3"/>
  <c r="L297" i="3"/>
  <c r="P220" i="3"/>
  <c r="O154" i="3"/>
  <c r="M154" i="3"/>
  <c r="L154" i="3"/>
  <c r="K154" i="3"/>
  <c r="P305" i="3"/>
  <c r="K234" i="3"/>
  <c r="P217" i="3"/>
  <c r="N217" i="3"/>
  <c r="M217" i="3"/>
  <c r="O217" i="3"/>
  <c r="K165" i="3"/>
  <c r="P165" i="3"/>
  <c r="O165" i="3"/>
  <c r="N165" i="3"/>
  <c r="K240" i="3"/>
  <c r="P240" i="3"/>
  <c r="O240" i="3"/>
  <c r="P106" i="3"/>
  <c r="M106" i="3"/>
  <c r="K106" i="3"/>
  <c r="P344" i="3"/>
  <c r="O167" i="3"/>
  <c r="O106" i="3"/>
  <c r="O137" i="3"/>
  <c r="M61" i="3"/>
  <c r="N61" i="3"/>
  <c r="L61" i="3"/>
  <c r="M155" i="3"/>
  <c r="L155" i="3"/>
  <c r="P155" i="3"/>
  <c r="N137" i="3"/>
  <c r="N68" i="3"/>
  <c r="O203" i="3"/>
  <c r="L216" i="3"/>
  <c r="K269" i="3"/>
  <c r="N125" i="3"/>
  <c r="P125" i="3"/>
  <c r="O125" i="3"/>
  <c r="M125" i="3"/>
  <c r="P72" i="3"/>
  <c r="P71" i="3"/>
  <c r="N179" i="3"/>
  <c r="N106" i="3"/>
  <c r="O115" i="3"/>
  <c r="O211" i="3"/>
  <c r="P88" i="3"/>
  <c r="N100" i="3"/>
  <c r="N35" i="3"/>
  <c r="M35" i="3"/>
  <c r="B80" i="2"/>
  <c r="O113" i="3"/>
  <c r="M113" i="3"/>
  <c r="N113" i="3"/>
  <c r="J80" i="2"/>
  <c r="J90" i="2" s="1"/>
  <c r="K67" i="3"/>
  <c r="J33" i="2"/>
  <c r="J42" i="2" s="1"/>
  <c r="O45" i="3"/>
  <c r="L63" i="3"/>
  <c r="B31" i="2"/>
  <c r="N101" i="3"/>
  <c r="N57" i="3"/>
  <c r="L57" i="3"/>
  <c r="P131" i="3"/>
  <c r="N131" i="3"/>
  <c r="O131" i="3"/>
  <c r="M131" i="3"/>
  <c r="I56" i="1"/>
  <c r="I64" i="1" s="1"/>
  <c r="I70" i="1" s="1"/>
  <c r="N326" i="3"/>
  <c r="P326" i="3"/>
  <c r="O326" i="3"/>
  <c r="L198" i="3"/>
  <c r="P168" i="3"/>
  <c r="O292" i="3"/>
  <c r="O291" i="3"/>
  <c r="N85" i="3"/>
  <c r="K85" i="3"/>
  <c r="O67" i="3"/>
  <c r="N93" i="3"/>
  <c r="L203" i="3"/>
  <c r="M128" i="3"/>
  <c r="P156" i="3"/>
  <c r="O156" i="3"/>
  <c r="N156" i="3"/>
  <c r="M156" i="3"/>
  <c r="N89" i="3"/>
  <c r="K89" i="3"/>
  <c r="L347" i="3"/>
  <c r="K347" i="3"/>
  <c r="M325" i="3"/>
  <c r="L325" i="3"/>
  <c r="P325" i="3"/>
  <c r="K332" i="3"/>
  <c r="O332" i="3"/>
  <c r="N332" i="3"/>
  <c r="N347" i="3"/>
  <c r="O328" i="3"/>
  <c r="L256" i="3"/>
  <c r="K305" i="3"/>
  <c r="N320" i="3"/>
  <c r="P275" i="3"/>
  <c r="N275" i="3"/>
  <c r="M275" i="3"/>
  <c r="N344" i="3"/>
  <c r="P310" i="3"/>
  <c r="O310" i="3"/>
  <c r="M258" i="3"/>
  <c r="P265" i="3"/>
  <c r="O325" i="3"/>
  <c r="M276" i="3"/>
  <c r="K276" i="3"/>
  <c r="K294" i="3" s="1"/>
  <c r="K344" i="3"/>
  <c r="N335" i="3"/>
  <c r="L261" i="3"/>
  <c r="N289" i="3"/>
  <c r="M255" i="3"/>
  <c r="O231" i="3"/>
  <c r="K193" i="3"/>
  <c r="N309" i="3"/>
  <c r="M309" i="3"/>
  <c r="N244" i="3"/>
  <c r="K211" i="3"/>
  <c r="P239" i="3"/>
  <c r="P297" i="3"/>
  <c r="K257" i="3"/>
  <c r="O215" i="3"/>
  <c r="O289" i="3"/>
  <c r="M176" i="3"/>
  <c r="L176" i="3"/>
  <c r="N211" i="3"/>
  <c r="L165" i="3"/>
  <c r="L85" i="3"/>
  <c r="M211" i="3"/>
  <c r="P145" i="3"/>
  <c r="L240" i="3"/>
  <c r="L152" i="3"/>
  <c r="P152" i="3"/>
  <c r="O152" i="3"/>
  <c r="M105" i="3"/>
  <c r="O105" i="3"/>
  <c r="K105" i="3"/>
  <c r="L233" i="3"/>
  <c r="M233" i="3"/>
  <c r="P233" i="3"/>
  <c r="N233" i="3"/>
  <c r="O243" i="3"/>
  <c r="L156" i="3"/>
  <c r="L100" i="3"/>
  <c r="P110" i="3"/>
  <c r="M73" i="3"/>
  <c r="M71" i="3"/>
  <c r="M72" i="3"/>
  <c r="N155" i="3"/>
  <c r="P173" i="3"/>
  <c r="M67" i="3"/>
  <c r="P253" i="3"/>
  <c r="O253" i="3"/>
  <c r="M253" i="3"/>
  <c r="L253" i="3"/>
  <c r="P45" i="3"/>
  <c r="M133" i="3"/>
  <c r="L133" i="3"/>
  <c r="P133" i="3"/>
  <c r="P93" i="3"/>
  <c r="K125" i="3"/>
  <c r="P177" i="3"/>
  <c r="N177" i="3"/>
  <c r="O177" i="3"/>
  <c r="P116" i="3"/>
  <c r="P117" i="3"/>
  <c r="P115" i="3"/>
  <c r="M64" i="3"/>
  <c r="K99" i="3"/>
  <c r="L99" i="3"/>
  <c r="N38" i="3"/>
  <c r="K78" i="3"/>
  <c r="O78" i="3"/>
  <c r="O96" i="3" s="1"/>
  <c r="N78" i="3"/>
  <c r="N96" i="3" s="1"/>
  <c r="P78" i="3"/>
  <c r="P96" i="3" s="1"/>
  <c r="O89" i="3"/>
  <c r="K65" i="3"/>
  <c r="J78" i="2"/>
  <c r="J88" i="2" s="1"/>
  <c r="O173" i="3"/>
  <c r="O41" i="3"/>
  <c r="M41" i="3"/>
  <c r="K41" i="3"/>
  <c r="D44" i="2"/>
  <c r="L44" i="3"/>
  <c r="D29" i="1"/>
  <c r="D38" i="1" s="1"/>
  <c r="D69" i="1" s="1"/>
  <c r="O90" i="3"/>
  <c r="K57" i="3"/>
  <c r="K131" i="3"/>
  <c r="F44" i="2"/>
  <c r="N337" i="3" l="1"/>
  <c r="M314" i="3"/>
  <c r="D91" i="2"/>
  <c r="L97" i="3"/>
  <c r="O205" i="3"/>
  <c r="G44" i="2"/>
  <c r="P50" i="3"/>
  <c r="M75" i="3"/>
  <c r="M205" i="3"/>
  <c r="P206" i="3"/>
  <c r="N336" i="3"/>
  <c r="K75" i="3"/>
  <c r="Q335" i="3"/>
  <c r="B21" i="3" s="1"/>
  <c r="K250" i="3"/>
  <c r="L205" i="3"/>
  <c r="K206" i="3"/>
  <c r="O295" i="3"/>
  <c r="N95" i="3"/>
  <c r="L206" i="3"/>
  <c r="N94" i="3"/>
  <c r="P205" i="3"/>
  <c r="M184" i="3"/>
  <c r="M229" i="3"/>
  <c r="N338" i="3"/>
  <c r="N360" i="3"/>
  <c r="N97" i="3"/>
  <c r="O139" i="3"/>
  <c r="L51" i="3"/>
  <c r="H44" i="2"/>
  <c r="N339" i="3"/>
  <c r="M96" i="3"/>
  <c r="O294" i="3"/>
  <c r="M317" i="3"/>
  <c r="K272" i="3"/>
  <c r="L53" i="3"/>
  <c r="L207" i="3"/>
  <c r="P338" i="3"/>
  <c r="O204" i="3"/>
  <c r="M74" i="3"/>
  <c r="N361" i="3"/>
  <c r="M227" i="3"/>
  <c r="I44" i="2"/>
  <c r="M185" i="3"/>
  <c r="O119" i="3"/>
  <c r="N140" i="3"/>
  <c r="M119" i="3"/>
  <c r="O339" i="3"/>
  <c r="M228" i="3"/>
  <c r="K96" i="3"/>
  <c r="N53" i="3"/>
  <c r="N359" i="3"/>
  <c r="M97" i="3"/>
  <c r="P52" i="3"/>
  <c r="P118" i="3"/>
  <c r="P337" i="3"/>
  <c r="L204" i="3"/>
  <c r="P204" i="3"/>
  <c r="L229" i="3"/>
  <c r="K140" i="3"/>
  <c r="K293" i="3"/>
  <c r="N116" i="3"/>
  <c r="N248" i="3"/>
  <c r="O95" i="3"/>
  <c r="O53" i="3"/>
  <c r="O52" i="3"/>
  <c r="P94" i="3"/>
  <c r="O293" i="3"/>
  <c r="P97" i="3"/>
  <c r="N50" i="3"/>
  <c r="K52" i="3"/>
  <c r="M53" i="3"/>
  <c r="O140" i="3"/>
  <c r="L228" i="3"/>
  <c r="E44" i="2"/>
  <c r="P95" i="3"/>
  <c r="O141" i="3"/>
  <c r="N141" i="3"/>
  <c r="L227" i="3"/>
  <c r="O50" i="3"/>
  <c r="J91" i="2"/>
  <c r="K271" i="3"/>
  <c r="N52" i="3"/>
  <c r="O116" i="3"/>
  <c r="K205" i="3"/>
  <c r="P207" i="3"/>
  <c r="N273" i="3"/>
  <c r="G91" i="2"/>
  <c r="N205" i="3"/>
  <c r="C44" i="2"/>
  <c r="O338" i="3"/>
  <c r="M52" i="3"/>
  <c r="P316" i="3"/>
  <c r="P314" i="3"/>
  <c r="P313" i="3"/>
  <c r="P315" i="3"/>
  <c r="P317" i="3"/>
  <c r="J44" i="2"/>
  <c r="M163" i="3"/>
  <c r="M159" i="3"/>
  <c r="M162" i="3"/>
  <c r="M160" i="3"/>
  <c r="M161" i="3"/>
  <c r="O229" i="3"/>
  <c r="O226" i="3"/>
  <c r="O228" i="3"/>
  <c r="O227" i="3"/>
  <c r="O225" i="3"/>
  <c r="N317" i="3"/>
  <c r="N314" i="3"/>
  <c r="N313" i="3"/>
  <c r="N316" i="3"/>
  <c r="N315" i="3"/>
  <c r="M204" i="3"/>
  <c r="L226" i="3"/>
  <c r="P336" i="3"/>
  <c r="M51" i="3"/>
  <c r="Q93" i="3"/>
  <c r="B10" i="3" s="1"/>
  <c r="N207" i="3"/>
  <c r="L117" i="3"/>
  <c r="L115" i="3"/>
  <c r="L118" i="3"/>
  <c r="L119" i="3"/>
  <c r="L116" i="3"/>
  <c r="P250" i="3"/>
  <c r="P247" i="3"/>
  <c r="P248" i="3"/>
  <c r="P251" i="3"/>
  <c r="P249" i="3"/>
  <c r="M31" i="2"/>
  <c r="M40" i="2" s="1"/>
  <c r="B40" i="2"/>
  <c r="P181" i="3"/>
  <c r="P183" i="3"/>
  <c r="P184" i="3"/>
  <c r="P185" i="3"/>
  <c r="P182" i="3"/>
  <c r="K53" i="3"/>
  <c r="M249" i="3"/>
  <c r="M251" i="3"/>
  <c r="M247" i="3"/>
  <c r="M250" i="3"/>
  <c r="M248" i="3"/>
  <c r="K273" i="3"/>
  <c r="O207" i="3"/>
  <c r="K184" i="3"/>
  <c r="K182" i="3"/>
  <c r="K185" i="3"/>
  <c r="K183" i="3"/>
  <c r="K181" i="3"/>
  <c r="M33" i="2"/>
  <c r="M42" i="2" s="1"/>
  <c r="B42" i="2"/>
  <c r="Q49" i="3"/>
  <c r="B8" i="3" s="1"/>
  <c r="K228" i="3"/>
  <c r="K227" i="3"/>
  <c r="K225" i="3"/>
  <c r="K226" i="3"/>
  <c r="K229" i="3"/>
  <c r="N51" i="3"/>
  <c r="P226" i="3"/>
  <c r="P229" i="3"/>
  <c r="P227" i="3"/>
  <c r="P228" i="3"/>
  <c r="P225" i="3"/>
  <c r="M226" i="3"/>
  <c r="M207" i="3"/>
  <c r="P339" i="3"/>
  <c r="K95" i="3"/>
  <c r="O317" i="3"/>
  <c r="L295" i="3"/>
  <c r="B87" i="2"/>
  <c r="M77" i="2"/>
  <c r="M87" i="2" s="1"/>
  <c r="N118" i="3"/>
  <c r="M116" i="3"/>
  <c r="O315" i="3"/>
  <c r="K115" i="3"/>
  <c r="K118" i="3"/>
  <c r="K117" i="3"/>
  <c r="K119" i="3"/>
  <c r="K116" i="3"/>
  <c r="L269" i="3"/>
  <c r="L273" i="3"/>
  <c r="L271" i="3"/>
  <c r="L272" i="3"/>
  <c r="L270" i="3"/>
  <c r="L183" i="3"/>
  <c r="L182" i="3"/>
  <c r="L185" i="3"/>
  <c r="L181" i="3"/>
  <c r="L184" i="3"/>
  <c r="L313" i="3"/>
  <c r="L315" i="3"/>
  <c r="L317" i="3"/>
  <c r="L316" i="3"/>
  <c r="L314" i="3"/>
  <c r="M206" i="3"/>
  <c r="N160" i="3"/>
  <c r="N162" i="3"/>
  <c r="N163" i="3"/>
  <c r="N161" i="3"/>
  <c r="N159" i="3"/>
  <c r="L337" i="3"/>
  <c r="L339" i="3"/>
  <c r="L336" i="3"/>
  <c r="L338" i="3"/>
  <c r="K139" i="3"/>
  <c r="M50" i="3"/>
  <c r="N119" i="3"/>
  <c r="M117" i="3"/>
  <c r="L357" i="3"/>
  <c r="L361" i="3"/>
  <c r="L358" i="3"/>
  <c r="L360" i="3"/>
  <c r="L359" i="3"/>
  <c r="O316" i="3"/>
  <c r="P160" i="3"/>
  <c r="P163" i="3"/>
  <c r="P161" i="3"/>
  <c r="P159" i="3"/>
  <c r="P162" i="3"/>
  <c r="M337" i="3"/>
  <c r="M339" i="3"/>
  <c r="M338" i="3"/>
  <c r="M336" i="3"/>
  <c r="L52" i="3"/>
  <c r="M75" i="2"/>
  <c r="M85" i="2" s="1"/>
  <c r="B85" i="2"/>
  <c r="N71" i="3"/>
  <c r="N74" i="3"/>
  <c r="N72" i="3"/>
  <c r="N73" i="3"/>
  <c r="N75" i="3"/>
  <c r="K141" i="3"/>
  <c r="N117" i="3"/>
  <c r="O337" i="3"/>
  <c r="O358" i="3"/>
  <c r="O360" i="3"/>
  <c r="O361" i="3"/>
  <c r="O359" i="3"/>
  <c r="O357" i="3"/>
  <c r="M34" i="2"/>
  <c r="M43" i="2" s="1"/>
  <c r="B43" i="2"/>
  <c r="M271" i="3"/>
  <c r="M270" i="3"/>
  <c r="M269" i="3"/>
  <c r="M273" i="3"/>
  <c r="M272" i="3"/>
  <c r="K270" i="3"/>
  <c r="K316" i="3"/>
  <c r="K313" i="3"/>
  <c r="K315" i="3"/>
  <c r="K317" i="3"/>
  <c r="K314" i="3"/>
  <c r="O270" i="3"/>
  <c r="O271" i="3"/>
  <c r="O273" i="3"/>
  <c r="O272" i="3"/>
  <c r="O269" i="3"/>
  <c r="M293" i="3"/>
  <c r="M294" i="3"/>
  <c r="M292" i="3"/>
  <c r="M291" i="3"/>
  <c r="M295" i="3"/>
  <c r="O118" i="3"/>
  <c r="P75" i="3"/>
  <c r="N139" i="3"/>
  <c r="K249" i="3"/>
  <c r="O160" i="3"/>
  <c r="O163" i="3"/>
  <c r="O161" i="3"/>
  <c r="O159" i="3"/>
  <c r="O162" i="3"/>
  <c r="L74" i="3"/>
  <c r="L73" i="3"/>
  <c r="L71" i="3"/>
  <c r="L72" i="3"/>
  <c r="L75" i="3"/>
  <c r="M118" i="3"/>
  <c r="P361" i="3"/>
  <c r="P360" i="3"/>
  <c r="P358" i="3"/>
  <c r="P359" i="3"/>
  <c r="P357" i="3"/>
  <c r="N251" i="3"/>
  <c r="M30" i="2"/>
  <c r="M39" i="2" s="1"/>
  <c r="N294" i="3"/>
  <c r="N291" i="3"/>
  <c r="N293" i="3"/>
  <c r="N295" i="3"/>
  <c r="N292" i="3"/>
  <c r="N272" i="3"/>
  <c r="K251" i="3"/>
  <c r="K159" i="3"/>
  <c r="K162" i="3"/>
  <c r="K160" i="3"/>
  <c r="K163" i="3"/>
  <c r="K161" i="3"/>
  <c r="M315" i="3"/>
  <c r="L29" i="1"/>
  <c r="B38" i="1"/>
  <c r="L139" i="3"/>
  <c r="L137" i="3"/>
  <c r="L140" i="3"/>
  <c r="L138" i="3"/>
  <c r="L141" i="3"/>
  <c r="O74" i="3"/>
  <c r="O72" i="3"/>
  <c r="O71" i="3"/>
  <c r="O73" i="3"/>
  <c r="O75" i="3"/>
  <c r="K72" i="3"/>
  <c r="K360" i="3"/>
  <c r="K357" i="3"/>
  <c r="K361" i="3"/>
  <c r="K358" i="3"/>
  <c r="K359" i="3"/>
  <c r="N250" i="3"/>
  <c r="M79" i="2"/>
  <c r="M89" i="2" s="1"/>
  <c r="P119" i="3"/>
  <c r="O251" i="3"/>
  <c r="O249" i="3"/>
  <c r="O247" i="3"/>
  <c r="O250" i="3"/>
  <c r="O248" i="3"/>
  <c r="P294" i="3"/>
  <c r="P291" i="3"/>
  <c r="P295" i="3"/>
  <c r="P293" i="3"/>
  <c r="P292" i="3"/>
  <c r="O117" i="3"/>
  <c r="O206" i="3"/>
  <c r="O138" i="3"/>
  <c r="K295" i="3"/>
  <c r="L96" i="3"/>
  <c r="K207" i="3"/>
  <c r="O97" i="3"/>
  <c r="N271" i="3"/>
  <c r="M316" i="3"/>
  <c r="P53" i="3"/>
  <c r="M360" i="3"/>
  <c r="M361" i="3"/>
  <c r="M358" i="3"/>
  <c r="M359" i="3"/>
  <c r="M357" i="3"/>
  <c r="B86" i="2"/>
  <c r="M76" i="2"/>
  <c r="M86" i="2" s="1"/>
  <c r="B88" i="2"/>
  <c r="M78" i="2"/>
  <c r="M88" i="2" s="1"/>
  <c r="K73" i="3"/>
  <c r="K97" i="3"/>
  <c r="N206" i="3"/>
  <c r="P269" i="3"/>
  <c r="P271" i="3"/>
  <c r="P273" i="3"/>
  <c r="P272" i="3"/>
  <c r="P270" i="3"/>
  <c r="N182" i="3"/>
  <c r="N185" i="3"/>
  <c r="N183" i="3"/>
  <c r="N181" i="3"/>
  <c r="N184" i="3"/>
  <c r="K292" i="3"/>
  <c r="K51" i="3"/>
  <c r="O94" i="3"/>
  <c r="L159" i="3"/>
  <c r="L162" i="3"/>
  <c r="L160" i="3"/>
  <c r="L163" i="3"/>
  <c r="L161" i="3"/>
  <c r="M95" i="3"/>
  <c r="M32" i="2"/>
  <c r="M41" i="2" s="1"/>
  <c r="B41" i="2"/>
  <c r="B44" i="2" s="1"/>
  <c r="L56" i="1"/>
  <c r="F64" i="1"/>
  <c r="M140" i="3"/>
  <c r="M138" i="3"/>
  <c r="M141" i="3"/>
  <c r="M139" i="3"/>
  <c r="M137" i="3"/>
  <c r="K74" i="3"/>
  <c r="K94" i="3"/>
  <c r="N249" i="3"/>
  <c r="N204" i="3"/>
  <c r="K338" i="3"/>
  <c r="K336" i="3"/>
  <c r="Q336" i="3" s="1"/>
  <c r="C21" i="3" s="1"/>
  <c r="K339" i="3"/>
  <c r="K337" i="3"/>
  <c r="M80" i="2"/>
  <c r="M90" i="2" s="1"/>
  <c r="B90" i="2"/>
  <c r="O184" i="3"/>
  <c r="O185" i="3"/>
  <c r="O183" i="3"/>
  <c r="O181" i="3"/>
  <c r="O182" i="3"/>
  <c r="Q203" i="3"/>
  <c r="B15" i="3" s="1"/>
  <c r="L251" i="3"/>
  <c r="L249" i="3"/>
  <c r="L247" i="3"/>
  <c r="L248" i="3"/>
  <c r="L250" i="3"/>
  <c r="N229" i="3"/>
  <c r="N225" i="3"/>
  <c r="N228" i="3"/>
  <c r="N226" i="3"/>
  <c r="N227" i="3"/>
  <c r="P137" i="3"/>
  <c r="P138" i="3"/>
  <c r="P141" i="3"/>
  <c r="P139" i="3"/>
  <c r="P140" i="3"/>
  <c r="Q205" i="3" l="1"/>
  <c r="D15" i="3" s="1"/>
  <c r="Q207" i="3"/>
  <c r="F15" i="3" s="1"/>
  <c r="Q248" i="3"/>
  <c r="C17" i="3" s="1"/>
  <c r="Q292" i="3"/>
  <c r="C19" i="3" s="1"/>
  <c r="Q291" i="3"/>
  <c r="B19" i="3" s="1"/>
  <c r="C96" i="2"/>
  <c r="Q116" i="3"/>
  <c r="C11" i="3" s="1"/>
  <c r="Q315" i="3"/>
  <c r="D20" i="3" s="1"/>
  <c r="Q250" i="3"/>
  <c r="E17" i="3" s="1"/>
  <c r="Q97" i="3"/>
  <c r="F10" i="3" s="1"/>
  <c r="Q294" i="3"/>
  <c r="E19" i="3" s="1"/>
  <c r="Q181" i="3"/>
  <c r="B14" i="3" s="1"/>
  <c r="Q137" i="3"/>
  <c r="B12" i="3" s="1"/>
  <c r="Q73" i="3"/>
  <c r="D9" i="3" s="1"/>
  <c r="Q293" i="3"/>
  <c r="D19" i="3" s="1"/>
  <c r="Q270" i="3"/>
  <c r="C18" i="3" s="1"/>
  <c r="Q117" i="3"/>
  <c r="D11" i="3" s="1"/>
  <c r="Q95" i="3"/>
  <c r="D10" i="3" s="1"/>
  <c r="Q247" i="3"/>
  <c r="B17" i="3" s="1"/>
  <c r="Q75" i="3"/>
  <c r="F9" i="3" s="1"/>
  <c r="Q249" i="3"/>
  <c r="D17" i="3" s="1"/>
  <c r="B91" i="2"/>
  <c r="C98" i="2" s="1"/>
  <c r="Q50" i="3"/>
  <c r="C8" i="3" s="1"/>
  <c r="Q163" i="3"/>
  <c r="F13" i="3" s="1"/>
  <c r="Q206" i="3"/>
  <c r="E15" i="3" s="1"/>
  <c r="Q140" i="3"/>
  <c r="E12" i="3" s="1"/>
  <c r="Q358" i="3"/>
  <c r="C22" i="3" s="1"/>
  <c r="Q71" i="3"/>
  <c r="B9" i="3" s="1"/>
  <c r="Q269" i="3"/>
  <c r="B18" i="3" s="1"/>
  <c r="Q52" i="3"/>
  <c r="E8" i="3" s="1"/>
  <c r="Q204" i="3"/>
  <c r="C15" i="3" s="1"/>
  <c r="Q338" i="3"/>
  <c r="E21" i="3" s="1"/>
  <c r="Q96" i="3"/>
  <c r="E10" i="3" s="1"/>
  <c r="Q138" i="3"/>
  <c r="C12" i="3" s="1"/>
  <c r="Q272" i="3"/>
  <c r="E18" i="3" s="1"/>
  <c r="Q314" i="3"/>
  <c r="C20" i="3" s="1"/>
  <c r="Q271" i="3"/>
  <c r="D18" i="3" s="1"/>
  <c r="Q357" i="3"/>
  <c r="B22" i="3" s="1"/>
  <c r="Q162" i="3"/>
  <c r="E13" i="3" s="1"/>
  <c r="M44" i="2"/>
  <c r="C97" i="2" s="1"/>
  <c r="Q139" i="3"/>
  <c r="D12" i="3" s="1"/>
  <c r="Q360" i="3"/>
  <c r="E22" i="3" s="1"/>
  <c r="Q159" i="3"/>
  <c r="B13" i="3" s="1"/>
  <c r="Q118" i="3"/>
  <c r="E11" i="3" s="1"/>
  <c r="Q229" i="3"/>
  <c r="F16" i="3" s="1"/>
  <c r="Q183" i="3"/>
  <c r="D14" i="3" s="1"/>
  <c r="Q94" i="3"/>
  <c r="C10" i="3" s="1"/>
  <c r="Q74" i="3"/>
  <c r="E9" i="3" s="1"/>
  <c r="Q72" i="3"/>
  <c r="C9" i="3" s="1"/>
  <c r="Q251" i="3"/>
  <c r="F17" i="3" s="1"/>
  <c r="Q141" i="3"/>
  <c r="F12" i="3" s="1"/>
  <c r="Q115" i="3"/>
  <c r="B11" i="3" s="1"/>
  <c r="Q226" i="3"/>
  <c r="C16" i="3" s="1"/>
  <c r="Q185" i="3"/>
  <c r="F14" i="3" s="1"/>
  <c r="Q317" i="3"/>
  <c r="F20" i="3" s="1"/>
  <c r="Q225" i="3"/>
  <c r="B16" i="3" s="1"/>
  <c r="Q182" i="3"/>
  <c r="C14" i="3" s="1"/>
  <c r="Q53" i="3"/>
  <c r="F8" i="3" s="1"/>
  <c r="L38" i="1"/>
  <c r="B69" i="1"/>
  <c r="B73" i="1" s="1"/>
  <c r="C73" i="1" s="1"/>
  <c r="Q227" i="3"/>
  <c r="D16" i="3" s="1"/>
  <c r="Q184" i="3"/>
  <c r="E14" i="3" s="1"/>
  <c r="Q337" i="3"/>
  <c r="D21" i="3" s="1"/>
  <c r="Q313" i="3"/>
  <c r="B20" i="3" s="1"/>
  <c r="Q228" i="3"/>
  <c r="E16" i="3" s="1"/>
  <c r="Q339" i="3"/>
  <c r="F21" i="3" s="1"/>
  <c r="Q316" i="3"/>
  <c r="E20" i="3" s="1"/>
  <c r="Q273" i="3"/>
  <c r="F18" i="3" s="1"/>
  <c r="Q359" i="3"/>
  <c r="D22" i="3" s="1"/>
  <c r="Q161" i="3"/>
  <c r="D13" i="3" s="1"/>
  <c r="F70" i="1"/>
  <c r="B74" i="1" s="1"/>
  <c r="C74" i="1" s="1"/>
  <c r="L64" i="1"/>
  <c r="Q51" i="3"/>
  <c r="D8" i="3" s="1"/>
  <c r="Q295" i="3"/>
  <c r="F19" i="3" s="1"/>
  <c r="Q361" i="3"/>
  <c r="F22" i="3" s="1"/>
  <c r="Q160" i="3"/>
  <c r="C13" i="3" s="1"/>
  <c r="M91" i="2"/>
  <c r="C99" i="2" s="1"/>
  <c r="Q119" i="3"/>
  <c r="F11" i="3" s="1"/>
  <c r="B24" i="3" l="1"/>
  <c r="B26" i="3" s="1"/>
  <c r="E24" i="3"/>
  <c r="E26" i="3" s="1"/>
  <c r="C25" i="3"/>
  <c r="E25" i="3"/>
  <c r="B25" i="3"/>
  <c r="F25" i="3"/>
  <c r="F24" i="3"/>
  <c r="F26" i="3" s="1"/>
  <c r="D25" i="3"/>
  <c r="D24" i="3"/>
  <c r="D26" i="3" s="1"/>
  <c r="C24" i="3"/>
  <c r="C26" i="3" s="1"/>
</calcChain>
</file>

<file path=xl/sharedStrings.xml><?xml version="1.0" encoding="utf-8"?>
<sst xmlns="http://schemas.openxmlformats.org/spreadsheetml/2006/main" count="863" uniqueCount="159">
  <si>
    <t>One Fund — Forecast vs Reality, Step by Step</t>
  </si>
  <si>
    <t>Press F9 to regenerate all random numbers and see a new scenario.</t>
  </si>
  <si>
    <t>YOUR INPUTS</t>
  </si>
  <si>
    <t>Commitment ($)</t>
  </si>
  <si>
    <t>blue = you can change this</t>
  </si>
  <si>
    <t>Forecast TVPI (x)</t>
  </si>
  <si>
    <t>Total forecast dists ($)</t>
  </si>
  <si>
    <t>commitment x TVPI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</si>
  <si>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</si>
  <si>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</si>
  <si>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</si>
  <si>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</si>
  <si>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</si>
  <si>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</si>
  <si>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</si>
  <si>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</si>
  <si>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</si>
  <si>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</si>
  <si>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Total</t>
  </si>
  <si>
    <t>FORECAST: CAPITAL CALLS</t>
  </si>
  <si>
    <t>"We plan to call 20% of commitment each year for 5 years."</t>
  </si>
  <si>
    <t>Forecast calls ($)</t>
  </si>
  <si>
    <t>REALITY: CAPITAL CALLS</t>
  </si>
  <si>
    <t>"In practice, GPs don't call in neat 20% slices."</t>
  </si>
  <si>
    <t>Step 1: Roll the dice</t>
  </si>
  <si>
    <t>One random number per year (years 1-5). Each year gets a different random amount.</t>
  </si>
  <si>
    <t>Random weight</t>
  </si>
  <si>
    <t>Step 2: Add up the weights</t>
  </si>
  <si>
    <t>Sum of weights</t>
  </si>
  <si>
    <t>Step 3: Turn weights into %</t>
  </si>
  <si>
    <t>Divide each by the sum. Now they add to 100%. This is "random proportions, normalised."</t>
  </si>
  <si>
    <t>Proportion (%)</t>
  </si>
  <si>
    <t>Step 4: Pick the total to call</t>
  </si>
  <si>
    <t>GPs call between 85% and 100% of commitment.</t>
  </si>
  <si>
    <t>Draw-down rate</t>
  </si>
  <si>
    <t>random 85% to 100%</t>
  </si>
  <si>
    <t>Total to call ($)</t>
  </si>
  <si>
    <t>Step 5: Spread across years</t>
  </si>
  <si>
    <t>Actual calls ($)</t>
  </si>
  <si>
    <t>FORECAST: DISTRIBUTIONS</t>
  </si>
  <si>
    <t>"We expect exits to ramp up, peak around years 7-8, then tail off."</t>
  </si>
  <si>
    <t>Forecast weight (%)</t>
  </si>
  <si>
    <t>Forecast dists ($)</t>
  </si>
  <si>
    <t>REALITY: DISTRIBUTIONS</t>
  </si>
  <si>
    <t>"Actual exit amounts differ from forecast. Peak years still tend to be bigger."</t>
  </si>
  <si>
    <t>Step 1: Roll the dice (bell-weighted)</t>
  </si>
  <si>
    <t>Random weight per year (5-10), scaled by bell shape. Peak years naturally get bigger weights.</t>
  </si>
  <si>
    <t>Step 4: Pick the actual TVPI</t>
  </si>
  <si>
    <t>The fund may return more or less than forecast. TVPI between 0.7x (loss) and 2.7x (home run).</t>
  </si>
  <si>
    <t>Actual TVPI</t>
  </si>
  <si>
    <t>random 0.7x to 2.7x</t>
  </si>
  <si>
    <t>Total actual dists ($)</t>
  </si>
  <si>
    <t>can be above OR below forecast</t>
  </si>
  <si>
    <t>Actual dists ($)</t>
  </si>
  <si>
    <t>THE ERRORS</t>
  </si>
  <si>
    <t>For each year: |forecast - actual|. Average across active years only (5 for calls, 6 for dists).</t>
  </si>
  <si>
    <t>Call error ($)</t>
  </si>
  <si>
    <t>Dist error ($)</t>
  </si>
  <si>
    <t>RESULT (this single fund)</t>
  </si>
  <si>
    <t>Avg call error (5 active yrs)</t>
  </si>
  <si>
    <t>of commitment</t>
  </si>
  <si>
    <t>Avg dist error (6 active yrs)</t>
  </si>
  <si>
    <t>Hit F9 a few times. The dist error is typically 10-20%. Now go to Sheet 2 to see what happens with 10 funds.</t>
  </si>
  <si>
    <t>Portfolio of 10 Funds — Watch Errors Cancel Out</t>
  </si>
  <si>
    <t>Same recipe as Sheet 1, applied to 10 independent funds. Hit F9 to regenerate.</t>
  </si>
  <si>
    <t>A. CAPITAL CALLS</t>
  </si>
  <si>
    <t>FORECAST ($)</t>
  </si>
  <si>
    <t>Flat 20% of commitment per year for 5 years. Same for every fund.</t>
  </si>
  <si>
    <t>Year</t>
  </si>
  <si>
    <t>Fund 1</t>
  </si>
  <si>
    <t>Fund 2</t>
  </si>
  <si>
    <t>Fund 3</t>
  </si>
  <si>
    <t>Fund 4</t>
  </si>
  <si>
    <t>Fund 5</t>
  </si>
  <si>
    <t>Fund 6</t>
  </si>
  <si>
    <t>Fund 7</t>
  </si>
  <si>
    <t>Fund 8</t>
  </si>
  <si>
    <t>Fund 9</t>
  </si>
  <si>
    <t>Fund 10</t>
  </si>
  <si>
    <t>Aggregate</t>
  </si>
  <si>
    <t>ACTUAL ($)</t>
  </si>
  <si>
    <t>Random proportions, draw-down between 85% and 100% of commitment.</t>
  </si>
  <si>
    <t>Random weights</t>
  </si>
  <si>
    <t>Weight sum</t>
  </si>
  <si>
    <t>Drawdown rate</t>
  </si>
  <si>
    <t>Total to call</t>
  </si>
  <si>
    <t>CALL ERROR PER FUND (% of commitment)</t>
  </si>
  <si>
    <t>Signed: positive = forecast too high, negative = actual exceeded forecast. Watch how + and - cancel in the aggregate.</t>
  </si>
  <si>
    <t>Avg |error|</t>
  </si>
  <si>
    <t>Each fund's error is high (red). The aggregate is much lower (green) because over- and under-forecasts cancel.</t>
  </si>
  <si>
    <t>B. DISTRIBUTIONS</t>
  </si>
  <si>
    <t>Bell-shaped curve across years 5-10, peaking years 7-8. Forecast TVPI: 1.8x.</t>
  </si>
  <si>
    <t>Bell-weighted random timing, TVPI between 0.7x and 2.7x per fund.</t>
  </si>
  <si>
    <t>Total to distribute</t>
  </si>
  <si>
    <t>DISTRIBUTION ERROR PER FUND (% of commitment)</t>
  </si>
  <si>
    <t>Signed: positive = forecast too high, negative = actual exceeded forecast. Same cancellation pattern as calls.</t>
  </si>
  <si>
    <t>Distribution errors are larger than call errors — driven by TVPI uncertainty (0.7x to 2.7x). Same cancellation mechanism.</t>
  </si>
  <si>
    <t>SUMMARY</t>
  </si>
  <si>
    <t>Avg fund call error:</t>
  </si>
  <si>
    <t>(individual funds)</t>
  </si>
  <si>
    <t>Aggregate call error:</t>
  </si>
  <si>
    <t>Avg fund dist error:</t>
  </si>
  <si>
    <t>Aggregate dist error:</t>
  </si>
  <si>
    <t>Hit F9 repeatedly. Individual fund errors (red) swing wildly. Aggregate errors (green) stay much lower.</t>
  </si>
  <si>
    <t>Distribution Forecast Errors — 15 Experiments</t>
  </si>
  <si>
    <t>Click "Run Experiment" (or press Ctrl+Shift+R) to add a new row. Each run generates fresh random numbers for all funds.</t>
  </si>
  <si>
    <t>PARAMETERS</t>
  </si>
  <si>
    <t>Funds per experiment: 15  |  TVPI range: 0.7x-2.7x (forecast: 1.8x)  |  Dist years: 5-10 (bell-weighted)  |  Error divided by 6 active years</t>
  </si>
  <si>
    <t>Experiment</t>
  </si>
  <si>
    <t>1 fund</t>
  </si>
  <si>
    <t>3 funds</t>
  </si>
  <si>
    <t>5 funds</t>
  </si>
  <si>
    <t>10 funds</t>
  </si>
  <si>
    <t>15 funds</t>
  </si>
  <si>
    <t>Median</t>
  </si>
  <si>
    <t>P75 (bad luck)</t>
  </si>
  <si>
    <t>Reduction vs 1 fund</t>
  </si>
  <si>
    <t>The 1-fund column swings wildly. The 10+ columns barely move. That's the whole article.</t>
  </si>
  <si>
    <t>Call errors follow the same pattern with smaller magnitudes (see Sheet 4 for Python reference).</t>
  </si>
  <si>
    <t>CALCULATION ENGINE</t>
  </si>
  <si>
    <t>Same recipe as Sheets 1-2: RAND() x bell weight, normalise, multiply by TVPI. One block per experiment.</t>
  </si>
  <si>
    <t>Fund</t>
  </si>
  <si>
    <t>Y5 wt</t>
  </si>
  <si>
    <t>Y6 wt</t>
  </si>
  <si>
    <t>Y7 wt</t>
  </si>
  <si>
    <t>Y8 wt</t>
  </si>
  <si>
    <t>Y9 wt</t>
  </si>
  <si>
    <t>Y10 wt</t>
  </si>
  <si>
    <t>Sum</t>
  </si>
  <si>
    <t>TVPI</t>
  </si>
  <si>
    <t>Y5 act</t>
  </si>
  <si>
    <t>Y6 act</t>
  </si>
  <si>
    <t>Y7 act</t>
  </si>
  <si>
    <t>Y8 act</t>
  </si>
  <si>
    <t>Y9 act</t>
  </si>
  <si>
    <t>Y10 act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</si>
  <si>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</si>
  <si>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</si>
  <si>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</si>
  <si>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</si>
  <si>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</si>
  <si>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</si>
  <si>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</si>
  <si>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</si>
  <si>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</si>
  <si>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</si>
  <si>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</si>
  <si>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</si>
  <si>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</si>
  <si>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</si>
  <si>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</si>
  <si>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Errors:</t>
  </si>
  <si>
    <t>Y5 err</t>
  </si>
  <si>
    <t>Y6 err</t>
  </si>
  <si>
    <t>Y7 err</t>
  </si>
  <si>
    <t>Y8 err</t>
  </si>
  <si>
    <t>Y9 err</t>
  </si>
  <si>
    <t>Y10 err</t>
  </si>
  <si>
    <t>Error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</si>
</sst>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"/>
    <numFmt numFmtId="165" formatCode="0.0\x"/>
    <numFmt numFmtId="166" formatCode="0.0%"/>
    <numFmt numFmtId="167" formatCode="0.000"/>
  </numFmts>
  <fonts count="20" x14ac:knownFonts="1">
    <font>
      <sz val="11"/>
      <color theme="1"/>
      <name val="Calibri"/>
      <family val="2"/>
      <charset val="1"/>
    </font>
    <font>
      <b/>
      <sz val="14"/>
      <color rgb="FF1E293B"/>
      <name val="Arial"/>
      <family val="2"/>
    </font>
    <font>
      <i/>
      <sz val="8"/>
      <color rgb="FF64748B"/>
      <name val="Arial"/>
      <family val="2"/>
    </font>
    <font>
      <b/>
      <sz val="11"/>
      <color rgb="FF1E40AF"/>
      <name val="Arial"/>
      <family val="2"/>
    </font>
    <font>
      <sz val="9"/>
      <color rgb="FF64748B"/>
      <name val="Arial"/>
      <family val="2"/>
    </font>
    <font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i/>
      <sz val="9"/>
      <color rgb="FF6B7280"/>
      <name val="Arial"/>
      <family val="2"/>
    </font>
    <font>
      <b/>
      <sz val="10"/>
      <color rgb="FF1E293B"/>
      <name val="Arial"/>
      <family val="2"/>
    </font>
    <font>
      <b/>
      <sz val="11"/>
      <color rgb="FFDC2626"/>
      <name val="Arial"/>
      <family val="2"/>
    </font>
    <font>
      <b/>
      <sz val="10"/>
      <color rgb="FF059669"/>
      <name val="Arial"/>
      <family val="2"/>
    </font>
    <font>
      <b/>
      <sz val="12"/>
      <color rgb="FF1E293B"/>
      <name val="Arial"/>
      <family val="2"/>
    </font>
    <font>
      <sz val="10"/>
      <color rgb="FF1E293B"/>
      <name val="Arial"/>
      <family val="2"/>
    </font>
    <font>
      <b/>
      <sz val="9"/>
      <color rgb="FF64748B"/>
      <name val="Arial"/>
      <family val="2"/>
    </font>
    <font>
      <b/>
      <sz val="9"/>
      <color rgb="FFDC2626"/>
      <name val="Arial"/>
      <family val="2"/>
    </font>
    <font>
      <b/>
      <sz val="10"/>
      <color rgb="FFDC2626"/>
      <name val="Arial"/>
      <family val="2"/>
    </font>
    <font>
      <b/>
      <sz val="9"/>
      <color rgb="FF1E40AF"/>
      <name val="Arial"/>
      <family val="2"/>
    </font>
    <font>
      <b/>
      <sz val="12"/>
      <color rgb="FF64748B"/>
      <name val="Arial"/>
      <family val="2"/>
    </font>
    <font>
      <b/>
      <sz val="8"/>
      <color rgb="FF64748B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E40AF"/>
        <bgColor rgb="FF003366"/>
      </patternFill>
    </fill>
    <fill>
      <patternFill patternType="solid">
        <fgColor rgb="FFF0F9FF"/>
        <bgColor rgb="FFFFFFFF"/>
      </patternFill>
    </fill>
    <fill>
      <patternFill patternType="solid">
        <fgColor rgb="FFFEF9C3"/>
        <bgColor rgb="FFFFFF99"/>
      </patternFill>
    </fill>
    <fill>
      <patternFill patternType="solid">
        <fgColor rgb="FFDBEAFE"/>
        <bgColor rgb="FFD1FAE5"/>
      </patternFill>
    </fill>
    <fill>
      <patternFill patternType="solid">
        <fgColor rgb="FFD1FAE5"/>
        <bgColor rgb="FFDBEAFE"/>
      </patternFill>
    </fill>
    <fill>
      <patternFill patternType="solid">
        <fgColor rgb="FFFEE2E2"/>
        <bgColor rgb="FFFEF9C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6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10" fillId="0" borderId="0" xfId="0" applyFont="1"/>
    <xf numFmtId="0" fontId="11" fillId="3" borderId="0" xfId="0" applyFont="1" applyFill="1"/>
    <xf numFmtId="0" fontId="0" fillId="3" borderId="0" xfId="0" applyFill="1"/>
    <xf numFmtId="2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9" fillId="4" borderId="0" xfId="0" applyFont="1" applyFill="1"/>
    <xf numFmtId="164" fontId="6" fillId="4" borderId="0" xfId="0" applyNumberFormat="1" applyFont="1" applyFill="1" applyAlignment="1">
      <alignment horizontal="center"/>
    </xf>
    <xf numFmtId="164" fontId="9" fillId="4" borderId="0" xfId="0" applyNumberFormat="1" applyFont="1" applyFill="1" applyAlignment="1">
      <alignment horizontal="center"/>
    </xf>
    <xf numFmtId="9" fontId="6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3" fillId="5" borderId="0" xfId="0" applyFont="1" applyFill="1"/>
    <xf numFmtId="0" fontId="0" fillId="5" borderId="0" xfId="0" applyFill="1"/>
    <xf numFmtId="0" fontId="12" fillId="0" borderId="0" xfId="0" applyFont="1"/>
    <xf numFmtId="0" fontId="9" fillId="0" borderId="0" xfId="0" applyFont="1" applyAlignment="1">
      <alignment horizontal="center"/>
    </xf>
    <xf numFmtId="3" fontId="13" fillId="0" borderId="0" xfId="0" applyNumberFormat="1" applyFont="1"/>
    <xf numFmtId="0" fontId="14" fillId="0" borderId="0" xfId="0" applyFont="1"/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15" fillId="0" borderId="0" xfId="0" applyFont="1"/>
    <xf numFmtId="166" fontId="6" fillId="6" borderId="0" xfId="0" applyNumberFormat="1" applyFont="1" applyFill="1" applyAlignment="1">
      <alignment horizontal="center"/>
    </xf>
    <xf numFmtId="166" fontId="9" fillId="7" borderId="0" xfId="0" applyNumberFormat="1" applyFont="1" applyFill="1" applyAlignment="1">
      <alignment horizontal="center"/>
    </xf>
    <xf numFmtId="166" fontId="11" fillId="6" borderId="0" xfId="0" applyNumberFormat="1" applyFont="1" applyFill="1" applyAlignment="1">
      <alignment horizontal="center"/>
    </xf>
    <xf numFmtId="0" fontId="12" fillId="6" borderId="0" xfId="0" applyFont="1" applyFill="1"/>
    <xf numFmtId="0" fontId="0" fillId="6" borderId="0" xfId="0" applyFill="1"/>
    <xf numFmtId="166" fontId="16" fillId="0" borderId="0" xfId="0" applyNumberFormat="1" applyFont="1" applyAlignment="1">
      <alignment horizontal="center"/>
    </xf>
    <xf numFmtId="0" fontId="17" fillId="0" borderId="0" xfId="0" applyFont="1"/>
    <xf numFmtId="0" fontId="13" fillId="0" borderId="0" xfId="0" applyFont="1" applyAlignment="1">
      <alignment horizont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0" fontId="18" fillId="0" borderId="0" xfId="0" applyFont="1"/>
    <xf numFmtId="0" fontId="19" fillId="0" borderId="0" xfId="0" applyFont="1"/>
    <xf numFmtId="0" fontId="8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59669"/>
      <rgbColor rgb="FFC0C0C0"/>
      <rgbColor rgb="FF6B7280"/>
      <rgbColor rgb="FF9999FF"/>
      <rgbColor rgb="FF993366"/>
      <rgbColor rgb="FFFEF9C3"/>
      <rgbColor rgb="FFDBEAF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9FF"/>
      <rgbColor rgb="FFD1FAE5"/>
      <rgbColor rgb="FFFFFF99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03300"/>
      <rgbColor rgb="FF333300"/>
      <rgbColor rgb="FF993300"/>
      <rgbColor rgb="FF993366"/>
      <rgbColor rgb="FF1E40AF"/>
      <rgbColor rgb="FF1E29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E40AF"/>
  </sheetPr>
  <dimension ref="A1:L76"/>
  <sheetViews>
    <sheetView zoomScaleNormal="100" workbookViewId="0">
      <selection sqref="A1:L1"/>
    </sheetView>
  </sheetViews>
  <sheetFormatPr baseColWidth="10" defaultColWidth="8.6640625" defaultRowHeight="15" x14ac:dyDescent="0.2"/>
  <cols>
    <col min="1" max="1" width="28" customWidth="1"/>
    <col min="2" max="11" width="11" customWidth="1"/>
    <col min="12" max="12" width="14" customWidth="1"/>
  </cols>
  <sheetData>
    <row r="1" spans="1:12" ht="18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2" x14ac:dyDescent="0.2">
      <c r="A4" s="2" t="s">
        <v>2</v>
      </c>
    </row>
    <row r="5" spans="1:12" x14ac:dyDescent="0.2">
      <c r="A5" s="3" t="s">
        <v>3</v>
      </c>
      <c r="B5" s="4">
        <v>1000000</v>
      </c>
      <c r="C5" s="1" t="s">
        <v>4</v>
      </c>
    </row>
    <row r="6" spans="1:12" x14ac:dyDescent="0.2">
      <c r="A6" s="3" t="s">
        <v>5</v>
      </c>
      <c r="B6" s="5">
        <v>1.8</v>
      </c>
    </row>
    <row r="7" spans="1:12" x14ac:dyDescent="0.2">
      <c r="A7" s="3" t="s">
        <v>6</v>
      </c>
      <c r="B7" s="6">
        <f>B5*B6</f>
        <v>1800000</v>
      </c>
      <c r="C7" s="1" t="s">
        <v>7</v>
      </c>
    </row>
    <row r="9" spans="1:12" x14ac:dyDescent="0.2">
      <c r="A9" s="7"/>
      <c r="B9" s="7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</row>
    <row r="11" spans="1:12" x14ac:dyDescent="0.2">
      <c r="A11" s="2" t="s">
        <v>19</v>
      </c>
    </row>
    <row r="12" spans="1:12" x14ac:dyDescent="0.2">
      <c r="A12" s="43" t="s">
        <v>20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1:12" x14ac:dyDescent="0.2">
      <c r="A13" s="8" t="s">
        <v>21</v>
      </c>
      <c r="B13" s="6">
        <f>$B$5*0.2</f>
        <v>200000</v>
      </c>
      <c r="C13" s="6">
        <f>$B$5*0.2</f>
        <v>200000</v>
      </c>
      <c r="D13" s="6">
        <f>$B$5*0.2</f>
        <v>200000</v>
      </c>
      <c r="E13" s="6">
        <f>$B$5*0.2</f>
        <v>200000</v>
      </c>
      <c r="F13" s="6">
        <f>$B$5*0.2</f>
        <v>200000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9">
        <f>SUM(B13:K13)</f>
        <v>1000000</v>
      </c>
    </row>
    <row r="15" spans="1:12" x14ac:dyDescent="0.2">
      <c r="A15" s="10" t="s">
        <v>22</v>
      </c>
    </row>
    <row r="16" spans="1:12" x14ac:dyDescent="0.2">
      <c r="A16" s="43" t="s">
        <v>23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8" spans="1:12" x14ac:dyDescent="0.2">
      <c r="A18" s="11" t="s">
        <v>24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x14ac:dyDescent="0.2">
      <c r="A19" s="43" t="s">
        <v>25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1" spans="1:12" x14ac:dyDescent="0.2">
      <c r="A21" s="3" t="s">
        <v>26</v>
      </c>
      <c r="B21" s="13">
        <f ca="1">RAND()</f>
        <v>0.93991310629380398</v>
      </c>
      <c r="C21" s="13">
        <f ca="1">RAND()</f>
        <v>0.84912081139183093</v>
      </c>
      <c r="D21" s="13">
        <f ca="1">RAND()</f>
        <v>0.36309689775366838</v>
      </c>
      <c r="E21" s="13">
        <f ca="1">RAND()</f>
        <v>0.32570301908508659</v>
      </c>
      <c r="F21" s="13">
        <f ca="1">RAND()</f>
        <v>0.68774469394864268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</row>
    <row r="23" spans="1:12" x14ac:dyDescent="0.2">
      <c r="A23" s="11" t="s">
        <v>27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5" spans="1:12" x14ac:dyDescent="0.2">
      <c r="A25" s="3" t="s">
        <v>28</v>
      </c>
      <c r="B25" s="13">
        <f ca="1">SUM(B21:K21)</f>
        <v>3.1655785284730324</v>
      </c>
    </row>
    <row r="27" spans="1:12" x14ac:dyDescent="0.2">
      <c r="A27" s="11" t="s">
        <v>29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x14ac:dyDescent="0.2">
      <c r="A28" s="43" t="s">
        <v>30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29" spans="1:12" x14ac:dyDescent="0.2">
      <c r="A29" s="3" t="s">
        <v>31</v>
      </c>
      <c r="B29" s="14">
        <f ca="1">B21/$B$25</f>
        <v>0.29691669242752483</v>
      </c>
      <c r="C29" s="14">
        <f ca="1">C21/$B$25</f>
        <v>0.26823558592982305</v>
      </c>
      <c r="D29" s="14">
        <f ca="1">D21/$B$25</f>
        <v>0.11470159229593145</v>
      </c>
      <c r="E29" s="14">
        <f ca="1">E21/$B$25</f>
        <v>0.10288893993800073</v>
      </c>
      <c r="F29" s="14">
        <f ca="1">F21/$B$25</f>
        <v>0.21725718940871999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5">
        <f ca="1">SUM(B29:K29)</f>
        <v>1.0000000000000002</v>
      </c>
    </row>
    <row r="31" spans="1:12" x14ac:dyDescent="0.2">
      <c r="A31" s="11" t="s">
        <v>32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x14ac:dyDescent="0.2">
      <c r="A32" s="43" t="s">
        <v>33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1:12" x14ac:dyDescent="0.2">
      <c r="A33" s="3" t="s">
        <v>34</v>
      </c>
      <c r="B33" s="14">
        <f ca="1">0.85+RAND()*0.15</f>
        <v>0.93066673654032606</v>
      </c>
      <c r="C33" s="1" t="s">
        <v>35</v>
      </c>
    </row>
    <row r="34" spans="1:12" x14ac:dyDescent="0.2">
      <c r="A34" s="3" t="s">
        <v>36</v>
      </c>
      <c r="B34" s="6">
        <f ca="1">$B$5*B33</f>
        <v>930666.73654032603</v>
      </c>
    </row>
    <row r="36" spans="1:12" x14ac:dyDescent="0.2">
      <c r="A36" s="11" t="s">
        <v>37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8" spans="1:12" x14ac:dyDescent="0.2">
      <c r="A38" s="16" t="s">
        <v>38</v>
      </c>
      <c r="B38" s="17">
        <f t="shared" ref="B38:K38" ca="1" si="0">B29*$B$34</f>
        <v>276330.48916587228</v>
      </c>
      <c r="C38" s="17">
        <f t="shared" ca="1" si="0"/>
        <v>249637.93738129063</v>
      </c>
      <c r="D38" s="17">
        <f t="shared" ca="1" si="0"/>
        <v>106748.95657803353</v>
      </c>
      <c r="E38" s="17">
        <f t="shared" ca="1" si="0"/>
        <v>95755.313958192753</v>
      </c>
      <c r="F38" s="17">
        <f t="shared" ca="1" si="0"/>
        <v>202194.03945693691</v>
      </c>
      <c r="G38" s="17">
        <f t="shared" ca="1" si="0"/>
        <v>0</v>
      </c>
      <c r="H38" s="17">
        <f t="shared" ca="1" si="0"/>
        <v>0</v>
      </c>
      <c r="I38" s="17">
        <f t="shared" ca="1" si="0"/>
        <v>0</v>
      </c>
      <c r="J38" s="17">
        <f t="shared" ca="1" si="0"/>
        <v>0</v>
      </c>
      <c r="K38" s="17">
        <f t="shared" ca="1" si="0"/>
        <v>0</v>
      </c>
      <c r="L38" s="18">
        <f ca="1">SUM(B38:K38)</f>
        <v>930666.73654032603</v>
      </c>
    </row>
    <row r="40" spans="1:12" x14ac:dyDescent="0.2">
      <c r="A40" s="2" t="s">
        <v>39</v>
      </c>
    </row>
    <row r="41" spans="1:12" x14ac:dyDescent="0.2">
      <c r="A41" s="43" t="s">
        <v>40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  <row r="42" spans="1:12" x14ac:dyDescent="0.2">
      <c r="A42" s="3" t="s">
        <v>41</v>
      </c>
      <c r="B42" s="19">
        <v>0</v>
      </c>
      <c r="C42" s="19">
        <v>0</v>
      </c>
      <c r="D42" s="19">
        <v>0</v>
      </c>
      <c r="E42" s="19">
        <v>0</v>
      </c>
      <c r="F42" s="19">
        <v>0.1</v>
      </c>
      <c r="G42" s="19">
        <v>0.2</v>
      </c>
      <c r="H42" s="19">
        <v>0.3</v>
      </c>
      <c r="I42" s="19">
        <v>0.25</v>
      </c>
      <c r="J42" s="19">
        <v>0.1</v>
      </c>
      <c r="K42" s="19">
        <v>0.05</v>
      </c>
    </row>
    <row r="43" spans="1:12" x14ac:dyDescent="0.2">
      <c r="A43" s="8" t="s">
        <v>42</v>
      </c>
      <c r="B43" s="6">
        <f t="shared" ref="B43:K43" si="1">B42*$B$7</f>
        <v>0</v>
      </c>
      <c r="C43" s="6">
        <f t="shared" si="1"/>
        <v>0</v>
      </c>
      <c r="D43" s="6">
        <f t="shared" si="1"/>
        <v>0</v>
      </c>
      <c r="E43" s="6">
        <f t="shared" si="1"/>
        <v>0</v>
      </c>
      <c r="F43" s="6">
        <f t="shared" si="1"/>
        <v>180000</v>
      </c>
      <c r="G43" s="6">
        <f t="shared" si="1"/>
        <v>360000</v>
      </c>
      <c r="H43" s="6">
        <f t="shared" si="1"/>
        <v>540000</v>
      </c>
      <c r="I43" s="6">
        <f t="shared" si="1"/>
        <v>450000</v>
      </c>
      <c r="J43" s="6">
        <f t="shared" si="1"/>
        <v>180000</v>
      </c>
      <c r="K43" s="6">
        <f t="shared" si="1"/>
        <v>90000</v>
      </c>
      <c r="L43" s="9">
        <f>SUM(B43:K43)</f>
        <v>1800000</v>
      </c>
    </row>
    <row r="45" spans="1:12" x14ac:dyDescent="0.2">
      <c r="A45" s="10" t="s">
        <v>43</v>
      </c>
    </row>
    <row r="46" spans="1:12" x14ac:dyDescent="0.2">
      <c r="A46" s="43" t="s">
        <v>44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  <row r="48" spans="1:12" x14ac:dyDescent="0.2">
      <c r="A48" s="11" t="s">
        <v>45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1:12" x14ac:dyDescent="0.2">
      <c r="A49" s="43" t="s">
        <v>46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  <row r="50" spans="1:12" x14ac:dyDescent="0.2">
      <c r="A50" s="3" t="s">
        <v>26</v>
      </c>
      <c r="B50" s="20">
        <v>0</v>
      </c>
      <c r="C50" s="20">
        <v>0</v>
      </c>
      <c r="D50" s="20">
        <v>0</v>
      </c>
      <c r="E50" s="20">
        <v>0</v>
      </c>
      <c r="F50" s="20">
        <f ca="1">RAND()*0.1</f>
        <v>5.9744112141397777E-2</v>
      </c>
      <c r="G50" s="20">
        <f ca="1">RAND()*0.2</f>
        <v>1.890319947196293E-2</v>
      </c>
      <c r="H50" s="20">
        <f ca="1">RAND()*0.3</f>
        <v>0.17695974141973472</v>
      </c>
      <c r="I50" s="20">
        <f ca="1">RAND()*0.25</f>
        <v>8.4196964201819713E-2</v>
      </c>
      <c r="J50" s="20">
        <f ca="1">RAND()*0.1</f>
        <v>9.2658206890968764E-2</v>
      </c>
      <c r="K50" s="20">
        <f ca="1">RAND()*0.05</f>
        <v>4.5904611992620553E-2</v>
      </c>
    </row>
    <row r="52" spans="1:12" x14ac:dyDescent="0.2">
      <c r="A52" s="11" t="s">
        <v>27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1:12" x14ac:dyDescent="0.2">
      <c r="A53" s="3" t="s">
        <v>28</v>
      </c>
      <c r="B53" s="20">
        <f ca="1">SUM(B50:K50)</f>
        <v>0.4783668361185045</v>
      </c>
    </row>
    <row r="55" spans="1:12" x14ac:dyDescent="0.2">
      <c r="A55" s="11" t="s">
        <v>29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1:12" x14ac:dyDescent="0.2">
      <c r="A56" s="3" t="s">
        <v>31</v>
      </c>
      <c r="B56" s="14">
        <v>0</v>
      </c>
      <c r="C56" s="14">
        <v>0</v>
      </c>
      <c r="D56" s="14">
        <v>0</v>
      </c>
      <c r="E56" s="14">
        <v>0</v>
      </c>
      <c r="F56" s="14">
        <f t="shared" ref="F56:K56" ca="1" si="2">F50/$B$53</f>
        <v>0.12489183536669238</v>
      </c>
      <c r="G56" s="14">
        <f t="shared" ca="1" si="2"/>
        <v>3.9516116178421892E-2</v>
      </c>
      <c r="H56" s="14">
        <f t="shared" ca="1" si="2"/>
        <v>0.36992476914912426</v>
      </c>
      <c r="I56" s="14">
        <f t="shared" ca="1" si="2"/>
        <v>0.17600920014647886</v>
      </c>
      <c r="J56" s="14">
        <f t="shared" ca="1" si="2"/>
        <v>0.19369697038950837</v>
      </c>
      <c r="K56" s="14">
        <f t="shared" ca="1" si="2"/>
        <v>9.5961108769774192E-2</v>
      </c>
      <c r="L56" s="15">
        <f ca="1">SUM(B56:K56)</f>
        <v>0.99999999999999989</v>
      </c>
    </row>
    <row r="58" spans="1:12" x14ac:dyDescent="0.2">
      <c r="A58" s="11" t="s">
        <v>47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1:12" x14ac:dyDescent="0.2">
      <c r="A59" s="43" t="s">
        <v>48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  <row r="60" spans="1:12" x14ac:dyDescent="0.2">
      <c r="A60" s="3" t="s">
        <v>49</v>
      </c>
      <c r="B60" s="21">
        <f ca="1">0.7+RAND()*2</f>
        <v>2.5944074429157249</v>
      </c>
      <c r="C60" s="1" t="s">
        <v>50</v>
      </c>
    </row>
    <row r="61" spans="1:12" x14ac:dyDescent="0.2">
      <c r="A61" s="3" t="s">
        <v>51</v>
      </c>
      <c r="B61" s="6">
        <f ca="1">$B$5*B60</f>
        <v>2594407.4429157251</v>
      </c>
      <c r="C61" s="1" t="s">
        <v>52</v>
      </c>
    </row>
    <row r="63" spans="1:12" x14ac:dyDescent="0.2">
      <c r="A63" s="11" t="s">
        <v>37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1:12" x14ac:dyDescent="0.2">
      <c r="A64" s="16" t="s">
        <v>53</v>
      </c>
      <c r="B64" s="17">
        <f t="shared" ref="B64:K64" ca="1" si="3">B56*$B$61</f>
        <v>0</v>
      </c>
      <c r="C64" s="17">
        <f t="shared" ca="1" si="3"/>
        <v>0</v>
      </c>
      <c r="D64" s="17">
        <f t="shared" ca="1" si="3"/>
        <v>0</v>
      </c>
      <c r="E64" s="17">
        <f t="shared" ca="1" si="3"/>
        <v>0</v>
      </c>
      <c r="F64" s="17">
        <f t="shared" ca="1" si="3"/>
        <v>324020.30723475211</v>
      </c>
      <c r="G64" s="17">
        <f t="shared" ca="1" si="3"/>
        <v>102520.90592842025</v>
      </c>
      <c r="H64" s="17">
        <f t="shared" ca="1" si="3"/>
        <v>959735.5743993693</v>
      </c>
      <c r="I64" s="17">
        <f t="shared" ca="1" si="3"/>
        <v>456639.57888166828</v>
      </c>
      <c r="J64" s="17">
        <f t="shared" ca="1" si="3"/>
        <v>502528.86164876731</v>
      </c>
      <c r="K64" s="17">
        <f t="shared" ca="1" si="3"/>
        <v>248962.21482274763</v>
      </c>
      <c r="L64" s="18">
        <f ca="1">SUM(B64:K64)</f>
        <v>2594407.4429157251</v>
      </c>
    </row>
    <row r="66" spans="1:12" x14ac:dyDescent="0.2">
      <c r="A66" s="2" t="s">
        <v>54</v>
      </c>
    </row>
    <row r="67" spans="1:12" x14ac:dyDescent="0.2">
      <c r="A67" s="43" t="s">
        <v>55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  <row r="69" spans="1:12" x14ac:dyDescent="0.2">
      <c r="A69" s="3" t="s">
        <v>56</v>
      </c>
      <c r="B69" s="6">
        <f t="shared" ref="B69:K69" ca="1" si="4">ABS(B13-B38)</f>
        <v>76330.489165872277</v>
      </c>
      <c r="C69" s="6">
        <f t="shared" ca="1" si="4"/>
        <v>49637.937381290627</v>
      </c>
      <c r="D69" s="6">
        <f t="shared" ca="1" si="4"/>
        <v>93251.043421966475</v>
      </c>
      <c r="E69" s="6">
        <f t="shared" ca="1" si="4"/>
        <v>104244.68604180725</v>
      </c>
      <c r="F69" s="6">
        <f t="shared" ca="1" si="4"/>
        <v>2194.0394569369091</v>
      </c>
      <c r="G69" s="6">
        <f t="shared" ca="1" si="4"/>
        <v>0</v>
      </c>
      <c r="H69" s="6">
        <f t="shared" ca="1" si="4"/>
        <v>0</v>
      </c>
      <c r="I69" s="6">
        <f t="shared" ca="1" si="4"/>
        <v>0</v>
      </c>
      <c r="J69" s="6">
        <f t="shared" ca="1" si="4"/>
        <v>0</v>
      </c>
      <c r="K69" s="6">
        <f t="shared" ca="1" si="4"/>
        <v>0</v>
      </c>
    </row>
    <row r="70" spans="1:12" x14ac:dyDescent="0.2">
      <c r="A70" s="3" t="s">
        <v>57</v>
      </c>
      <c r="B70" s="6">
        <f t="shared" ref="B70:K70" ca="1" si="5">ABS(B43-B64)</f>
        <v>0</v>
      </c>
      <c r="C70" s="6">
        <f t="shared" ca="1" si="5"/>
        <v>0</v>
      </c>
      <c r="D70" s="6">
        <f t="shared" ca="1" si="5"/>
        <v>0</v>
      </c>
      <c r="E70" s="6">
        <f t="shared" ca="1" si="5"/>
        <v>0</v>
      </c>
      <c r="F70" s="6">
        <f t="shared" ca="1" si="5"/>
        <v>144020.30723475211</v>
      </c>
      <c r="G70" s="6">
        <f t="shared" ca="1" si="5"/>
        <v>257479.09407157975</v>
      </c>
      <c r="H70" s="6">
        <f t="shared" ca="1" si="5"/>
        <v>419735.5743993693</v>
      </c>
      <c r="I70" s="6">
        <f t="shared" ca="1" si="5"/>
        <v>6639.5788816682762</v>
      </c>
      <c r="J70" s="6">
        <f t="shared" ca="1" si="5"/>
        <v>322528.86164876731</v>
      </c>
      <c r="K70" s="6">
        <f t="shared" ca="1" si="5"/>
        <v>158962.21482274763</v>
      </c>
    </row>
    <row r="72" spans="1:12" x14ac:dyDescent="0.2">
      <c r="A72" s="22" t="s">
        <v>58</v>
      </c>
      <c r="B72" s="23"/>
      <c r="C72" s="23"/>
      <c r="D72" s="23"/>
      <c r="E72" s="23"/>
    </row>
    <row r="73" spans="1:12" x14ac:dyDescent="0.2">
      <c r="A73" s="3" t="s">
        <v>59</v>
      </c>
      <c r="B73" s="6">
        <f ca="1">AVERAGE(B69:F69)</f>
        <v>65131.639093574697</v>
      </c>
      <c r="C73" s="14">
        <f ca="1">B73/$B$5</f>
        <v>6.5131639093574695E-2</v>
      </c>
      <c r="D73" s="1" t="s">
        <v>60</v>
      </c>
    </row>
    <row r="74" spans="1:12" x14ac:dyDescent="0.2">
      <c r="A74" s="3" t="s">
        <v>61</v>
      </c>
      <c r="B74" s="6">
        <f ca="1">AVERAGE(F70:K70)</f>
        <v>218227.60517648072</v>
      </c>
      <c r="C74" s="14">
        <f ca="1">B74/$B$5</f>
        <v>0.21822760517648071</v>
      </c>
      <c r="D74" s="1" t="s">
        <v>60</v>
      </c>
    </row>
    <row r="76" spans="1:12" x14ac:dyDescent="0.2">
      <c r="A76" s="43" t="s">
        <v>62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13">
    <mergeCell ref="A1:L1"/>
    <mergeCell ref="A2:L2"/>
    <mergeCell ref="A12:L12"/>
    <mergeCell ref="A16:L16"/>
    <mergeCell ref="A19:L19"/>
    <mergeCell ref="A59:L59"/>
    <mergeCell ref="A67:L67"/>
    <mergeCell ref="A76:L76"/>
    <mergeCell ref="A28:L28"/>
    <mergeCell ref="A32:L32"/>
    <mergeCell ref="A41:L41"/>
    <mergeCell ref="A46:L46"/>
    <mergeCell ref="A49:L49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59669"/>
  </sheetPr>
  <dimension ref="A1:M101"/>
  <sheetViews>
    <sheetView zoomScaleNormal="100" workbookViewId="0"/>
  </sheetViews>
  <sheetFormatPr baseColWidth="10" defaultColWidth="8.6640625" defaultRowHeight="15" x14ac:dyDescent="0.2"/>
  <cols>
    <col min="1" max="1" width="22" customWidth="1"/>
    <col min="2" max="11" width="11" customWidth="1"/>
    <col min="12" max="12" width="3" customWidth="1"/>
    <col min="13" max="13" width="14" customWidth="1"/>
  </cols>
  <sheetData>
    <row r="1" spans="1:13" ht="18" x14ac:dyDescent="0.2">
      <c r="A1" s="44" t="s">
        <v>63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2">
      <c r="A2" s="45" t="s">
        <v>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 ht="16" x14ac:dyDescent="0.2">
      <c r="A4" s="24" t="s">
        <v>65</v>
      </c>
    </row>
    <row r="6" spans="1:13" x14ac:dyDescent="0.2">
      <c r="A6" s="2" t="s">
        <v>66</v>
      </c>
    </row>
    <row r="7" spans="1:13" x14ac:dyDescent="0.2">
      <c r="A7" s="43" t="s">
        <v>67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x14ac:dyDescent="0.2">
      <c r="A8" s="7" t="s">
        <v>68</v>
      </c>
      <c r="B8" s="7" t="s">
        <v>69</v>
      </c>
      <c r="C8" s="7" t="s">
        <v>70</v>
      </c>
      <c r="D8" s="7" t="s">
        <v>71</v>
      </c>
      <c r="E8" s="7" t="s">
        <v>72</v>
      </c>
      <c r="F8" s="7" t="s">
        <v>73</v>
      </c>
      <c r="G8" s="7" t="s">
        <v>74</v>
      </c>
      <c r="H8" s="7" t="s">
        <v>75</v>
      </c>
      <c r="I8" s="7" t="s">
        <v>76</v>
      </c>
      <c r="J8" s="7" t="s">
        <v>77</v>
      </c>
      <c r="K8" s="7" t="s">
        <v>78</v>
      </c>
      <c r="L8" s="7"/>
      <c r="M8" s="7" t="s">
        <v>79</v>
      </c>
    </row>
    <row r="9" spans="1:13" x14ac:dyDescent="0.2">
      <c r="A9" s="25">
        <v>1</v>
      </c>
      <c r="B9" s="26">
        <v>200000</v>
      </c>
      <c r="C9" s="26">
        <v>200000</v>
      </c>
      <c r="D9" s="26">
        <v>200000</v>
      </c>
      <c r="E9" s="26">
        <v>200000</v>
      </c>
      <c r="F9" s="26">
        <v>200000</v>
      </c>
      <c r="G9" s="26">
        <v>200000</v>
      </c>
      <c r="H9" s="26">
        <v>200000</v>
      </c>
      <c r="I9" s="26">
        <v>200000</v>
      </c>
      <c r="J9" s="26">
        <v>200000</v>
      </c>
      <c r="K9" s="26">
        <v>200000</v>
      </c>
      <c r="M9" s="6">
        <f>SUM(B9:K9)</f>
        <v>2000000</v>
      </c>
    </row>
    <row r="10" spans="1:13" x14ac:dyDescent="0.2">
      <c r="A10" s="25">
        <v>2</v>
      </c>
      <c r="B10" s="26">
        <v>200000</v>
      </c>
      <c r="C10" s="26">
        <v>200000</v>
      </c>
      <c r="D10" s="26">
        <v>200000</v>
      </c>
      <c r="E10" s="26">
        <v>200000</v>
      </c>
      <c r="F10" s="26">
        <v>200000</v>
      </c>
      <c r="G10" s="26">
        <v>200000</v>
      </c>
      <c r="H10" s="26">
        <v>200000</v>
      </c>
      <c r="I10" s="26">
        <v>200000</v>
      </c>
      <c r="J10" s="26">
        <v>200000</v>
      </c>
      <c r="K10" s="26">
        <v>200000</v>
      </c>
      <c r="M10" s="6">
        <f>SUM(B10:K10)</f>
        <v>2000000</v>
      </c>
    </row>
    <row r="11" spans="1:13" x14ac:dyDescent="0.2">
      <c r="A11" s="25">
        <v>3</v>
      </c>
      <c r="B11" s="26">
        <v>200000</v>
      </c>
      <c r="C11" s="26">
        <v>200000</v>
      </c>
      <c r="D11" s="26">
        <v>200000</v>
      </c>
      <c r="E11" s="26">
        <v>200000</v>
      </c>
      <c r="F11" s="26">
        <v>200000</v>
      </c>
      <c r="G11" s="26">
        <v>200000</v>
      </c>
      <c r="H11" s="26">
        <v>200000</v>
      </c>
      <c r="I11" s="26">
        <v>200000</v>
      </c>
      <c r="J11" s="26">
        <v>200000</v>
      </c>
      <c r="K11" s="26">
        <v>200000</v>
      </c>
      <c r="M11" s="6">
        <f>SUM(B11:K11)</f>
        <v>2000000</v>
      </c>
    </row>
    <row r="12" spans="1:13" x14ac:dyDescent="0.2">
      <c r="A12" s="25">
        <v>4</v>
      </c>
      <c r="B12" s="26">
        <v>200000</v>
      </c>
      <c r="C12" s="26">
        <v>200000</v>
      </c>
      <c r="D12" s="26">
        <v>200000</v>
      </c>
      <c r="E12" s="26">
        <v>200000</v>
      </c>
      <c r="F12" s="26">
        <v>200000</v>
      </c>
      <c r="G12" s="26">
        <v>200000</v>
      </c>
      <c r="H12" s="26">
        <v>200000</v>
      </c>
      <c r="I12" s="26">
        <v>200000</v>
      </c>
      <c r="J12" s="26">
        <v>200000</v>
      </c>
      <c r="K12" s="26">
        <v>200000</v>
      </c>
      <c r="M12" s="6">
        <f>SUM(B12:K12)</f>
        <v>2000000</v>
      </c>
    </row>
    <row r="13" spans="1:13" x14ac:dyDescent="0.2">
      <c r="A13" s="25">
        <v>5</v>
      </c>
      <c r="B13" s="26">
        <v>200000</v>
      </c>
      <c r="C13" s="26">
        <v>200000</v>
      </c>
      <c r="D13" s="26">
        <v>200000</v>
      </c>
      <c r="E13" s="26">
        <v>200000</v>
      </c>
      <c r="F13" s="26">
        <v>200000</v>
      </c>
      <c r="G13" s="26">
        <v>200000</v>
      </c>
      <c r="H13" s="26">
        <v>200000</v>
      </c>
      <c r="I13" s="26">
        <v>200000</v>
      </c>
      <c r="J13" s="26">
        <v>200000</v>
      </c>
      <c r="K13" s="26">
        <v>200000</v>
      </c>
      <c r="M13" s="6">
        <f>SUM(B13:K13)</f>
        <v>2000000</v>
      </c>
    </row>
    <row r="15" spans="1:13" x14ac:dyDescent="0.2">
      <c r="A15" s="10" t="s">
        <v>80</v>
      </c>
    </row>
    <row r="16" spans="1:13" x14ac:dyDescent="0.2">
      <c r="A16" s="43" t="s">
        <v>81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</row>
    <row r="18" spans="1:13" x14ac:dyDescent="0.2">
      <c r="A18" s="27" t="s">
        <v>82</v>
      </c>
    </row>
    <row r="19" spans="1:13" x14ac:dyDescent="0.2">
      <c r="A19" s="7" t="s">
        <v>68</v>
      </c>
      <c r="B19" s="7" t="s">
        <v>69</v>
      </c>
      <c r="C19" s="7" t="s">
        <v>70</v>
      </c>
      <c r="D19" s="7" t="s">
        <v>71</v>
      </c>
      <c r="E19" s="7" t="s">
        <v>72</v>
      </c>
      <c r="F19" s="7" t="s">
        <v>73</v>
      </c>
      <c r="G19" s="7" t="s">
        <v>74</v>
      </c>
      <c r="H19" s="7" t="s">
        <v>75</v>
      </c>
      <c r="I19" s="7" t="s">
        <v>76</v>
      </c>
      <c r="J19" s="7" t="s">
        <v>77</v>
      </c>
      <c r="K19" s="7" t="s">
        <v>78</v>
      </c>
    </row>
    <row r="20" spans="1:13" x14ac:dyDescent="0.2">
      <c r="A20" s="28">
        <v>1</v>
      </c>
      <c r="B20" s="13">
        <f t="shared" ref="B20:K24" ca="1" si="0">RAND()</f>
        <v>9.0460496064881379E-3</v>
      </c>
      <c r="C20" s="13">
        <f t="shared" ca="1" si="0"/>
        <v>0.14883305850799255</v>
      </c>
      <c r="D20" s="13">
        <f t="shared" ca="1" si="0"/>
        <v>0.18016319528059566</v>
      </c>
      <c r="E20" s="13">
        <f t="shared" ca="1" si="0"/>
        <v>0.11249163416440588</v>
      </c>
      <c r="F20" s="13">
        <f t="shared" ca="1" si="0"/>
        <v>0.71712058424385172</v>
      </c>
      <c r="G20" s="13">
        <f t="shared" ca="1" si="0"/>
        <v>0.418514477036526</v>
      </c>
      <c r="H20" s="13">
        <f t="shared" ca="1" si="0"/>
        <v>0.35248078930951621</v>
      </c>
      <c r="I20" s="13">
        <f t="shared" ca="1" si="0"/>
        <v>0.72848212991762629</v>
      </c>
      <c r="J20" s="13">
        <f t="shared" ca="1" si="0"/>
        <v>0.22169187288354575</v>
      </c>
      <c r="K20" s="13">
        <f t="shared" ca="1" si="0"/>
        <v>0.63671482288171266</v>
      </c>
    </row>
    <row r="21" spans="1:13" x14ac:dyDescent="0.2">
      <c r="A21" s="28">
        <v>2</v>
      </c>
      <c r="B21" s="13">
        <f t="shared" ca="1" si="0"/>
        <v>0.8882928891239672</v>
      </c>
      <c r="C21" s="13">
        <f t="shared" ca="1" si="0"/>
        <v>0.24304753019619652</v>
      </c>
      <c r="D21" s="13">
        <f t="shared" ca="1" si="0"/>
        <v>2.9812607270526592E-2</v>
      </c>
      <c r="E21" s="13">
        <f t="shared" ca="1" si="0"/>
        <v>0.8864862839587595</v>
      </c>
      <c r="F21" s="13">
        <f t="shared" ca="1" si="0"/>
        <v>0.65819998640627819</v>
      </c>
      <c r="G21" s="13">
        <f t="shared" ca="1" si="0"/>
        <v>0.1467245112046931</v>
      </c>
      <c r="H21" s="13">
        <f t="shared" ca="1" si="0"/>
        <v>0.33741310211176068</v>
      </c>
      <c r="I21" s="13">
        <f t="shared" ca="1" si="0"/>
        <v>0.59119831072265394</v>
      </c>
      <c r="J21" s="13">
        <f t="shared" ca="1" si="0"/>
        <v>0.84847880096124806</v>
      </c>
      <c r="K21" s="13">
        <f t="shared" ca="1" si="0"/>
        <v>0.62878387459261642</v>
      </c>
    </row>
    <row r="22" spans="1:13" x14ac:dyDescent="0.2">
      <c r="A22" s="28">
        <v>3</v>
      </c>
      <c r="B22" s="13">
        <f t="shared" ca="1" si="0"/>
        <v>0.36060462354768363</v>
      </c>
      <c r="C22" s="13">
        <f t="shared" ca="1" si="0"/>
        <v>0.84785681536868518</v>
      </c>
      <c r="D22" s="13">
        <f t="shared" ca="1" si="0"/>
        <v>0.43179826540125321</v>
      </c>
      <c r="E22" s="13">
        <f t="shared" ca="1" si="0"/>
        <v>0.5404729858611681</v>
      </c>
      <c r="F22" s="13">
        <f t="shared" ca="1" si="0"/>
        <v>0.45459098976814372</v>
      </c>
      <c r="G22" s="13">
        <f t="shared" ca="1" si="0"/>
        <v>0.5095351554324915</v>
      </c>
      <c r="H22" s="13">
        <f t="shared" ca="1" si="0"/>
        <v>0.76226678054660746</v>
      </c>
      <c r="I22" s="13">
        <f t="shared" ca="1" si="0"/>
        <v>0.24096585685678862</v>
      </c>
      <c r="J22" s="13">
        <f t="shared" ca="1" si="0"/>
        <v>0.78862702620480685</v>
      </c>
      <c r="K22" s="13">
        <f t="shared" ca="1" si="0"/>
        <v>0.58397807782934874</v>
      </c>
    </row>
    <row r="23" spans="1:13" x14ac:dyDescent="0.2">
      <c r="A23" s="28">
        <v>4</v>
      </c>
      <c r="B23" s="13">
        <f t="shared" ca="1" si="0"/>
        <v>0.61004503552054778</v>
      </c>
      <c r="C23" s="13">
        <f t="shared" ca="1" si="0"/>
        <v>0.1245384228729407</v>
      </c>
      <c r="D23" s="13">
        <f t="shared" ca="1" si="0"/>
        <v>0.26036362628695642</v>
      </c>
      <c r="E23" s="13">
        <f t="shared" ca="1" si="0"/>
        <v>0.91409589241100941</v>
      </c>
      <c r="F23" s="13">
        <f t="shared" ca="1" si="0"/>
        <v>0.96337022597315114</v>
      </c>
      <c r="G23" s="13">
        <f t="shared" ca="1" si="0"/>
        <v>5.2597159506432178E-2</v>
      </c>
      <c r="H23" s="13">
        <f t="shared" ca="1" si="0"/>
        <v>0.61062702243609457</v>
      </c>
      <c r="I23" s="13">
        <f t="shared" ca="1" si="0"/>
        <v>0.11895632445910864</v>
      </c>
      <c r="J23" s="13">
        <f t="shared" ca="1" si="0"/>
        <v>0.40647455265101773</v>
      </c>
      <c r="K23" s="13">
        <f t="shared" ca="1" si="0"/>
        <v>0.73713147953964619</v>
      </c>
    </row>
    <row r="24" spans="1:13" x14ac:dyDescent="0.2">
      <c r="A24" s="28">
        <v>5</v>
      </c>
      <c r="B24" s="13">
        <f t="shared" ca="1" si="0"/>
        <v>0.34560975918011216</v>
      </c>
      <c r="C24" s="13">
        <f t="shared" ca="1" si="0"/>
        <v>2.1833959425549221E-2</v>
      </c>
      <c r="D24" s="13">
        <f t="shared" ca="1" si="0"/>
        <v>8.4635614745874888E-3</v>
      </c>
      <c r="E24" s="13">
        <f t="shared" ca="1" si="0"/>
        <v>0.94750344331243563</v>
      </c>
      <c r="F24" s="13">
        <f t="shared" ca="1" si="0"/>
        <v>0.48047791581710553</v>
      </c>
      <c r="G24" s="13">
        <f t="shared" ca="1" si="0"/>
        <v>0.75910828061941882</v>
      </c>
      <c r="H24" s="13">
        <f t="shared" ca="1" si="0"/>
        <v>0.85971563799801687</v>
      </c>
      <c r="I24" s="13">
        <f t="shared" ca="1" si="0"/>
        <v>0.20463232626468719</v>
      </c>
      <c r="J24" s="13">
        <f t="shared" ca="1" si="0"/>
        <v>0.21120239855215406</v>
      </c>
      <c r="K24" s="13">
        <f t="shared" ca="1" si="0"/>
        <v>0.60556392983594487</v>
      </c>
    </row>
    <row r="25" spans="1:13" x14ac:dyDescent="0.2">
      <c r="A25" s="3" t="s">
        <v>83</v>
      </c>
      <c r="B25" s="13">
        <f t="shared" ref="B25:K25" ca="1" si="1">SUM(B20:B24)</f>
        <v>2.2135983569787987</v>
      </c>
      <c r="C25" s="13">
        <f t="shared" ca="1" si="1"/>
        <v>1.3861097863713641</v>
      </c>
      <c r="D25" s="13">
        <f t="shared" ca="1" si="1"/>
        <v>0.91060125571391937</v>
      </c>
      <c r="E25" s="13">
        <f t="shared" ca="1" si="1"/>
        <v>3.4010502397077786</v>
      </c>
      <c r="F25" s="13">
        <f t="shared" ca="1" si="1"/>
        <v>3.2737597022085305</v>
      </c>
      <c r="G25" s="13">
        <f t="shared" ca="1" si="1"/>
        <v>1.8864795837995616</v>
      </c>
      <c r="H25" s="13">
        <f t="shared" ca="1" si="1"/>
        <v>2.9225033324019956</v>
      </c>
      <c r="I25" s="13">
        <f t="shared" ca="1" si="1"/>
        <v>1.8842349482208649</v>
      </c>
      <c r="J25" s="13">
        <f t="shared" ca="1" si="1"/>
        <v>2.4764746512527722</v>
      </c>
      <c r="K25" s="13">
        <f t="shared" ca="1" si="1"/>
        <v>3.192172184679269</v>
      </c>
    </row>
    <row r="26" spans="1:13" x14ac:dyDescent="0.2">
      <c r="A26" s="3" t="s">
        <v>84</v>
      </c>
      <c r="B26" s="14">
        <f t="shared" ref="B26:K26" ca="1" si="2">0.85+RAND()*0.15</f>
        <v>0.87361500874564857</v>
      </c>
      <c r="C26" s="14">
        <f t="shared" ca="1" si="2"/>
        <v>0.88223261696719435</v>
      </c>
      <c r="D26" s="14">
        <f t="shared" ca="1" si="2"/>
        <v>0.88532961795886245</v>
      </c>
      <c r="E26" s="14">
        <f t="shared" ca="1" si="2"/>
        <v>0.8692859932690381</v>
      </c>
      <c r="F26" s="14">
        <f t="shared" ca="1" si="2"/>
        <v>0.97641856673106442</v>
      </c>
      <c r="G26" s="14">
        <f t="shared" ca="1" si="2"/>
        <v>0.86169088839949437</v>
      </c>
      <c r="H26" s="14">
        <f t="shared" ca="1" si="2"/>
        <v>0.89210828731820313</v>
      </c>
      <c r="I26" s="14">
        <f t="shared" ca="1" si="2"/>
        <v>0.94958155970082048</v>
      </c>
      <c r="J26" s="14">
        <f t="shared" ca="1" si="2"/>
        <v>0.85119987168353339</v>
      </c>
      <c r="K26" s="14">
        <f t="shared" ca="1" si="2"/>
        <v>0.95474860385620419</v>
      </c>
    </row>
    <row r="27" spans="1:13" x14ac:dyDescent="0.2">
      <c r="A27" s="3" t="s">
        <v>85</v>
      </c>
      <c r="B27" s="29">
        <f t="shared" ref="B27:K27" ca="1" si="3">1000000*B26</f>
        <v>873615.00874564855</v>
      </c>
      <c r="C27" s="29">
        <f t="shared" ca="1" si="3"/>
        <v>882232.61696719436</v>
      </c>
      <c r="D27" s="29">
        <f t="shared" ca="1" si="3"/>
        <v>885329.61795886245</v>
      </c>
      <c r="E27" s="29">
        <f t="shared" ca="1" si="3"/>
        <v>869285.99326903815</v>
      </c>
      <c r="F27" s="29">
        <f t="shared" ca="1" si="3"/>
        <v>976418.56673106446</v>
      </c>
      <c r="G27" s="29">
        <f t="shared" ca="1" si="3"/>
        <v>861690.88839949435</v>
      </c>
      <c r="H27" s="29">
        <f t="shared" ca="1" si="3"/>
        <v>892108.28731820313</v>
      </c>
      <c r="I27" s="29">
        <f t="shared" ca="1" si="3"/>
        <v>949581.55970082048</v>
      </c>
      <c r="J27" s="29">
        <f t="shared" ca="1" si="3"/>
        <v>851199.87168353342</v>
      </c>
      <c r="K27" s="29">
        <f t="shared" ca="1" si="3"/>
        <v>954748.60385620419</v>
      </c>
    </row>
    <row r="28" spans="1:13" x14ac:dyDescent="0.2">
      <c r="A28" s="30" t="s">
        <v>38</v>
      </c>
    </row>
    <row r="29" spans="1:13" x14ac:dyDescent="0.2">
      <c r="A29" s="7" t="s">
        <v>68</v>
      </c>
      <c r="B29" s="7" t="s">
        <v>69</v>
      </c>
      <c r="C29" s="7" t="s">
        <v>70</v>
      </c>
      <c r="D29" s="7" t="s">
        <v>71</v>
      </c>
      <c r="E29" s="7" t="s">
        <v>72</v>
      </c>
      <c r="F29" s="7" t="s">
        <v>73</v>
      </c>
      <c r="G29" s="7" t="s">
        <v>74</v>
      </c>
      <c r="H29" s="7" t="s">
        <v>75</v>
      </c>
      <c r="I29" s="7" t="s">
        <v>76</v>
      </c>
      <c r="J29" s="7" t="s">
        <v>77</v>
      </c>
      <c r="K29" s="7" t="s">
        <v>78</v>
      </c>
      <c r="L29" s="7"/>
      <c r="M29" s="7" t="s">
        <v>79</v>
      </c>
    </row>
    <row r="30" spans="1:13" x14ac:dyDescent="0.2">
      <c r="A30" s="25">
        <v>1</v>
      </c>
      <c r="B30" s="29">
        <f t="shared" ref="B30:K30" ca="1" si="4">B20/B$25*B$27</f>
        <v>3570.0987404380317</v>
      </c>
      <c r="C30" s="29">
        <f t="shared" ca="1" si="4"/>
        <v>94729.421860930946</v>
      </c>
      <c r="D30" s="29">
        <f t="shared" ca="1" si="4"/>
        <v>175163.18130152949</v>
      </c>
      <c r="E30" s="29">
        <f t="shared" ca="1" si="4"/>
        <v>28752.11921228921</v>
      </c>
      <c r="F30" s="29">
        <f t="shared" ca="1" si="4"/>
        <v>213885.53734360912</v>
      </c>
      <c r="G30" s="29">
        <f t="shared" ca="1" si="4"/>
        <v>191165.65831012503</v>
      </c>
      <c r="H30" s="29">
        <f t="shared" ca="1" si="4"/>
        <v>107596.46696622742</v>
      </c>
      <c r="I30" s="29">
        <f t="shared" ca="1" si="4"/>
        <v>367126.82661709655</v>
      </c>
      <c r="J30" s="29">
        <f t="shared" ca="1" si="4"/>
        <v>76198.677687371746</v>
      </c>
      <c r="K30" s="29">
        <f t="shared" ca="1" si="4"/>
        <v>190435.40042058981</v>
      </c>
      <c r="M30" s="6">
        <f ca="1">SUM(B30:K30)</f>
        <v>1448623.3884602075</v>
      </c>
    </row>
    <row r="31" spans="1:13" x14ac:dyDescent="0.2">
      <c r="A31" s="25">
        <v>2</v>
      </c>
      <c r="B31" s="29">
        <f t="shared" ref="B31:K31" ca="1" si="5">B21/B$25*B$27</f>
        <v>350572.17929989845</v>
      </c>
      <c r="C31" s="29">
        <f t="shared" ca="1" si="5"/>
        <v>154695.14804720919</v>
      </c>
      <c r="D31" s="29">
        <f t="shared" ca="1" si="5"/>
        <v>28985.227111816137</v>
      </c>
      <c r="E31" s="29">
        <f t="shared" ca="1" si="5"/>
        <v>226580.04309183048</v>
      </c>
      <c r="F31" s="29">
        <f t="shared" ca="1" si="5"/>
        <v>196312.11384136195</v>
      </c>
      <c r="G31" s="29">
        <f t="shared" ca="1" si="5"/>
        <v>67019.635672551682</v>
      </c>
      <c r="H31" s="29">
        <f t="shared" ca="1" si="5"/>
        <v>102996.98252054566</v>
      </c>
      <c r="I31" s="29">
        <f t="shared" ca="1" si="5"/>
        <v>297941.08984051354</v>
      </c>
      <c r="J31" s="29">
        <f t="shared" ca="1" si="5"/>
        <v>291634.33840885921</v>
      </c>
      <c r="K31" s="29">
        <f t="shared" ca="1" si="5"/>
        <v>188063.32856224448</v>
      </c>
      <c r="M31" s="6">
        <f ca="1">SUM(B31:K31)</f>
        <v>1904800.0863968306</v>
      </c>
    </row>
    <row r="32" spans="1:13" x14ac:dyDescent="0.2">
      <c r="A32" s="25">
        <v>3</v>
      </c>
      <c r="B32" s="29">
        <f t="shared" ref="B32:K32" ca="1" si="6">B22/B$25*B$27</f>
        <v>142315.6149177374</v>
      </c>
      <c r="C32" s="29">
        <f t="shared" ca="1" si="6"/>
        <v>539644.79898404074</v>
      </c>
      <c r="D32" s="29">
        <f t="shared" ca="1" si="6"/>
        <v>419814.7003907623</v>
      </c>
      <c r="E32" s="29">
        <f t="shared" ca="1" si="6"/>
        <v>138141.32789457886</v>
      </c>
      <c r="F32" s="29">
        <f t="shared" ca="1" si="6"/>
        <v>135584.50315666856</v>
      </c>
      <c r="G32" s="29">
        <f t="shared" ca="1" si="6"/>
        <v>232741.34770707827</v>
      </c>
      <c r="H32" s="29">
        <f t="shared" ca="1" si="6"/>
        <v>232685.62418167878</v>
      </c>
      <c r="I32" s="29">
        <f t="shared" ca="1" si="6"/>
        <v>121437.47487794324</v>
      </c>
      <c r="J32" s="29">
        <f t="shared" ca="1" si="6"/>
        <v>271062.42463338713</v>
      </c>
      <c r="K32" s="29">
        <f t="shared" ca="1" si="6"/>
        <v>174662.33719037939</v>
      </c>
      <c r="M32" s="6">
        <f ca="1">SUM(B32:K32)</f>
        <v>2408090.1539342548</v>
      </c>
    </row>
    <row r="33" spans="1:13" x14ac:dyDescent="0.2">
      <c r="A33" s="25">
        <v>4</v>
      </c>
      <c r="B33" s="29">
        <f t="shared" ref="B33:K33" ca="1" si="7">B23/B$25*B$27</f>
        <v>240759.3488499446</v>
      </c>
      <c r="C33" s="29">
        <f t="shared" ca="1" si="7"/>
        <v>79266.346579797464</v>
      </c>
      <c r="D33" s="29">
        <f t="shared" ca="1" si="7"/>
        <v>253137.83430959049</v>
      </c>
      <c r="E33" s="29">
        <f t="shared" ca="1" si="7"/>
        <v>233636.87678013422</v>
      </c>
      <c r="F33" s="29">
        <f t="shared" ca="1" si="7"/>
        <v>287330.9774817946</v>
      </c>
      <c r="G33" s="29">
        <f t="shared" ca="1" si="7"/>
        <v>24024.905168124504</v>
      </c>
      <c r="H33" s="29">
        <f t="shared" ca="1" si="7"/>
        <v>186396.85407234554</v>
      </c>
      <c r="I33" s="29">
        <f t="shared" ca="1" si="7"/>
        <v>59949.388064803337</v>
      </c>
      <c r="J33" s="29">
        <f t="shared" ca="1" si="7"/>
        <v>139711.13610395393</v>
      </c>
      <c r="K33" s="29">
        <f t="shared" ca="1" si="7"/>
        <v>220469.07567413899</v>
      </c>
      <c r="M33" s="6">
        <f ca="1">SUM(B33:K33)</f>
        <v>1724682.7430846277</v>
      </c>
    </row>
    <row r="34" spans="1:13" x14ac:dyDescent="0.2">
      <c r="A34" s="25">
        <v>5</v>
      </c>
      <c r="B34" s="29">
        <f t="shared" ref="B34:K34" ca="1" si="8">B24/B$25*B$27</f>
        <v>136397.76693763013</v>
      </c>
      <c r="C34" s="29">
        <f t="shared" ca="1" si="8"/>
        <v>13896.901495216063</v>
      </c>
      <c r="D34" s="29">
        <f t="shared" ca="1" si="8"/>
        <v>8228.6748451640087</v>
      </c>
      <c r="E34" s="29">
        <f t="shared" ca="1" si="8"/>
        <v>242175.62629020537</v>
      </c>
      <c r="F34" s="29">
        <f t="shared" ca="1" si="8"/>
        <v>143305.43490763017</v>
      </c>
      <c r="G34" s="29">
        <f t="shared" ca="1" si="8"/>
        <v>346739.34154161491</v>
      </c>
      <c r="H34" s="29">
        <f t="shared" ca="1" si="8"/>
        <v>262432.35957740579</v>
      </c>
      <c r="I34" s="29">
        <f t="shared" ca="1" si="8"/>
        <v>103126.78030046375</v>
      </c>
      <c r="J34" s="29">
        <f t="shared" ca="1" si="8"/>
        <v>72593.294849961472</v>
      </c>
      <c r="K34" s="29">
        <f t="shared" ca="1" si="8"/>
        <v>181118.46200885152</v>
      </c>
      <c r="M34" s="6">
        <f ca="1">SUM(B34:K34)</f>
        <v>1510014.6427541433</v>
      </c>
    </row>
    <row r="36" spans="1:13" x14ac:dyDescent="0.2">
      <c r="A36" s="2" t="s">
        <v>86</v>
      </c>
    </row>
    <row r="37" spans="1:13" x14ac:dyDescent="0.2">
      <c r="A37" s="43" t="s">
        <v>87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3" x14ac:dyDescent="0.2">
      <c r="A38" s="7" t="s">
        <v>68</v>
      </c>
      <c r="B38" s="7" t="s">
        <v>69</v>
      </c>
      <c r="C38" s="7" t="s">
        <v>70</v>
      </c>
      <c r="D38" s="7" t="s">
        <v>71</v>
      </c>
      <c r="E38" s="7" t="s">
        <v>72</v>
      </c>
      <c r="F38" s="7" t="s">
        <v>73</v>
      </c>
      <c r="G38" s="7" t="s">
        <v>74</v>
      </c>
      <c r="H38" s="7" t="s">
        <v>75</v>
      </c>
      <c r="I38" s="7" t="s">
        <v>76</v>
      </c>
      <c r="J38" s="7" t="s">
        <v>77</v>
      </c>
      <c r="K38" s="7" t="s">
        <v>78</v>
      </c>
      <c r="L38" s="7"/>
      <c r="M38" s="7" t="s">
        <v>79</v>
      </c>
    </row>
    <row r="39" spans="1:13" x14ac:dyDescent="0.2">
      <c r="A39" s="25">
        <v>1</v>
      </c>
      <c r="B39" s="14">
        <f t="shared" ref="B39:K39" ca="1" si="9">(B9-B30)/1000000</f>
        <v>0.19642990125956197</v>
      </c>
      <c r="C39" s="14">
        <f t="shared" ca="1" si="9"/>
        <v>0.10527057813906905</v>
      </c>
      <c r="D39" s="14">
        <f t="shared" ca="1" si="9"/>
        <v>2.4836818698470511E-2</v>
      </c>
      <c r="E39" s="14">
        <f t="shared" ca="1" si="9"/>
        <v>0.17124788078771078</v>
      </c>
      <c r="F39" s="14">
        <f t="shared" ca="1" si="9"/>
        <v>-1.3885537343609118E-2</v>
      </c>
      <c r="G39" s="14">
        <f t="shared" ca="1" si="9"/>
        <v>8.8343416898749704E-3</v>
      </c>
      <c r="H39" s="14">
        <f t="shared" ca="1" si="9"/>
        <v>9.2403533033772578E-2</v>
      </c>
      <c r="I39" s="14">
        <f t="shared" ca="1" si="9"/>
        <v>-0.16712682661709655</v>
      </c>
      <c r="J39" s="14">
        <f t="shared" ca="1" si="9"/>
        <v>0.12380132231262825</v>
      </c>
      <c r="K39" s="14">
        <f t="shared" ca="1" si="9"/>
        <v>9.5645995794101917E-3</v>
      </c>
      <c r="M39" s="31">
        <f ca="1">(M9-M30)/(10*1000000)</f>
        <v>5.513766115397925E-2</v>
      </c>
    </row>
    <row r="40" spans="1:13" x14ac:dyDescent="0.2">
      <c r="A40" s="25">
        <v>2</v>
      </c>
      <c r="B40" s="14">
        <f t="shared" ref="B40:K40" ca="1" si="10">(B10-B31)/1000000</f>
        <v>-0.15057217929989844</v>
      </c>
      <c r="C40" s="14">
        <f t="shared" ca="1" si="10"/>
        <v>4.5304851952790805E-2</v>
      </c>
      <c r="D40" s="14">
        <f t="shared" ca="1" si="10"/>
        <v>0.17101477288818387</v>
      </c>
      <c r="E40" s="14">
        <f t="shared" ca="1" si="10"/>
        <v>-2.6580043091830478E-2</v>
      </c>
      <c r="F40" s="14">
        <f t="shared" ca="1" si="10"/>
        <v>3.6878861586380515E-3</v>
      </c>
      <c r="G40" s="14">
        <f t="shared" ca="1" si="10"/>
        <v>0.13298036432744831</v>
      </c>
      <c r="H40" s="14">
        <f t="shared" ca="1" si="10"/>
        <v>9.7003017479454348E-2</v>
      </c>
      <c r="I40" s="14">
        <f t="shared" ca="1" si="10"/>
        <v>-9.7941089840513543E-2</v>
      </c>
      <c r="J40" s="14">
        <f t="shared" ca="1" si="10"/>
        <v>-9.163433840885922E-2</v>
      </c>
      <c r="K40" s="14">
        <f t="shared" ca="1" si="10"/>
        <v>1.1936671437755519E-2</v>
      </c>
      <c r="M40" s="31">
        <f ca="1">(M10-M31)/(10*1000000)</f>
        <v>9.519991360316938E-3</v>
      </c>
    </row>
    <row r="41" spans="1:13" x14ac:dyDescent="0.2">
      <c r="A41" s="25">
        <v>3</v>
      </c>
      <c r="B41" s="14">
        <f t="shared" ref="B41:K41" ca="1" si="11">(B11-B32)/1000000</f>
        <v>5.7684385082262597E-2</v>
      </c>
      <c r="C41" s="14">
        <f t="shared" ca="1" si="11"/>
        <v>-0.33964479898404076</v>
      </c>
      <c r="D41" s="14">
        <f t="shared" ca="1" si="11"/>
        <v>-0.21981470039076231</v>
      </c>
      <c r="E41" s="14">
        <f t="shared" ca="1" si="11"/>
        <v>6.1858672105421141E-2</v>
      </c>
      <c r="F41" s="14">
        <f t="shared" ca="1" si="11"/>
        <v>6.4415496843331435E-2</v>
      </c>
      <c r="G41" s="14">
        <f t="shared" ca="1" si="11"/>
        <v>-3.2741347707078268E-2</v>
      </c>
      <c r="H41" s="14">
        <f t="shared" ca="1" si="11"/>
        <v>-3.268562418167878E-2</v>
      </c>
      <c r="I41" s="14">
        <f t="shared" ca="1" si="11"/>
        <v>7.8562525122056762E-2</v>
      </c>
      <c r="J41" s="14">
        <f t="shared" ca="1" si="11"/>
        <v>-7.1062424633387133E-2</v>
      </c>
      <c r="K41" s="14">
        <f t="shared" ca="1" si="11"/>
        <v>2.5337662809620611E-2</v>
      </c>
      <c r="M41" s="31">
        <f ca="1">(M11-M32)/(10*1000000)</f>
        <v>-4.0809015393425477E-2</v>
      </c>
    </row>
    <row r="42" spans="1:13" x14ac:dyDescent="0.2">
      <c r="A42" s="25">
        <v>4</v>
      </c>
      <c r="B42" s="14">
        <f t="shared" ref="B42:K42" ca="1" si="12">(B12-B33)/1000000</f>
        <v>-4.0759348849944595E-2</v>
      </c>
      <c r="C42" s="14">
        <f t="shared" ca="1" si="12"/>
        <v>0.12073365342020254</v>
      </c>
      <c r="D42" s="14">
        <f t="shared" ca="1" si="12"/>
        <v>-5.3137834309590487E-2</v>
      </c>
      <c r="E42" s="14">
        <f t="shared" ca="1" si="12"/>
        <v>-3.3636876780134217E-2</v>
      </c>
      <c r="F42" s="14">
        <f t="shared" ca="1" si="12"/>
        <v>-8.7330977481794608E-2</v>
      </c>
      <c r="G42" s="14">
        <f t="shared" ca="1" si="12"/>
        <v>0.17597509483187548</v>
      </c>
      <c r="H42" s="14">
        <f t="shared" ca="1" si="12"/>
        <v>1.3603145927654462E-2</v>
      </c>
      <c r="I42" s="14">
        <f t="shared" ca="1" si="12"/>
        <v>0.14005061193519669</v>
      </c>
      <c r="J42" s="14">
        <f t="shared" ca="1" si="12"/>
        <v>6.0288863896046069E-2</v>
      </c>
      <c r="K42" s="14">
        <f t="shared" ca="1" si="12"/>
        <v>-2.0469075674138991E-2</v>
      </c>
      <c r="M42" s="31">
        <f ca="1">(M12-M33)/(10*1000000)</f>
        <v>2.7531725691537234E-2</v>
      </c>
    </row>
    <row r="43" spans="1:13" x14ac:dyDescent="0.2">
      <c r="A43" s="25">
        <v>5</v>
      </c>
      <c r="B43" s="14">
        <f t="shared" ref="B43:K43" ca="1" si="13">(B13-B34)/1000000</f>
        <v>6.3602233062369867E-2</v>
      </c>
      <c r="C43" s="14">
        <f t="shared" ca="1" si="13"/>
        <v>0.18610309850478393</v>
      </c>
      <c r="D43" s="14">
        <f t="shared" ca="1" si="13"/>
        <v>0.191771325154836</v>
      </c>
      <c r="E43" s="14">
        <f t="shared" ca="1" si="13"/>
        <v>-4.2175626290205374E-2</v>
      </c>
      <c r="F43" s="14">
        <f t="shared" ca="1" si="13"/>
        <v>5.6694565092369829E-2</v>
      </c>
      <c r="G43" s="14">
        <f t="shared" ca="1" si="13"/>
        <v>-0.14673934154161491</v>
      </c>
      <c r="H43" s="14">
        <f t="shared" ca="1" si="13"/>
        <v>-6.243235957740579E-2</v>
      </c>
      <c r="I43" s="14">
        <f t="shared" ca="1" si="13"/>
        <v>9.6873219699536245E-2</v>
      </c>
      <c r="J43" s="14">
        <f t="shared" ca="1" si="13"/>
        <v>0.12740670515003852</v>
      </c>
      <c r="K43" s="14">
        <f t="shared" ca="1" si="13"/>
        <v>1.888153799114848E-2</v>
      </c>
      <c r="M43" s="31">
        <f ca="1">(M13-M34)/(10*1000000)</f>
        <v>4.8998535724585665E-2</v>
      </c>
    </row>
    <row r="44" spans="1:13" x14ac:dyDescent="0.2">
      <c r="A44" s="8" t="s">
        <v>88</v>
      </c>
      <c r="B44" s="32">
        <f t="shared" ref="B44:K44" ca="1" si="14">(ABS(B39)+ABS(B40)+ABS(B41)+ABS(B42)+ABS(B43))/5</f>
        <v>0.10180960951080749</v>
      </c>
      <c r="C44" s="32">
        <f t="shared" ca="1" si="14"/>
        <v>0.15941139620017741</v>
      </c>
      <c r="D44" s="32">
        <f t="shared" ca="1" si="14"/>
        <v>0.13211509028836863</v>
      </c>
      <c r="E44" s="32">
        <f t="shared" ca="1" si="14"/>
        <v>6.7099819811060404E-2</v>
      </c>
      <c r="F44" s="32">
        <f t="shared" ca="1" si="14"/>
        <v>4.5202892583948613E-2</v>
      </c>
      <c r="G44" s="32">
        <f t="shared" ca="1" si="14"/>
        <v>9.9454098019578385E-2</v>
      </c>
      <c r="H44" s="32">
        <f t="shared" ca="1" si="14"/>
        <v>5.9625536039993189E-2</v>
      </c>
      <c r="I44" s="32">
        <f t="shared" ca="1" si="14"/>
        <v>0.11611085464287996</v>
      </c>
      <c r="J44" s="32">
        <f t="shared" ca="1" si="14"/>
        <v>9.4838730880191832E-2</v>
      </c>
      <c r="K44" s="32">
        <f t="shared" ca="1" si="14"/>
        <v>1.7237909498414757E-2</v>
      </c>
      <c r="M44" s="33">
        <f ca="1">(ABS(M39)+ABS(M40)+ABS(M41)+ABS(M42)+ABS(M43))/5</f>
        <v>3.6399385864768909E-2</v>
      </c>
    </row>
    <row r="46" spans="1:13" x14ac:dyDescent="0.2">
      <c r="A46" s="43" t="s">
        <v>89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8" spans="1:13" ht="16" x14ac:dyDescent="0.2">
      <c r="A48" s="24" t="s">
        <v>90</v>
      </c>
    </row>
    <row r="50" spans="1:13" x14ac:dyDescent="0.2">
      <c r="A50" s="2" t="s">
        <v>66</v>
      </c>
    </row>
    <row r="51" spans="1:13" x14ac:dyDescent="0.2">
      <c r="A51" s="43" t="s">
        <v>91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13" x14ac:dyDescent="0.2">
      <c r="A52" s="7" t="s">
        <v>68</v>
      </c>
      <c r="B52" s="7" t="s">
        <v>69</v>
      </c>
      <c r="C52" s="7" t="s">
        <v>70</v>
      </c>
      <c r="D52" s="7" t="s">
        <v>71</v>
      </c>
      <c r="E52" s="7" t="s">
        <v>72</v>
      </c>
      <c r="F52" s="7" t="s">
        <v>73</v>
      </c>
      <c r="G52" s="7" t="s">
        <v>74</v>
      </c>
      <c r="H52" s="7" t="s">
        <v>75</v>
      </c>
      <c r="I52" s="7" t="s">
        <v>76</v>
      </c>
      <c r="J52" s="7" t="s">
        <v>77</v>
      </c>
      <c r="K52" s="7" t="s">
        <v>78</v>
      </c>
      <c r="L52" s="7"/>
      <c r="M52" s="7" t="s">
        <v>79</v>
      </c>
    </row>
    <row r="53" spans="1:13" x14ac:dyDescent="0.2">
      <c r="A53" s="25">
        <v>5</v>
      </c>
      <c r="B53" s="26">
        <v>180000</v>
      </c>
      <c r="C53" s="26">
        <v>180000</v>
      </c>
      <c r="D53" s="26">
        <v>180000</v>
      </c>
      <c r="E53" s="26">
        <v>180000</v>
      </c>
      <c r="F53" s="26">
        <v>180000</v>
      </c>
      <c r="G53" s="26">
        <v>180000</v>
      </c>
      <c r="H53" s="26">
        <v>180000</v>
      </c>
      <c r="I53" s="26">
        <v>180000</v>
      </c>
      <c r="J53" s="26">
        <v>180000</v>
      </c>
      <c r="K53" s="26">
        <v>180000</v>
      </c>
      <c r="M53" s="6">
        <f t="shared" ref="M53:M58" si="15">SUM(B53:K53)</f>
        <v>1800000</v>
      </c>
    </row>
    <row r="54" spans="1:13" x14ac:dyDescent="0.2">
      <c r="A54" s="25">
        <v>6</v>
      </c>
      <c r="B54" s="26">
        <v>360000</v>
      </c>
      <c r="C54" s="26">
        <v>360000</v>
      </c>
      <c r="D54" s="26">
        <v>360000</v>
      </c>
      <c r="E54" s="26">
        <v>360000</v>
      </c>
      <c r="F54" s="26">
        <v>360000</v>
      </c>
      <c r="G54" s="26">
        <v>360000</v>
      </c>
      <c r="H54" s="26">
        <v>360000</v>
      </c>
      <c r="I54" s="26">
        <v>360000</v>
      </c>
      <c r="J54" s="26">
        <v>360000</v>
      </c>
      <c r="K54" s="26">
        <v>360000</v>
      </c>
      <c r="M54" s="6">
        <f t="shared" si="15"/>
        <v>3600000</v>
      </c>
    </row>
    <row r="55" spans="1:13" x14ac:dyDescent="0.2">
      <c r="A55" s="25">
        <v>7</v>
      </c>
      <c r="B55" s="26">
        <v>540000</v>
      </c>
      <c r="C55" s="26">
        <v>540000</v>
      </c>
      <c r="D55" s="26">
        <v>540000</v>
      </c>
      <c r="E55" s="26">
        <v>540000</v>
      </c>
      <c r="F55" s="26">
        <v>540000</v>
      </c>
      <c r="G55" s="26">
        <v>540000</v>
      </c>
      <c r="H55" s="26">
        <v>540000</v>
      </c>
      <c r="I55" s="26">
        <v>540000</v>
      </c>
      <c r="J55" s="26">
        <v>540000</v>
      </c>
      <c r="K55" s="26">
        <v>540000</v>
      </c>
      <c r="M55" s="6">
        <f t="shared" si="15"/>
        <v>5400000</v>
      </c>
    </row>
    <row r="56" spans="1:13" x14ac:dyDescent="0.2">
      <c r="A56" s="25">
        <v>8</v>
      </c>
      <c r="B56" s="26">
        <v>450000</v>
      </c>
      <c r="C56" s="26">
        <v>450000</v>
      </c>
      <c r="D56" s="26">
        <v>450000</v>
      </c>
      <c r="E56" s="26">
        <v>450000</v>
      </c>
      <c r="F56" s="26">
        <v>450000</v>
      </c>
      <c r="G56" s="26">
        <v>450000</v>
      </c>
      <c r="H56" s="26">
        <v>450000</v>
      </c>
      <c r="I56" s="26">
        <v>450000</v>
      </c>
      <c r="J56" s="26">
        <v>450000</v>
      </c>
      <c r="K56" s="26">
        <v>450000</v>
      </c>
      <c r="M56" s="6">
        <f t="shared" si="15"/>
        <v>4500000</v>
      </c>
    </row>
    <row r="57" spans="1:13" x14ac:dyDescent="0.2">
      <c r="A57" s="25">
        <v>9</v>
      </c>
      <c r="B57" s="26">
        <v>180000</v>
      </c>
      <c r="C57" s="26">
        <v>180000</v>
      </c>
      <c r="D57" s="26">
        <v>180000</v>
      </c>
      <c r="E57" s="26">
        <v>180000</v>
      </c>
      <c r="F57" s="26">
        <v>180000</v>
      </c>
      <c r="G57" s="26">
        <v>180000</v>
      </c>
      <c r="H57" s="26">
        <v>180000</v>
      </c>
      <c r="I57" s="26">
        <v>180000</v>
      </c>
      <c r="J57" s="26">
        <v>180000</v>
      </c>
      <c r="K57" s="26">
        <v>180000</v>
      </c>
      <c r="M57" s="6">
        <f t="shared" si="15"/>
        <v>1800000</v>
      </c>
    </row>
    <row r="58" spans="1:13" x14ac:dyDescent="0.2">
      <c r="A58" s="25">
        <v>10</v>
      </c>
      <c r="B58" s="26">
        <v>90000</v>
      </c>
      <c r="C58" s="26">
        <v>90000</v>
      </c>
      <c r="D58" s="26">
        <v>90000</v>
      </c>
      <c r="E58" s="26">
        <v>90000</v>
      </c>
      <c r="F58" s="26">
        <v>90000</v>
      </c>
      <c r="G58" s="26">
        <v>90000</v>
      </c>
      <c r="H58" s="26">
        <v>90000</v>
      </c>
      <c r="I58" s="26">
        <v>90000</v>
      </c>
      <c r="J58" s="26">
        <v>90000</v>
      </c>
      <c r="K58" s="26">
        <v>90000</v>
      </c>
      <c r="M58" s="6">
        <f t="shared" si="15"/>
        <v>900000</v>
      </c>
    </row>
    <row r="60" spans="1:13" x14ac:dyDescent="0.2">
      <c r="A60" s="10" t="s">
        <v>80</v>
      </c>
    </row>
    <row r="61" spans="1:13" x14ac:dyDescent="0.2">
      <c r="A61" s="43" t="s">
        <v>92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1:13" x14ac:dyDescent="0.2">
      <c r="A62" s="27" t="s">
        <v>82</v>
      </c>
    </row>
    <row r="63" spans="1:13" x14ac:dyDescent="0.2">
      <c r="A63" s="7" t="s">
        <v>68</v>
      </c>
      <c r="B63" s="7" t="s">
        <v>69</v>
      </c>
      <c r="C63" s="7" t="s">
        <v>70</v>
      </c>
      <c r="D63" s="7" t="s">
        <v>71</v>
      </c>
      <c r="E63" s="7" t="s">
        <v>72</v>
      </c>
      <c r="F63" s="7" t="s">
        <v>73</v>
      </c>
      <c r="G63" s="7" t="s">
        <v>74</v>
      </c>
      <c r="H63" s="7" t="s">
        <v>75</v>
      </c>
      <c r="I63" s="7" t="s">
        <v>76</v>
      </c>
      <c r="J63" s="7" t="s">
        <v>77</v>
      </c>
      <c r="K63" s="7" t="s">
        <v>78</v>
      </c>
    </row>
    <row r="64" spans="1:13" x14ac:dyDescent="0.2">
      <c r="A64" s="28">
        <v>5</v>
      </c>
      <c r="B64" s="20">
        <f t="shared" ref="B64:K64" ca="1" si="16">RAND()*0.1</f>
        <v>1.2806540505947973E-2</v>
      </c>
      <c r="C64" s="20">
        <f t="shared" ca="1" si="16"/>
        <v>7.6095096642466234E-2</v>
      </c>
      <c r="D64" s="20">
        <f t="shared" ca="1" si="16"/>
        <v>2.4836419283702838E-3</v>
      </c>
      <c r="E64" s="20">
        <f t="shared" ca="1" si="16"/>
        <v>9.6339224740938062E-2</v>
      </c>
      <c r="F64" s="20">
        <f t="shared" ca="1" si="16"/>
        <v>4.9386330166378535E-2</v>
      </c>
      <c r="G64" s="20">
        <f t="shared" ca="1" si="16"/>
        <v>5.4504759983608479E-2</v>
      </c>
      <c r="H64" s="20">
        <f t="shared" ca="1" si="16"/>
        <v>7.5846238664866783E-2</v>
      </c>
      <c r="I64" s="20">
        <f t="shared" ca="1" si="16"/>
        <v>7.5036345488555034E-2</v>
      </c>
      <c r="J64" s="20">
        <f t="shared" ca="1" si="16"/>
        <v>2.8861749238768653E-2</v>
      </c>
      <c r="K64" s="20">
        <f t="shared" ca="1" si="16"/>
        <v>1.2105069062645125E-2</v>
      </c>
    </row>
    <row r="65" spans="1:13" x14ac:dyDescent="0.2">
      <c r="A65" s="28">
        <v>6</v>
      </c>
      <c r="B65" s="20">
        <f t="shared" ref="B65:K65" ca="1" si="17">RAND()*0.2</f>
        <v>8.7950289223586525E-2</v>
      </c>
      <c r="C65" s="20">
        <f t="shared" ca="1" si="17"/>
        <v>0.19051268193487461</v>
      </c>
      <c r="D65" s="20">
        <f t="shared" ca="1" si="17"/>
        <v>1.547668990788531E-2</v>
      </c>
      <c r="E65" s="20">
        <f t="shared" ca="1" si="17"/>
        <v>7.2117936197291274E-2</v>
      </c>
      <c r="F65" s="20">
        <f t="shared" ca="1" si="17"/>
        <v>0.1733229127900105</v>
      </c>
      <c r="G65" s="20">
        <f t="shared" ca="1" si="17"/>
        <v>7.2570434403766301E-2</v>
      </c>
      <c r="H65" s="20">
        <f t="shared" ca="1" si="17"/>
        <v>9.1241639574903263E-2</v>
      </c>
      <c r="I65" s="20">
        <f t="shared" ca="1" si="17"/>
        <v>0.15000066892401975</v>
      </c>
      <c r="J65" s="20">
        <f t="shared" ca="1" si="17"/>
        <v>5.8345137507813782E-2</v>
      </c>
      <c r="K65" s="20">
        <f t="shared" ca="1" si="17"/>
        <v>0.14792670698952817</v>
      </c>
    </row>
    <row r="66" spans="1:13" x14ac:dyDescent="0.2">
      <c r="A66" s="28">
        <v>7</v>
      </c>
      <c r="B66" s="20">
        <f t="shared" ref="B66:K66" ca="1" si="18">RAND()*0.3</f>
        <v>1.916009787084182E-2</v>
      </c>
      <c r="C66" s="20">
        <f t="shared" ca="1" si="18"/>
        <v>5.2126549944591156E-2</v>
      </c>
      <c r="D66" s="20">
        <f t="shared" ca="1" si="18"/>
        <v>3.6736992425226524E-2</v>
      </c>
      <c r="E66" s="20">
        <f t="shared" ca="1" si="18"/>
        <v>0.1629103236245584</v>
      </c>
      <c r="F66" s="20">
        <f t="shared" ca="1" si="18"/>
        <v>0.11937338215385795</v>
      </c>
      <c r="G66" s="20">
        <f t="shared" ca="1" si="18"/>
        <v>0.27041493517829607</v>
      </c>
      <c r="H66" s="20">
        <f t="shared" ca="1" si="18"/>
        <v>0.23557490568657058</v>
      </c>
      <c r="I66" s="20">
        <f t="shared" ca="1" si="18"/>
        <v>0.26487491533352298</v>
      </c>
      <c r="J66" s="20">
        <f t="shared" ca="1" si="18"/>
        <v>0.19313474782575252</v>
      </c>
      <c r="K66" s="20">
        <f t="shared" ca="1" si="18"/>
        <v>0.16923326455594281</v>
      </c>
    </row>
    <row r="67" spans="1:13" x14ac:dyDescent="0.2">
      <c r="A67" s="28">
        <v>8</v>
      </c>
      <c r="B67" s="20">
        <f t="shared" ref="B67:K67" ca="1" si="19">RAND()*0.25</f>
        <v>1.5498090899393219E-2</v>
      </c>
      <c r="C67" s="20">
        <f t="shared" ca="1" si="19"/>
        <v>0.16879554146030962</v>
      </c>
      <c r="D67" s="20">
        <f t="shared" ca="1" si="19"/>
        <v>8.6933145329694095E-2</v>
      </c>
      <c r="E67" s="20">
        <f t="shared" ca="1" si="19"/>
        <v>0.13922144794068347</v>
      </c>
      <c r="F67" s="20">
        <f t="shared" ca="1" si="19"/>
        <v>0.12611119617967495</v>
      </c>
      <c r="G67" s="20">
        <f t="shared" ca="1" si="19"/>
        <v>0.24474914635172645</v>
      </c>
      <c r="H67" s="20">
        <f t="shared" ca="1" si="19"/>
        <v>9.3079321842722079E-2</v>
      </c>
      <c r="I67" s="20">
        <f t="shared" ca="1" si="19"/>
        <v>1.5523570878764326E-4</v>
      </c>
      <c r="J67" s="20">
        <f t="shared" ca="1" si="19"/>
        <v>0.10064933837796217</v>
      </c>
      <c r="K67" s="20">
        <f t="shared" ca="1" si="19"/>
        <v>0.19813770902766312</v>
      </c>
    </row>
    <row r="68" spans="1:13" x14ac:dyDescent="0.2">
      <c r="A68" s="28">
        <v>9</v>
      </c>
      <c r="B68" s="20">
        <f t="shared" ref="B68:K68" ca="1" si="20">RAND()*0.1</f>
        <v>6.3746313968248688E-2</v>
      </c>
      <c r="C68" s="20">
        <f t="shared" ca="1" si="20"/>
        <v>4.0888886172346983E-2</v>
      </c>
      <c r="D68" s="20">
        <f t="shared" ca="1" si="20"/>
        <v>6.3428518230551961E-3</v>
      </c>
      <c r="E68" s="20">
        <f t="shared" ca="1" si="20"/>
        <v>8.2836984008899758E-2</v>
      </c>
      <c r="F68" s="20">
        <f t="shared" ca="1" si="20"/>
        <v>9.5286490806923765E-2</v>
      </c>
      <c r="G68" s="20">
        <f t="shared" ca="1" si="20"/>
        <v>7.0821787478933168E-2</v>
      </c>
      <c r="H68" s="20">
        <f t="shared" ca="1" si="20"/>
        <v>9.0153267266375472E-2</v>
      </c>
      <c r="I68" s="20">
        <f t="shared" ca="1" si="20"/>
        <v>6.6396543726931156E-2</v>
      </c>
      <c r="J68" s="20">
        <f t="shared" ca="1" si="20"/>
        <v>6.7946086823314447E-2</v>
      </c>
      <c r="K68" s="20">
        <f t="shared" ca="1" si="20"/>
        <v>7.1599765550076314E-2</v>
      </c>
    </row>
    <row r="69" spans="1:13" x14ac:dyDescent="0.2">
      <c r="A69" s="28">
        <v>10</v>
      </c>
      <c r="B69" s="20">
        <f t="shared" ref="B69:K69" ca="1" si="21">RAND()*0.05</f>
        <v>4.4038191123726013E-2</v>
      </c>
      <c r="C69" s="20">
        <f t="shared" ca="1" si="21"/>
        <v>2.8305987928861812E-2</v>
      </c>
      <c r="D69" s="20">
        <f t="shared" ca="1" si="21"/>
        <v>4.7755173322800576E-2</v>
      </c>
      <c r="E69" s="20">
        <f t="shared" ca="1" si="21"/>
        <v>3.8156977534961355E-2</v>
      </c>
      <c r="F69" s="20">
        <f t="shared" ca="1" si="21"/>
        <v>2.3028979202024936E-2</v>
      </c>
      <c r="G69" s="20">
        <f t="shared" ca="1" si="21"/>
        <v>9.3522830248774901E-3</v>
      </c>
      <c r="H69" s="20">
        <f t="shared" ca="1" si="21"/>
        <v>1.6703950035389437E-3</v>
      </c>
      <c r="I69" s="20">
        <f t="shared" ca="1" si="21"/>
        <v>4.5511941904439801E-2</v>
      </c>
      <c r="J69" s="20">
        <f t="shared" ca="1" si="21"/>
        <v>1.8280310272268837E-2</v>
      </c>
      <c r="K69" s="20">
        <f t="shared" ca="1" si="21"/>
        <v>3.7647217479824441E-2</v>
      </c>
    </row>
    <row r="70" spans="1:13" x14ac:dyDescent="0.2">
      <c r="A70" s="3" t="s">
        <v>83</v>
      </c>
      <c r="B70" s="20">
        <f t="shared" ref="B70:K70" ca="1" si="22">SUM(B64:B69)</f>
        <v>0.24319952359174421</v>
      </c>
      <c r="C70" s="20">
        <f t="shared" ca="1" si="22"/>
        <v>0.55672474408345041</v>
      </c>
      <c r="D70" s="20">
        <f t="shared" ca="1" si="22"/>
        <v>0.19572849473703197</v>
      </c>
      <c r="E70" s="20">
        <f t="shared" ca="1" si="22"/>
        <v>0.59158289404733233</v>
      </c>
      <c r="F70" s="20">
        <f t="shared" ca="1" si="22"/>
        <v>0.58650929129887064</v>
      </c>
      <c r="G70" s="20">
        <f t="shared" ca="1" si="22"/>
        <v>0.72241334642120802</v>
      </c>
      <c r="H70" s="20">
        <f t="shared" ca="1" si="22"/>
        <v>0.5875657680389772</v>
      </c>
      <c r="I70" s="20">
        <f t="shared" ca="1" si="22"/>
        <v>0.60197565108625639</v>
      </c>
      <c r="J70" s="20">
        <f t="shared" ca="1" si="22"/>
        <v>0.46721737004588043</v>
      </c>
      <c r="K70" s="20">
        <f t="shared" ca="1" si="22"/>
        <v>0.63664973266568003</v>
      </c>
    </row>
    <row r="71" spans="1:13" x14ac:dyDescent="0.2">
      <c r="A71" s="3" t="s">
        <v>49</v>
      </c>
      <c r="B71" s="21">
        <f t="shared" ref="B71:K71" ca="1" si="23">0.7+RAND()*2</f>
        <v>1.5375359572513319</v>
      </c>
      <c r="C71" s="21">
        <f t="shared" ca="1" si="23"/>
        <v>1.9261494741493486</v>
      </c>
      <c r="D71" s="21">
        <f t="shared" ca="1" si="23"/>
        <v>2.3376486623231143</v>
      </c>
      <c r="E71" s="21">
        <f t="shared" ca="1" si="23"/>
        <v>0.93803129913130223</v>
      </c>
      <c r="F71" s="21">
        <f t="shared" ca="1" si="23"/>
        <v>1.2674920693028391</v>
      </c>
      <c r="G71" s="21">
        <f t="shared" ca="1" si="23"/>
        <v>1.1741284165346357</v>
      </c>
      <c r="H71" s="21">
        <f t="shared" ca="1" si="23"/>
        <v>2.5664731453533802</v>
      </c>
      <c r="I71" s="21">
        <f t="shared" ca="1" si="23"/>
        <v>0.76871168518908894</v>
      </c>
      <c r="J71" s="21">
        <f t="shared" ca="1" si="23"/>
        <v>2.398274313614567</v>
      </c>
      <c r="K71" s="21">
        <f t="shared" ca="1" si="23"/>
        <v>1.4980466133749437</v>
      </c>
    </row>
    <row r="72" spans="1:13" x14ac:dyDescent="0.2">
      <c r="A72" s="3" t="s">
        <v>93</v>
      </c>
      <c r="B72" s="29">
        <f t="shared" ref="B72:K72" ca="1" si="24">1000000*B71</f>
        <v>1537535.9572513318</v>
      </c>
      <c r="C72" s="29">
        <f t="shared" ca="1" si="24"/>
        <v>1926149.4741493484</v>
      </c>
      <c r="D72" s="29">
        <f t="shared" ca="1" si="24"/>
        <v>2337648.6623231145</v>
      </c>
      <c r="E72" s="29">
        <f t="shared" ca="1" si="24"/>
        <v>938031.29913130228</v>
      </c>
      <c r="F72" s="29">
        <f t="shared" ca="1" si="24"/>
        <v>1267492.069302839</v>
      </c>
      <c r="G72" s="29">
        <f t="shared" ca="1" si="24"/>
        <v>1174128.4165346357</v>
      </c>
      <c r="H72" s="29">
        <f t="shared" ca="1" si="24"/>
        <v>2566473.1453533801</v>
      </c>
      <c r="I72" s="29">
        <f t="shared" ca="1" si="24"/>
        <v>768711.68518908892</v>
      </c>
      <c r="J72" s="29">
        <f t="shared" ca="1" si="24"/>
        <v>2398274.3136145668</v>
      </c>
      <c r="K72" s="29">
        <f t="shared" ca="1" si="24"/>
        <v>1498046.6133749436</v>
      </c>
    </row>
    <row r="73" spans="1:13" x14ac:dyDescent="0.2">
      <c r="A73" s="30" t="s">
        <v>53</v>
      </c>
    </row>
    <row r="74" spans="1:13" x14ac:dyDescent="0.2">
      <c r="A74" s="7" t="s">
        <v>68</v>
      </c>
      <c r="B74" s="7" t="s">
        <v>69</v>
      </c>
      <c r="C74" s="7" t="s">
        <v>70</v>
      </c>
      <c r="D74" s="7" t="s">
        <v>71</v>
      </c>
      <c r="E74" s="7" t="s">
        <v>72</v>
      </c>
      <c r="F74" s="7" t="s">
        <v>73</v>
      </c>
      <c r="G74" s="7" t="s">
        <v>74</v>
      </c>
      <c r="H74" s="7" t="s">
        <v>75</v>
      </c>
      <c r="I74" s="7" t="s">
        <v>76</v>
      </c>
      <c r="J74" s="7" t="s">
        <v>77</v>
      </c>
      <c r="K74" s="7" t="s">
        <v>78</v>
      </c>
      <c r="L74" s="7"/>
      <c r="M74" s="7" t="s">
        <v>79</v>
      </c>
    </row>
    <row r="75" spans="1:13" x14ac:dyDescent="0.2">
      <c r="A75" s="25">
        <v>5</v>
      </c>
      <c r="B75" s="29">
        <f t="shared" ref="B75:K75" ca="1" si="25">B64/B$70*B$72</f>
        <v>80964.453486943821</v>
      </c>
      <c r="C75" s="29">
        <f t="shared" ca="1" si="25"/>
        <v>263272.88654024684</v>
      </c>
      <c r="D75" s="29">
        <f t="shared" ca="1" si="25"/>
        <v>29662.93813961426</v>
      </c>
      <c r="E75" s="29">
        <f t="shared" ca="1" si="25"/>
        <v>152758.31848818506</v>
      </c>
      <c r="F75" s="29">
        <f t="shared" ca="1" si="25"/>
        <v>106727.68998975428</v>
      </c>
      <c r="G75" s="29">
        <f t="shared" ca="1" si="25"/>
        <v>88585.832266506244</v>
      </c>
      <c r="H75" s="29">
        <f t="shared" ca="1" si="25"/>
        <v>331294.54658177239</v>
      </c>
      <c r="I75" s="29">
        <f t="shared" ca="1" si="25"/>
        <v>95820.014458811958</v>
      </c>
      <c r="J75" s="29">
        <f t="shared" ca="1" si="25"/>
        <v>148150.29637816429</v>
      </c>
      <c r="K75" s="29">
        <f t="shared" ca="1" si="25"/>
        <v>28483.41369443079</v>
      </c>
      <c r="M75" s="6">
        <f t="shared" ref="M75:M80" ca="1" si="26">SUM(B75:K75)</f>
        <v>1325720.3900244301</v>
      </c>
    </row>
    <row r="76" spans="1:13" x14ac:dyDescent="0.2">
      <c r="A76" s="25">
        <v>6</v>
      </c>
      <c r="B76" s="29">
        <f t="shared" ref="B76:K76" ca="1" si="27">B65/B$70*B$72</f>
        <v>556032.06015700055</v>
      </c>
      <c r="C76" s="29">
        <f t="shared" ca="1" si="27"/>
        <v>659133.45154393895</v>
      </c>
      <c r="D76" s="29">
        <f t="shared" ca="1" si="27"/>
        <v>184843.10886345684</v>
      </c>
      <c r="E76" s="29">
        <f t="shared" ca="1" si="27"/>
        <v>114352.32840995728</v>
      </c>
      <c r="F76" s="29">
        <f t="shared" ca="1" si="27"/>
        <v>374564.25780279696</v>
      </c>
      <c r="G76" s="29">
        <f t="shared" ca="1" si="27"/>
        <v>117947.72294259947</v>
      </c>
      <c r="H76" s="29">
        <f t="shared" ca="1" si="27"/>
        <v>398541.28753713815</v>
      </c>
      <c r="I76" s="29">
        <f t="shared" ca="1" si="27"/>
        <v>191548.05809836913</v>
      </c>
      <c r="J76" s="29">
        <f t="shared" ca="1" si="27"/>
        <v>299491.52916887234</v>
      </c>
      <c r="K76" s="29">
        <f t="shared" ca="1" si="27"/>
        <v>348073.8168309863</v>
      </c>
      <c r="M76" s="6">
        <f t="shared" ca="1" si="26"/>
        <v>3244527.6213551159</v>
      </c>
    </row>
    <row r="77" spans="1:13" x14ac:dyDescent="0.2">
      <c r="A77" s="25">
        <v>7</v>
      </c>
      <c r="B77" s="29">
        <f t="shared" ref="B77:K77" ca="1" si="28">B66/B$70*B$72</f>
        <v>121132.38951210686</v>
      </c>
      <c r="C77" s="29">
        <f t="shared" ca="1" si="28"/>
        <v>180346.80123710111</v>
      </c>
      <c r="D77" s="29">
        <f t="shared" ca="1" si="28"/>
        <v>438761.77209652326</v>
      </c>
      <c r="E77" s="29">
        <f t="shared" ca="1" si="28"/>
        <v>258315.41792217325</v>
      </c>
      <c r="F77" s="29">
        <f t="shared" ca="1" si="28"/>
        <v>257975.13766712145</v>
      </c>
      <c r="G77" s="29">
        <f t="shared" ca="1" si="28"/>
        <v>439501.65264954459</v>
      </c>
      <c r="H77" s="29">
        <f t="shared" ca="1" si="28"/>
        <v>1028985.5230702135</v>
      </c>
      <c r="I77" s="29">
        <f t="shared" ca="1" si="28"/>
        <v>338240.3294268364</v>
      </c>
      <c r="J77" s="29">
        <f t="shared" ca="1" si="28"/>
        <v>991380.31775540381</v>
      </c>
      <c r="K77" s="29">
        <f t="shared" ca="1" si="28"/>
        <v>398208.47450437094</v>
      </c>
      <c r="M77" s="6">
        <f t="shared" ca="1" si="26"/>
        <v>4452847.8158413954</v>
      </c>
    </row>
    <row r="78" spans="1:13" x14ac:dyDescent="0.2">
      <c r="A78" s="25">
        <v>8</v>
      </c>
      <c r="B78" s="29">
        <f t="shared" ref="B78:K78" ca="1" si="29">B67/B$70*B$72</f>
        <v>97980.751255779236</v>
      </c>
      <c r="C78" s="29">
        <f t="shared" ca="1" si="29"/>
        <v>583996.7540113416</v>
      </c>
      <c r="D78" s="29">
        <f t="shared" ca="1" si="29"/>
        <v>1038270.6471254085</v>
      </c>
      <c r="E78" s="29">
        <f t="shared" ca="1" si="29"/>
        <v>220753.63739014993</v>
      </c>
      <c r="F78" s="29">
        <f t="shared" ca="1" si="29"/>
        <v>272536.07637492556</v>
      </c>
      <c r="G78" s="29">
        <f t="shared" ca="1" si="29"/>
        <v>397787.40118486836</v>
      </c>
      <c r="H78" s="29">
        <f t="shared" ca="1" si="29"/>
        <v>406568.23949145322</v>
      </c>
      <c r="I78" s="29">
        <f t="shared" ca="1" si="29"/>
        <v>198.23310641940407</v>
      </c>
      <c r="J78" s="29">
        <f t="shared" ca="1" si="29"/>
        <v>516643.29793745402</v>
      </c>
      <c r="K78" s="29">
        <f t="shared" ca="1" si="29"/>
        <v>466221.07693026826</v>
      </c>
      <c r="M78" s="6">
        <f t="shared" ca="1" si="26"/>
        <v>4000956.1148080686</v>
      </c>
    </row>
    <row r="79" spans="1:13" x14ac:dyDescent="0.2">
      <c r="A79" s="25">
        <v>9</v>
      </c>
      <c r="B79" s="29">
        <f t="shared" ref="B79:K79" ca="1" si="30">B68/B$70*B$72</f>
        <v>403011.68530637026</v>
      </c>
      <c r="C79" s="29">
        <f t="shared" ca="1" si="30"/>
        <v>141466.8692857906</v>
      </c>
      <c r="D79" s="29">
        <f t="shared" ca="1" si="30"/>
        <v>75754.729015822551</v>
      </c>
      <c r="E79" s="29">
        <f t="shared" ca="1" si="30"/>
        <v>131348.76702464305</v>
      </c>
      <c r="F79" s="29">
        <f t="shared" ca="1" si="30"/>
        <v>205921.4972400665</v>
      </c>
      <c r="G79" s="29">
        <f t="shared" ca="1" si="30"/>
        <v>115105.67129017141</v>
      </c>
      <c r="H79" s="29">
        <f t="shared" ca="1" si="30"/>
        <v>393787.30346603494</v>
      </c>
      <c r="I79" s="29">
        <f t="shared" ca="1" si="30"/>
        <v>84787.148661178726</v>
      </c>
      <c r="J79" s="29">
        <f t="shared" ca="1" si="30"/>
        <v>348774.17918554338</v>
      </c>
      <c r="K79" s="29">
        <f t="shared" ca="1" si="30"/>
        <v>168475.34962691399</v>
      </c>
      <c r="M79" s="6">
        <f t="shared" ca="1" si="26"/>
        <v>2068433.2001025353</v>
      </c>
    </row>
    <row r="80" spans="1:13" x14ac:dyDescent="0.2">
      <c r="A80" s="25">
        <v>10</v>
      </c>
      <c r="B80" s="29">
        <f t="shared" ref="B80:K80" ca="1" si="31">B69/B$70*B$72</f>
        <v>278414.61753313115</v>
      </c>
      <c r="C80" s="29">
        <f t="shared" ca="1" si="31"/>
        <v>97932.711530929286</v>
      </c>
      <c r="D80" s="29">
        <f t="shared" ca="1" si="31"/>
        <v>570355.46708228916</v>
      </c>
      <c r="E80" s="29">
        <f t="shared" ca="1" si="31"/>
        <v>60502.829896193682</v>
      </c>
      <c r="F80" s="29">
        <f t="shared" ca="1" si="31"/>
        <v>49767.410228174223</v>
      </c>
      <c r="G80" s="29">
        <f t="shared" ca="1" si="31"/>
        <v>15200.136200945464</v>
      </c>
      <c r="H80" s="29">
        <f t="shared" ca="1" si="31"/>
        <v>7296.2452067676886</v>
      </c>
      <c r="I80" s="29">
        <f t="shared" ca="1" si="31"/>
        <v>58117.901437473251</v>
      </c>
      <c r="J80" s="29">
        <f t="shared" ca="1" si="31"/>
        <v>93834.693189128826</v>
      </c>
      <c r="K80" s="29">
        <f t="shared" ca="1" si="31"/>
        <v>88584.481787973273</v>
      </c>
      <c r="M80" s="6">
        <f t="shared" ca="1" si="26"/>
        <v>1320006.494093006</v>
      </c>
    </row>
    <row r="82" spans="1:13" x14ac:dyDescent="0.2">
      <c r="A82" s="2" t="s">
        <v>94</v>
      </c>
    </row>
    <row r="83" spans="1:13" x14ac:dyDescent="0.2">
      <c r="A83" s="43" t="s">
        <v>95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</row>
    <row r="84" spans="1:13" x14ac:dyDescent="0.2">
      <c r="A84" s="7" t="s">
        <v>68</v>
      </c>
      <c r="B84" s="7" t="s">
        <v>69</v>
      </c>
      <c r="C84" s="7" t="s">
        <v>70</v>
      </c>
      <c r="D84" s="7" t="s">
        <v>71</v>
      </c>
      <c r="E84" s="7" t="s">
        <v>72</v>
      </c>
      <c r="F84" s="7" t="s">
        <v>73</v>
      </c>
      <c r="G84" s="7" t="s">
        <v>74</v>
      </c>
      <c r="H84" s="7" t="s">
        <v>75</v>
      </c>
      <c r="I84" s="7" t="s">
        <v>76</v>
      </c>
      <c r="J84" s="7" t="s">
        <v>77</v>
      </c>
      <c r="K84" s="7" t="s">
        <v>78</v>
      </c>
      <c r="L84" s="7"/>
      <c r="M84" s="7" t="s">
        <v>79</v>
      </c>
    </row>
    <row r="85" spans="1:13" x14ac:dyDescent="0.2">
      <c r="A85" s="25">
        <v>5</v>
      </c>
      <c r="B85" s="14">
        <f t="shared" ref="B85:K85" ca="1" si="32">(B53-B75)/1000000</f>
        <v>9.9035546513056183E-2</v>
      </c>
      <c r="C85" s="14">
        <f t="shared" ca="1" si="32"/>
        <v>-8.3272886540246838E-2</v>
      </c>
      <c r="D85" s="14">
        <f t="shared" ca="1" si="32"/>
        <v>0.15033706186038573</v>
      </c>
      <c r="E85" s="14">
        <f t="shared" ca="1" si="32"/>
        <v>2.7241681511814938E-2</v>
      </c>
      <c r="F85" s="14">
        <f t="shared" ca="1" si="32"/>
        <v>7.3272310010245728E-2</v>
      </c>
      <c r="G85" s="14">
        <f t="shared" ca="1" si="32"/>
        <v>9.1414167733493756E-2</v>
      </c>
      <c r="H85" s="14">
        <f t="shared" ca="1" si="32"/>
        <v>-0.15129454658177238</v>
      </c>
      <c r="I85" s="14">
        <f t="shared" ca="1" si="32"/>
        <v>8.4179985541188038E-2</v>
      </c>
      <c r="J85" s="14">
        <f t="shared" ca="1" si="32"/>
        <v>3.1849703621835708E-2</v>
      </c>
      <c r="K85" s="14">
        <f t="shared" ca="1" si="32"/>
        <v>0.15151658630556922</v>
      </c>
      <c r="M85" s="31">
        <f t="shared" ref="M85:M90" ca="1" si="33">(M53-M75)/(10*1000000)</f>
        <v>4.7427960997556987E-2</v>
      </c>
    </row>
    <row r="86" spans="1:13" x14ac:dyDescent="0.2">
      <c r="A86" s="25">
        <v>6</v>
      </c>
      <c r="B86" s="14">
        <f t="shared" ref="B86:K86" ca="1" si="34">(B54-B76)/1000000</f>
        <v>-0.19603206015700056</v>
      </c>
      <c r="C86" s="14">
        <f t="shared" ca="1" si="34"/>
        <v>-0.29913345154393894</v>
      </c>
      <c r="D86" s="14">
        <f t="shared" ca="1" si="34"/>
        <v>0.17515689113654315</v>
      </c>
      <c r="E86" s="14">
        <f t="shared" ca="1" si="34"/>
        <v>0.24564767159004272</v>
      </c>
      <c r="F86" s="14">
        <f t="shared" ca="1" si="34"/>
        <v>-1.4564257802796958E-2</v>
      </c>
      <c r="G86" s="14">
        <f t="shared" ca="1" si="34"/>
        <v>0.24205227705740054</v>
      </c>
      <c r="H86" s="14">
        <f t="shared" ca="1" si="34"/>
        <v>-3.8541287537138154E-2</v>
      </c>
      <c r="I86" s="14">
        <f t="shared" ca="1" si="34"/>
        <v>0.16845194190163087</v>
      </c>
      <c r="J86" s="14">
        <f t="shared" ca="1" si="34"/>
        <v>6.0508470831127661E-2</v>
      </c>
      <c r="K86" s="14">
        <f t="shared" ca="1" si="34"/>
        <v>1.1926183169013704E-2</v>
      </c>
      <c r="M86" s="31">
        <f t="shared" ca="1" si="33"/>
        <v>3.5547237864488407E-2</v>
      </c>
    </row>
    <row r="87" spans="1:13" x14ac:dyDescent="0.2">
      <c r="A87" s="25">
        <v>7</v>
      </c>
      <c r="B87" s="14">
        <f t="shared" ref="B87:K87" ca="1" si="35">(B55-B77)/1000000</f>
        <v>0.41886761048789312</v>
      </c>
      <c r="C87" s="14">
        <f t="shared" ca="1" si="35"/>
        <v>0.35965319876289892</v>
      </c>
      <c r="D87" s="14">
        <f t="shared" ca="1" si="35"/>
        <v>0.10123822790347674</v>
      </c>
      <c r="E87" s="14">
        <f t="shared" ca="1" si="35"/>
        <v>0.28168458207782671</v>
      </c>
      <c r="F87" s="14">
        <f t="shared" ca="1" si="35"/>
        <v>0.28202486233287855</v>
      </c>
      <c r="G87" s="14">
        <f t="shared" ca="1" si="35"/>
        <v>0.10049834735045542</v>
      </c>
      <c r="H87" s="14">
        <f t="shared" ca="1" si="35"/>
        <v>-0.48898552307021348</v>
      </c>
      <c r="I87" s="14">
        <f t="shared" ca="1" si="35"/>
        <v>0.2017596705731636</v>
      </c>
      <c r="J87" s="14">
        <f t="shared" ca="1" si="35"/>
        <v>-0.45138031775540383</v>
      </c>
      <c r="K87" s="14">
        <f t="shared" ca="1" si="35"/>
        <v>0.14179152549562907</v>
      </c>
      <c r="M87" s="31">
        <f t="shared" ca="1" si="33"/>
        <v>9.4715218415860461E-2</v>
      </c>
    </row>
    <row r="88" spans="1:13" x14ac:dyDescent="0.2">
      <c r="A88" s="25">
        <v>8</v>
      </c>
      <c r="B88" s="14">
        <f t="shared" ref="B88:K88" ca="1" si="36">(B56-B78)/1000000</f>
        <v>0.35201924874422075</v>
      </c>
      <c r="C88" s="14">
        <f t="shared" ca="1" si="36"/>
        <v>-0.13399675401134159</v>
      </c>
      <c r="D88" s="14">
        <f t="shared" ca="1" si="36"/>
        <v>-0.58827064712540855</v>
      </c>
      <c r="E88" s="14">
        <f t="shared" ca="1" si="36"/>
        <v>0.22924636260985007</v>
      </c>
      <c r="F88" s="14">
        <f t="shared" ca="1" si="36"/>
        <v>0.17746392362507443</v>
      </c>
      <c r="G88" s="14">
        <f t="shared" ca="1" si="36"/>
        <v>5.2212598815131642E-2</v>
      </c>
      <c r="H88" s="14">
        <f t="shared" ca="1" si="36"/>
        <v>4.3431760508546781E-2</v>
      </c>
      <c r="I88" s="14">
        <f t="shared" ca="1" si="36"/>
        <v>0.44980176689358059</v>
      </c>
      <c r="J88" s="14">
        <f t="shared" ca="1" si="36"/>
        <v>-6.6643297937454021E-2</v>
      </c>
      <c r="K88" s="14">
        <f t="shared" ca="1" si="36"/>
        <v>-1.6221076930268259E-2</v>
      </c>
      <c r="M88" s="31">
        <f t="shared" ca="1" si="33"/>
        <v>4.9904388519193141E-2</v>
      </c>
    </row>
    <row r="89" spans="1:13" x14ac:dyDescent="0.2">
      <c r="A89" s="25">
        <v>9</v>
      </c>
      <c r="B89" s="14">
        <f t="shared" ref="B89:K89" ca="1" si="37">(B57-B79)/1000000</f>
        <v>-0.22301168530637025</v>
      </c>
      <c r="C89" s="14">
        <f t="shared" ca="1" si="37"/>
        <v>3.8533130714209399E-2</v>
      </c>
      <c r="D89" s="14">
        <f t="shared" ca="1" si="37"/>
        <v>0.10424527098417745</v>
      </c>
      <c r="E89" s="14">
        <f t="shared" ca="1" si="37"/>
        <v>4.8651232975356951E-2</v>
      </c>
      <c r="F89" s="14">
        <f t="shared" ca="1" si="37"/>
        <v>-2.59214972400665E-2</v>
      </c>
      <c r="G89" s="14">
        <f t="shared" ca="1" si="37"/>
        <v>6.48943287098286E-2</v>
      </c>
      <c r="H89" s="14">
        <f t="shared" ca="1" si="37"/>
        <v>-0.21378730346603494</v>
      </c>
      <c r="I89" s="14">
        <f t="shared" ca="1" si="37"/>
        <v>9.5212851338821278E-2</v>
      </c>
      <c r="J89" s="14">
        <f t="shared" ca="1" si="37"/>
        <v>-0.16877417918554338</v>
      </c>
      <c r="K89" s="14">
        <f t="shared" ca="1" si="37"/>
        <v>1.1524650373086013E-2</v>
      </c>
      <c r="M89" s="31">
        <f t="shared" ca="1" si="33"/>
        <v>-2.6843320010253531E-2</v>
      </c>
    </row>
    <row r="90" spans="1:13" x14ac:dyDescent="0.2">
      <c r="A90" s="25">
        <v>10</v>
      </c>
      <c r="B90" s="14">
        <f t="shared" ref="B90:K90" ca="1" si="38">(B58-B80)/1000000</f>
        <v>-0.18841461753313116</v>
      </c>
      <c r="C90" s="14">
        <f t="shared" ca="1" si="38"/>
        <v>-7.9327115309292852E-3</v>
      </c>
      <c r="D90" s="14">
        <f t="shared" ca="1" si="38"/>
        <v>-0.48035546708228916</v>
      </c>
      <c r="E90" s="14">
        <f t="shared" ca="1" si="38"/>
        <v>2.9497170103806317E-2</v>
      </c>
      <c r="F90" s="14">
        <f t="shared" ca="1" si="38"/>
        <v>4.0232589771825776E-2</v>
      </c>
      <c r="G90" s="14">
        <f t="shared" ca="1" si="38"/>
        <v>7.4799863799054539E-2</v>
      </c>
      <c r="H90" s="14">
        <f t="shared" ca="1" si="38"/>
        <v>8.2703754793232304E-2</v>
      </c>
      <c r="I90" s="14">
        <f t="shared" ca="1" si="38"/>
        <v>3.1882098562526752E-2</v>
      </c>
      <c r="J90" s="14">
        <f t="shared" ca="1" si="38"/>
        <v>-3.834693189128826E-3</v>
      </c>
      <c r="K90" s="14">
        <f t="shared" ca="1" si="38"/>
        <v>1.4155182120267273E-3</v>
      </c>
      <c r="M90" s="31">
        <f t="shared" ca="1" si="33"/>
        <v>-4.2000649409300601E-2</v>
      </c>
    </row>
    <row r="91" spans="1:13" x14ac:dyDescent="0.2">
      <c r="A91" s="8" t="s">
        <v>88</v>
      </c>
      <c r="B91" s="32">
        <f t="shared" ref="B91:K91" ca="1" si="39">(ABS(B85)+ABS(B86)+ABS(B87)+ABS(B88)+ABS(B89)+ABS(B90))/6</f>
        <v>0.246230128123612</v>
      </c>
      <c r="C91" s="32">
        <f t="shared" ca="1" si="39"/>
        <v>0.15375368885059418</v>
      </c>
      <c r="D91" s="32">
        <f t="shared" ca="1" si="39"/>
        <v>0.26660059434871347</v>
      </c>
      <c r="E91" s="32">
        <f t="shared" ca="1" si="39"/>
        <v>0.14366145014478296</v>
      </c>
      <c r="F91" s="32">
        <f t="shared" ca="1" si="39"/>
        <v>0.10224657346381466</v>
      </c>
      <c r="G91" s="32">
        <f t="shared" ca="1" si="39"/>
        <v>0.10431193057756076</v>
      </c>
      <c r="H91" s="32">
        <f t="shared" ca="1" si="39"/>
        <v>0.16979069599282301</v>
      </c>
      <c r="I91" s="32">
        <f t="shared" ca="1" si="39"/>
        <v>0.17188138580181853</v>
      </c>
      <c r="J91" s="32">
        <f t="shared" ca="1" si="39"/>
        <v>0.1304984437534156</v>
      </c>
      <c r="K91" s="32">
        <f t="shared" ca="1" si="39"/>
        <v>5.5732590080932169E-2</v>
      </c>
      <c r="M91" s="33">
        <f ca="1">(ABS(M85)+ABS(M86)+ABS(M87)+ABS(M88)+ABS(M89)+ABS(M90))/6</f>
        <v>4.9406462536108857E-2</v>
      </c>
    </row>
    <row r="93" spans="1:13" x14ac:dyDescent="0.2">
      <c r="A93" s="43" t="s">
        <v>96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</row>
    <row r="95" spans="1:13" ht="16" x14ac:dyDescent="0.2">
      <c r="A95" s="34" t="s">
        <v>97</v>
      </c>
      <c r="B95" s="35"/>
      <c r="C95" s="35"/>
      <c r="D95" s="35"/>
    </row>
    <row r="96" spans="1:13" x14ac:dyDescent="0.2">
      <c r="A96" s="3" t="s">
        <v>98</v>
      </c>
      <c r="C96" s="36">
        <f ca="1">AVERAGE(B44:K44)</f>
        <v>8.9290593747542057E-2</v>
      </c>
      <c r="D96" s="1" t="s">
        <v>99</v>
      </c>
    </row>
    <row r="97" spans="1:13" x14ac:dyDescent="0.2">
      <c r="A97" s="3" t="s">
        <v>100</v>
      </c>
      <c r="C97" s="15">
        <f ca="1">M44</f>
        <v>3.6399385864768909E-2</v>
      </c>
    </row>
    <row r="98" spans="1:13" x14ac:dyDescent="0.2">
      <c r="A98" s="3" t="s">
        <v>101</v>
      </c>
      <c r="C98" s="36">
        <f ca="1">AVERAGE(B91:K91)</f>
        <v>0.15447074811380673</v>
      </c>
    </row>
    <row r="99" spans="1:13" x14ac:dyDescent="0.2">
      <c r="A99" s="3" t="s">
        <v>102</v>
      </c>
      <c r="C99" s="15">
        <f ca="1">M91</f>
        <v>4.9406462536108857E-2</v>
      </c>
    </row>
    <row r="101" spans="1:13" x14ac:dyDescent="0.2">
      <c r="A101" s="43" t="s">
        <v>103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</row>
  </sheetData>
  <mergeCells count="11">
    <mergeCell ref="A1:M1"/>
    <mergeCell ref="A2:M2"/>
    <mergeCell ref="A7:M7"/>
    <mergeCell ref="A16:M16"/>
    <mergeCell ref="A37:M37"/>
    <mergeCell ref="A101:M101"/>
    <mergeCell ref="A46:M46"/>
    <mergeCell ref="A51:M51"/>
    <mergeCell ref="A61:M61"/>
    <mergeCell ref="A83:M83"/>
    <mergeCell ref="A93:M9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C2626"/>
  </sheetPr>
  <dimension ref="A1:Q361"/>
  <sheetViews>
    <sheetView tabSelected="1" zoomScaleNormal="100" workbookViewId="0">
      <selection sqref="A1:F1"/>
    </sheetView>
  </sheetViews>
  <sheetFormatPr baseColWidth="10" defaultColWidth="8.6640625" defaultRowHeight="15" x14ac:dyDescent="0.2"/>
  <cols>
    <col min="1" max="1" width="22" customWidth="1"/>
    <col min="2" max="6" width="12" customWidth="1"/>
    <col min="7" max="7" width="3" customWidth="1"/>
    <col min="8" max="9" width="12" customWidth="1"/>
  </cols>
  <sheetData>
    <row r="1" spans="1:6" ht="18" x14ac:dyDescent="0.2">
      <c r="A1" s="44" t="s">
        <v>104</v>
      </c>
      <c r="B1" s="44"/>
      <c r="C1" s="44"/>
      <c r="D1" s="44"/>
      <c r="E1" s="44"/>
      <c r="F1" s="44"/>
    </row>
    <row r="2" spans="1:6" x14ac:dyDescent="0.2">
      <c r="A2" s="45" t="s">
        <v>105</v>
      </c>
      <c r="B2" s="45"/>
      <c r="C2" s="45"/>
      <c r="D2" s="45"/>
      <c r="E2" s="45"/>
      <c r="F2" s="45"/>
    </row>
    <row r="4" spans="1:6" x14ac:dyDescent="0.2">
      <c r="A4" s="37" t="s">
        <v>106</v>
      </c>
    </row>
    <row r="5" spans="1:6" x14ac:dyDescent="0.2">
      <c r="A5" s="45" t="s">
        <v>107</v>
      </c>
      <c r="B5" s="45"/>
      <c r="C5" s="45"/>
      <c r="D5" s="45"/>
      <c r="E5" s="45"/>
      <c r="F5" s="45"/>
    </row>
    <row r="7" spans="1:6" x14ac:dyDescent="0.2">
      <c r="A7" s="7" t="s">
        <v>108</v>
      </c>
      <c r="B7" s="7" t="s">
        <v>109</v>
      </c>
      <c r="C7" s="7" t="s">
        <v>110</v>
      </c>
      <c r="D7" s="7" t="s">
        <v>111</v>
      </c>
      <c r="E7" s="7" t="s">
        <v>112</v>
      </c>
      <c r="F7" s="7" t="s">
        <v>113</v>
      </c>
    </row>
    <row r="8" spans="1:6" x14ac:dyDescent="0.2">
      <c r="A8" s="38">
        <v>1</v>
      </c>
      <c r="B8" s="14">
        <f ca="1">Q49</f>
        <v>6.8258128432014301E-2</v>
      </c>
      <c r="C8" s="14">
        <f ca="1">Q50</f>
        <v>7.2557907771451297E-2</v>
      </c>
      <c r="D8" s="14">
        <f ca="1">Q51</f>
        <v>0.10043908218706521</v>
      </c>
      <c r="E8" s="14">
        <f ca="1">Q52</f>
        <v>6.8336665407681504E-2</v>
      </c>
      <c r="F8" s="14">
        <f ca="1">Q53</f>
        <v>6.5362266067808109E-2</v>
      </c>
    </row>
    <row r="9" spans="1:6" x14ac:dyDescent="0.2">
      <c r="A9" s="38">
        <v>2</v>
      </c>
      <c r="B9" s="14">
        <f ca="1">Q71</f>
        <v>0.1659422801273488</v>
      </c>
      <c r="C9" s="14">
        <f ca="1">Q72</f>
        <v>8.2074569221511406E-2</v>
      </c>
      <c r="D9" s="14">
        <f ca="1">Q73</f>
        <v>8.4386840603941582E-2</v>
      </c>
      <c r="E9" s="14">
        <f ca="1">Q74</f>
        <v>3.1031158631996437E-2</v>
      </c>
      <c r="F9" s="14">
        <f ca="1">Q75</f>
        <v>4.8053570886472982E-2</v>
      </c>
    </row>
    <row r="10" spans="1:6" x14ac:dyDescent="0.2">
      <c r="A10" s="38">
        <v>3</v>
      </c>
      <c r="B10" s="14">
        <f ca="1">Q93</f>
        <v>0.22736262699886062</v>
      </c>
      <c r="C10" s="14">
        <f ca="1">Q94</f>
        <v>9.6977157199736597E-2</v>
      </c>
      <c r="D10" s="14">
        <f ca="1">Q95</f>
        <v>6.5930230771072407E-2</v>
      </c>
      <c r="E10" s="14">
        <f ca="1">Q96</f>
        <v>5.0742671767752691E-2</v>
      </c>
      <c r="F10" s="14">
        <f ca="1">Q97</f>
        <v>4.7112214995208214E-2</v>
      </c>
    </row>
    <row r="11" spans="1:6" x14ac:dyDescent="0.2">
      <c r="A11" s="38">
        <v>4</v>
      </c>
      <c r="B11" s="14">
        <f ca="1">Q115</f>
        <v>0.18407589464237464</v>
      </c>
      <c r="C11" s="14">
        <f ca="1">Q116</f>
        <v>6.2943686765543932E-2</v>
      </c>
      <c r="D11" s="14">
        <f ca="1">Q117</f>
        <v>3.3830223647218979E-2</v>
      </c>
      <c r="E11" s="14">
        <f ca="1">Q118</f>
        <v>4.8144764629218843E-2</v>
      </c>
      <c r="F11" s="14">
        <f ca="1">Q119</f>
        <v>3.8463138035035982E-2</v>
      </c>
    </row>
    <row r="12" spans="1:6" x14ac:dyDescent="0.2">
      <c r="A12" s="38">
        <v>5</v>
      </c>
      <c r="B12" s="14">
        <f ca="1">Q137</f>
        <v>0.1189938792516113</v>
      </c>
      <c r="C12" s="14">
        <f ca="1">Q138</f>
        <v>8.4624651646530588E-2</v>
      </c>
      <c r="D12" s="14">
        <f ca="1">Q139</f>
        <v>9.019587968195622E-2</v>
      </c>
      <c r="E12" s="14">
        <f ca="1">Q140</f>
        <v>4.9947987191113923E-2</v>
      </c>
      <c r="F12" s="14">
        <f ca="1">Q141</f>
        <v>5.3910638777215324E-2</v>
      </c>
    </row>
    <row r="13" spans="1:6" x14ac:dyDescent="0.2">
      <c r="A13" s="38">
        <v>6</v>
      </c>
      <c r="B13" s="14">
        <f ca="1">Q159</f>
        <v>0.20049822537711584</v>
      </c>
      <c r="C13" s="14">
        <f ca="1">Q160</f>
        <v>0.12221788162758845</v>
      </c>
      <c r="D13" s="14">
        <f ca="1">Q161</f>
        <v>6.2895233344797477E-2</v>
      </c>
      <c r="E13" s="14">
        <f ca="1">Q162</f>
        <v>5.036562345011799E-2</v>
      </c>
      <c r="F13" s="14">
        <f ca="1">Q163</f>
        <v>5.4355380601980668E-2</v>
      </c>
    </row>
    <row r="14" spans="1:6" x14ac:dyDescent="0.2">
      <c r="A14" s="38">
        <v>7</v>
      </c>
      <c r="B14" s="14">
        <f ca="1">Q181</f>
        <v>6.2452114306476604E-2</v>
      </c>
      <c r="C14" s="14">
        <f ca="1">Q182</f>
        <v>8.671726903195387E-2</v>
      </c>
      <c r="D14" s="14">
        <f ca="1">Q183</f>
        <v>7.1007765928457797E-2</v>
      </c>
      <c r="E14" s="14">
        <f ca="1">Q184</f>
        <v>3.2205843587920682E-2</v>
      </c>
      <c r="F14" s="14">
        <f ca="1">Q185</f>
        <v>2.4076390012645783E-2</v>
      </c>
    </row>
    <row r="15" spans="1:6" x14ac:dyDescent="0.2">
      <c r="A15" s="38">
        <v>8</v>
      </c>
      <c r="B15" s="14">
        <f ca="1">Q203</f>
        <v>0.10335673744037066</v>
      </c>
      <c r="C15" s="14">
        <f ca="1">Q204</f>
        <v>5.3906279251479387E-2</v>
      </c>
      <c r="D15" s="14">
        <f ca="1">Q205</f>
        <v>4.3907163525285307E-2</v>
      </c>
      <c r="E15" s="14">
        <f ca="1">Q206</f>
        <v>2.1361383484988148E-2</v>
      </c>
      <c r="F15" s="14">
        <f ca="1">Q207</f>
        <v>3.0930837563944349E-2</v>
      </c>
    </row>
    <row r="16" spans="1:6" x14ac:dyDescent="0.2">
      <c r="A16" s="38">
        <v>9</v>
      </c>
      <c r="B16" s="14">
        <f ca="1">Q225</f>
        <v>0.10146247324058232</v>
      </c>
      <c r="C16" s="14">
        <f ca="1">Q226</f>
        <v>3.2308334573026141E-2</v>
      </c>
      <c r="D16" s="14">
        <f ca="1">Q227</f>
        <v>6.0485196015913241E-2</v>
      </c>
      <c r="E16" s="14">
        <f ca="1">Q228</f>
        <v>3.1984802683564656E-2</v>
      </c>
      <c r="F16" s="14">
        <f ca="1">Q229</f>
        <v>5.103825406289883E-2</v>
      </c>
    </row>
    <row r="17" spans="1:16" x14ac:dyDescent="0.2">
      <c r="A17" s="38">
        <v>10</v>
      </c>
      <c r="B17" s="14">
        <f ca="1">Q247</f>
        <v>0.15667761896079418</v>
      </c>
      <c r="C17" s="14">
        <f ca="1">Q248</f>
        <v>9.7157011299373472E-2</v>
      </c>
      <c r="D17" s="14">
        <f ca="1">Q249</f>
        <v>0.13245488889608095</v>
      </c>
      <c r="E17" s="14">
        <f ca="1">Q250</f>
        <v>5.0016907298474668E-2</v>
      </c>
      <c r="F17" s="14">
        <f ca="1">Q251</f>
        <v>4.6469359886357885E-2</v>
      </c>
    </row>
    <row r="18" spans="1:16" x14ac:dyDescent="0.2">
      <c r="A18" s="38">
        <v>11</v>
      </c>
      <c r="B18" s="14">
        <f ca="1">Q269</f>
        <v>0.12804504280613818</v>
      </c>
      <c r="C18" s="14">
        <f ca="1">Q270</f>
        <v>2.8902673116406385E-2</v>
      </c>
      <c r="D18" s="14">
        <f ca="1">Q271</f>
        <v>5.0553202305211681E-2</v>
      </c>
      <c r="E18" s="14">
        <f ca="1">Q272</f>
        <v>6.3207110847839365E-2</v>
      </c>
      <c r="F18" s="14">
        <f ca="1">Q273</f>
        <v>6.0237542721708698E-2</v>
      </c>
    </row>
    <row r="19" spans="1:16" x14ac:dyDescent="0.2">
      <c r="A19" s="38">
        <v>12</v>
      </c>
      <c r="B19" s="14">
        <f ca="1">Q291</f>
        <v>0.14416807483598937</v>
      </c>
      <c r="C19" s="14">
        <f ca="1">Q292</f>
        <v>8.0918001911432405E-2</v>
      </c>
      <c r="D19" s="14">
        <f ca="1">Q293</f>
        <v>6.1100447999848914E-2</v>
      </c>
      <c r="E19" s="14">
        <f ca="1">Q294</f>
        <v>4.5006062196536106E-2</v>
      </c>
      <c r="F19" s="14">
        <f ca="1">Q295</f>
        <v>4.1060734202978379E-2</v>
      </c>
    </row>
    <row r="20" spans="1:16" x14ac:dyDescent="0.2">
      <c r="A20" s="38">
        <v>13</v>
      </c>
      <c r="B20" s="14">
        <f ca="1">Q313</f>
        <v>0.15775469522522068</v>
      </c>
      <c r="C20" s="14">
        <f ca="1">Q314</f>
        <v>8.2696055345583039E-2</v>
      </c>
      <c r="D20" s="14">
        <f ca="1">Q315</f>
        <v>8.5428640962742428E-2</v>
      </c>
      <c r="E20" s="14">
        <f ca="1">Q316</f>
        <v>4.4985574105701039E-2</v>
      </c>
      <c r="F20" s="14">
        <f ca="1">Q317</f>
        <v>3.9994722010514627E-2</v>
      </c>
    </row>
    <row r="21" spans="1:16" x14ac:dyDescent="0.2">
      <c r="A21" s="38">
        <v>14</v>
      </c>
      <c r="B21" s="14">
        <f ca="1">Q335</f>
        <v>0.18599171758804944</v>
      </c>
      <c r="C21" s="14">
        <f ca="1">Q336</f>
        <v>6.3832493300107818E-2</v>
      </c>
      <c r="D21" s="14">
        <f ca="1">Q337</f>
        <v>5.9373843014282612E-2</v>
      </c>
      <c r="E21" s="14">
        <f ca="1">Q338</f>
        <v>5.709796073102414E-2</v>
      </c>
      <c r="F21" s="14">
        <f ca="1">Q339</f>
        <v>5.6140619932865468E-2</v>
      </c>
    </row>
    <row r="22" spans="1:16" x14ac:dyDescent="0.2">
      <c r="A22" s="38">
        <v>15</v>
      </c>
      <c r="B22" s="14">
        <f ca="1">Q357</f>
        <v>0.18059673727779901</v>
      </c>
      <c r="C22" s="14">
        <f ca="1">Q358</f>
        <v>0.11090068979616874</v>
      </c>
      <c r="D22" s="14">
        <f ca="1">Q359</f>
        <v>6.7841945073501109E-2</v>
      </c>
      <c r="E22" s="14">
        <f ca="1">Q360</f>
        <v>5.5469376483751942E-2</v>
      </c>
      <c r="F22" s="14">
        <f ca="1">Q361</f>
        <v>5.4862960929365878E-2</v>
      </c>
    </row>
    <row r="24" spans="1:16" x14ac:dyDescent="0.2">
      <c r="A24" s="16" t="s">
        <v>114</v>
      </c>
      <c r="B24" s="39">
        <f ca="1">IF(COUNTA(B8:B22)=0,"",MEDIAN(B8:B22))</f>
        <v>0.15667761896079418</v>
      </c>
      <c r="C24" s="39">
        <f ca="1">IF(COUNTA(C8:C22)=0,"",MEDIAN(C8:C22))</f>
        <v>8.2074569221511406E-2</v>
      </c>
      <c r="D24" s="39">
        <f ca="1">IF(COUNTA(D8:D22)=0,"",MEDIAN(D8:D22))</f>
        <v>6.5930230771072407E-2</v>
      </c>
      <c r="E24" s="39">
        <f ca="1">IF(COUNTA(E8:E22)=0,"",MEDIAN(E8:E22))</f>
        <v>4.9947987191113923E-2</v>
      </c>
      <c r="F24" s="39">
        <f ca="1">IF(COUNTA(F8:F22)=0,"",MEDIAN(F8:F22))</f>
        <v>4.8053570886472982E-2</v>
      </c>
    </row>
    <row r="25" spans="1:16" x14ac:dyDescent="0.2">
      <c r="A25" s="3" t="s">
        <v>115</v>
      </c>
      <c r="B25" s="14">
        <f ca="1">IF(COUNTA(B8:B22)&lt;2,"",PERCENTILE(B8:B22,0.75))</f>
        <v>0.18233631596008681</v>
      </c>
      <c r="C25" s="14">
        <f ca="1">IF(COUNTA(C8:C22)&lt;2,"",PERCENTILE(C8:C22,0.75))</f>
        <v>9.1847213115845233E-2</v>
      </c>
      <c r="D25" s="14">
        <f ca="1">IF(COUNTA(D8:D22)&lt;2,"",PERCENTILE(D8:D22,0.75))</f>
        <v>8.4907740783342012E-2</v>
      </c>
      <c r="E25" s="14">
        <f ca="1">IF(COUNTA(E8:E22)&lt;2,"",PERCENTILE(E8:E22,0.75))</f>
        <v>5.3106024125752313E-2</v>
      </c>
      <c r="F25" s="14">
        <f ca="1">IF(COUNTA(F8:F22)&lt;2,"",PERCENTILE(F8:F22,0.75))</f>
        <v>5.4609170765673273E-2</v>
      </c>
    </row>
    <row r="26" spans="1:16" x14ac:dyDescent="0.2">
      <c r="A26" s="8" t="s">
        <v>116</v>
      </c>
      <c r="B26" s="19">
        <f ca="1">IF(B24="","",1-B24/B24)</f>
        <v>0</v>
      </c>
      <c r="C26" s="19">
        <f ca="1">IF(C24="","",1-C24/B24)</f>
        <v>0.47615639192187931</v>
      </c>
      <c r="D26" s="19">
        <f ca="1">IF(D24="","",1-D24/B24)</f>
        <v>0.57919815728390489</v>
      </c>
      <c r="E26" s="40">
        <f ca="1">IF(E24="","",1-E24/B24)</f>
        <v>0.68120534686187351</v>
      </c>
      <c r="F26" s="40">
        <f ca="1">IF(F24="","",1-F24/B24)</f>
        <v>0.69329652055474789</v>
      </c>
    </row>
    <row r="28" spans="1:16" x14ac:dyDescent="0.2">
      <c r="A28" s="43" t="s">
        <v>117</v>
      </c>
      <c r="B28" s="43"/>
      <c r="C28" s="43"/>
      <c r="D28" s="43"/>
      <c r="E28" s="43"/>
      <c r="F28" s="43"/>
    </row>
    <row r="29" spans="1:16" x14ac:dyDescent="0.2">
      <c r="A29" s="43" t="s">
        <v>118</v>
      </c>
      <c r="B29" s="43"/>
      <c r="C29" s="43"/>
      <c r="D29" s="43"/>
      <c r="E29" s="43"/>
      <c r="F29" s="43"/>
    </row>
    <row r="30" spans="1:16" ht="16" x14ac:dyDescent="0.2">
      <c r="A30" s="41" t="s">
        <v>119</v>
      </c>
    </row>
    <row r="31" spans="1:16" x14ac:dyDescent="0.2">
      <c r="A31" s="43" t="s">
        <v>120</v>
      </c>
      <c r="B31" s="43"/>
      <c r="C31" s="43"/>
      <c r="D31" s="43"/>
      <c r="E31" s="43"/>
      <c r="F31" s="43"/>
      <c r="G31" s="43"/>
      <c r="H31" s="43"/>
      <c r="I31" s="43"/>
    </row>
    <row r="32" spans="1:16" x14ac:dyDescent="0.2">
      <c r="A32" s="42" t="s">
        <v>121</v>
      </c>
      <c r="B32" s="42" t="s">
        <v>122</v>
      </c>
      <c r="C32" s="42" t="s">
        <v>123</v>
      </c>
      <c r="D32" s="42" t="s">
        <v>124</v>
      </c>
      <c r="E32" s="42" t="s">
        <v>125</v>
      </c>
      <c r="F32" s="42" t="s">
        <v>126</v>
      </c>
      <c r="G32" s="42" t="s">
        <v>127</v>
      </c>
      <c r="H32" s="42" t="s">
        <v>128</v>
      </c>
      <c r="I32" s="42" t="s">
        <v>129</v>
      </c>
      <c r="J32" s="42"/>
      <c r="K32" s="42" t="s">
        <v>130</v>
      </c>
      <c r="L32" s="42" t="s">
        <v>131</v>
      </c>
      <c r="M32" s="42" t="s">
        <v>132</v>
      </c>
      <c r="N32" s="42" t="s">
        <v>133</v>
      </c>
      <c r="O32" s="42" t="s">
        <v>134</v>
      </c>
      <c r="P32" s="42" t="s">
        <v>135</v>
      </c>
    </row>
    <row r="33" spans="1:17" x14ac:dyDescent="0.2">
      <c r="A33" s="3" t="s">
        <v>136</v>
      </c>
      <c r="B33" s="20">
        <f t="shared" ref="B33:B47" ca="1" si="0">RAND()*0.1</f>
        <v>5.7459651424473263E-2</v>
      </c>
      <c r="C33" s="20">
        <f t="shared" ref="C33:C47" ca="1" si="1">RAND()*0.2</f>
        <v>0.14779708000530234</v>
      </c>
      <c r="D33" s="20">
        <f t="shared" ref="D33:D47" ca="1" si="2">RAND()*0.3</f>
        <v>0.11546993783558746</v>
      </c>
      <c r="E33" s="20">
        <f t="shared" ref="E33:E47" ca="1" si="3">RAND()*0.25</f>
        <v>0.18120953117324679</v>
      </c>
      <c r="F33" s="20">
        <f t="shared" ref="F33:F47" ca="1" si="4">RAND()*0.1</f>
        <v>8.2147549847676957E-2</v>
      </c>
      <c r="G33" s="20">
        <f t="shared" ref="G33:G47" ca="1" si="5">RAND()*0.05</f>
        <v>1.8927350454996884E-3</v>
      </c>
      <c r="H33" s="20">
        <f t="shared" ref="H33:H47" ca="1" si="6">SUM(B33:G33)</f>
        <v>0.58597648533178648</v>
      </c>
      <c r="I33" s="21">
        <f t="shared" ref="I33:I47" ca="1" si="7">0.7+RAND()*2</f>
        <v>1.4617654621435852</v>
      </c>
      <c r="K33" s="29">
        <f t="shared" ref="K33:K47" ca="1" si="8">B33/H33*I33*1000000</f>
        <v>143337.72091818147</v>
      </c>
      <c r="L33" s="29">
        <f t="shared" ref="L33:L47" ca="1" si="9">C33/H33*I33*1000000</f>
        <v>368691.70071747206</v>
      </c>
      <c r="M33" s="29">
        <f t="shared" ref="M33:M47" ca="1" si="10">D33/H33*I33*1000000</f>
        <v>288049.04508814513</v>
      </c>
      <c r="N33" s="29">
        <f t="shared" ref="N33:N47" ca="1" si="11">E33/H33*I33*1000000</f>
        <v>452041.7469146431</v>
      </c>
      <c r="O33" s="29">
        <f t="shared" ref="O33:O47" ca="1" si="12">F33/H33*I33*1000000</f>
        <v>204923.66873572033</v>
      </c>
      <c r="P33" s="29">
        <f t="shared" ref="P33:P47" ca="1" si="13">G33/H33*I33*1000000</f>
        <v>4721.5797694230951</v>
      </c>
    </row>
    <row r="34" spans="1:17" x14ac:dyDescent="0.2">
      <c r="A34" s="3" t="s">
        <v>137</v>
      </c>
      <c r="B34" s="20">
        <f t="shared" ca="1" si="0"/>
        <v>9.5662828896783084E-2</v>
      </c>
      <c r="C34" s="20">
        <f t="shared" ca="1" si="1"/>
        <v>1.4945794337250608E-2</v>
      </c>
      <c r="D34" s="20">
        <f t="shared" ca="1" si="2"/>
        <v>0.16952125546988972</v>
      </c>
      <c r="E34" s="20">
        <f t="shared" ca="1" si="3"/>
        <v>8.3560947893137338E-2</v>
      </c>
      <c r="F34" s="20">
        <f t="shared" ca="1" si="4"/>
        <v>2.8217232352059942E-2</v>
      </c>
      <c r="G34" s="20">
        <f t="shared" ca="1" si="5"/>
        <v>2.7420635730665846E-2</v>
      </c>
      <c r="H34" s="20">
        <f t="shared" ca="1" si="6"/>
        <v>0.41932869467978651</v>
      </c>
      <c r="I34" s="21">
        <f t="shared" ca="1" si="7"/>
        <v>1.315164718192726</v>
      </c>
      <c r="K34" s="29">
        <f t="shared" ca="1" si="8"/>
        <v>300032.83582496358</v>
      </c>
      <c r="L34" s="29">
        <f t="shared" ca="1" si="9"/>
        <v>46875.354935408737</v>
      </c>
      <c r="M34" s="29">
        <f t="shared" ca="1" si="10"/>
        <v>531679.26976231742</v>
      </c>
      <c r="N34" s="29">
        <f t="shared" ca="1" si="11"/>
        <v>262077.00994971406</v>
      </c>
      <c r="O34" s="29">
        <f t="shared" ca="1" si="12"/>
        <v>88499.329774734972</v>
      </c>
      <c r="P34" s="29">
        <f t="shared" ca="1" si="13"/>
        <v>86000.91794558728</v>
      </c>
    </row>
    <row r="35" spans="1:17" x14ac:dyDescent="0.2">
      <c r="A35" s="3" t="s">
        <v>138</v>
      </c>
      <c r="B35" s="20">
        <f t="shared" ca="1" si="0"/>
        <v>2.4164986222644836E-2</v>
      </c>
      <c r="C35" s="20">
        <f t="shared" ca="1" si="1"/>
        <v>8.4314271987050354E-2</v>
      </c>
      <c r="D35" s="20">
        <f t="shared" ca="1" si="2"/>
        <v>0.27546530270632696</v>
      </c>
      <c r="E35" s="20">
        <f t="shared" ca="1" si="3"/>
        <v>5.3892396831111855E-2</v>
      </c>
      <c r="F35" s="20">
        <f t="shared" ca="1" si="4"/>
        <v>7.7521136959537329E-2</v>
      </c>
      <c r="G35" s="20">
        <f t="shared" ca="1" si="5"/>
        <v>6.6455235007865992E-3</v>
      </c>
      <c r="H35" s="20">
        <f t="shared" ca="1" si="6"/>
        <v>0.522003618207458</v>
      </c>
      <c r="I35" s="21">
        <f t="shared" ca="1" si="7"/>
        <v>2.1795437065848304</v>
      </c>
      <c r="K35" s="29">
        <f t="shared" ca="1" si="8"/>
        <v>100897.08539212227</v>
      </c>
      <c r="L35" s="29">
        <f t="shared" ca="1" si="9"/>
        <v>352040.93319449667</v>
      </c>
      <c r="M35" s="29">
        <f t="shared" ca="1" si="10"/>
        <v>1150161.8876853262</v>
      </c>
      <c r="N35" s="29">
        <f t="shared" ca="1" si="11"/>
        <v>225019.19574691541</v>
      </c>
      <c r="O35" s="29">
        <f t="shared" ca="1" si="12"/>
        <v>323677.27022212098</v>
      </c>
      <c r="P35" s="29">
        <f t="shared" ca="1" si="13"/>
        <v>27747.334343848583</v>
      </c>
    </row>
    <row r="36" spans="1:17" x14ac:dyDescent="0.2">
      <c r="A36" s="3" t="s">
        <v>139</v>
      </c>
      <c r="B36" s="20">
        <f t="shared" ca="1" si="0"/>
        <v>1.5091179528544697E-2</v>
      </c>
      <c r="C36" s="20">
        <f t="shared" ca="1" si="1"/>
        <v>3.8003239341827255E-3</v>
      </c>
      <c r="D36" s="20">
        <f t="shared" ca="1" si="2"/>
        <v>0.28187477670875744</v>
      </c>
      <c r="E36" s="20">
        <f t="shared" ca="1" si="3"/>
        <v>9.0102703194182232E-2</v>
      </c>
      <c r="F36" s="20">
        <f t="shared" ca="1" si="4"/>
        <v>4.0266632530896688E-3</v>
      </c>
      <c r="G36" s="20">
        <f t="shared" ca="1" si="5"/>
        <v>3.3293175614558232E-2</v>
      </c>
      <c r="H36" s="20">
        <f t="shared" ca="1" si="6"/>
        <v>0.428188822233315</v>
      </c>
      <c r="I36" s="21">
        <f t="shared" ca="1" si="7"/>
        <v>2.5586081155837537</v>
      </c>
      <c r="K36" s="29">
        <f t="shared" ca="1" si="8"/>
        <v>90176.138214150807</v>
      </c>
      <c r="L36" s="29">
        <f t="shared" ca="1" si="9"/>
        <v>22708.532205796018</v>
      </c>
      <c r="M36" s="29">
        <f t="shared" ca="1" si="10"/>
        <v>1684320.2199995962</v>
      </c>
      <c r="N36" s="29">
        <f t="shared" ca="1" si="11"/>
        <v>538401.50806891383</v>
      </c>
      <c r="O36" s="29">
        <f t="shared" ca="1" si="12"/>
        <v>24061.004732310153</v>
      </c>
      <c r="P36" s="29">
        <f t="shared" ca="1" si="13"/>
        <v>198940.71236298632</v>
      </c>
    </row>
    <row r="37" spans="1:17" x14ac:dyDescent="0.2">
      <c r="A37" s="3" t="s">
        <v>140</v>
      </c>
      <c r="B37" s="20">
        <f t="shared" ca="1" si="0"/>
        <v>7.6471638079953969E-2</v>
      </c>
      <c r="C37" s="20">
        <f t="shared" ca="1" si="1"/>
        <v>0.10954211805854207</v>
      </c>
      <c r="D37" s="20">
        <f t="shared" ca="1" si="2"/>
        <v>0.12613015176445797</v>
      </c>
      <c r="E37" s="20">
        <f t="shared" ca="1" si="3"/>
        <v>3.4270282805490271E-4</v>
      </c>
      <c r="F37" s="20">
        <f t="shared" ca="1" si="4"/>
        <v>6.6168263625637033E-2</v>
      </c>
      <c r="G37" s="20">
        <f t="shared" ca="1" si="5"/>
        <v>3.6204202100619233E-2</v>
      </c>
      <c r="H37" s="20">
        <f t="shared" ca="1" si="6"/>
        <v>0.41485907645726522</v>
      </c>
      <c r="I37" s="21">
        <f t="shared" ca="1" si="7"/>
        <v>1.985737530632059</v>
      </c>
      <c r="K37" s="29">
        <f t="shared" ca="1" si="8"/>
        <v>366034.17975337157</v>
      </c>
      <c r="L37" s="29">
        <f t="shared" ca="1" si="9"/>
        <v>524327.19291410223</v>
      </c>
      <c r="M37" s="29">
        <f t="shared" ca="1" si="10"/>
        <v>603726.39847208874</v>
      </c>
      <c r="N37" s="29">
        <f t="shared" ca="1" si="11"/>
        <v>1640.3591150366599</v>
      </c>
      <c r="O37" s="29">
        <f t="shared" ca="1" si="12"/>
        <v>316716.71628888272</v>
      </c>
      <c r="P37" s="29">
        <f t="shared" ca="1" si="13"/>
        <v>173292.68408857693</v>
      </c>
    </row>
    <row r="38" spans="1:17" x14ac:dyDescent="0.2">
      <c r="A38" s="3" t="s">
        <v>141</v>
      </c>
      <c r="B38" s="20">
        <f t="shared" ca="1" si="0"/>
        <v>1.6613789727258809E-2</v>
      </c>
      <c r="C38" s="20">
        <f t="shared" ca="1" si="1"/>
        <v>0.10017843459550287</v>
      </c>
      <c r="D38" s="20">
        <f t="shared" ca="1" si="2"/>
        <v>0.24582468853572889</v>
      </c>
      <c r="E38" s="20">
        <f t="shared" ca="1" si="3"/>
        <v>0.22721105530896105</v>
      </c>
      <c r="F38" s="20">
        <f t="shared" ca="1" si="4"/>
        <v>2.5169206801868117E-2</v>
      </c>
      <c r="G38" s="20">
        <f t="shared" ca="1" si="5"/>
        <v>2.4347519743078524E-2</v>
      </c>
      <c r="H38" s="20">
        <f t="shared" ca="1" si="6"/>
        <v>0.63934469471239819</v>
      </c>
      <c r="I38" s="21">
        <f t="shared" ca="1" si="7"/>
        <v>2.5368320509364262</v>
      </c>
      <c r="K38" s="29">
        <f t="shared" ca="1" si="8"/>
        <v>65921.238756172927</v>
      </c>
      <c r="L38" s="29">
        <f t="shared" ca="1" si="9"/>
        <v>397494.28719171626</v>
      </c>
      <c r="M38" s="29">
        <f t="shared" ca="1" si="10"/>
        <v>975398.64480994525</v>
      </c>
      <c r="N38" s="29">
        <f t="shared" ca="1" si="11"/>
        <v>901542.30136240763</v>
      </c>
      <c r="O38" s="29">
        <f t="shared" ca="1" si="12"/>
        <v>99867.960178113863</v>
      </c>
      <c r="P38" s="29">
        <f t="shared" ca="1" si="13"/>
        <v>96607.618638070577</v>
      </c>
    </row>
    <row r="39" spans="1:17" x14ac:dyDescent="0.2">
      <c r="A39" s="3" t="s">
        <v>142</v>
      </c>
      <c r="B39" s="20">
        <f t="shared" ca="1" si="0"/>
        <v>3.4491909882333862E-3</v>
      </c>
      <c r="C39" s="20">
        <f t="shared" ca="1" si="1"/>
        <v>9.7289226345670485E-2</v>
      </c>
      <c r="D39" s="20">
        <f t="shared" ca="1" si="2"/>
        <v>0.24247978913281995</v>
      </c>
      <c r="E39" s="20">
        <f t="shared" ca="1" si="3"/>
        <v>6.8996712377326463E-2</v>
      </c>
      <c r="F39" s="20">
        <f t="shared" ca="1" si="4"/>
        <v>3.8595968472402278E-2</v>
      </c>
      <c r="G39" s="20">
        <f t="shared" ca="1" si="5"/>
        <v>2.1567240762622494E-2</v>
      </c>
      <c r="H39" s="20">
        <f t="shared" ca="1" si="6"/>
        <v>0.47237812807907509</v>
      </c>
      <c r="I39" s="21">
        <f t="shared" ca="1" si="7"/>
        <v>1.2973250984043605</v>
      </c>
      <c r="K39" s="29">
        <f t="shared" ca="1" si="8"/>
        <v>9472.7544994975979</v>
      </c>
      <c r="L39" s="29">
        <f t="shared" ca="1" si="9"/>
        <v>267192.20819100412</v>
      </c>
      <c r="M39" s="29">
        <f t="shared" ca="1" si="10"/>
        <v>665939.20759418618</v>
      </c>
      <c r="N39" s="29">
        <f t="shared" ca="1" si="11"/>
        <v>189490.49787400072</v>
      </c>
      <c r="O39" s="29">
        <f t="shared" ca="1" si="12"/>
        <v>105998.80820072393</v>
      </c>
      <c r="P39" s="29">
        <f t="shared" ca="1" si="13"/>
        <v>59231.622044947893</v>
      </c>
    </row>
    <row r="40" spans="1:17" x14ac:dyDescent="0.2">
      <c r="A40" s="3" t="s">
        <v>143</v>
      </c>
      <c r="B40" s="20">
        <f t="shared" ca="1" si="0"/>
        <v>8.4446209939935124E-3</v>
      </c>
      <c r="C40" s="20">
        <f t="shared" ca="1" si="1"/>
        <v>6.9955692941070541E-2</v>
      </c>
      <c r="D40" s="20">
        <f t="shared" ca="1" si="2"/>
        <v>0.16551108090195527</v>
      </c>
      <c r="E40" s="20">
        <f t="shared" ca="1" si="3"/>
        <v>0.15458589780096138</v>
      </c>
      <c r="F40" s="20">
        <f t="shared" ca="1" si="4"/>
        <v>6.4985890798041193E-2</v>
      </c>
      <c r="G40" s="20">
        <f t="shared" ca="1" si="5"/>
        <v>1.6571606716040306E-2</v>
      </c>
      <c r="H40" s="20">
        <f t="shared" ca="1" si="6"/>
        <v>0.48005479015206221</v>
      </c>
      <c r="I40" s="21">
        <f t="shared" ca="1" si="7"/>
        <v>1.8609113426569674</v>
      </c>
      <c r="K40" s="29">
        <f t="shared" ca="1" si="8"/>
        <v>32735.202969610815</v>
      </c>
      <c r="L40" s="29">
        <f t="shared" ca="1" si="9"/>
        <v>271180.17598830716</v>
      </c>
      <c r="M40" s="29">
        <f t="shared" ca="1" si="10"/>
        <v>641596.44712283986</v>
      </c>
      <c r="N40" s="29">
        <f t="shared" ca="1" si="11"/>
        <v>599245.45392307662</v>
      </c>
      <c r="O40" s="29">
        <f t="shared" ca="1" si="12"/>
        <v>251914.95591666768</v>
      </c>
      <c r="P40" s="29">
        <f t="shared" ca="1" si="13"/>
        <v>64239.106736465321</v>
      </c>
    </row>
    <row r="41" spans="1:17" x14ac:dyDescent="0.2">
      <c r="A41" s="3" t="s">
        <v>144</v>
      </c>
      <c r="B41" s="20">
        <f t="shared" ca="1" si="0"/>
        <v>9.5733610578520034E-2</v>
      </c>
      <c r="C41" s="20">
        <f t="shared" ca="1" si="1"/>
        <v>0.10512974338203381</v>
      </c>
      <c r="D41" s="20">
        <f t="shared" ca="1" si="2"/>
        <v>0.10269416790084243</v>
      </c>
      <c r="E41" s="20">
        <f t="shared" ca="1" si="3"/>
        <v>0.18188641080925821</v>
      </c>
      <c r="F41" s="20">
        <f t="shared" ca="1" si="4"/>
        <v>6.5810541574985393E-2</v>
      </c>
      <c r="G41" s="20">
        <f t="shared" ca="1" si="5"/>
        <v>2.9282944578769572E-2</v>
      </c>
      <c r="H41" s="20">
        <f t="shared" ca="1" si="6"/>
        <v>0.58053741882440946</v>
      </c>
      <c r="I41" s="21">
        <f t="shared" ca="1" si="7"/>
        <v>1.6954282380212968</v>
      </c>
      <c r="K41" s="29">
        <f t="shared" ca="1" si="8"/>
        <v>279584.84920960735</v>
      </c>
      <c r="L41" s="29">
        <f t="shared" ca="1" si="9"/>
        <v>307025.74856719701</v>
      </c>
      <c r="M41" s="29">
        <f t="shared" ca="1" si="10"/>
        <v>299912.78166317538</v>
      </c>
      <c r="N41" s="29">
        <f t="shared" ca="1" si="11"/>
        <v>531189.45824856509</v>
      </c>
      <c r="O41" s="29">
        <f t="shared" ca="1" si="12"/>
        <v>192196.13917677995</v>
      </c>
      <c r="P41" s="29">
        <f t="shared" ca="1" si="13"/>
        <v>85519.261155972024</v>
      </c>
    </row>
    <row r="42" spans="1:17" x14ac:dyDescent="0.2">
      <c r="A42" s="3" t="s">
        <v>145</v>
      </c>
      <c r="B42" s="20">
        <f t="shared" ca="1" si="0"/>
        <v>9.0799977395851546E-3</v>
      </c>
      <c r="C42" s="20">
        <f t="shared" ca="1" si="1"/>
        <v>2.112479616879739E-2</v>
      </c>
      <c r="D42" s="20">
        <f t="shared" ca="1" si="2"/>
        <v>0.23749384239442561</v>
      </c>
      <c r="E42" s="20">
        <f t="shared" ca="1" si="3"/>
        <v>0.14056837386076315</v>
      </c>
      <c r="F42" s="20">
        <f t="shared" ca="1" si="4"/>
        <v>3.5055331607016141E-2</v>
      </c>
      <c r="G42" s="20">
        <f t="shared" ca="1" si="5"/>
        <v>1.2663559847283446E-2</v>
      </c>
      <c r="H42" s="20">
        <f t="shared" ca="1" si="6"/>
        <v>0.45598590161787089</v>
      </c>
      <c r="I42" s="21">
        <f t="shared" ca="1" si="7"/>
        <v>2.5289952841793393</v>
      </c>
      <c r="K42" s="29">
        <f t="shared" ca="1" si="8"/>
        <v>50359.608449065141</v>
      </c>
      <c r="L42" s="29">
        <f t="shared" ca="1" si="9"/>
        <v>117162.63529329385</v>
      </c>
      <c r="M42" s="29">
        <f t="shared" ca="1" si="10"/>
        <v>1317191.6177804789</v>
      </c>
      <c r="N42" s="29">
        <f t="shared" ca="1" si="11"/>
        <v>779622.25002417888</v>
      </c>
      <c r="O42" s="29">
        <f t="shared" ca="1" si="12"/>
        <v>194424.36269396322</v>
      </c>
      <c r="P42" s="29">
        <f t="shared" ca="1" si="13"/>
        <v>70234.80993835954</v>
      </c>
    </row>
    <row r="43" spans="1:17" x14ac:dyDescent="0.2">
      <c r="A43" s="3" t="s">
        <v>146</v>
      </c>
      <c r="B43" s="20">
        <f t="shared" ca="1" si="0"/>
        <v>1.3174767954514666E-2</v>
      </c>
      <c r="C43" s="20">
        <f t="shared" ca="1" si="1"/>
        <v>8.5229237746815678E-2</v>
      </c>
      <c r="D43" s="20">
        <f t="shared" ca="1" si="2"/>
        <v>0.13611478632678436</v>
      </c>
      <c r="E43" s="20">
        <f t="shared" ca="1" si="3"/>
        <v>0.14993740192011928</v>
      </c>
      <c r="F43" s="20">
        <f t="shared" ca="1" si="4"/>
        <v>8.4341912385714424E-2</v>
      </c>
      <c r="G43" s="20">
        <f t="shared" ca="1" si="5"/>
        <v>2.9137988276719609E-2</v>
      </c>
      <c r="H43" s="20">
        <f t="shared" ca="1" si="6"/>
        <v>0.49793609461066801</v>
      </c>
      <c r="I43" s="21">
        <f t="shared" ca="1" si="7"/>
        <v>2.325616417237673</v>
      </c>
      <c r="K43" s="29">
        <f t="shared" ca="1" si="8"/>
        <v>61532.90950372423</v>
      </c>
      <c r="L43" s="29">
        <f t="shared" ca="1" si="9"/>
        <v>398064.16260630073</v>
      </c>
      <c r="M43" s="29">
        <f t="shared" ca="1" si="10"/>
        <v>635725.71889546595</v>
      </c>
      <c r="N43" s="29">
        <f t="shared" ca="1" si="11"/>
        <v>700284.40845614125</v>
      </c>
      <c r="O43" s="29">
        <f t="shared" ca="1" si="12"/>
        <v>393919.8990159661</v>
      </c>
      <c r="P43" s="29">
        <f t="shared" ca="1" si="13"/>
        <v>136089.31876007482</v>
      </c>
    </row>
    <row r="44" spans="1:17" x14ac:dyDescent="0.2">
      <c r="A44" s="3" t="s">
        <v>147</v>
      </c>
      <c r="B44" s="20">
        <f t="shared" ca="1" si="0"/>
        <v>3.651164866753244E-2</v>
      </c>
      <c r="C44" s="20">
        <f t="shared" ca="1" si="1"/>
        <v>0.18936145670041551</v>
      </c>
      <c r="D44" s="20">
        <f t="shared" ca="1" si="2"/>
        <v>0.19792136492677501</v>
      </c>
      <c r="E44" s="20">
        <f t="shared" ca="1" si="3"/>
        <v>7.4662936519674289E-2</v>
      </c>
      <c r="F44" s="20">
        <f t="shared" ca="1" si="4"/>
        <v>2.6551987057980276E-2</v>
      </c>
      <c r="G44" s="20">
        <f t="shared" ca="1" si="5"/>
        <v>2.1076098472510237E-2</v>
      </c>
      <c r="H44" s="20">
        <f t="shared" ca="1" si="6"/>
        <v>0.54608549234488768</v>
      </c>
      <c r="I44" s="21">
        <f t="shared" ca="1" si="7"/>
        <v>1.7418092512693755</v>
      </c>
      <c r="K44" s="29">
        <f t="shared" ca="1" si="8"/>
        <v>116458.55515245964</v>
      </c>
      <c r="L44" s="29">
        <f t="shared" ca="1" si="9"/>
        <v>603992.49153888784</v>
      </c>
      <c r="M44" s="29">
        <f t="shared" ca="1" si="10"/>
        <v>631295.40939277108</v>
      </c>
      <c r="N44" s="29">
        <f t="shared" ca="1" si="11"/>
        <v>238146.94838069938</v>
      </c>
      <c r="O44" s="29">
        <f t="shared" ca="1" si="12"/>
        <v>84690.945548807795</v>
      </c>
      <c r="P44" s="29">
        <f t="shared" ca="1" si="13"/>
        <v>67224.901255749981</v>
      </c>
    </row>
    <row r="45" spans="1:17" x14ac:dyDescent="0.2">
      <c r="A45" s="3" t="s">
        <v>148</v>
      </c>
      <c r="B45" s="20">
        <f t="shared" ca="1" si="0"/>
        <v>9.283853678629278E-2</v>
      </c>
      <c r="C45" s="20">
        <f t="shared" ca="1" si="1"/>
        <v>6.681847231937553E-2</v>
      </c>
      <c r="D45" s="20">
        <f t="shared" ca="1" si="2"/>
        <v>6.6277829777262001E-2</v>
      </c>
      <c r="E45" s="20">
        <f t="shared" ca="1" si="3"/>
        <v>0.24828576319811804</v>
      </c>
      <c r="F45" s="20">
        <f t="shared" ca="1" si="4"/>
        <v>5.6256181613779634E-2</v>
      </c>
      <c r="G45" s="20">
        <f t="shared" ca="1" si="5"/>
        <v>4.4313744635727959E-2</v>
      </c>
      <c r="H45" s="20">
        <f t="shared" ca="1" si="6"/>
        <v>0.57479052833055588</v>
      </c>
      <c r="I45" s="21">
        <f t="shared" ca="1" si="7"/>
        <v>2.3406319208970885</v>
      </c>
      <c r="K45" s="29">
        <f t="shared" ca="1" si="8"/>
        <v>378052.23291085288</v>
      </c>
      <c r="L45" s="29">
        <f t="shared" ca="1" si="9"/>
        <v>272094.68755610113</v>
      </c>
      <c r="M45" s="29">
        <f t="shared" ca="1" si="10"/>
        <v>269893.11127831991</v>
      </c>
      <c r="N45" s="29">
        <f t="shared" ca="1" si="11"/>
        <v>1011056.2965150325</v>
      </c>
      <c r="O45" s="29">
        <f t="shared" ca="1" si="12"/>
        <v>229083.47988168587</v>
      </c>
      <c r="P45" s="29">
        <f t="shared" ca="1" si="13"/>
        <v>180452.11275509655</v>
      </c>
    </row>
    <row r="46" spans="1:17" x14ac:dyDescent="0.2">
      <c r="A46" s="3" t="s">
        <v>149</v>
      </c>
      <c r="B46" s="20">
        <f t="shared" ca="1" si="0"/>
        <v>6.9344137494009458E-2</v>
      </c>
      <c r="C46" s="20">
        <f t="shared" ca="1" si="1"/>
        <v>6.1463230899737313E-2</v>
      </c>
      <c r="D46" s="20">
        <f t="shared" ca="1" si="2"/>
        <v>0.21974219937750855</v>
      </c>
      <c r="E46" s="20">
        <f t="shared" ca="1" si="3"/>
        <v>0.11844096174643021</v>
      </c>
      <c r="F46" s="20">
        <f t="shared" ca="1" si="4"/>
        <v>9.0902497116230829E-2</v>
      </c>
      <c r="G46" s="20">
        <f t="shared" ca="1" si="5"/>
        <v>1.9034131350231093E-2</v>
      </c>
      <c r="H46" s="20">
        <f t="shared" ca="1" si="6"/>
        <v>0.57892715798414751</v>
      </c>
      <c r="I46" s="21">
        <f t="shared" ca="1" si="7"/>
        <v>1.6960322835584367</v>
      </c>
      <c r="K46" s="29">
        <f t="shared" ca="1" si="8"/>
        <v>203151.45738693353</v>
      </c>
      <c r="L46" s="29">
        <f t="shared" ca="1" si="9"/>
        <v>180063.45430527447</v>
      </c>
      <c r="M46" s="29">
        <f t="shared" ca="1" si="10"/>
        <v>643759.51113109523</v>
      </c>
      <c r="N46" s="29">
        <f t="shared" ca="1" si="11"/>
        <v>346986.13123821712</v>
      </c>
      <c r="O46" s="29">
        <f t="shared" ca="1" si="12"/>
        <v>266309.09888913319</v>
      </c>
      <c r="P46" s="29">
        <f t="shared" ca="1" si="13"/>
        <v>55762.630607783045</v>
      </c>
    </row>
    <row r="47" spans="1:17" x14ac:dyDescent="0.2">
      <c r="A47" s="3" t="s">
        <v>150</v>
      </c>
      <c r="B47" s="20">
        <f t="shared" ca="1" si="0"/>
        <v>2.2887676909068379E-2</v>
      </c>
      <c r="C47" s="20">
        <f t="shared" ca="1" si="1"/>
        <v>6.3792809854200647E-2</v>
      </c>
      <c r="D47" s="20">
        <f t="shared" ca="1" si="2"/>
        <v>0.15936868315648703</v>
      </c>
      <c r="E47" s="20">
        <f t="shared" ca="1" si="3"/>
        <v>0.24291267209653969</v>
      </c>
      <c r="F47" s="20">
        <f t="shared" ca="1" si="4"/>
        <v>2.9223719855537067E-2</v>
      </c>
      <c r="G47" s="20">
        <f t="shared" ca="1" si="5"/>
        <v>1.9210788844041038E-2</v>
      </c>
      <c r="H47" s="20">
        <f t="shared" ca="1" si="6"/>
        <v>0.53739635071587388</v>
      </c>
      <c r="I47" s="21">
        <f t="shared" ca="1" si="7"/>
        <v>2.6742069994986917</v>
      </c>
      <c r="K47" s="29">
        <f t="shared" ca="1" si="8"/>
        <v>113894.3085693851</v>
      </c>
      <c r="L47" s="29">
        <f t="shared" ca="1" si="9"/>
        <v>317447.59413148236</v>
      </c>
      <c r="M47" s="29">
        <f t="shared" ca="1" si="10"/>
        <v>793054.97223834798</v>
      </c>
      <c r="N47" s="29">
        <f t="shared" ca="1" si="11"/>
        <v>1208788.9452955096</v>
      </c>
      <c r="O47" s="29">
        <f t="shared" ca="1" si="12"/>
        <v>145423.9056237746</v>
      </c>
      <c r="P47" s="29">
        <f t="shared" ca="1" si="13"/>
        <v>95597.273640191881</v>
      </c>
    </row>
    <row r="48" spans="1:17" x14ac:dyDescent="0.2">
      <c r="A48" s="42" t="s">
        <v>151</v>
      </c>
      <c r="K48" s="42" t="s">
        <v>152</v>
      </c>
      <c r="L48" s="42" t="s">
        <v>153</v>
      </c>
      <c r="M48" s="42" t="s">
        <v>154</v>
      </c>
      <c r="N48" s="42" t="s">
        <v>155</v>
      </c>
      <c r="O48" s="42" t="s">
        <v>156</v>
      </c>
      <c r="P48" s="42" t="s">
        <v>157</v>
      </c>
      <c r="Q48" s="42" t="s">
        <v>158</v>
      </c>
    </row>
    <row r="49" spans="1:17" x14ac:dyDescent="0.2">
      <c r="A49" s="3" t="s">
        <v>109</v>
      </c>
      <c r="K49" s="29">
        <f ca="1">ABS(K33-1*180000)</f>
        <v>36662.279081818531</v>
      </c>
      <c r="L49" s="29">
        <f ca="1">ABS(L33-1*360000)</f>
        <v>8691.7007174720638</v>
      </c>
      <c r="M49" s="29">
        <f ca="1">ABS(M33-1*540000)</f>
        <v>251950.95491185487</v>
      </c>
      <c r="N49" s="29">
        <f ca="1">ABS(N33-1*450000)</f>
        <v>2041.7469146430958</v>
      </c>
      <c r="O49" s="29">
        <f ca="1">ABS(O33-1*180000)</f>
        <v>24923.668735720334</v>
      </c>
      <c r="P49" s="29">
        <f ca="1">ABS(P33-1*90000)</f>
        <v>85278.420230576899</v>
      </c>
      <c r="Q49" s="14">
        <f ca="1">SUM(K49:P49)/(6*1*1000000)</f>
        <v>6.8258128432014301E-2</v>
      </c>
    </row>
    <row r="50" spans="1:17" x14ac:dyDescent="0.2">
      <c r="A50" s="3" t="s">
        <v>110</v>
      </c>
      <c r="K50" s="29">
        <f ca="1">ABS(SUM(K33:K35)-3*180000)</f>
        <v>4267.6421352673788</v>
      </c>
      <c r="L50" s="29">
        <f ca="1">ABS(SUM(L33:L35)-3*360000)</f>
        <v>312392.01115262252</v>
      </c>
      <c r="M50" s="29">
        <f ca="1">ABS(SUM(M33:M35)-3*540000)</f>
        <v>349890.20253578876</v>
      </c>
      <c r="N50" s="29">
        <f ca="1">ABS(SUM(N33:N35)-3*450000)</f>
        <v>410862.04738872743</v>
      </c>
      <c r="O50" s="29">
        <f ca="1">ABS(SUM(O33:O35)-3*180000)</f>
        <v>77100.268732576282</v>
      </c>
      <c r="P50" s="29">
        <f ca="1">ABS(SUM(P33:P35)-3*90000)</f>
        <v>151530.16794114103</v>
      </c>
      <c r="Q50" s="14">
        <f ca="1">SUM(K50:P50)/(6*3*1000000)</f>
        <v>7.2557907771451297E-2</v>
      </c>
    </row>
    <row r="51" spans="1:17" x14ac:dyDescent="0.2">
      <c r="A51" s="3" t="s">
        <v>111</v>
      </c>
      <c r="K51" s="29">
        <f ca="1">ABS(SUM(K33:K37)-5*180000)</f>
        <v>100477.9601027898</v>
      </c>
      <c r="L51" s="29">
        <f ca="1">ABS(SUM(L33:L37)-5*360000)</f>
        <v>485356.28603272419</v>
      </c>
      <c r="M51" s="29">
        <f ca="1">ABS(SUM(M33:M37)-5*540000)</f>
        <v>1557936.8210074734</v>
      </c>
      <c r="N51" s="29">
        <f ca="1">ABS(SUM(N33:N37)-5*450000)</f>
        <v>770820.18020477705</v>
      </c>
      <c r="O51" s="29">
        <f ca="1">ABS(SUM(O33:O37)-5*180000)</f>
        <v>57877.989753769245</v>
      </c>
      <c r="P51" s="29">
        <f ca="1">ABS(SUM(P33:P37)-5*90000)</f>
        <v>40703.228510422225</v>
      </c>
      <c r="Q51" s="14">
        <f ca="1">SUM(K51:P51)/(6*5*1000000)</f>
        <v>0.10043908218706521</v>
      </c>
    </row>
    <row r="52" spans="1:17" x14ac:dyDescent="0.2">
      <c r="A52" s="3" t="s">
        <v>112</v>
      </c>
      <c r="K52" s="29">
        <f ca="1">ABS(SUM(K33:K42)-10*180000)</f>
        <v>361448.38601325639</v>
      </c>
      <c r="L52" s="29">
        <f ca="1">ABS(SUM(L33:L42)-10*360000)</f>
        <v>925301.23080120608</v>
      </c>
      <c r="M52" s="29">
        <f ca="1">ABS(SUM(M33:M42)-10*540000)</f>
        <v>2757975.5199780995</v>
      </c>
      <c r="N52" s="29">
        <f ca="1">ABS(SUM(N33:N42)-10*450000)</f>
        <v>19730.218772548251</v>
      </c>
      <c r="O52" s="29">
        <f ca="1">ABS(SUM(O33:O42)-10*180000)</f>
        <v>2280.2159200175665</v>
      </c>
      <c r="P52" s="29">
        <f ca="1">ABS(SUM(P33:P42)-10*90000)</f>
        <v>33464.352975762333</v>
      </c>
      <c r="Q52" s="14">
        <f ca="1">SUM(K52:P52)/(6*10*1000000)</f>
        <v>6.8336665407681504E-2</v>
      </c>
    </row>
    <row r="53" spans="1:17" x14ac:dyDescent="0.2">
      <c r="A53" s="3" t="s">
        <v>113</v>
      </c>
      <c r="K53" s="29">
        <f ca="1">ABS(SUM(K33:K47)-15*180000)</f>
        <v>388358.92248990107</v>
      </c>
      <c r="L53" s="29">
        <f ca="1">ABS(SUM(L33:L47)-15*360000)</f>
        <v>953638.84066315927</v>
      </c>
      <c r="M53" s="29">
        <f ca="1">ABS(SUM(M33:M47)-15*540000)</f>
        <v>3031704.2429140992</v>
      </c>
      <c r="N53" s="29">
        <f ca="1">ABS(SUM(N33:N47)-15*450000)</f>
        <v>1235532.5111130523</v>
      </c>
      <c r="O53" s="29">
        <f ca="1">ABS(SUM(O33:O47)-15*180000)</f>
        <v>221707.5448793848</v>
      </c>
      <c r="P53" s="29">
        <f ca="1">ABS(SUM(P33:P47)-15*90000)</f>
        <v>51661.884043133818</v>
      </c>
      <c r="Q53" s="14">
        <f ca="1">SUM(K53:P53)/(6*15*1000000)</f>
        <v>6.5362266067808109E-2</v>
      </c>
    </row>
    <row r="54" spans="1:17" x14ac:dyDescent="0.2">
      <c r="A54" s="42" t="s">
        <v>121</v>
      </c>
      <c r="B54" s="42" t="s">
        <v>122</v>
      </c>
      <c r="C54" s="42" t="s">
        <v>123</v>
      </c>
      <c r="D54" s="42" t="s">
        <v>124</v>
      </c>
      <c r="E54" s="42" t="s">
        <v>125</v>
      </c>
      <c r="F54" s="42" t="s">
        <v>126</v>
      </c>
      <c r="G54" s="42" t="s">
        <v>127</v>
      </c>
      <c r="H54" s="42" t="s">
        <v>128</v>
      </c>
      <c r="I54" s="42" t="s">
        <v>129</v>
      </c>
      <c r="J54" s="42"/>
      <c r="K54" s="42" t="s">
        <v>130</v>
      </c>
      <c r="L54" s="42" t="s">
        <v>131</v>
      </c>
      <c r="M54" s="42" t="s">
        <v>132</v>
      </c>
      <c r="N54" s="42" t="s">
        <v>133</v>
      </c>
      <c r="O54" s="42" t="s">
        <v>134</v>
      </c>
      <c r="P54" s="42" t="s">
        <v>135</v>
      </c>
    </row>
    <row r="55" spans="1:17" x14ac:dyDescent="0.2">
      <c r="A55" s="3" t="s">
        <v>136</v>
      </c>
      <c r="B55" s="20">
        <f t="shared" ref="B55:B69" ca="1" si="14">RAND()*0.1</f>
        <v>1.3623733593969968E-2</v>
      </c>
      <c r="C55" s="20">
        <f t="shared" ref="C55:C69" ca="1" si="15">RAND()*0.2</f>
        <v>0.12243608195841789</v>
      </c>
      <c r="D55" s="20">
        <f t="shared" ref="D55:D69" ca="1" si="16">RAND()*0.3</f>
        <v>5.8562339674529391E-4</v>
      </c>
      <c r="E55" s="20">
        <f t="shared" ref="E55:E69" ca="1" si="17">RAND()*0.25</f>
        <v>0.11726592614352374</v>
      </c>
      <c r="F55" s="20">
        <f t="shared" ref="F55:F69" ca="1" si="18">RAND()*0.1</f>
        <v>8.3575629188682721E-2</v>
      </c>
      <c r="G55" s="20">
        <f t="shared" ref="G55:G69" ca="1" si="19">RAND()*0.05</f>
        <v>2.2773656353750605E-2</v>
      </c>
      <c r="H55" s="20">
        <f t="shared" ref="H55:H69" ca="1" si="20">SUM(B55:G55)</f>
        <v>0.36026065063509022</v>
      </c>
      <c r="I55" s="21">
        <f t="shared" ref="I55:I69" ca="1" si="21">0.7+RAND()*2</f>
        <v>1.4717509245302338</v>
      </c>
      <c r="K55" s="29">
        <f t="shared" ref="K55:K69" ca="1" si="22">B55/H55*I55*1000000</f>
        <v>55656.21023870408</v>
      </c>
      <c r="L55" s="29">
        <f t="shared" ref="L55:L69" ca="1" si="23">C55/H55*I55*1000000</f>
        <v>500180.67890706676</v>
      </c>
      <c r="M55" s="29">
        <f t="shared" ref="M55:M69" ca="1" si="24">D55/H55*I55*1000000</f>
        <v>2392.411644366447</v>
      </c>
      <c r="N55" s="29">
        <f t="shared" ref="N55:N69" ca="1" si="25">E55/H55*I55*1000000</f>
        <v>479059.35581190803</v>
      </c>
      <c r="O55" s="29">
        <f t="shared" ref="O55:O69" ca="1" si="26">F55/H55*I55*1000000</f>
        <v>341426.43474884977</v>
      </c>
      <c r="P55" s="29">
        <f t="shared" ref="P55:P69" ca="1" si="27">G55/H55*I55*1000000</f>
        <v>93035.833179338733</v>
      </c>
    </row>
    <row r="56" spans="1:17" x14ac:dyDescent="0.2">
      <c r="A56" s="3" t="s">
        <v>137</v>
      </c>
      <c r="B56" s="20">
        <f t="shared" ca="1" si="14"/>
        <v>4.110039563952126E-2</v>
      </c>
      <c r="C56" s="20">
        <f t="shared" ca="1" si="15"/>
        <v>0.12749276242945917</v>
      </c>
      <c r="D56" s="20">
        <f t="shared" ca="1" si="16"/>
        <v>0.26092343586395433</v>
      </c>
      <c r="E56" s="20">
        <f t="shared" ca="1" si="17"/>
        <v>0.21758927761232505</v>
      </c>
      <c r="F56" s="20">
        <f t="shared" ca="1" si="18"/>
        <v>6.1177020321834669E-2</v>
      </c>
      <c r="G56" s="20">
        <f t="shared" ca="1" si="19"/>
        <v>4.1528888737880243E-2</v>
      </c>
      <c r="H56" s="20">
        <f t="shared" ca="1" si="20"/>
        <v>0.74981178060497466</v>
      </c>
      <c r="I56" s="21">
        <f t="shared" ca="1" si="21"/>
        <v>1.7151232458854317</v>
      </c>
      <c r="K56" s="29">
        <f t="shared" ca="1" si="22"/>
        <v>94013.252125160696</v>
      </c>
      <c r="L56" s="29">
        <f t="shared" ca="1" si="23"/>
        <v>291627.58732396405</v>
      </c>
      <c r="M56" s="29">
        <f t="shared" ca="1" si="24"/>
        <v>596837.5822069546</v>
      </c>
      <c r="N56" s="29">
        <f t="shared" ca="1" si="25"/>
        <v>497714.8102250573</v>
      </c>
      <c r="O56" s="29">
        <f t="shared" ca="1" si="26"/>
        <v>139936.62460641254</v>
      </c>
      <c r="P56" s="29">
        <f t="shared" ca="1" si="27"/>
        <v>94993.389397882653</v>
      </c>
    </row>
    <row r="57" spans="1:17" x14ac:dyDescent="0.2">
      <c r="A57" s="3" t="s">
        <v>138</v>
      </c>
      <c r="B57" s="20">
        <f t="shared" ca="1" si="14"/>
        <v>9.10350138708131E-2</v>
      </c>
      <c r="C57" s="20">
        <f t="shared" ca="1" si="15"/>
        <v>6.4576024353341671E-2</v>
      </c>
      <c r="D57" s="20">
        <f t="shared" ca="1" si="16"/>
        <v>9.5336326973804966E-2</v>
      </c>
      <c r="E57" s="20">
        <f t="shared" ca="1" si="17"/>
        <v>1.0409345405880455E-2</v>
      </c>
      <c r="F57" s="20">
        <f t="shared" ca="1" si="18"/>
        <v>3.9430913376079603E-2</v>
      </c>
      <c r="G57" s="20">
        <f t="shared" ca="1" si="19"/>
        <v>3.3476773727738052E-2</v>
      </c>
      <c r="H57" s="20">
        <f t="shared" ca="1" si="20"/>
        <v>0.33426439770765787</v>
      </c>
      <c r="I57" s="21">
        <f t="shared" ca="1" si="21"/>
        <v>2.4571004914529482</v>
      </c>
      <c r="K57" s="29">
        <f t="shared" ca="1" si="22"/>
        <v>669177.39027962403</v>
      </c>
      <c r="L57" s="29">
        <f t="shared" ca="1" si="23"/>
        <v>474683.46094531834</v>
      </c>
      <c r="M57" s="29">
        <f t="shared" ca="1" si="24"/>
        <v>700795.35082742234</v>
      </c>
      <c r="N57" s="29">
        <f t="shared" ca="1" si="25"/>
        <v>76516.697224995558</v>
      </c>
      <c r="O57" s="29">
        <f t="shared" ca="1" si="26"/>
        <v>289847.54972181778</v>
      </c>
      <c r="P57" s="29">
        <f t="shared" ca="1" si="27"/>
        <v>246080.04245377</v>
      </c>
    </row>
    <row r="58" spans="1:17" x14ac:dyDescent="0.2">
      <c r="A58" s="3" t="s">
        <v>139</v>
      </c>
      <c r="B58" s="20">
        <f t="shared" ca="1" si="14"/>
        <v>9.5077552339436683E-2</v>
      </c>
      <c r="C58" s="20">
        <f t="shared" ca="1" si="15"/>
        <v>0.15771289112277231</v>
      </c>
      <c r="D58" s="20">
        <f t="shared" ca="1" si="16"/>
        <v>0.20405504677547318</v>
      </c>
      <c r="E58" s="20">
        <f t="shared" ca="1" si="17"/>
        <v>0.13840589913247561</v>
      </c>
      <c r="F58" s="20">
        <f t="shared" ca="1" si="18"/>
        <v>3.3741397496955185E-2</v>
      </c>
      <c r="G58" s="20">
        <f t="shared" ca="1" si="19"/>
        <v>3.3446136879474168E-2</v>
      </c>
      <c r="H58" s="20">
        <f t="shared" ca="1" si="20"/>
        <v>0.66243892374658708</v>
      </c>
      <c r="I58" s="21">
        <f t="shared" ca="1" si="21"/>
        <v>0.91771074756145121</v>
      </c>
      <c r="K58" s="29">
        <f t="shared" ca="1" si="22"/>
        <v>131715.82844234549</v>
      </c>
      <c r="L58" s="29">
        <f t="shared" ca="1" si="23"/>
        <v>218487.7881175424</v>
      </c>
      <c r="M58" s="29">
        <f t="shared" ca="1" si="24"/>
        <v>282687.96232698904</v>
      </c>
      <c r="N58" s="29">
        <f t="shared" ca="1" si="25"/>
        <v>191740.81806878941</v>
      </c>
      <c r="O58" s="29">
        <f t="shared" ca="1" si="26"/>
        <v>46743.695170521532</v>
      </c>
      <c r="P58" s="29">
        <f t="shared" ca="1" si="27"/>
        <v>46334.655435263441</v>
      </c>
    </row>
    <row r="59" spans="1:17" x14ac:dyDescent="0.2">
      <c r="A59" s="3" t="s">
        <v>140</v>
      </c>
      <c r="B59" s="20">
        <f t="shared" ca="1" si="14"/>
        <v>5.4105814859862794E-2</v>
      </c>
      <c r="C59" s="20">
        <f t="shared" ca="1" si="15"/>
        <v>1.4654647501132346E-2</v>
      </c>
      <c r="D59" s="20">
        <f t="shared" ca="1" si="16"/>
        <v>0.29452956718363987</v>
      </c>
      <c r="E59" s="20">
        <f t="shared" ca="1" si="17"/>
        <v>2.1000756367658663E-2</v>
      </c>
      <c r="F59" s="20">
        <f t="shared" ca="1" si="18"/>
        <v>9.9674628289089434E-2</v>
      </c>
      <c r="G59" s="20">
        <f t="shared" ca="1" si="19"/>
        <v>4.6504957543873876E-2</v>
      </c>
      <c r="H59" s="20">
        <f t="shared" ca="1" si="20"/>
        <v>0.53047037174525702</v>
      </c>
      <c r="I59" s="21">
        <f t="shared" ca="1" si="21"/>
        <v>2.6917991105725303</v>
      </c>
      <c r="K59" s="29">
        <f t="shared" ca="1" si="22"/>
        <v>274552.53313661221</v>
      </c>
      <c r="L59" s="29">
        <f t="shared" ca="1" si="23"/>
        <v>74362.997841933102</v>
      </c>
      <c r="M59" s="29">
        <f t="shared" ca="1" si="24"/>
        <v>1494549.8734903147</v>
      </c>
      <c r="N59" s="29">
        <f t="shared" ca="1" si="25"/>
        <v>106565.45647559896</v>
      </c>
      <c r="O59" s="29">
        <f t="shared" ca="1" si="26"/>
        <v>505785.22395603976</v>
      </c>
      <c r="P59" s="29">
        <f t="shared" ca="1" si="27"/>
        <v>235983.02567203133</v>
      </c>
    </row>
    <row r="60" spans="1:17" x14ac:dyDescent="0.2">
      <c r="A60" s="3" t="s">
        <v>141</v>
      </c>
      <c r="B60" s="20">
        <f t="shared" ca="1" si="14"/>
        <v>7.8111389438769982E-2</v>
      </c>
      <c r="C60" s="20">
        <f t="shared" ca="1" si="15"/>
        <v>2.1305552482597537E-2</v>
      </c>
      <c r="D60" s="20">
        <f t="shared" ca="1" si="16"/>
        <v>0.21430107893586609</v>
      </c>
      <c r="E60" s="20">
        <f t="shared" ca="1" si="17"/>
        <v>0.19291926759716982</v>
      </c>
      <c r="F60" s="20">
        <f t="shared" ca="1" si="18"/>
        <v>7.6559549602167112E-2</v>
      </c>
      <c r="G60" s="20">
        <f t="shared" ca="1" si="19"/>
        <v>2.5877550859717876E-2</v>
      </c>
      <c r="H60" s="20">
        <f t="shared" ca="1" si="20"/>
        <v>0.60907438891628851</v>
      </c>
      <c r="I60" s="21">
        <f t="shared" ca="1" si="21"/>
        <v>1.8297797398406046</v>
      </c>
      <c r="K60" s="29">
        <f t="shared" ca="1" si="22"/>
        <v>234662.03873744656</v>
      </c>
      <c r="L60" s="29">
        <f t="shared" ca="1" si="23"/>
        <v>64006.086921717069</v>
      </c>
      <c r="M60" s="29">
        <f t="shared" ca="1" si="24"/>
        <v>643802.75972615823</v>
      </c>
      <c r="N60" s="29">
        <f t="shared" ca="1" si="25"/>
        <v>579567.57614168187</v>
      </c>
      <c r="O60" s="29">
        <f t="shared" ca="1" si="26"/>
        <v>230000.00542236038</v>
      </c>
      <c r="P60" s="29">
        <f t="shared" ca="1" si="27"/>
        <v>77741.272891240267</v>
      </c>
    </row>
    <row r="61" spans="1:17" x14ac:dyDescent="0.2">
      <c r="A61" s="3" t="s">
        <v>142</v>
      </c>
      <c r="B61" s="20">
        <f t="shared" ca="1" si="14"/>
        <v>6.9785291504403935E-3</v>
      </c>
      <c r="C61" s="20">
        <f t="shared" ca="1" si="15"/>
        <v>9.7892306171623575E-2</v>
      </c>
      <c r="D61" s="20">
        <f t="shared" ca="1" si="16"/>
        <v>0.15000859266562247</v>
      </c>
      <c r="E61" s="20">
        <f t="shared" ca="1" si="17"/>
        <v>0.18099413779707538</v>
      </c>
      <c r="F61" s="20">
        <f t="shared" ca="1" si="18"/>
        <v>3.7449459142517648E-2</v>
      </c>
      <c r="G61" s="20">
        <f t="shared" ca="1" si="19"/>
        <v>1.3373188449200785E-2</v>
      </c>
      <c r="H61" s="20">
        <f t="shared" ca="1" si="20"/>
        <v>0.48669621337648017</v>
      </c>
      <c r="I61" s="21">
        <f t="shared" ca="1" si="21"/>
        <v>2.0370978324501747</v>
      </c>
      <c r="K61" s="29">
        <f t="shared" ca="1" si="22"/>
        <v>29209.075836913999</v>
      </c>
      <c r="L61" s="29">
        <f t="shared" ca="1" si="23"/>
        <v>409734.44878952939</v>
      </c>
      <c r="M61" s="29">
        <f t="shared" ca="1" si="24"/>
        <v>627870.46738672676</v>
      </c>
      <c r="N61" s="29">
        <f t="shared" ca="1" si="25"/>
        <v>757562.42941508838</v>
      </c>
      <c r="O61" s="29">
        <f t="shared" ca="1" si="26"/>
        <v>156747.08359944011</v>
      </c>
      <c r="P61" s="29">
        <f t="shared" ca="1" si="27"/>
        <v>55974.327422476592</v>
      </c>
    </row>
    <row r="62" spans="1:17" x14ac:dyDescent="0.2">
      <c r="A62" s="3" t="s">
        <v>143</v>
      </c>
      <c r="B62" s="20">
        <f t="shared" ca="1" si="14"/>
        <v>3.6172712893617689E-2</v>
      </c>
      <c r="C62" s="20">
        <f t="shared" ca="1" si="15"/>
        <v>0.1924931060414958</v>
      </c>
      <c r="D62" s="20">
        <f t="shared" ca="1" si="16"/>
        <v>0.25735367524356428</v>
      </c>
      <c r="E62" s="20">
        <f t="shared" ca="1" si="17"/>
        <v>0.17450176758146294</v>
      </c>
      <c r="F62" s="20">
        <f t="shared" ca="1" si="18"/>
        <v>3.7425448865393118E-2</v>
      </c>
      <c r="G62" s="20">
        <f t="shared" ca="1" si="19"/>
        <v>7.5469383172782458E-3</v>
      </c>
      <c r="H62" s="20">
        <f t="shared" ca="1" si="20"/>
        <v>0.70549364894281208</v>
      </c>
      <c r="I62" s="21">
        <f t="shared" ca="1" si="21"/>
        <v>1.8333321130039635</v>
      </c>
      <c r="K62" s="29">
        <f t="shared" ca="1" si="22"/>
        <v>94000.273796536349</v>
      </c>
      <c r="L62" s="29">
        <f t="shared" ca="1" si="23"/>
        <v>500222.49437196308</v>
      </c>
      <c r="M62" s="29">
        <f t="shared" ca="1" si="24"/>
        <v>668772.50834311231</v>
      </c>
      <c r="N62" s="29">
        <f t="shared" ca="1" si="25"/>
        <v>453469.27610539406</v>
      </c>
      <c r="O62" s="29">
        <f t="shared" ca="1" si="26"/>
        <v>97255.697980173893</v>
      </c>
      <c r="P62" s="29">
        <f t="shared" ca="1" si="27"/>
        <v>19611.862406783857</v>
      </c>
    </row>
    <row r="63" spans="1:17" x14ac:dyDescent="0.2">
      <c r="A63" s="3" t="s">
        <v>144</v>
      </c>
      <c r="B63" s="20">
        <f t="shared" ca="1" si="14"/>
        <v>8.126653755898515E-2</v>
      </c>
      <c r="C63" s="20">
        <f t="shared" ca="1" si="15"/>
        <v>1.0083801483136501E-2</v>
      </c>
      <c r="D63" s="20">
        <f t="shared" ca="1" si="16"/>
        <v>0.29496534725892537</v>
      </c>
      <c r="E63" s="20">
        <f t="shared" ca="1" si="17"/>
        <v>0.1809481226248755</v>
      </c>
      <c r="F63" s="20">
        <f t="shared" ca="1" si="18"/>
        <v>1.7695108099105374E-2</v>
      </c>
      <c r="G63" s="20">
        <f t="shared" ca="1" si="19"/>
        <v>2.7499918757119868E-2</v>
      </c>
      <c r="H63" s="20">
        <f t="shared" ca="1" si="20"/>
        <v>0.61245883578214777</v>
      </c>
      <c r="I63" s="21">
        <f t="shared" ca="1" si="21"/>
        <v>1.1178976484623169</v>
      </c>
      <c r="K63" s="29">
        <f t="shared" ca="1" si="22"/>
        <v>148332.6975270852</v>
      </c>
      <c r="L63" s="29">
        <f t="shared" ca="1" si="23"/>
        <v>18405.576517094796</v>
      </c>
      <c r="M63" s="29">
        <f t="shared" ca="1" si="24"/>
        <v>538388.94765478186</v>
      </c>
      <c r="N63" s="29">
        <f t="shared" ca="1" si="25"/>
        <v>330277.67575218884</v>
      </c>
      <c r="O63" s="29">
        <f t="shared" ca="1" si="26"/>
        <v>32298.20287924237</v>
      </c>
      <c r="P63" s="29">
        <f t="shared" ca="1" si="27"/>
        <v>50194.548131923853</v>
      </c>
    </row>
    <row r="64" spans="1:17" x14ac:dyDescent="0.2">
      <c r="A64" s="3" t="s">
        <v>145</v>
      </c>
      <c r="B64" s="20">
        <f t="shared" ca="1" si="14"/>
        <v>7.100435666697498E-2</v>
      </c>
      <c r="C64" s="20">
        <f t="shared" ca="1" si="15"/>
        <v>0.18307309412668843</v>
      </c>
      <c r="D64" s="20">
        <f t="shared" ca="1" si="16"/>
        <v>2.7114522316094413E-2</v>
      </c>
      <c r="E64" s="20">
        <f t="shared" ca="1" si="17"/>
        <v>0.2310616393296287</v>
      </c>
      <c r="F64" s="20">
        <f t="shared" ca="1" si="18"/>
        <v>3.7112682519376161E-2</v>
      </c>
      <c r="G64" s="20">
        <f t="shared" ca="1" si="19"/>
        <v>3.2725403261812905E-2</v>
      </c>
      <c r="H64" s="20">
        <f t="shared" ca="1" si="20"/>
        <v>0.5820916982205756</v>
      </c>
      <c r="I64" s="21">
        <f t="shared" ca="1" si="21"/>
        <v>0.85442298747511769</v>
      </c>
      <c r="K64" s="29">
        <f t="shared" ca="1" si="22"/>
        <v>104223.70690494945</v>
      </c>
      <c r="L64" s="29">
        <f t="shared" ca="1" si="23"/>
        <v>268723.74316316855</v>
      </c>
      <c r="M64" s="29">
        <f t="shared" ca="1" si="24"/>
        <v>39800.037059623588</v>
      </c>
      <c r="N64" s="29">
        <f t="shared" ca="1" si="25"/>
        <v>339163.70353749365</v>
      </c>
      <c r="O64" s="29">
        <f t="shared" ca="1" si="26"/>
        <v>54475.831159174028</v>
      </c>
      <c r="P64" s="29">
        <f t="shared" ca="1" si="27"/>
        <v>48035.965650708495</v>
      </c>
    </row>
    <row r="65" spans="1:17" x14ac:dyDescent="0.2">
      <c r="A65" s="3" t="s">
        <v>146</v>
      </c>
      <c r="B65" s="20">
        <f t="shared" ca="1" si="14"/>
        <v>5.9817561111102861E-2</v>
      </c>
      <c r="C65" s="20">
        <f t="shared" ca="1" si="15"/>
        <v>5.6871751302691446E-2</v>
      </c>
      <c r="D65" s="20">
        <f t="shared" ca="1" si="16"/>
        <v>0.29920457718783916</v>
      </c>
      <c r="E65" s="20">
        <f t="shared" ca="1" si="17"/>
        <v>1.9650077450397568E-2</v>
      </c>
      <c r="F65" s="20">
        <f t="shared" ca="1" si="18"/>
        <v>4.1912693821878289E-2</v>
      </c>
      <c r="G65" s="20">
        <f t="shared" ca="1" si="19"/>
        <v>3.516329001535333E-2</v>
      </c>
      <c r="H65" s="20">
        <f t="shared" ca="1" si="20"/>
        <v>0.5126199508892626</v>
      </c>
      <c r="I65" s="21">
        <f t="shared" ca="1" si="21"/>
        <v>1.7801426063853492</v>
      </c>
      <c r="K65" s="29">
        <f t="shared" ca="1" si="22"/>
        <v>207724.62905357432</v>
      </c>
      <c r="L65" s="29">
        <f t="shared" ca="1" si="23"/>
        <v>197494.90322810828</v>
      </c>
      <c r="M65" s="29">
        <f t="shared" ca="1" si="24"/>
        <v>1039028.6506672575</v>
      </c>
      <c r="N65" s="29">
        <f t="shared" ca="1" si="25"/>
        <v>68237.570596976555</v>
      </c>
      <c r="O65" s="29">
        <f t="shared" ca="1" si="26"/>
        <v>145547.53846642049</v>
      </c>
      <c r="P65" s="29">
        <f t="shared" ca="1" si="27"/>
        <v>122109.31437301214</v>
      </c>
    </row>
    <row r="66" spans="1:17" x14ac:dyDescent="0.2">
      <c r="A66" s="3" t="s">
        <v>147</v>
      </c>
      <c r="B66" s="20">
        <f t="shared" ca="1" si="14"/>
        <v>6.605796830318364E-2</v>
      </c>
      <c r="C66" s="20">
        <f t="shared" ca="1" si="15"/>
        <v>0.12654553659523335</v>
      </c>
      <c r="D66" s="20">
        <f t="shared" ca="1" si="16"/>
        <v>4.5596828642556382E-2</v>
      </c>
      <c r="E66" s="20">
        <f t="shared" ca="1" si="17"/>
        <v>0.12579851540355483</v>
      </c>
      <c r="F66" s="20">
        <f t="shared" ca="1" si="18"/>
        <v>6.0699147017110072E-2</v>
      </c>
      <c r="G66" s="20">
        <f t="shared" ca="1" si="19"/>
        <v>4.7353893848366635E-2</v>
      </c>
      <c r="H66" s="20">
        <f t="shared" ca="1" si="20"/>
        <v>0.4720518898100049</v>
      </c>
      <c r="I66" s="21">
        <f t="shared" ca="1" si="21"/>
        <v>0.86489308007689303</v>
      </c>
      <c r="K66" s="29">
        <f t="shared" ca="1" si="22"/>
        <v>121031.35460882836</v>
      </c>
      <c r="L66" s="29">
        <f t="shared" ca="1" si="23"/>
        <v>231856.62694812258</v>
      </c>
      <c r="M66" s="29">
        <f t="shared" ca="1" si="24"/>
        <v>83542.471532677373</v>
      </c>
      <c r="N66" s="29">
        <f t="shared" ca="1" si="25"/>
        <v>230487.93534175359</v>
      </c>
      <c r="O66" s="29">
        <f t="shared" ca="1" si="26"/>
        <v>111212.92670345709</v>
      </c>
      <c r="P66" s="29">
        <f t="shared" ca="1" si="27"/>
        <v>86761.764942054069</v>
      </c>
    </row>
    <row r="67" spans="1:17" x14ac:dyDescent="0.2">
      <c r="A67" s="3" t="s">
        <v>148</v>
      </c>
      <c r="B67" s="20">
        <f t="shared" ca="1" si="14"/>
        <v>5.3907455425514781E-4</v>
      </c>
      <c r="C67" s="20">
        <f t="shared" ca="1" si="15"/>
        <v>0.11839120055303523</v>
      </c>
      <c r="D67" s="20">
        <f t="shared" ca="1" si="16"/>
        <v>0.25771248382923584</v>
      </c>
      <c r="E67" s="20">
        <f t="shared" ca="1" si="17"/>
        <v>8.7484961620725582E-2</v>
      </c>
      <c r="F67" s="20">
        <f t="shared" ca="1" si="18"/>
        <v>4.4052170436297472E-2</v>
      </c>
      <c r="G67" s="20">
        <f t="shared" ca="1" si="19"/>
        <v>6.6089534745883919E-3</v>
      </c>
      <c r="H67" s="20">
        <f t="shared" ca="1" si="20"/>
        <v>0.51478884446813766</v>
      </c>
      <c r="I67" s="21">
        <f t="shared" ca="1" si="21"/>
        <v>1.4616135401045174</v>
      </c>
      <c r="K67" s="29">
        <f t="shared" ca="1" si="22"/>
        <v>1530.5667092284839</v>
      </c>
      <c r="L67" s="29">
        <f t="shared" ca="1" si="23"/>
        <v>336142.05827697576</v>
      </c>
      <c r="M67" s="29">
        <f t="shared" ca="1" si="24"/>
        <v>731709.82601215167</v>
      </c>
      <c r="N67" s="29">
        <f t="shared" ca="1" si="25"/>
        <v>248391.56060673122</v>
      </c>
      <c r="O67" s="29">
        <f t="shared" ca="1" si="26"/>
        <v>125075.06616078099</v>
      </c>
      <c r="P67" s="29">
        <f t="shared" ca="1" si="27"/>
        <v>18764.462338649359</v>
      </c>
    </row>
    <row r="68" spans="1:17" x14ac:dyDescent="0.2">
      <c r="A68" s="3" t="s">
        <v>149</v>
      </c>
      <c r="B68" s="20">
        <f t="shared" ca="1" si="14"/>
        <v>3.4285306182040955E-3</v>
      </c>
      <c r="C68" s="20">
        <f t="shared" ca="1" si="15"/>
        <v>2.0645273026423206E-2</v>
      </c>
      <c r="D68" s="20">
        <f t="shared" ca="1" si="16"/>
        <v>0.14501894126034201</v>
      </c>
      <c r="E68" s="20">
        <f t="shared" ca="1" si="17"/>
        <v>5.3476333591145869E-2</v>
      </c>
      <c r="F68" s="20">
        <f t="shared" ca="1" si="18"/>
        <v>2.8323681457462557E-2</v>
      </c>
      <c r="G68" s="20">
        <f t="shared" ca="1" si="19"/>
        <v>8.3907512366357805E-3</v>
      </c>
      <c r="H68" s="20">
        <f t="shared" ca="1" si="20"/>
        <v>0.25928351119021353</v>
      </c>
      <c r="I68" s="21">
        <f t="shared" ca="1" si="21"/>
        <v>2.4732856207793583</v>
      </c>
      <c r="K68" s="29">
        <f t="shared" ca="1" si="22"/>
        <v>32704.49184940695</v>
      </c>
      <c r="L68" s="29">
        <f t="shared" ca="1" si="23"/>
        <v>196933.68343757506</v>
      </c>
      <c r="M68" s="29">
        <f t="shared" ca="1" si="24"/>
        <v>1383324.6106294943</v>
      </c>
      <c r="N68" s="29">
        <f t="shared" ca="1" si="25"/>
        <v>510106.66399820568</v>
      </c>
      <c r="O68" s="29">
        <f t="shared" ca="1" si="26"/>
        <v>270177.43532825611</v>
      </c>
      <c r="P68" s="29">
        <f t="shared" ca="1" si="27"/>
        <v>80038.735536420005</v>
      </c>
    </row>
    <row r="69" spans="1:17" x14ac:dyDescent="0.2">
      <c r="A69" s="3" t="s">
        <v>150</v>
      </c>
      <c r="B69" s="20">
        <f t="shared" ca="1" si="14"/>
        <v>7.5535740645412949E-2</v>
      </c>
      <c r="C69" s="20">
        <f t="shared" ca="1" si="15"/>
        <v>0.18945452628183462</v>
      </c>
      <c r="D69" s="20">
        <f t="shared" ca="1" si="16"/>
        <v>0.21967924261641064</v>
      </c>
      <c r="E69" s="20">
        <f t="shared" ca="1" si="17"/>
        <v>7.3007987918509598E-2</v>
      </c>
      <c r="F69" s="20">
        <f t="shared" ca="1" si="18"/>
        <v>3.1459872970438577E-2</v>
      </c>
      <c r="G69" s="20">
        <f t="shared" ca="1" si="19"/>
        <v>2.9628998482118297E-2</v>
      </c>
      <c r="H69" s="20">
        <f t="shared" ca="1" si="20"/>
        <v>0.61876636891472481</v>
      </c>
      <c r="I69" s="21">
        <f t="shared" ca="1" si="21"/>
        <v>2.5108818772813315</v>
      </c>
      <c r="K69" s="29">
        <f t="shared" ca="1" si="22"/>
        <v>306515.24032607593</v>
      </c>
      <c r="L69" s="29">
        <f t="shared" ca="1" si="23"/>
        <v>768784.40798959532</v>
      </c>
      <c r="M69" s="29">
        <f t="shared" ca="1" si="24"/>
        <v>891432.78757681046</v>
      </c>
      <c r="N69" s="29">
        <f t="shared" ca="1" si="25"/>
        <v>296257.91408618656</v>
      </c>
      <c r="O69" s="29">
        <f t="shared" ca="1" si="26"/>
        <v>127660.50139666416</v>
      </c>
      <c r="P69" s="29">
        <f t="shared" ca="1" si="27"/>
        <v>120231.0259059985</v>
      </c>
    </row>
    <row r="70" spans="1:17" x14ac:dyDescent="0.2">
      <c r="A70" s="42" t="s">
        <v>151</v>
      </c>
      <c r="K70" s="42" t="s">
        <v>152</v>
      </c>
      <c r="L70" s="42" t="s">
        <v>153</v>
      </c>
      <c r="M70" s="42" t="s">
        <v>154</v>
      </c>
      <c r="N70" s="42" t="s">
        <v>155</v>
      </c>
      <c r="O70" s="42" t="s">
        <v>156</v>
      </c>
      <c r="P70" s="42" t="s">
        <v>157</v>
      </c>
      <c r="Q70" s="42" t="s">
        <v>158</v>
      </c>
    </row>
    <row r="71" spans="1:17" x14ac:dyDescent="0.2">
      <c r="A71" s="3" t="s">
        <v>109</v>
      </c>
      <c r="K71" s="29">
        <f ca="1">ABS(K55-1*180000)</f>
        <v>124343.78976129592</v>
      </c>
      <c r="L71" s="29">
        <f ca="1">ABS(L55-1*360000)</f>
        <v>140180.67890706676</v>
      </c>
      <c r="M71" s="29">
        <f ca="1">ABS(M55-1*540000)</f>
        <v>537607.58835563355</v>
      </c>
      <c r="N71" s="29">
        <f ca="1">ABS(N55-1*450000)</f>
        <v>29059.355811908026</v>
      </c>
      <c r="O71" s="29">
        <f ca="1">ABS(O55-1*180000)</f>
        <v>161426.43474884977</v>
      </c>
      <c r="P71" s="29">
        <f ca="1">ABS(P55-1*90000)</f>
        <v>3035.8331793387333</v>
      </c>
      <c r="Q71" s="14">
        <f ca="1">SUM(K71:P71)/(6*1*1000000)</f>
        <v>0.1659422801273488</v>
      </c>
    </row>
    <row r="72" spans="1:17" x14ac:dyDescent="0.2">
      <c r="A72" s="3" t="s">
        <v>110</v>
      </c>
      <c r="K72" s="29">
        <f ca="1">ABS(SUM(K55:K57)-3*180000)</f>
        <v>278846.85264348879</v>
      </c>
      <c r="L72" s="29">
        <f ca="1">ABS(SUM(L55:L57)-3*360000)</f>
        <v>186491.72717634914</v>
      </c>
      <c r="M72" s="29">
        <f ca="1">ABS(SUM(M55:M57)-3*540000)</f>
        <v>319974.65532125672</v>
      </c>
      <c r="N72" s="29">
        <f ca="1">ABS(SUM(N55:N57)-3*450000)</f>
        <v>296709.13673803909</v>
      </c>
      <c r="O72" s="29">
        <f ca="1">ABS(SUM(O55:O57)-3*180000)</f>
        <v>231210.60907708015</v>
      </c>
      <c r="P72" s="29">
        <f ca="1">ABS(SUM(P55:P57)-3*90000)</f>
        <v>164109.2650309914</v>
      </c>
      <c r="Q72" s="14">
        <f ca="1">SUM(K72:P72)/(6*3*1000000)</f>
        <v>8.2074569221511406E-2</v>
      </c>
    </row>
    <row r="73" spans="1:17" x14ac:dyDescent="0.2">
      <c r="A73" s="3" t="s">
        <v>111</v>
      </c>
      <c r="K73" s="29">
        <f ca="1">ABS(SUM(K55:K59)-5*180000)</f>
        <v>325115.21422244655</v>
      </c>
      <c r="L73" s="29">
        <f ca="1">ABS(SUM(L55:L59)-5*360000)</f>
        <v>240657.48686417541</v>
      </c>
      <c r="M73" s="29">
        <f ca="1">ABS(SUM(M55:M59)-5*540000)</f>
        <v>377263.18049604725</v>
      </c>
      <c r="N73" s="29">
        <f ca="1">ABS(SUM(N55:N59)-5*450000)</f>
        <v>898402.8621936508</v>
      </c>
      <c r="O73" s="29">
        <f ca="1">ABS(SUM(O55:O59)-5*180000)</f>
        <v>423739.52820364153</v>
      </c>
      <c r="P73" s="29">
        <f ca="1">ABS(SUM(P55:P59)-5*90000)</f>
        <v>266426.94613828615</v>
      </c>
      <c r="Q73" s="14">
        <f ca="1">SUM(K73:P73)/(6*5*1000000)</f>
        <v>8.4386840603941582E-2</v>
      </c>
    </row>
    <row r="74" spans="1:17" x14ac:dyDescent="0.2">
      <c r="A74" s="3" t="s">
        <v>112</v>
      </c>
      <c r="K74" s="29">
        <f ca="1">ABS(SUM(K55:K64)-10*180000)</f>
        <v>35543.007025377825</v>
      </c>
      <c r="L74" s="29">
        <f ca="1">ABS(SUM(L55:L64)-10*360000)</f>
        <v>779565.13710070262</v>
      </c>
      <c r="M74" s="29">
        <f ca="1">ABS(SUM(M55:M64)-10*540000)</f>
        <v>195897.90066645015</v>
      </c>
      <c r="N74" s="29">
        <f ca="1">ABS(SUM(N55:N64)-10*450000)</f>
        <v>688362.20124180429</v>
      </c>
      <c r="O74" s="29">
        <f ca="1">ABS(SUM(O55:O64)-10*180000)</f>
        <v>94516.349244032055</v>
      </c>
      <c r="P74" s="29">
        <f ca="1">ABS(SUM(P55:P64)-10*90000)</f>
        <v>67984.92264141934</v>
      </c>
      <c r="Q74" s="14">
        <f ca="1">SUM(K74:P74)/(6*10*1000000)</f>
        <v>3.1031158631996437E-2</v>
      </c>
    </row>
    <row r="75" spans="1:17" x14ac:dyDescent="0.2">
      <c r="A75" s="3" t="s">
        <v>113</v>
      </c>
      <c r="K75" s="29">
        <f ca="1">ABS(SUM(K55:K69)-15*180000)</f>
        <v>194950.71042750822</v>
      </c>
      <c r="L75" s="29">
        <f ca="1">ABS(SUM(L55:L69)-15*360000)</f>
        <v>848353.45722032525</v>
      </c>
      <c r="M75" s="29">
        <f ca="1">ABS(SUM(M55:M69)-15*540000)</f>
        <v>1624936.2470848411</v>
      </c>
      <c r="N75" s="29">
        <f ca="1">ABS(SUM(N55:N69)-15*450000)</f>
        <v>1584880.5566119505</v>
      </c>
      <c r="O75" s="29">
        <f ca="1">ABS(SUM(O55:O69)-15*180000)</f>
        <v>25810.182700389531</v>
      </c>
      <c r="P75" s="29">
        <f ca="1">ABS(SUM(P55:P69)-15*90000)</f>
        <v>45890.225737553556</v>
      </c>
      <c r="Q75" s="14">
        <f ca="1">SUM(K75:P75)/(6*15*1000000)</f>
        <v>4.8053570886472982E-2</v>
      </c>
    </row>
    <row r="76" spans="1:17" x14ac:dyDescent="0.2">
      <c r="A76" s="42" t="s">
        <v>121</v>
      </c>
      <c r="B76" s="42" t="s">
        <v>122</v>
      </c>
      <c r="C76" s="42" t="s">
        <v>123</v>
      </c>
      <c r="D76" s="42" t="s">
        <v>124</v>
      </c>
      <c r="E76" s="42" t="s">
        <v>125</v>
      </c>
      <c r="F76" s="42" t="s">
        <v>126</v>
      </c>
      <c r="G76" s="42" t="s">
        <v>127</v>
      </c>
      <c r="H76" s="42" t="s">
        <v>128</v>
      </c>
      <c r="I76" s="42" t="s">
        <v>129</v>
      </c>
      <c r="J76" s="42"/>
      <c r="K76" s="42" t="s">
        <v>130</v>
      </c>
      <c r="L76" s="42" t="s">
        <v>131</v>
      </c>
      <c r="M76" s="42" t="s">
        <v>132</v>
      </c>
      <c r="N76" s="42" t="s">
        <v>133</v>
      </c>
      <c r="O76" s="42" t="s">
        <v>134</v>
      </c>
      <c r="P76" s="42" t="s">
        <v>135</v>
      </c>
    </row>
    <row r="77" spans="1:17" x14ac:dyDescent="0.2">
      <c r="A77" s="3" t="s">
        <v>136</v>
      </c>
      <c r="B77" s="20">
        <f t="shared" ref="B77:B91" ca="1" si="28">RAND()*0.1</f>
        <v>4.3817359778607234E-2</v>
      </c>
      <c r="C77" s="20">
        <f t="shared" ref="C77:C91" ca="1" si="29">RAND()*0.2</f>
        <v>4.099826606868362E-3</v>
      </c>
      <c r="D77" s="20">
        <f t="shared" ref="D77:D91" ca="1" si="30">RAND()*0.3</f>
        <v>1.9462703214476816E-2</v>
      </c>
      <c r="E77" s="20">
        <f t="shared" ref="E77:E91" ca="1" si="31">RAND()*0.25</f>
        <v>2.2734855988242236E-2</v>
      </c>
      <c r="F77" s="20">
        <f t="shared" ref="F77:F91" ca="1" si="32">RAND()*0.1</f>
        <v>2.201247691279248E-2</v>
      </c>
      <c r="G77" s="20">
        <f t="shared" ref="G77:G91" ca="1" si="33">RAND()*0.05</f>
        <v>1.8051023568375773E-2</v>
      </c>
      <c r="H77" s="20">
        <f t="shared" ref="H77:H91" ca="1" si="34">SUM(B77:G77)</f>
        <v>0.1301782460693629</v>
      </c>
      <c r="I77" s="21">
        <f t="shared" ref="I77:I91" ca="1" si="35">0.7+RAND()*2</f>
        <v>1.607770102369493</v>
      </c>
      <c r="K77" s="29">
        <f t="shared" ref="K77:K91" ca="1" si="36">B77/H77*I77*1000000</f>
        <v>541167.53869364085</v>
      </c>
      <c r="L77" s="29">
        <f t="shared" ref="L77:L91" ca="1" si="37">C77/H77*I77*1000000</f>
        <v>50635.02422601181</v>
      </c>
      <c r="M77" s="29">
        <f t="shared" ref="M77:M91" ca="1" si="38">D77/H77*I77*1000000</f>
        <v>240374.66538651448</v>
      </c>
      <c r="N77" s="29">
        <f t="shared" ref="N77:N91" ca="1" si="39">E77/H77*I77*1000000</f>
        <v>280787.4805756383</v>
      </c>
      <c r="O77" s="29">
        <f t="shared" ref="O77:O91" ca="1" si="40">F77/H77*I77*1000000</f>
        <v>271865.71741509769</v>
      </c>
      <c r="P77" s="29">
        <f t="shared" ref="P77:P91" ca="1" si="41">G77/H77*I77*1000000</f>
        <v>222939.67607258976</v>
      </c>
    </row>
    <row r="78" spans="1:17" x14ac:dyDescent="0.2">
      <c r="A78" s="3" t="s">
        <v>137</v>
      </c>
      <c r="B78" s="20">
        <f t="shared" ca="1" si="28"/>
        <v>2.2922555626043742E-2</v>
      </c>
      <c r="C78" s="20">
        <f t="shared" ca="1" si="29"/>
        <v>4.4812681552036243E-2</v>
      </c>
      <c r="D78" s="20">
        <f t="shared" ca="1" si="30"/>
        <v>0.18057755233086065</v>
      </c>
      <c r="E78" s="20">
        <f t="shared" ca="1" si="31"/>
        <v>0.15095504047005837</v>
      </c>
      <c r="F78" s="20">
        <f t="shared" ca="1" si="32"/>
        <v>1.2391348677519776E-2</v>
      </c>
      <c r="G78" s="20">
        <f t="shared" ca="1" si="33"/>
        <v>7.5648140340694673E-3</v>
      </c>
      <c r="H78" s="20">
        <f t="shared" ca="1" si="34"/>
        <v>0.41922399269058824</v>
      </c>
      <c r="I78" s="21">
        <f t="shared" ca="1" si="35"/>
        <v>1.2423991021256591</v>
      </c>
      <c r="K78" s="29">
        <f t="shared" ca="1" si="36"/>
        <v>67932.568328076013</v>
      </c>
      <c r="L78" s="29">
        <f t="shared" ca="1" si="37"/>
        <v>132805.46031434915</v>
      </c>
      <c r="M78" s="29">
        <f t="shared" ca="1" si="38"/>
        <v>535153.98162216693</v>
      </c>
      <c r="N78" s="29">
        <f t="shared" ca="1" si="39"/>
        <v>447365.63271979336</v>
      </c>
      <c r="O78" s="29">
        <f t="shared" ca="1" si="40"/>
        <v>36722.613064846584</v>
      </c>
      <c r="P78" s="29">
        <f t="shared" ca="1" si="41"/>
        <v>22418.846076427082</v>
      </c>
    </row>
    <row r="79" spans="1:17" x14ac:dyDescent="0.2">
      <c r="A79" s="3" t="s">
        <v>138</v>
      </c>
      <c r="B79" s="20">
        <f t="shared" ca="1" si="28"/>
        <v>3.7441116742469437E-2</v>
      </c>
      <c r="C79" s="20">
        <f t="shared" ca="1" si="29"/>
        <v>0.19309849879420848</v>
      </c>
      <c r="D79" s="20">
        <f t="shared" ca="1" si="30"/>
        <v>0.13833988371814521</v>
      </c>
      <c r="E79" s="20">
        <f t="shared" ca="1" si="31"/>
        <v>0.11782995056166437</v>
      </c>
      <c r="F79" s="20">
        <f t="shared" ca="1" si="32"/>
        <v>8.0328313666426718E-2</v>
      </c>
      <c r="G79" s="20">
        <f t="shared" ca="1" si="33"/>
        <v>3.5368991324533826E-2</v>
      </c>
      <c r="H79" s="20">
        <f t="shared" ca="1" si="34"/>
        <v>0.60240675480744799</v>
      </c>
      <c r="I79" s="21">
        <f t="shared" ca="1" si="35"/>
        <v>1.1778918690773135</v>
      </c>
      <c r="K79" s="29">
        <f t="shared" ca="1" si="36"/>
        <v>73208.984839862489</v>
      </c>
      <c r="L79" s="29">
        <f t="shared" ca="1" si="37"/>
        <v>377567.39917937171</v>
      </c>
      <c r="M79" s="29">
        <f t="shared" ca="1" si="38"/>
        <v>270497.33904924267</v>
      </c>
      <c r="N79" s="29">
        <f t="shared" ca="1" si="39"/>
        <v>230394.06446351873</v>
      </c>
      <c r="O79" s="29">
        <f t="shared" ca="1" si="40"/>
        <v>157066.74397205186</v>
      </c>
      <c r="P79" s="29">
        <f t="shared" ca="1" si="41"/>
        <v>69157.337573266122</v>
      </c>
    </row>
    <row r="80" spans="1:17" x14ac:dyDescent="0.2">
      <c r="A80" s="3" t="s">
        <v>139</v>
      </c>
      <c r="B80" s="20">
        <f t="shared" ca="1" si="28"/>
        <v>9.8148791469336201E-3</v>
      </c>
      <c r="C80" s="20">
        <f t="shared" ca="1" si="29"/>
        <v>0.15447969048688648</v>
      </c>
      <c r="D80" s="20">
        <f t="shared" ca="1" si="30"/>
        <v>9.0155700905162464E-2</v>
      </c>
      <c r="E80" s="20">
        <f t="shared" ca="1" si="31"/>
        <v>0.15420806319418509</v>
      </c>
      <c r="F80" s="20">
        <f t="shared" ca="1" si="32"/>
        <v>9.5256474405138319E-2</v>
      </c>
      <c r="G80" s="20">
        <f t="shared" ca="1" si="33"/>
        <v>3.8479132317305278E-2</v>
      </c>
      <c r="H80" s="20">
        <f t="shared" ca="1" si="34"/>
        <v>0.54239394045561118</v>
      </c>
      <c r="I80" s="21">
        <f t="shared" ca="1" si="35"/>
        <v>0.85602836162495732</v>
      </c>
      <c r="K80" s="29">
        <f t="shared" ca="1" si="36"/>
        <v>15490.244800004619</v>
      </c>
      <c r="L80" s="29">
        <f t="shared" ca="1" si="37"/>
        <v>243806.18308666782</v>
      </c>
      <c r="M80" s="29">
        <f t="shared" ca="1" si="38"/>
        <v>142287.42465700881</v>
      </c>
      <c r="N80" s="29">
        <f t="shared" ca="1" si="39"/>
        <v>243377.48975327905</v>
      </c>
      <c r="O80" s="29">
        <f t="shared" ca="1" si="40"/>
        <v>150337.67458888775</v>
      </c>
      <c r="P80" s="29">
        <f t="shared" ca="1" si="41"/>
        <v>60729.344739109394</v>
      </c>
    </row>
    <row r="81" spans="1:17" x14ac:dyDescent="0.2">
      <c r="A81" s="3" t="s">
        <v>140</v>
      </c>
      <c r="B81" s="20">
        <f t="shared" ca="1" si="28"/>
        <v>4.0135388228685544E-2</v>
      </c>
      <c r="C81" s="20">
        <f t="shared" ca="1" si="29"/>
        <v>4.0890334948578966E-3</v>
      </c>
      <c r="D81" s="20">
        <f t="shared" ca="1" si="30"/>
        <v>0.29258423115531135</v>
      </c>
      <c r="E81" s="20">
        <f t="shared" ca="1" si="31"/>
        <v>0.1758434934277929</v>
      </c>
      <c r="F81" s="20">
        <f t="shared" ca="1" si="32"/>
        <v>6.9688593034866242E-2</v>
      </c>
      <c r="G81" s="20">
        <f t="shared" ca="1" si="33"/>
        <v>3.4079650329796339E-2</v>
      </c>
      <c r="H81" s="20">
        <f t="shared" ca="1" si="34"/>
        <v>0.61642038967131019</v>
      </c>
      <c r="I81" s="21">
        <f t="shared" ca="1" si="35"/>
        <v>2.2357017524902965</v>
      </c>
      <c r="K81" s="29">
        <f t="shared" ca="1" si="36"/>
        <v>145567.47197735822</v>
      </c>
      <c r="L81" s="29">
        <f t="shared" ca="1" si="37"/>
        <v>14830.55963693864</v>
      </c>
      <c r="M81" s="29">
        <f t="shared" ca="1" si="38"/>
        <v>1061176.9002218659</v>
      </c>
      <c r="N81" s="29">
        <f t="shared" ca="1" si="39"/>
        <v>637768.66081629868</v>
      </c>
      <c r="O81" s="29">
        <f t="shared" ca="1" si="40"/>
        <v>252754.30888928135</v>
      </c>
      <c r="P81" s="29">
        <f t="shared" ca="1" si="41"/>
        <v>123603.85094855397</v>
      </c>
    </row>
    <row r="82" spans="1:17" x14ac:dyDescent="0.2">
      <c r="A82" s="3" t="s">
        <v>141</v>
      </c>
      <c r="B82" s="20">
        <f t="shared" ca="1" si="28"/>
        <v>3.3680896393156093E-2</v>
      </c>
      <c r="C82" s="20">
        <f t="shared" ca="1" si="29"/>
        <v>0.18971253732693796</v>
      </c>
      <c r="D82" s="20">
        <f t="shared" ca="1" si="30"/>
        <v>0.21854395237174204</v>
      </c>
      <c r="E82" s="20">
        <f t="shared" ca="1" si="31"/>
        <v>0.24662298354442355</v>
      </c>
      <c r="F82" s="20">
        <f t="shared" ca="1" si="32"/>
        <v>6.2592379804903384E-2</v>
      </c>
      <c r="G82" s="20">
        <f t="shared" ca="1" si="33"/>
        <v>3.5482558163754022E-2</v>
      </c>
      <c r="H82" s="20">
        <f t="shared" ca="1" si="34"/>
        <v>0.78663530760491707</v>
      </c>
      <c r="I82" s="21">
        <f t="shared" ca="1" si="35"/>
        <v>2.2399491858761063</v>
      </c>
      <c r="K82" s="29">
        <f t="shared" ca="1" si="36"/>
        <v>95906.572875722646</v>
      </c>
      <c r="L82" s="29">
        <f t="shared" ca="1" si="37"/>
        <v>540207.69145210029</v>
      </c>
      <c r="M82" s="29">
        <f t="shared" ca="1" si="38"/>
        <v>622305.33445505146</v>
      </c>
      <c r="N82" s="29">
        <f t="shared" ca="1" si="39"/>
        <v>702260.55945879186</v>
      </c>
      <c r="O82" s="29">
        <f t="shared" ca="1" si="40"/>
        <v>178232.2110774843</v>
      </c>
      <c r="P82" s="29">
        <f t="shared" ca="1" si="41"/>
        <v>101036.81655695567</v>
      </c>
    </row>
    <row r="83" spans="1:17" x14ac:dyDescent="0.2">
      <c r="A83" s="3" t="s">
        <v>142</v>
      </c>
      <c r="B83" s="20">
        <f t="shared" ca="1" si="28"/>
        <v>4.1021347045916035E-2</v>
      </c>
      <c r="C83" s="20">
        <f t="shared" ca="1" si="29"/>
        <v>1.2483332268585912E-2</v>
      </c>
      <c r="D83" s="20">
        <f t="shared" ca="1" si="30"/>
        <v>0.24892580498021566</v>
      </c>
      <c r="E83" s="20">
        <f t="shared" ca="1" si="31"/>
        <v>0.18175343298673693</v>
      </c>
      <c r="F83" s="20">
        <f t="shared" ca="1" si="32"/>
        <v>1.4149709643340724E-2</v>
      </c>
      <c r="G83" s="20">
        <f t="shared" ca="1" si="33"/>
        <v>1.4770345314123979E-2</v>
      </c>
      <c r="H83" s="20">
        <f t="shared" ca="1" si="34"/>
        <v>0.51310397223891924</v>
      </c>
      <c r="I83" s="21">
        <f t="shared" ca="1" si="35"/>
        <v>1.9651020031416619</v>
      </c>
      <c r="K83" s="29">
        <f t="shared" ca="1" si="36"/>
        <v>157104.86687474622</v>
      </c>
      <c r="L83" s="29">
        <f t="shared" ca="1" si="37"/>
        <v>47809.065168294233</v>
      </c>
      <c r="M83" s="29">
        <f t="shared" ca="1" si="38"/>
        <v>953344.00914070534</v>
      </c>
      <c r="N83" s="29">
        <f t="shared" ca="1" si="39"/>
        <v>696085.11055104923</v>
      </c>
      <c r="O83" s="29">
        <f t="shared" ca="1" si="40"/>
        <v>54191.010532762884</v>
      </c>
      <c r="P83" s="29">
        <f t="shared" ca="1" si="41"/>
        <v>56567.940874104017</v>
      </c>
    </row>
    <row r="84" spans="1:17" x14ac:dyDescent="0.2">
      <c r="A84" s="3" t="s">
        <v>143</v>
      </c>
      <c r="B84" s="20">
        <f t="shared" ca="1" si="28"/>
        <v>4.8817160006377806E-2</v>
      </c>
      <c r="C84" s="20">
        <f t="shared" ca="1" si="29"/>
        <v>8.6491378185483234E-2</v>
      </c>
      <c r="D84" s="20">
        <f t="shared" ca="1" si="30"/>
        <v>0.2660544249943268</v>
      </c>
      <c r="E84" s="20">
        <f t="shared" ca="1" si="31"/>
        <v>0.19656591635754969</v>
      </c>
      <c r="F84" s="20">
        <f t="shared" ca="1" si="32"/>
        <v>8.1368059345688443E-2</v>
      </c>
      <c r="G84" s="20">
        <f t="shared" ca="1" si="33"/>
        <v>3.6270905219801634E-2</v>
      </c>
      <c r="H84" s="20">
        <f t="shared" ca="1" si="34"/>
        <v>0.71556784410922758</v>
      </c>
      <c r="I84" s="21">
        <f t="shared" ca="1" si="35"/>
        <v>1.2035471109700369</v>
      </c>
      <c r="K84" s="29">
        <f t="shared" ca="1" si="36"/>
        <v>82107.87051866125</v>
      </c>
      <c r="L84" s="29">
        <f t="shared" ca="1" si="37"/>
        <v>145473.9046701286</v>
      </c>
      <c r="M84" s="29">
        <f t="shared" ca="1" si="38"/>
        <v>447489.41305674182</v>
      </c>
      <c r="N84" s="29">
        <f t="shared" ca="1" si="39"/>
        <v>330613.43196857622</v>
      </c>
      <c r="O84" s="29">
        <f t="shared" ca="1" si="40"/>
        <v>136856.75447399408</v>
      </c>
      <c r="P84" s="29">
        <f t="shared" ca="1" si="41"/>
        <v>61005.736281934958</v>
      </c>
    </row>
    <row r="85" spans="1:17" x14ac:dyDescent="0.2">
      <c r="A85" s="3" t="s">
        <v>144</v>
      </c>
      <c r="B85" s="20">
        <f t="shared" ca="1" si="28"/>
        <v>4.5561047216853251E-2</v>
      </c>
      <c r="C85" s="20">
        <f t="shared" ca="1" si="29"/>
        <v>2.8330025913112445E-2</v>
      </c>
      <c r="D85" s="20">
        <f t="shared" ca="1" si="30"/>
        <v>0.22888400705296963</v>
      </c>
      <c r="E85" s="20">
        <f t="shared" ca="1" si="31"/>
        <v>0.13257850250340217</v>
      </c>
      <c r="F85" s="20">
        <f t="shared" ca="1" si="32"/>
        <v>3.7852898020566288E-2</v>
      </c>
      <c r="G85" s="20">
        <f t="shared" ca="1" si="33"/>
        <v>2.9084945693057765E-2</v>
      </c>
      <c r="H85" s="20">
        <f t="shared" ca="1" si="34"/>
        <v>0.5022914263999616</v>
      </c>
      <c r="I85" s="21">
        <f t="shared" ca="1" si="35"/>
        <v>2.2010720843013356</v>
      </c>
      <c r="K85" s="29">
        <f t="shared" ca="1" si="36"/>
        <v>199651.32568418136</v>
      </c>
      <c r="L85" s="29">
        <f t="shared" ca="1" si="37"/>
        <v>124143.92503532891</v>
      </c>
      <c r="M85" s="29">
        <f t="shared" ca="1" si="38"/>
        <v>1002983.869500027</v>
      </c>
      <c r="N85" s="29">
        <f t="shared" ca="1" si="39"/>
        <v>580967.19454325037</v>
      </c>
      <c r="O85" s="29">
        <f t="shared" ca="1" si="40"/>
        <v>165873.73935511018</v>
      </c>
      <c r="P85" s="29">
        <f t="shared" ca="1" si="41"/>
        <v>127452.03018343757</v>
      </c>
    </row>
    <row r="86" spans="1:17" x14ac:dyDescent="0.2">
      <c r="A86" s="3" t="s">
        <v>145</v>
      </c>
      <c r="B86" s="20">
        <f t="shared" ca="1" si="28"/>
        <v>4.7133570234275668E-4</v>
      </c>
      <c r="C86" s="20">
        <f t="shared" ca="1" si="29"/>
        <v>0.17176959552878104</v>
      </c>
      <c r="D86" s="20">
        <f t="shared" ca="1" si="30"/>
        <v>0.24746654149817138</v>
      </c>
      <c r="E86" s="20">
        <f t="shared" ca="1" si="31"/>
        <v>2.3524016714581181E-2</v>
      </c>
      <c r="F86" s="20">
        <f t="shared" ca="1" si="32"/>
        <v>5.73155424179023E-2</v>
      </c>
      <c r="G86" s="20">
        <f t="shared" ca="1" si="33"/>
        <v>3.5661204745574514E-2</v>
      </c>
      <c r="H86" s="20">
        <f t="shared" ca="1" si="34"/>
        <v>0.53620823660735317</v>
      </c>
      <c r="I86" s="21">
        <f t="shared" ca="1" si="35"/>
        <v>2.3729666080963323</v>
      </c>
      <c r="K86" s="29">
        <f t="shared" ca="1" si="36"/>
        <v>2085.8759834418702</v>
      </c>
      <c r="L86" s="29">
        <f t="shared" ca="1" si="37"/>
        <v>760158.99542118469</v>
      </c>
      <c r="M86" s="29">
        <f t="shared" ca="1" si="38"/>
        <v>1095152.5909257045</v>
      </c>
      <c r="N86" s="29">
        <f t="shared" ca="1" si="39"/>
        <v>104104.52943653203</v>
      </c>
      <c r="O86" s="29">
        <f t="shared" ca="1" si="40"/>
        <v>253647.48058169973</v>
      </c>
      <c r="P86" s="29">
        <f t="shared" ca="1" si="41"/>
        <v>157817.1357477695</v>
      </c>
    </row>
    <row r="87" spans="1:17" x14ac:dyDescent="0.2">
      <c r="A87" s="3" t="s">
        <v>146</v>
      </c>
      <c r="B87" s="20">
        <f t="shared" ca="1" si="28"/>
        <v>6.8563224140372747E-3</v>
      </c>
      <c r="C87" s="20">
        <f t="shared" ca="1" si="29"/>
        <v>5.8571167011200131E-2</v>
      </c>
      <c r="D87" s="20">
        <f t="shared" ca="1" si="30"/>
        <v>0.24587103679580932</v>
      </c>
      <c r="E87" s="20">
        <f t="shared" ca="1" si="31"/>
        <v>2.3823651800802897E-2</v>
      </c>
      <c r="F87" s="20">
        <f t="shared" ca="1" si="32"/>
        <v>4.5177572098442469E-2</v>
      </c>
      <c r="G87" s="20">
        <f t="shared" ca="1" si="33"/>
        <v>1.1364958559490795E-2</v>
      </c>
      <c r="H87" s="20">
        <f t="shared" ca="1" si="34"/>
        <v>0.39166470867978287</v>
      </c>
      <c r="I87" s="21">
        <f t="shared" ca="1" si="35"/>
        <v>2.0374754814032521</v>
      </c>
      <c r="K87" s="29">
        <f t="shared" ca="1" si="36"/>
        <v>35667.213567147701</v>
      </c>
      <c r="L87" s="29">
        <f t="shared" ca="1" si="37"/>
        <v>304692.54456127941</v>
      </c>
      <c r="M87" s="29">
        <f t="shared" ca="1" si="38"/>
        <v>1279043.5235977056</v>
      </c>
      <c r="N87" s="29">
        <f t="shared" ca="1" si="39"/>
        <v>123932.80616280837</v>
      </c>
      <c r="O87" s="29">
        <f t="shared" ca="1" si="40"/>
        <v>235017.84414066505</v>
      </c>
      <c r="P87" s="29">
        <f t="shared" ca="1" si="41"/>
        <v>59121.54937364615</v>
      </c>
    </row>
    <row r="88" spans="1:17" x14ac:dyDescent="0.2">
      <c r="A88" s="3" t="s">
        <v>147</v>
      </c>
      <c r="B88" s="20">
        <f t="shared" ca="1" si="28"/>
        <v>3.4052849704200638E-2</v>
      </c>
      <c r="C88" s="20">
        <f t="shared" ca="1" si="29"/>
        <v>3.391393109677112E-2</v>
      </c>
      <c r="D88" s="20">
        <f t="shared" ca="1" si="30"/>
        <v>3.1072092764421598E-2</v>
      </c>
      <c r="E88" s="20">
        <f t="shared" ca="1" si="31"/>
        <v>0.19863800472568519</v>
      </c>
      <c r="F88" s="20">
        <f t="shared" ca="1" si="32"/>
        <v>6.5040031836404985E-2</v>
      </c>
      <c r="G88" s="20">
        <f t="shared" ca="1" si="33"/>
        <v>3.7393691387765091E-2</v>
      </c>
      <c r="H88" s="20">
        <f t="shared" ca="1" si="34"/>
        <v>0.40011060151524869</v>
      </c>
      <c r="I88" s="21">
        <f t="shared" ca="1" si="35"/>
        <v>2.5000782279906097</v>
      </c>
      <c r="K88" s="29">
        <f t="shared" ca="1" si="36"/>
        <v>212778.13640552561</v>
      </c>
      <c r="L88" s="29">
        <f t="shared" ca="1" si="37"/>
        <v>211910.10795393737</v>
      </c>
      <c r="M88" s="29">
        <f t="shared" ca="1" si="38"/>
        <v>194152.97251371236</v>
      </c>
      <c r="N88" s="29">
        <f t="shared" ca="1" si="39"/>
        <v>1241183.1853129615</v>
      </c>
      <c r="O88" s="29">
        <f t="shared" ca="1" si="40"/>
        <v>406400.54756413435</v>
      </c>
      <c r="P88" s="29">
        <f t="shared" ca="1" si="41"/>
        <v>233653.27824033817</v>
      </c>
    </row>
    <row r="89" spans="1:17" x14ac:dyDescent="0.2">
      <c r="A89" s="3" t="s">
        <v>148</v>
      </c>
      <c r="B89" s="20">
        <f t="shared" ca="1" si="28"/>
        <v>8.9741434207454868E-2</v>
      </c>
      <c r="C89" s="20">
        <f t="shared" ca="1" si="29"/>
        <v>6.3495685404309971E-2</v>
      </c>
      <c r="D89" s="20">
        <f t="shared" ca="1" si="30"/>
        <v>0.21281865280583084</v>
      </c>
      <c r="E89" s="20">
        <f t="shared" ca="1" si="31"/>
        <v>1.7961208728254546E-2</v>
      </c>
      <c r="F89" s="20">
        <f t="shared" ca="1" si="32"/>
        <v>3.8414252440375787E-2</v>
      </c>
      <c r="G89" s="20">
        <f t="shared" ca="1" si="33"/>
        <v>7.0337991438270686E-3</v>
      </c>
      <c r="H89" s="20">
        <f t="shared" ca="1" si="34"/>
        <v>0.4294650327300531</v>
      </c>
      <c r="I89" s="21">
        <f t="shared" ca="1" si="35"/>
        <v>1.892805554326334</v>
      </c>
      <c r="K89" s="29">
        <f t="shared" ca="1" si="36"/>
        <v>395522.50398893806</v>
      </c>
      <c r="L89" s="29">
        <f t="shared" ca="1" si="37"/>
        <v>279848.12929945701</v>
      </c>
      <c r="M89" s="29">
        <f t="shared" ca="1" si="38"/>
        <v>937967.69793904445</v>
      </c>
      <c r="N89" s="29">
        <f t="shared" ca="1" si="39"/>
        <v>79161.45216093582</v>
      </c>
      <c r="O89" s="29">
        <f t="shared" ca="1" si="40"/>
        <v>169305.30972969963</v>
      </c>
      <c r="P89" s="29">
        <f t="shared" ca="1" si="41"/>
        <v>31000.461208258985</v>
      </c>
    </row>
    <row r="90" spans="1:17" x14ac:dyDescent="0.2">
      <c r="A90" s="3" t="s">
        <v>149</v>
      </c>
      <c r="B90" s="20">
        <f t="shared" ca="1" si="28"/>
        <v>2.0666917656419537E-2</v>
      </c>
      <c r="C90" s="20">
        <f t="shared" ca="1" si="29"/>
        <v>0.15650261509770011</v>
      </c>
      <c r="D90" s="20">
        <f t="shared" ca="1" si="30"/>
        <v>0.18463488745228812</v>
      </c>
      <c r="E90" s="20">
        <f t="shared" ca="1" si="31"/>
        <v>4.1513909243268615E-2</v>
      </c>
      <c r="F90" s="20">
        <f t="shared" ca="1" si="32"/>
        <v>6.9730468194976289E-2</v>
      </c>
      <c r="G90" s="20">
        <f t="shared" ca="1" si="33"/>
        <v>3.0947776006566154E-2</v>
      </c>
      <c r="H90" s="20">
        <f t="shared" ca="1" si="34"/>
        <v>0.50399657365121886</v>
      </c>
      <c r="I90" s="21">
        <f t="shared" ca="1" si="35"/>
        <v>1.5371027944390872</v>
      </c>
      <c r="K90" s="29">
        <f t="shared" ca="1" si="36"/>
        <v>63030.541362586417</v>
      </c>
      <c r="L90" s="29">
        <f t="shared" ca="1" si="37"/>
        <v>477306.03654892114</v>
      </c>
      <c r="M90" s="29">
        <f t="shared" ca="1" si="38"/>
        <v>563104.62469583913</v>
      </c>
      <c r="N90" s="29">
        <f t="shared" ca="1" si="39"/>
        <v>126610.27721604734</v>
      </c>
      <c r="O90" s="29">
        <f t="shared" ca="1" si="40"/>
        <v>212665.92497554916</v>
      </c>
      <c r="P90" s="29">
        <f t="shared" ca="1" si="41"/>
        <v>94385.389640143883</v>
      </c>
    </row>
    <row r="91" spans="1:17" x14ac:dyDescent="0.2">
      <c r="A91" s="3" t="s">
        <v>150</v>
      </c>
      <c r="B91" s="20">
        <f t="shared" ca="1" si="28"/>
        <v>8.9504777132600716E-2</v>
      </c>
      <c r="C91" s="20">
        <f t="shared" ca="1" si="29"/>
        <v>2.2957775089507693E-2</v>
      </c>
      <c r="D91" s="20">
        <f t="shared" ca="1" si="30"/>
        <v>5.1184957384507519E-2</v>
      </c>
      <c r="E91" s="20">
        <f t="shared" ca="1" si="31"/>
        <v>0.20285179836809067</v>
      </c>
      <c r="F91" s="20">
        <f t="shared" ca="1" si="32"/>
        <v>9.3700858672124868E-2</v>
      </c>
      <c r="G91" s="20">
        <f t="shared" ca="1" si="33"/>
        <v>2.4215983016293598E-2</v>
      </c>
      <c r="H91" s="20">
        <f t="shared" ca="1" si="34"/>
        <v>0.48441614966312502</v>
      </c>
      <c r="I91" s="21">
        <f t="shared" ca="1" si="35"/>
        <v>0.94003669671932544</v>
      </c>
      <c r="K91" s="29">
        <f t="shared" ca="1" si="36"/>
        <v>173689.03801997702</v>
      </c>
      <c r="L91" s="29">
        <f t="shared" ca="1" si="37"/>
        <v>44550.849665466543</v>
      </c>
      <c r="M91" s="29">
        <f t="shared" ca="1" si="38"/>
        <v>99327.279437138423</v>
      </c>
      <c r="N91" s="29">
        <f t="shared" ca="1" si="39"/>
        <v>393645.28741274186</v>
      </c>
      <c r="O91" s="29">
        <f t="shared" ca="1" si="40"/>
        <v>181831.76949646123</v>
      </c>
      <c r="P91" s="29">
        <f t="shared" ca="1" si="41"/>
        <v>46992.472687540474</v>
      </c>
    </row>
    <row r="92" spans="1:17" x14ac:dyDescent="0.2">
      <c r="A92" s="42" t="s">
        <v>151</v>
      </c>
      <c r="K92" s="42" t="s">
        <v>152</v>
      </c>
      <c r="L92" s="42" t="s">
        <v>153</v>
      </c>
      <c r="M92" s="42" t="s">
        <v>154</v>
      </c>
      <c r="N92" s="42" t="s">
        <v>155</v>
      </c>
      <c r="O92" s="42" t="s">
        <v>156</v>
      </c>
      <c r="P92" s="42" t="s">
        <v>157</v>
      </c>
      <c r="Q92" s="42" t="s">
        <v>158</v>
      </c>
    </row>
    <row r="93" spans="1:17" x14ac:dyDescent="0.2">
      <c r="A93" s="3" t="s">
        <v>109</v>
      </c>
      <c r="K93" s="29">
        <f ca="1">ABS(K77-1*180000)</f>
        <v>361167.53869364085</v>
      </c>
      <c r="L93" s="29">
        <f ca="1">ABS(L77-1*360000)</f>
        <v>309364.97577398818</v>
      </c>
      <c r="M93" s="29">
        <f ca="1">ABS(M77-1*540000)</f>
        <v>299625.33461348549</v>
      </c>
      <c r="N93" s="29">
        <f ca="1">ABS(N77-1*450000)</f>
        <v>169212.5194243617</v>
      </c>
      <c r="O93" s="29">
        <f ca="1">ABS(O77-1*180000)</f>
        <v>91865.717415097693</v>
      </c>
      <c r="P93" s="29">
        <f ca="1">ABS(P77-1*90000)</f>
        <v>132939.67607258976</v>
      </c>
      <c r="Q93" s="14">
        <f ca="1">SUM(K93:P93)/(6*1*1000000)</f>
        <v>0.22736262699886062</v>
      </c>
    </row>
    <row r="94" spans="1:17" x14ac:dyDescent="0.2">
      <c r="A94" s="3" t="s">
        <v>110</v>
      </c>
      <c r="K94" s="29">
        <f ca="1">ABS(SUM(K77:K79)-3*180000)</f>
        <v>142309.09186157933</v>
      </c>
      <c r="L94" s="29">
        <f ca="1">ABS(SUM(L77:L79)-3*360000)</f>
        <v>518992.11628026725</v>
      </c>
      <c r="M94" s="29">
        <f ca="1">ABS(SUM(M77:M79)-3*540000)</f>
        <v>573974.01394207589</v>
      </c>
      <c r="N94" s="29">
        <f ca="1">ABS(SUM(N77:N79)-3*450000)</f>
        <v>391452.82224104949</v>
      </c>
      <c r="O94" s="29">
        <f ca="1">ABS(SUM(O77:O79)-3*180000)</f>
        <v>74344.92554800387</v>
      </c>
      <c r="P94" s="29">
        <f ca="1">ABS(SUM(P77:P79)-3*90000)</f>
        <v>44515.85972228297</v>
      </c>
      <c r="Q94" s="14">
        <f ca="1">SUM(K94:P94)/(6*3*1000000)</f>
        <v>9.6977157199736597E-2</v>
      </c>
    </row>
    <row r="95" spans="1:17" x14ac:dyDescent="0.2">
      <c r="A95" s="3" t="s">
        <v>111</v>
      </c>
      <c r="K95" s="29">
        <f ca="1">ABS(SUM(K77:K81)-5*180000)</f>
        <v>56633.191361057805</v>
      </c>
      <c r="L95" s="29">
        <f ca="1">ABS(SUM(L77:L81)-5*360000)</f>
        <v>980355.37355666084</v>
      </c>
      <c r="M95" s="29">
        <f ca="1">ABS(SUM(M77:M81)-5*540000)</f>
        <v>450509.68906320119</v>
      </c>
      <c r="N95" s="29">
        <f ca="1">ABS(SUM(N77:N81)-5*450000)</f>
        <v>410306.67167147156</v>
      </c>
      <c r="O95" s="29">
        <f ca="1">ABS(SUM(O77:O81)-5*180000)</f>
        <v>31252.942069834797</v>
      </c>
      <c r="P95" s="29">
        <f ca="1">ABS(SUM(P77:P81)-5*90000)</f>
        <v>48849.055409946362</v>
      </c>
      <c r="Q95" s="14">
        <f ca="1">SUM(K95:P95)/(6*5*1000000)</f>
        <v>6.5930230771072407E-2</v>
      </c>
    </row>
    <row r="96" spans="1:17" x14ac:dyDescent="0.2">
      <c r="A96" s="3" t="s">
        <v>112</v>
      </c>
      <c r="K96" s="29">
        <f ca="1">ABS(SUM(K77:K86)-10*180000)</f>
        <v>419776.67942430428</v>
      </c>
      <c r="L96" s="29">
        <f ca="1">ABS(SUM(L77:L86)-10*360000)</f>
        <v>1162561.7918096241</v>
      </c>
      <c r="M96" s="29">
        <f ca="1">ABS(SUM(M77:M86)-10*540000)</f>
        <v>970765.52801502869</v>
      </c>
      <c r="N96" s="29">
        <f ca="1">ABS(SUM(N77:N86)-10*450000)</f>
        <v>246275.84571327176</v>
      </c>
      <c r="O96" s="29">
        <f ca="1">ABS(SUM(O77:O86)-10*180000)</f>
        <v>142451.74604878388</v>
      </c>
      <c r="P96" s="29">
        <f ca="1">ABS(SUM(P77:P86)-10*90000)</f>
        <v>102728.71505414823</v>
      </c>
      <c r="Q96" s="14">
        <f ca="1">SUM(K96:P96)/(6*10*1000000)</f>
        <v>5.0742671767752691E-2</v>
      </c>
    </row>
    <row r="97" spans="1:17" x14ac:dyDescent="0.2">
      <c r="A97" s="3" t="s">
        <v>113</v>
      </c>
      <c r="K97" s="29">
        <f ca="1">ABS(SUM(K77:K91)-15*180000)</f>
        <v>439089.24608012941</v>
      </c>
      <c r="L97" s="29">
        <f ca="1">ABS(SUM(L77:L91)-15*360000)</f>
        <v>1644254.1237805625</v>
      </c>
      <c r="M97" s="29">
        <f ca="1">ABS(SUM(M77:M91)-15*540000)</f>
        <v>1344361.6261984687</v>
      </c>
      <c r="N97" s="29">
        <f ca="1">ABS(SUM(N77:N91)-15*450000)</f>
        <v>531742.83744777739</v>
      </c>
      <c r="O97" s="29">
        <f ca="1">ABS(SUM(O77:O91)-15*180000)</f>
        <v>162769.64985772595</v>
      </c>
      <c r="P97" s="29">
        <f ca="1">ABS(SUM(P77:P91)-15*90000)</f>
        <v>117881.86620407598</v>
      </c>
      <c r="Q97" s="14">
        <f ca="1">SUM(K97:P97)/(6*15*1000000)</f>
        <v>4.7112214995208214E-2</v>
      </c>
    </row>
    <row r="98" spans="1:17" x14ac:dyDescent="0.2">
      <c r="A98" s="42" t="s">
        <v>121</v>
      </c>
      <c r="B98" s="42" t="s">
        <v>122</v>
      </c>
      <c r="C98" s="42" t="s">
        <v>123</v>
      </c>
      <c r="D98" s="42" t="s">
        <v>124</v>
      </c>
      <c r="E98" s="42" t="s">
        <v>125</v>
      </c>
      <c r="F98" s="42" t="s">
        <v>126</v>
      </c>
      <c r="G98" s="42" t="s">
        <v>127</v>
      </c>
      <c r="H98" s="42" t="s">
        <v>128</v>
      </c>
      <c r="I98" s="42" t="s">
        <v>129</v>
      </c>
      <c r="J98" s="42"/>
      <c r="K98" s="42" t="s">
        <v>130</v>
      </c>
      <c r="L98" s="42" t="s">
        <v>131</v>
      </c>
      <c r="M98" s="42" t="s">
        <v>132</v>
      </c>
      <c r="N98" s="42" t="s">
        <v>133</v>
      </c>
      <c r="O98" s="42" t="s">
        <v>134</v>
      </c>
      <c r="P98" s="42" t="s">
        <v>135</v>
      </c>
    </row>
    <row r="99" spans="1:17" x14ac:dyDescent="0.2">
      <c r="A99" s="3" t="s">
        <v>136</v>
      </c>
      <c r="B99" s="20">
        <f t="shared" ref="B99:B113" ca="1" si="42">RAND()*0.1</f>
        <v>1.1587333718014715E-2</v>
      </c>
      <c r="C99" s="20">
        <f t="shared" ref="C99:C113" ca="1" si="43">RAND()*0.2</f>
        <v>0.13827219676064692</v>
      </c>
      <c r="D99" s="20">
        <f t="shared" ref="D99:D113" ca="1" si="44">RAND()*0.3</f>
        <v>0.21571476020324068</v>
      </c>
      <c r="E99" s="20">
        <f t="shared" ref="E99:E113" ca="1" si="45">RAND()*0.25</f>
        <v>0.1779520104757468</v>
      </c>
      <c r="F99" s="20">
        <f t="shared" ref="F99:F113" ca="1" si="46">RAND()*0.1</f>
        <v>6.159377315672613E-2</v>
      </c>
      <c r="G99" s="20">
        <f t="shared" ref="G99:G113" ca="1" si="47">RAND()*0.05</f>
        <v>4.2574921324355142E-2</v>
      </c>
      <c r="H99" s="20">
        <f t="shared" ref="H99:H113" ca="1" si="48">SUM(B99:G99)</f>
        <v>0.64769499563873034</v>
      </c>
      <c r="I99" s="21">
        <f t="shared" ref="I99:I113" ca="1" si="49">0.7+RAND()*2</f>
        <v>2.638874883589696</v>
      </c>
      <c r="K99" s="29">
        <f t="shared" ref="K99:K113" ca="1" si="50">B99/H99*I99*1000000</f>
        <v>47209.757867724053</v>
      </c>
      <c r="L99" s="29">
        <f t="shared" ref="L99:L113" ca="1" si="51">C99/H99*I99*1000000</f>
        <v>563356.25500797795</v>
      </c>
      <c r="M99" s="29">
        <f t="shared" ref="M99:M113" ca="1" si="52">D99/H99*I99*1000000</f>
        <v>878877.04328877886</v>
      </c>
      <c r="N99" s="29">
        <f t="shared" ref="N99:N113" ca="1" si="53">E99/H99*I99*1000000</f>
        <v>725021.95337428094</v>
      </c>
      <c r="O99" s="29">
        <f t="shared" ref="O99:O113" ca="1" si="54">F99/H99*I99*1000000</f>
        <v>250948.7676503</v>
      </c>
      <c r="P99" s="29">
        <f t="shared" ref="P99:P113" ca="1" si="55">G99/H99*I99*1000000</f>
        <v>173461.10640063425</v>
      </c>
    </row>
    <row r="100" spans="1:17" x14ac:dyDescent="0.2">
      <c r="A100" s="3" t="s">
        <v>137</v>
      </c>
      <c r="B100" s="20">
        <f t="shared" ca="1" si="42"/>
        <v>4.3455137966252569E-2</v>
      </c>
      <c r="C100" s="20">
        <f t="shared" ca="1" si="43"/>
        <v>5.2571992076583633E-2</v>
      </c>
      <c r="D100" s="20">
        <f t="shared" ca="1" si="44"/>
        <v>3.7791828017057556E-2</v>
      </c>
      <c r="E100" s="20">
        <f t="shared" ca="1" si="45"/>
        <v>9.7237247213146916E-3</v>
      </c>
      <c r="F100" s="20">
        <f t="shared" ca="1" si="46"/>
        <v>3.6124371314575986E-2</v>
      </c>
      <c r="G100" s="20">
        <f t="shared" ca="1" si="47"/>
        <v>3.9827937335244173E-2</v>
      </c>
      <c r="H100" s="20">
        <f t="shared" ca="1" si="48"/>
        <v>0.2194949914310286</v>
      </c>
      <c r="I100" s="21">
        <f t="shared" ca="1" si="49"/>
        <v>1.786130386763404</v>
      </c>
      <c r="K100" s="29">
        <f t="shared" ca="1" si="50"/>
        <v>353614.18443531566</v>
      </c>
      <c r="L100" s="29">
        <f t="shared" ca="1" si="51"/>
        <v>427802.16499918193</v>
      </c>
      <c r="M100" s="29">
        <f t="shared" ca="1" si="52"/>
        <v>307529.26047432737</v>
      </c>
      <c r="N100" s="29">
        <f t="shared" ca="1" si="53"/>
        <v>79126.362219158604</v>
      </c>
      <c r="O100" s="29">
        <f t="shared" ca="1" si="54"/>
        <v>293960.40833106334</v>
      </c>
      <c r="P100" s="29">
        <f t="shared" ca="1" si="55"/>
        <v>324098.00630435697</v>
      </c>
    </row>
    <row r="101" spans="1:17" x14ac:dyDescent="0.2">
      <c r="A101" s="3" t="s">
        <v>138</v>
      </c>
      <c r="B101" s="20">
        <f t="shared" ca="1" si="42"/>
        <v>8.7067475136467565E-2</v>
      </c>
      <c r="C101" s="20">
        <f t="shared" ca="1" si="43"/>
        <v>0.14924989651422968</v>
      </c>
      <c r="D101" s="20">
        <f t="shared" ca="1" si="44"/>
        <v>0.14809708788176498</v>
      </c>
      <c r="E101" s="20">
        <f t="shared" ca="1" si="45"/>
        <v>0.15294078450028889</v>
      </c>
      <c r="F101" s="20">
        <f t="shared" ca="1" si="46"/>
        <v>4.2577284622958178E-2</v>
      </c>
      <c r="G101" s="20">
        <f t="shared" ca="1" si="47"/>
        <v>2.6759422004261235E-2</v>
      </c>
      <c r="H101" s="20">
        <f t="shared" ca="1" si="48"/>
        <v>0.60669195065997061</v>
      </c>
      <c r="I101" s="21">
        <f t="shared" ca="1" si="49"/>
        <v>2.0496882805156575</v>
      </c>
      <c r="K101" s="29">
        <f t="shared" ca="1" si="50"/>
        <v>294154.52637400682</v>
      </c>
      <c r="L101" s="29">
        <f t="shared" ca="1" si="51"/>
        <v>504235.73845113732</v>
      </c>
      <c r="M101" s="29">
        <f t="shared" ca="1" si="52"/>
        <v>500341.01339162438</v>
      </c>
      <c r="N101" s="29">
        <f t="shared" ca="1" si="53"/>
        <v>516705.27895104355</v>
      </c>
      <c r="O101" s="29">
        <f t="shared" ca="1" si="54"/>
        <v>143845.91918999885</v>
      </c>
      <c r="P101" s="29">
        <f t="shared" ca="1" si="55"/>
        <v>90405.804157846316</v>
      </c>
    </row>
    <row r="102" spans="1:17" x14ac:dyDescent="0.2">
      <c r="A102" s="3" t="s">
        <v>139</v>
      </c>
      <c r="B102" s="20">
        <f t="shared" ca="1" si="42"/>
        <v>7.5828079650348157E-2</v>
      </c>
      <c r="C102" s="20">
        <f t="shared" ca="1" si="43"/>
        <v>0.16731861095130385</v>
      </c>
      <c r="D102" s="20">
        <f t="shared" ca="1" si="44"/>
        <v>0.26614860515991851</v>
      </c>
      <c r="E102" s="20">
        <f t="shared" ca="1" si="45"/>
        <v>0.23544558501107141</v>
      </c>
      <c r="F102" s="20">
        <f t="shared" ca="1" si="46"/>
        <v>7.8757970376773484E-2</v>
      </c>
      <c r="G102" s="20">
        <f t="shared" ca="1" si="47"/>
        <v>4.8700944278917337E-2</v>
      </c>
      <c r="H102" s="20">
        <f t="shared" ca="1" si="48"/>
        <v>0.8721997954283327</v>
      </c>
      <c r="I102" s="21">
        <f t="shared" ca="1" si="49"/>
        <v>0.81279681362998768</v>
      </c>
      <c r="K102" s="29">
        <f t="shared" ca="1" si="50"/>
        <v>70663.650515093672</v>
      </c>
      <c r="L102" s="29">
        <f t="shared" ca="1" si="51"/>
        <v>155923.02882326223</v>
      </c>
      <c r="M102" s="29">
        <f t="shared" ca="1" si="52"/>
        <v>248022.00064700947</v>
      </c>
      <c r="N102" s="29">
        <f t="shared" ca="1" si="53"/>
        <v>219410.07356722289</v>
      </c>
      <c r="O102" s="29">
        <f t="shared" ca="1" si="54"/>
        <v>73393.994937558309</v>
      </c>
      <c r="P102" s="29">
        <f t="shared" ca="1" si="55"/>
        <v>45384.065139841165</v>
      </c>
    </row>
    <row r="103" spans="1:17" x14ac:dyDescent="0.2">
      <c r="A103" s="3" t="s">
        <v>140</v>
      </c>
      <c r="B103" s="20">
        <f t="shared" ca="1" si="42"/>
        <v>4.4865441577281701E-2</v>
      </c>
      <c r="C103" s="20">
        <f t="shared" ca="1" si="43"/>
        <v>2.0923746171196632E-3</v>
      </c>
      <c r="D103" s="20">
        <f t="shared" ca="1" si="44"/>
        <v>0.11424089065261962</v>
      </c>
      <c r="E103" s="20">
        <f t="shared" ca="1" si="45"/>
        <v>0.20732436412947688</v>
      </c>
      <c r="F103" s="20">
        <f t="shared" ca="1" si="46"/>
        <v>9.9686597046903747E-2</v>
      </c>
      <c r="G103" s="20">
        <f t="shared" ca="1" si="47"/>
        <v>2.3330644680769327E-2</v>
      </c>
      <c r="H103" s="20">
        <f t="shared" ca="1" si="48"/>
        <v>0.49154031270417092</v>
      </c>
      <c r="I103" s="21">
        <f t="shared" ca="1" si="49"/>
        <v>1.708108210904991</v>
      </c>
      <c r="K103" s="29">
        <f t="shared" ca="1" si="50"/>
        <v>155907.92283634149</v>
      </c>
      <c r="L103" s="29">
        <f t="shared" ca="1" si="51"/>
        <v>7271.0257356699531</v>
      </c>
      <c r="M103" s="29">
        <f t="shared" ca="1" si="52"/>
        <v>396988.40217461373</v>
      </c>
      <c r="N103" s="29">
        <f t="shared" ca="1" si="53"/>
        <v>720454.53757797286</v>
      </c>
      <c r="O103" s="29">
        <f t="shared" ca="1" si="54"/>
        <v>346412.06536293245</v>
      </c>
      <c r="P103" s="29">
        <f t="shared" ca="1" si="55"/>
        <v>81074.25721746053</v>
      </c>
    </row>
    <row r="104" spans="1:17" x14ac:dyDescent="0.2">
      <c r="A104" s="3" t="s">
        <v>141</v>
      </c>
      <c r="B104" s="20">
        <f t="shared" ca="1" si="42"/>
        <v>1.3917318939366652E-2</v>
      </c>
      <c r="C104" s="20">
        <f t="shared" ca="1" si="43"/>
        <v>0.12660843196980473</v>
      </c>
      <c r="D104" s="20">
        <f t="shared" ca="1" si="44"/>
        <v>0.27926568355442893</v>
      </c>
      <c r="E104" s="20">
        <f t="shared" ca="1" si="45"/>
        <v>0.19110472340754953</v>
      </c>
      <c r="F104" s="20">
        <f t="shared" ca="1" si="46"/>
        <v>8.8733100445325341E-2</v>
      </c>
      <c r="G104" s="20">
        <f t="shared" ca="1" si="47"/>
        <v>3.9095276124136852E-2</v>
      </c>
      <c r="H104" s="20">
        <f t="shared" ca="1" si="48"/>
        <v>0.73872453444061204</v>
      </c>
      <c r="I104" s="21">
        <f t="shared" ca="1" si="49"/>
        <v>2.3450442373925675</v>
      </c>
      <c r="K104" s="29">
        <f t="shared" ca="1" si="50"/>
        <v>44179.835726492929</v>
      </c>
      <c r="L104" s="29">
        <f t="shared" ca="1" si="51"/>
        <v>401912.16069590044</v>
      </c>
      <c r="M104" s="29">
        <f t="shared" ca="1" si="52"/>
        <v>886515.00172079122</v>
      </c>
      <c r="N104" s="29">
        <f t="shared" ca="1" si="53"/>
        <v>606652.42518949031</v>
      </c>
      <c r="O104" s="29">
        <f t="shared" ca="1" si="54"/>
        <v>281678.80740938679</v>
      </c>
      <c r="P104" s="29">
        <f t="shared" ca="1" si="55"/>
        <v>124106.00665050573</v>
      </c>
    </row>
    <row r="105" spans="1:17" x14ac:dyDescent="0.2">
      <c r="A105" s="3" t="s">
        <v>142</v>
      </c>
      <c r="B105" s="20">
        <f t="shared" ca="1" si="42"/>
        <v>5.4788474914838528E-2</v>
      </c>
      <c r="C105" s="20">
        <f t="shared" ca="1" si="43"/>
        <v>0.12644295342350625</v>
      </c>
      <c r="D105" s="20">
        <f t="shared" ca="1" si="44"/>
        <v>1.1333819667757771E-2</v>
      </c>
      <c r="E105" s="20">
        <f t="shared" ca="1" si="45"/>
        <v>9.070382694653481E-2</v>
      </c>
      <c r="F105" s="20">
        <f t="shared" ca="1" si="46"/>
        <v>8.1790640976723714E-2</v>
      </c>
      <c r="G105" s="20">
        <f t="shared" ca="1" si="47"/>
        <v>1.7560197987368825E-2</v>
      </c>
      <c r="H105" s="20">
        <f t="shared" ca="1" si="48"/>
        <v>0.38261991391672989</v>
      </c>
      <c r="I105" s="21">
        <f t="shared" ca="1" si="49"/>
        <v>1.2497364603574637</v>
      </c>
      <c r="K105" s="29">
        <f t="shared" ca="1" si="50"/>
        <v>178953.45280788356</v>
      </c>
      <c r="L105" s="29">
        <f t="shared" ca="1" si="51"/>
        <v>412995.67351590213</v>
      </c>
      <c r="M105" s="29">
        <f t="shared" ca="1" si="52"/>
        <v>37019.211909069629</v>
      </c>
      <c r="N105" s="29">
        <f t="shared" ca="1" si="53"/>
        <v>296262.36248045403</v>
      </c>
      <c r="O105" s="29">
        <f t="shared" ca="1" si="54"/>
        <v>267149.5717467136</v>
      </c>
      <c r="P105" s="29">
        <f t="shared" ca="1" si="55"/>
        <v>57356.187897440781</v>
      </c>
    </row>
    <row r="106" spans="1:17" x14ac:dyDescent="0.2">
      <c r="A106" s="3" t="s">
        <v>143</v>
      </c>
      <c r="B106" s="20">
        <f t="shared" ca="1" si="42"/>
        <v>9.5960768925174147E-2</v>
      </c>
      <c r="C106" s="20">
        <f t="shared" ca="1" si="43"/>
        <v>0.16133425285852321</v>
      </c>
      <c r="D106" s="20">
        <f t="shared" ca="1" si="44"/>
        <v>0.17328900787950738</v>
      </c>
      <c r="E106" s="20">
        <f t="shared" ca="1" si="45"/>
        <v>7.4683984348751703E-2</v>
      </c>
      <c r="F106" s="20">
        <f t="shared" ca="1" si="46"/>
        <v>2.1659939182165536E-2</v>
      </c>
      <c r="G106" s="20">
        <f t="shared" ca="1" si="47"/>
        <v>3.7527630965906465E-2</v>
      </c>
      <c r="H106" s="20">
        <f t="shared" ca="1" si="48"/>
        <v>0.5644555841600285</v>
      </c>
      <c r="I106" s="21">
        <f t="shared" ca="1" si="49"/>
        <v>1.2542264095844515</v>
      </c>
      <c r="K106" s="29">
        <f t="shared" ca="1" si="50"/>
        <v>213225.86585636856</v>
      </c>
      <c r="L106" s="29">
        <f t="shared" ca="1" si="51"/>
        <v>358486.45382232161</v>
      </c>
      <c r="M106" s="29">
        <f t="shared" ca="1" si="52"/>
        <v>385050.04870595329</v>
      </c>
      <c r="N106" s="29">
        <f t="shared" ca="1" si="53"/>
        <v>165948.62053245225</v>
      </c>
      <c r="O106" s="29">
        <f t="shared" ca="1" si="54"/>
        <v>48128.618999653852</v>
      </c>
      <c r="P106" s="29">
        <f t="shared" ca="1" si="55"/>
        <v>83386.801667701962</v>
      </c>
    </row>
    <row r="107" spans="1:17" x14ac:dyDescent="0.2">
      <c r="A107" s="3" t="s">
        <v>144</v>
      </c>
      <c r="B107" s="20">
        <f t="shared" ca="1" si="42"/>
        <v>9.5041190957036822E-2</v>
      </c>
      <c r="C107" s="20">
        <f t="shared" ca="1" si="43"/>
        <v>7.1788569136997053E-3</v>
      </c>
      <c r="D107" s="20">
        <f t="shared" ca="1" si="44"/>
        <v>0.29750750534517206</v>
      </c>
      <c r="E107" s="20">
        <f t="shared" ca="1" si="45"/>
        <v>5.2027635841301045E-3</v>
      </c>
      <c r="F107" s="20">
        <f t="shared" ca="1" si="46"/>
        <v>2.0249908466377853E-2</v>
      </c>
      <c r="G107" s="20">
        <f t="shared" ca="1" si="47"/>
        <v>4.1429267475208585E-3</v>
      </c>
      <c r="H107" s="20">
        <f t="shared" ca="1" si="48"/>
        <v>0.42932315201393739</v>
      </c>
      <c r="I107" s="21">
        <f t="shared" ca="1" si="49"/>
        <v>0.7643820681061122</v>
      </c>
      <c r="K107" s="29">
        <f t="shared" ca="1" si="50"/>
        <v>169214.68539075973</v>
      </c>
      <c r="L107" s="29">
        <f t="shared" ca="1" si="51"/>
        <v>12781.489813886164</v>
      </c>
      <c r="M107" s="29">
        <f t="shared" ca="1" si="52"/>
        <v>529692.8459275132</v>
      </c>
      <c r="N107" s="29">
        <f t="shared" ca="1" si="53"/>
        <v>9263.183617396513</v>
      </c>
      <c r="O107" s="29">
        <f t="shared" ca="1" si="54"/>
        <v>36053.650589025026</v>
      </c>
      <c r="P107" s="29">
        <f t="shared" ca="1" si="55"/>
        <v>7376.2127675316178</v>
      </c>
    </row>
    <row r="108" spans="1:17" x14ac:dyDescent="0.2">
      <c r="A108" s="3" t="s">
        <v>145</v>
      </c>
      <c r="B108" s="20">
        <f t="shared" ca="1" si="42"/>
        <v>1.1084479998297725E-2</v>
      </c>
      <c r="C108" s="20">
        <f t="shared" ca="1" si="43"/>
        <v>7.4134798864842158E-2</v>
      </c>
      <c r="D108" s="20">
        <f t="shared" ca="1" si="44"/>
        <v>0.15151743957845831</v>
      </c>
      <c r="E108" s="20">
        <f t="shared" ca="1" si="45"/>
        <v>0.1685496568872431</v>
      </c>
      <c r="F108" s="20">
        <f t="shared" ca="1" si="46"/>
        <v>1.8934714055059844E-2</v>
      </c>
      <c r="G108" s="20">
        <f t="shared" ca="1" si="47"/>
        <v>1.2163466448352901E-2</v>
      </c>
      <c r="H108" s="20">
        <f t="shared" ca="1" si="48"/>
        <v>0.43638455583225411</v>
      </c>
      <c r="I108" s="21">
        <f t="shared" ca="1" si="49"/>
        <v>0.7155105092642815</v>
      </c>
      <c r="K108" s="29">
        <f t="shared" ca="1" si="50"/>
        <v>18174.478960159264</v>
      </c>
      <c r="L108" s="29">
        <f t="shared" ca="1" si="51"/>
        <v>121553.86110955416</v>
      </c>
      <c r="M108" s="29">
        <f t="shared" ca="1" si="52"/>
        <v>248432.9908249006</v>
      </c>
      <c r="N108" s="29">
        <f t="shared" ca="1" si="53"/>
        <v>276359.57602970116</v>
      </c>
      <c r="O108" s="29">
        <f t="shared" ca="1" si="54"/>
        <v>31045.981612413554</v>
      </c>
      <c r="P108" s="29">
        <f t="shared" ca="1" si="55"/>
        <v>19943.620727552618</v>
      </c>
    </row>
    <row r="109" spans="1:17" x14ac:dyDescent="0.2">
      <c r="A109" s="3" t="s">
        <v>146</v>
      </c>
      <c r="B109" s="20">
        <f t="shared" ca="1" si="42"/>
        <v>8.0926894901377111E-2</v>
      </c>
      <c r="C109" s="20">
        <f t="shared" ca="1" si="43"/>
        <v>6.0708343005224964E-2</v>
      </c>
      <c r="D109" s="20">
        <f t="shared" ca="1" si="44"/>
        <v>0.21988887857966849</v>
      </c>
      <c r="E109" s="20">
        <f t="shared" ca="1" si="45"/>
        <v>0.12391431739914296</v>
      </c>
      <c r="F109" s="20">
        <f t="shared" ca="1" si="46"/>
        <v>1.3696324554183592E-2</v>
      </c>
      <c r="G109" s="20">
        <f t="shared" ca="1" si="47"/>
        <v>1.7590362559260744E-2</v>
      </c>
      <c r="H109" s="20">
        <f t="shared" ca="1" si="48"/>
        <v>0.51672512099885781</v>
      </c>
      <c r="I109" s="21">
        <f t="shared" ca="1" si="49"/>
        <v>1.6252682266168159</v>
      </c>
      <c r="K109" s="29">
        <f t="shared" ca="1" si="50"/>
        <v>254541.3520978349</v>
      </c>
      <c r="L109" s="29">
        <f t="shared" ca="1" si="51"/>
        <v>190947.44375155985</v>
      </c>
      <c r="M109" s="29">
        <f t="shared" ca="1" si="52"/>
        <v>691621.89570173447</v>
      </c>
      <c r="N109" s="29">
        <f t="shared" ca="1" si="53"/>
        <v>389750.74891352822</v>
      </c>
      <c r="O109" s="29">
        <f t="shared" ca="1" si="54"/>
        <v>43079.386340490157</v>
      </c>
      <c r="P109" s="29">
        <f t="shared" ca="1" si="55"/>
        <v>55327.399811668416</v>
      </c>
    </row>
    <row r="110" spans="1:17" x14ac:dyDescent="0.2">
      <c r="A110" s="3" t="s">
        <v>147</v>
      </c>
      <c r="B110" s="20">
        <f t="shared" ca="1" si="42"/>
        <v>4.9509236217603426E-2</v>
      </c>
      <c r="C110" s="20">
        <f t="shared" ca="1" si="43"/>
        <v>0.18212913494784255</v>
      </c>
      <c r="D110" s="20">
        <f t="shared" ca="1" si="44"/>
        <v>0.15024754270138455</v>
      </c>
      <c r="E110" s="20">
        <f t="shared" ca="1" si="45"/>
        <v>8.3475444569264839E-2</v>
      </c>
      <c r="F110" s="20">
        <f t="shared" ca="1" si="46"/>
        <v>4.950266239607054E-2</v>
      </c>
      <c r="G110" s="20">
        <f t="shared" ca="1" si="47"/>
        <v>2.7594637305938193E-2</v>
      </c>
      <c r="H110" s="20">
        <f t="shared" ca="1" si="48"/>
        <v>0.54245865813810412</v>
      </c>
      <c r="I110" s="21">
        <f t="shared" ca="1" si="49"/>
        <v>1.9960950771522827</v>
      </c>
      <c r="K110" s="29">
        <f t="shared" ca="1" si="50"/>
        <v>182180.04488439354</v>
      </c>
      <c r="L110" s="29">
        <f t="shared" ca="1" si="51"/>
        <v>670183.91949573625</v>
      </c>
      <c r="M110" s="29">
        <f t="shared" ca="1" si="52"/>
        <v>552868.63955650537</v>
      </c>
      <c r="N110" s="29">
        <f t="shared" ca="1" si="53"/>
        <v>307166.12495359394</v>
      </c>
      <c r="O110" s="29">
        <f t="shared" ca="1" si="54"/>
        <v>182155.85507268528</v>
      </c>
      <c r="P110" s="29">
        <f t="shared" ca="1" si="55"/>
        <v>101540.49318936816</v>
      </c>
    </row>
    <row r="111" spans="1:17" x14ac:dyDescent="0.2">
      <c r="A111" s="3" t="s">
        <v>148</v>
      </c>
      <c r="B111" s="20">
        <f t="shared" ca="1" si="42"/>
        <v>6.2931604916213288E-2</v>
      </c>
      <c r="C111" s="20">
        <f t="shared" ca="1" si="43"/>
        <v>0.1580755195232309</v>
      </c>
      <c r="D111" s="20">
        <f t="shared" ca="1" si="44"/>
        <v>0.14999041481092223</v>
      </c>
      <c r="E111" s="20">
        <f t="shared" ca="1" si="45"/>
        <v>0.22628033492661842</v>
      </c>
      <c r="F111" s="20">
        <f t="shared" ca="1" si="46"/>
        <v>6.8115963743680286E-2</v>
      </c>
      <c r="G111" s="20">
        <f t="shared" ca="1" si="47"/>
        <v>1.3532701296044482E-2</v>
      </c>
      <c r="H111" s="20">
        <f t="shared" ca="1" si="48"/>
        <v>0.67892653921670965</v>
      </c>
      <c r="I111" s="21">
        <f t="shared" ca="1" si="49"/>
        <v>1.6125754553356484</v>
      </c>
      <c r="K111" s="29">
        <f t="shared" ca="1" si="50"/>
        <v>149474.14129641687</v>
      </c>
      <c r="L111" s="29">
        <f t="shared" ca="1" si="51"/>
        <v>375458.44527846301</v>
      </c>
      <c r="M111" s="29">
        <f t="shared" ca="1" si="52"/>
        <v>356254.83390111203</v>
      </c>
      <c r="N111" s="29">
        <f t="shared" ca="1" si="53"/>
        <v>537457.4317698346</v>
      </c>
      <c r="O111" s="29">
        <f t="shared" ca="1" si="54"/>
        <v>161787.94745057204</v>
      </c>
      <c r="P111" s="29">
        <f t="shared" ca="1" si="55"/>
        <v>32142.655639249686</v>
      </c>
    </row>
    <row r="112" spans="1:17" x14ac:dyDescent="0.2">
      <c r="A112" s="3" t="s">
        <v>149</v>
      </c>
      <c r="B112" s="20">
        <f t="shared" ca="1" si="42"/>
        <v>3.7568698970972737E-2</v>
      </c>
      <c r="C112" s="20">
        <f t="shared" ca="1" si="43"/>
        <v>3.505606959710774E-2</v>
      </c>
      <c r="D112" s="20">
        <f t="shared" ca="1" si="44"/>
        <v>0.24481849148143511</v>
      </c>
      <c r="E112" s="20">
        <f t="shared" ca="1" si="45"/>
        <v>0.16196259430134916</v>
      </c>
      <c r="F112" s="20">
        <f t="shared" ca="1" si="46"/>
        <v>8.3964423549211076E-2</v>
      </c>
      <c r="G112" s="20">
        <f t="shared" ca="1" si="47"/>
        <v>4.6803112219405398E-2</v>
      </c>
      <c r="H112" s="20">
        <f t="shared" ca="1" si="48"/>
        <v>0.61017339011948124</v>
      </c>
      <c r="I112" s="21">
        <f t="shared" ca="1" si="49"/>
        <v>1.4732437497623643</v>
      </c>
      <c r="K112" s="29">
        <f t="shared" ca="1" si="50"/>
        <v>90708.398369931208</v>
      </c>
      <c r="L112" s="29">
        <f t="shared" ca="1" si="51"/>
        <v>84641.736695630607</v>
      </c>
      <c r="M112" s="29">
        <f t="shared" ca="1" si="52"/>
        <v>591106.26297657588</v>
      </c>
      <c r="N112" s="29">
        <f t="shared" ca="1" si="53"/>
        <v>391053.40156350745</v>
      </c>
      <c r="O112" s="29">
        <f t="shared" ca="1" si="54"/>
        <v>202729.36217695879</v>
      </c>
      <c r="P112" s="29">
        <f t="shared" ca="1" si="55"/>
        <v>113004.58797976033</v>
      </c>
    </row>
    <row r="113" spans="1:17" x14ac:dyDescent="0.2">
      <c r="A113" s="3" t="s">
        <v>150</v>
      </c>
      <c r="B113" s="20">
        <f t="shared" ca="1" si="42"/>
        <v>7.2349806257266697E-2</v>
      </c>
      <c r="C113" s="20">
        <f t="shared" ca="1" si="43"/>
        <v>4.8425668386453749E-2</v>
      </c>
      <c r="D113" s="20">
        <f t="shared" ca="1" si="44"/>
        <v>0.24851540026078425</v>
      </c>
      <c r="E113" s="20">
        <f t="shared" ca="1" si="45"/>
        <v>3.2382472528874662E-2</v>
      </c>
      <c r="F113" s="20">
        <f t="shared" ca="1" si="46"/>
        <v>2.6203241242481426E-2</v>
      </c>
      <c r="G113" s="20">
        <f t="shared" ca="1" si="47"/>
        <v>2.4213659576202463E-2</v>
      </c>
      <c r="H113" s="20">
        <f t="shared" ca="1" si="48"/>
        <v>0.45209024825206323</v>
      </c>
      <c r="I113" s="21">
        <f t="shared" ca="1" si="49"/>
        <v>1.5946702177859073</v>
      </c>
      <c r="K113" s="29">
        <f t="shared" ca="1" si="50"/>
        <v>255201.43764905274</v>
      </c>
      <c r="L113" s="29">
        <f t="shared" ca="1" si="51"/>
        <v>170813.17602143588</v>
      </c>
      <c r="M113" s="29">
        <f t="shared" ca="1" si="52"/>
        <v>876595.1245116425</v>
      </c>
      <c r="N113" s="29">
        <f t="shared" ca="1" si="53"/>
        <v>114223.57531427033</v>
      </c>
      <c r="O113" s="29">
        <f t="shared" ca="1" si="54"/>
        <v>92427.40488298914</v>
      </c>
      <c r="P113" s="29">
        <f t="shared" ca="1" si="55"/>
        <v>85409.499406516756</v>
      </c>
    </row>
    <row r="114" spans="1:17" x14ac:dyDescent="0.2">
      <c r="A114" s="42" t="s">
        <v>151</v>
      </c>
      <c r="K114" s="42" t="s">
        <v>152</v>
      </c>
      <c r="L114" s="42" t="s">
        <v>153</v>
      </c>
      <c r="M114" s="42" t="s">
        <v>154</v>
      </c>
      <c r="N114" s="42" t="s">
        <v>155</v>
      </c>
      <c r="O114" s="42" t="s">
        <v>156</v>
      </c>
      <c r="P114" s="42" t="s">
        <v>157</v>
      </c>
      <c r="Q114" s="42" t="s">
        <v>158</v>
      </c>
    </row>
    <row r="115" spans="1:17" x14ac:dyDescent="0.2">
      <c r="A115" s="3" t="s">
        <v>109</v>
      </c>
      <c r="K115" s="29">
        <f ca="1">ABS(K99-1*180000)</f>
        <v>132790.24213227595</v>
      </c>
      <c r="L115" s="29">
        <f ca="1">ABS(L99-1*360000)</f>
        <v>203356.25500797795</v>
      </c>
      <c r="M115" s="29">
        <f ca="1">ABS(M99-1*540000)</f>
        <v>338877.04328877886</v>
      </c>
      <c r="N115" s="29">
        <f ca="1">ABS(N99-1*450000)</f>
        <v>275021.95337428094</v>
      </c>
      <c r="O115" s="29">
        <f ca="1">ABS(O99-1*180000)</f>
        <v>70948.767650299997</v>
      </c>
      <c r="P115" s="29">
        <f ca="1">ABS(P99-1*90000)</f>
        <v>83461.106400634249</v>
      </c>
      <c r="Q115" s="14">
        <f ca="1">SUM(K115:P115)/(6*1*1000000)</f>
        <v>0.18407589464237464</v>
      </c>
    </row>
    <row r="116" spans="1:17" x14ac:dyDescent="0.2">
      <c r="A116" s="3" t="s">
        <v>110</v>
      </c>
      <c r="K116" s="29">
        <f ca="1">ABS(SUM(K99:K101)-3*180000)</f>
        <v>154978.46867704648</v>
      </c>
      <c r="L116" s="29">
        <f ca="1">ABS(SUM(L99:L101)-3*360000)</f>
        <v>415394.15845829714</v>
      </c>
      <c r="M116" s="29">
        <f ca="1">ABS(SUM(M99:M101)-3*540000)</f>
        <v>66747.31715473067</v>
      </c>
      <c r="N116" s="29">
        <f ca="1">ABS(SUM(N99:N101)-3*450000)</f>
        <v>29146.405455516884</v>
      </c>
      <c r="O116" s="29">
        <f ca="1">ABS(SUM(O99:O101)-3*180000)</f>
        <v>148755.09517136216</v>
      </c>
      <c r="P116" s="29">
        <f ca="1">ABS(SUM(P99:P101)-3*90000)</f>
        <v>317964.9168628375</v>
      </c>
      <c r="Q116" s="14">
        <f ca="1">SUM(K116:P116)/(6*3*1000000)</f>
        <v>6.2943686765543932E-2</v>
      </c>
    </row>
    <row r="117" spans="1:17" x14ac:dyDescent="0.2">
      <c r="A117" s="3" t="s">
        <v>111</v>
      </c>
      <c r="K117" s="29">
        <f ca="1">ABS(SUM(K99:K103)-5*180000)</f>
        <v>21550.042028481606</v>
      </c>
      <c r="L117" s="29">
        <f ca="1">ABS(SUM(L99:L103)-5*360000)</f>
        <v>141411.78698277054</v>
      </c>
      <c r="M117" s="29">
        <f ca="1">ABS(SUM(M99:M103)-5*540000)</f>
        <v>368242.28002364608</v>
      </c>
      <c r="N117" s="29">
        <f ca="1">ABS(SUM(N99:N103)-5*450000)</f>
        <v>10718.2056896789</v>
      </c>
      <c r="O117" s="29">
        <f ca="1">ABS(SUM(O99:O103)-5*180000)</f>
        <v>208561.15547185298</v>
      </c>
      <c r="P117" s="29">
        <f ca="1">ABS(SUM(P99:P103)-5*90000)</f>
        <v>264423.23922013922</v>
      </c>
      <c r="Q117" s="14">
        <f ca="1">SUM(K117:P117)/(6*5*1000000)</f>
        <v>3.3830223647218979E-2</v>
      </c>
    </row>
    <row r="118" spans="1:17" x14ac:dyDescent="0.2">
      <c r="A118" s="3" t="s">
        <v>112</v>
      </c>
      <c r="K118" s="29">
        <f ca="1">ABS(SUM(K99:K108)-10*180000)</f>
        <v>254701.63922985434</v>
      </c>
      <c r="L118" s="29">
        <f ca="1">ABS(SUM(L99:L108)-10*360000)</f>
        <v>633682.14802520582</v>
      </c>
      <c r="M118" s="29">
        <f ca="1">ABS(SUM(M99:M108)-10*540000)</f>
        <v>981532.18093541823</v>
      </c>
      <c r="N118" s="29">
        <f ca="1">ABS(SUM(N99:N108)-10*450000)</f>
        <v>884795.62646082696</v>
      </c>
      <c r="O118" s="29">
        <f ca="1">ABS(SUM(O99:O108)-10*180000)</f>
        <v>27382.214170953725</v>
      </c>
      <c r="P118" s="29">
        <f ca="1">ABS(SUM(P99:P108)-10*90000)</f>
        <v>106592.06893087178</v>
      </c>
      <c r="Q118" s="14">
        <f ca="1">SUM(K118:P118)/(6*10*1000000)</f>
        <v>4.8144764629218843E-2</v>
      </c>
    </row>
    <row r="119" spans="1:17" x14ac:dyDescent="0.2">
      <c r="A119" s="3" t="s">
        <v>113</v>
      </c>
      <c r="K119" s="29">
        <f ca="1">ABS(SUM(K99:K113)-15*180000)</f>
        <v>222596.26493222546</v>
      </c>
      <c r="L119" s="29">
        <f ca="1">ABS(SUM(L99:L113)-15*360000)</f>
        <v>941637.42678237986</v>
      </c>
      <c r="M119" s="29">
        <f ca="1">ABS(SUM(M99:M113)-15*540000)</f>
        <v>613085.42428784817</v>
      </c>
      <c r="N119" s="29">
        <f ca="1">ABS(SUM(N99:N113)-15*450000)</f>
        <v>1395144.3439460918</v>
      </c>
      <c r="O119" s="29">
        <f ca="1">ABS(SUM(O99:O113)-15*180000)</f>
        <v>245202.25824725814</v>
      </c>
      <c r="P119" s="29">
        <f ca="1">ABS(SUM(P99:P113)-15*90000)</f>
        <v>44016.704957434908</v>
      </c>
      <c r="Q119" s="14">
        <f ca="1">SUM(K119:P119)/(6*15*1000000)</f>
        <v>3.8463138035035982E-2</v>
      </c>
    </row>
    <row r="120" spans="1:17" x14ac:dyDescent="0.2">
      <c r="A120" s="42" t="s">
        <v>121</v>
      </c>
      <c r="B120" s="42" t="s">
        <v>122</v>
      </c>
      <c r="C120" s="42" t="s">
        <v>123</v>
      </c>
      <c r="D120" s="42" t="s">
        <v>124</v>
      </c>
      <c r="E120" s="42" t="s">
        <v>125</v>
      </c>
      <c r="F120" s="42" t="s">
        <v>126</v>
      </c>
      <c r="G120" s="42" t="s">
        <v>127</v>
      </c>
      <c r="H120" s="42" t="s">
        <v>128</v>
      </c>
      <c r="I120" s="42" t="s">
        <v>129</v>
      </c>
      <c r="J120" s="42"/>
      <c r="K120" s="42" t="s">
        <v>130</v>
      </c>
      <c r="L120" s="42" t="s">
        <v>131</v>
      </c>
      <c r="M120" s="42" t="s">
        <v>132</v>
      </c>
      <c r="N120" s="42" t="s">
        <v>133</v>
      </c>
      <c r="O120" s="42" t="s">
        <v>134</v>
      </c>
      <c r="P120" s="42" t="s">
        <v>135</v>
      </c>
    </row>
    <row r="121" spans="1:17" x14ac:dyDescent="0.2">
      <c r="A121" s="3" t="s">
        <v>136</v>
      </c>
      <c r="B121" s="20">
        <f t="shared" ref="B121:B135" ca="1" si="56">RAND()*0.1</f>
        <v>9.1546672597447643E-2</v>
      </c>
      <c r="C121" s="20">
        <f t="shared" ref="C121:C135" ca="1" si="57">RAND()*0.2</f>
        <v>4.6766768303016452E-2</v>
      </c>
      <c r="D121" s="20">
        <f t="shared" ref="D121:D135" ca="1" si="58">RAND()*0.3</f>
        <v>0.17715310223264871</v>
      </c>
      <c r="E121" s="20">
        <f t="shared" ref="E121:E135" ca="1" si="59">RAND()*0.25</f>
        <v>0.12161152567290981</v>
      </c>
      <c r="F121" s="20">
        <f t="shared" ref="F121:F135" ca="1" si="60">RAND()*0.1</f>
        <v>6.9293548066409014E-2</v>
      </c>
      <c r="G121" s="20">
        <f t="shared" ref="G121:G135" ca="1" si="61">RAND()*0.05</f>
        <v>2.9648081416253358E-2</v>
      </c>
      <c r="H121" s="20">
        <f t="shared" ref="H121:H135" ca="1" si="62">SUM(B121:G121)</f>
        <v>0.5360196982886849</v>
      </c>
      <c r="I121" s="21">
        <f t="shared" ref="I121:I135" ca="1" si="63">0.7+RAND()*2</f>
        <v>2.1731745237477629</v>
      </c>
      <c r="K121" s="29">
        <f t="shared" ref="K121:K135" ca="1" si="64">B121/H121*I121*1000000</f>
        <v>371155.9430704047</v>
      </c>
      <c r="L121" s="29">
        <f t="shared" ref="L121:L135" ca="1" si="65">C121/H121*I121*1000000</f>
        <v>189605.62411904772</v>
      </c>
      <c r="M121" s="29">
        <f t="shared" ref="M121:M135" ca="1" si="66">D121/H121*I121*1000000</f>
        <v>718228.47146101226</v>
      </c>
      <c r="N121" s="29">
        <f t="shared" ref="N121:N135" ca="1" si="67">E121/H121*I121*1000000</f>
        <v>493047.30820569454</v>
      </c>
      <c r="O121" s="29">
        <f t="shared" ref="O121:O135" ca="1" si="68">F121/H121*I121*1000000</f>
        <v>280935.52121084422</v>
      </c>
      <c r="P121" s="29">
        <f t="shared" ref="P121:P135" ca="1" si="69">G121/H121*I121*1000000</f>
        <v>120201.65568075987</v>
      </c>
    </row>
    <row r="122" spans="1:17" x14ac:dyDescent="0.2">
      <c r="A122" s="3" t="s">
        <v>137</v>
      </c>
      <c r="B122" s="20">
        <f t="shared" ca="1" si="56"/>
        <v>8.0213612110776961E-2</v>
      </c>
      <c r="C122" s="20">
        <f t="shared" ca="1" si="57"/>
        <v>0.11428641238361299</v>
      </c>
      <c r="D122" s="20">
        <f t="shared" ca="1" si="58"/>
        <v>0.2331804901273074</v>
      </c>
      <c r="E122" s="20">
        <f t="shared" ca="1" si="59"/>
        <v>2.8142086117416976E-2</v>
      </c>
      <c r="F122" s="20">
        <f t="shared" ca="1" si="60"/>
        <v>7.6802887643955195E-2</v>
      </c>
      <c r="G122" s="20">
        <f t="shared" ca="1" si="61"/>
        <v>3.950138055653081E-2</v>
      </c>
      <c r="H122" s="20">
        <f t="shared" ca="1" si="62"/>
        <v>0.57212686893960041</v>
      </c>
      <c r="I122" s="21">
        <f t="shared" ca="1" si="63"/>
        <v>1.5481329666962815</v>
      </c>
      <c r="K122" s="29">
        <f t="shared" ca="1" si="64"/>
        <v>217052.09810656836</v>
      </c>
      <c r="L122" s="29">
        <f t="shared" ca="1" si="65"/>
        <v>309250.57406313851</v>
      </c>
      <c r="M122" s="29">
        <f t="shared" ca="1" si="66"/>
        <v>630969.14959711791</v>
      </c>
      <c r="N122" s="29">
        <f t="shared" ca="1" si="67"/>
        <v>76150.402358709063</v>
      </c>
      <c r="O122" s="29">
        <f t="shared" ca="1" si="68"/>
        <v>207822.93011242925</v>
      </c>
      <c r="P122" s="29">
        <f t="shared" ca="1" si="69"/>
        <v>106887.81245831829</v>
      </c>
    </row>
    <row r="123" spans="1:17" x14ac:dyDescent="0.2">
      <c r="A123" s="3" t="s">
        <v>138</v>
      </c>
      <c r="B123" s="20">
        <f t="shared" ca="1" si="56"/>
        <v>8.2360880004069187E-2</v>
      </c>
      <c r="C123" s="20">
        <f t="shared" ca="1" si="57"/>
        <v>0.12678106631143449</v>
      </c>
      <c r="D123" s="20">
        <f t="shared" ca="1" si="58"/>
        <v>2.8351082146813034E-3</v>
      </c>
      <c r="E123" s="20">
        <f t="shared" ca="1" si="59"/>
        <v>5.8338969216212483E-2</v>
      </c>
      <c r="F123" s="20">
        <f t="shared" ca="1" si="60"/>
        <v>5.6997831212066134E-2</v>
      </c>
      <c r="G123" s="20">
        <f t="shared" ca="1" si="61"/>
        <v>1.8470977587730732E-2</v>
      </c>
      <c r="H123" s="20">
        <f t="shared" ca="1" si="62"/>
        <v>0.34578483254619435</v>
      </c>
      <c r="I123" s="21">
        <f t="shared" ca="1" si="63"/>
        <v>1.7003613816275207</v>
      </c>
      <c r="K123" s="29">
        <f t="shared" ca="1" si="64"/>
        <v>405001.16411863948</v>
      </c>
      <c r="L123" s="29">
        <f t="shared" ca="1" si="65"/>
        <v>623432.86572213087</v>
      </c>
      <c r="M123" s="29">
        <f t="shared" ca="1" si="66"/>
        <v>13941.35331350898</v>
      </c>
      <c r="N123" s="29">
        <f t="shared" ca="1" si="67"/>
        <v>286875.88628096465</v>
      </c>
      <c r="O123" s="29">
        <f t="shared" ca="1" si="68"/>
        <v>280280.97795924469</v>
      </c>
      <c r="P123" s="29">
        <f t="shared" ca="1" si="69"/>
        <v>90829.134233032062</v>
      </c>
    </row>
    <row r="124" spans="1:17" x14ac:dyDescent="0.2">
      <c r="A124" s="3" t="s">
        <v>139</v>
      </c>
      <c r="B124" s="20">
        <f t="shared" ca="1" si="56"/>
        <v>1.0551233728557853E-2</v>
      </c>
      <c r="C124" s="20">
        <f t="shared" ca="1" si="57"/>
        <v>8.0626616171795076E-2</v>
      </c>
      <c r="D124" s="20">
        <f t="shared" ca="1" si="58"/>
        <v>4.0813810879083865E-3</v>
      </c>
      <c r="E124" s="20">
        <f t="shared" ca="1" si="59"/>
        <v>0.12268236085228515</v>
      </c>
      <c r="F124" s="20">
        <f t="shared" ca="1" si="60"/>
        <v>2.6896819534044006E-2</v>
      </c>
      <c r="G124" s="20">
        <f t="shared" ca="1" si="61"/>
        <v>2.9597035868351679E-2</v>
      </c>
      <c r="H124" s="20">
        <f t="shared" ca="1" si="62"/>
        <v>0.27443544724294211</v>
      </c>
      <c r="I124" s="21">
        <f t="shared" ca="1" si="63"/>
        <v>1.5188821585142249</v>
      </c>
      <c r="K124" s="29">
        <f t="shared" ca="1" si="64"/>
        <v>58396.540321677421</v>
      </c>
      <c r="L124" s="29">
        <f t="shared" ca="1" si="65"/>
        <v>446233.64086165256</v>
      </c>
      <c r="M124" s="29">
        <f t="shared" ca="1" si="66"/>
        <v>22588.68881115668</v>
      </c>
      <c r="N124" s="29">
        <f t="shared" ca="1" si="67"/>
        <v>678994.09837528621</v>
      </c>
      <c r="O124" s="29">
        <f t="shared" ca="1" si="68"/>
        <v>148862.32708441414</v>
      </c>
      <c r="P124" s="29">
        <f t="shared" ca="1" si="69"/>
        <v>163806.8630600381</v>
      </c>
    </row>
    <row r="125" spans="1:17" x14ac:dyDescent="0.2">
      <c r="A125" s="3" t="s">
        <v>140</v>
      </c>
      <c r="B125" s="20">
        <f t="shared" ca="1" si="56"/>
        <v>2.5565219131788875E-2</v>
      </c>
      <c r="C125" s="20">
        <f t="shared" ca="1" si="57"/>
        <v>0.19754188577547827</v>
      </c>
      <c r="D125" s="20">
        <f t="shared" ca="1" si="58"/>
        <v>4.7982352711420928E-3</v>
      </c>
      <c r="E125" s="20">
        <f t="shared" ca="1" si="59"/>
        <v>0.10575682595987135</v>
      </c>
      <c r="F125" s="20">
        <f t="shared" ca="1" si="60"/>
        <v>2.4273026250023366E-2</v>
      </c>
      <c r="G125" s="20">
        <f t="shared" ca="1" si="61"/>
        <v>2.6100589353677657E-2</v>
      </c>
      <c r="H125" s="20">
        <f t="shared" ca="1" si="62"/>
        <v>0.38403578174198161</v>
      </c>
      <c r="I125" s="21">
        <f t="shared" ca="1" si="63"/>
        <v>1.6662879827125026</v>
      </c>
      <c r="K125" s="29">
        <f t="shared" ca="1" si="64"/>
        <v>110924.60504977671</v>
      </c>
      <c r="L125" s="29">
        <f t="shared" ca="1" si="65"/>
        <v>857111.9827870517</v>
      </c>
      <c r="M125" s="29">
        <f t="shared" ca="1" si="66"/>
        <v>20819.002162415745</v>
      </c>
      <c r="N125" s="29">
        <f t="shared" ca="1" si="67"/>
        <v>458866.95085393731</v>
      </c>
      <c r="O125" s="29">
        <f t="shared" ca="1" si="68"/>
        <v>105317.92574383868</v>
      </c>
      <c r="P125" s="29">
        <f t="shared" ca="1" si="69"/>
        <v>113247.51611548245</v>
      </c>
    </row>
    <row r="126" spans="1:17" x14ac:dyDescent="0.2">
      <c r="A126" s="3" t="s">
        <v>141</v>
      </c>
      <c r="B126" s="20">
        <f t="shared" ca="1" si="56"/>
        <v>3.2345940764941641E-2</v>
      </c>
      <c r="C126" s="20">
        <f t="shared" ca="1" si="57"/>
        <v>0.17005333288240954</v>
      </c>
      <c r="D126" s="20">
        <f t="shared" ca="1" si="58"/>
        <v>0.23296957726934697</v>
      </c>
      <c r="E126" s="20">
        <f t="shared" ca="1" si="59"/>
        <v>0.16423119863399918</v>
      </c>
      <c r="F126" s="20">
        <f t="shared" ca="1" si="60"/>
        <v>4.1541136419622204E-2</v>
      </c>
      <c r="G126" s="20">
        <f t="shared" ca="1" si="61"/>
        <v>4.4213670289781973E-2</v>
      </c>
      <c r="H126" s="20">
        <f t="shared" ca="1" si="62"/>
        <v>0.68535485626010151</v>
      </c>
      <c r="I126" s="21">
        <f t="shared" ca="1" si="63"/>
        <v>1.339324678244826</v>
      </c>
      <c r="K126" s="29">
        <f t="shared" ca="1" si="64"/>
        <v>63210.636521834866</v>
      </c>
      <c r="L126" s="29">
        <f t="shared" ca="1" si="65"/>
        <v>332319.26974302594</v>
      </c>
      <c r="M126" s="29">
        <f t="shared" ca="1" si="66"/>
        <v>455270.58175346861</v>
      </c>
      <c r="N126" s="29">
        <f t="shared" ca="1" si="67"/>
        <v>320941.61916139635</v>
      </c>
      <c r="O126" s="29">
        <f t="shared" ca="1" si="68"/>
        <v>81179.944463718683</v>
      </c>
      <c r="P126" s="29">
        <f t="shared" ca="1" si="69"/>
        <v>86402.626601381533</v>
      </c>
    </row>
    <row r="127" spans="1:17" x14ac:dyDescent="0.2">
      <c r="A127" s="3" t="s">
        <v>142</v>
      </c>
      <c r="B127" s="20">
        <f t="shared" ca="1" si="56"/>
        <v>5.4008248174821864E-3</v>
      </c>
      <c r="C127" s="20">
        <f t="shared" ca="1" si="57"/>
        <v>3.6362057714090713E-2</v>
      </c>
      <c r="D127" s="20">
        <f t="shared" ca="1" si="58"/>
        <v>0.17530731132386651</v>
      </c>
      <c r="E127" s="20">
        <f t="shared" ca="1" si="59"/>
        <v>0.17798267556158484</v>
      </c>
      <c r="F127" s="20">
        <f t="shared" ca="1" si="60"/>
        <v>2.3799287987005771E-2</v>
      </c>
      <c r="G127" s="20">
        <f t="shared" ca="1" si="61"/>
        <v>9.9854420916067679E-3</v>
      </c>
      <c r="H127" s="20">
        <f t="shared" ca="1" si="62"/>
        <v>0.42883759949563677</v>
      </c>
      <c r="I127" s="21">
        <f t="shared" ca="1" si="63"/>
        <v>2.2381998585518317</v>
      </c>
      <c r="K127" s="29">
        <f t="shared" ca="1" si="64"/>
        <v>28188.119131272313</v>
      </c>
      <c r="L127" s="29">
        <f t="shared" ca="1" si="65"/>
        <v>189781.75544320347</v>
      </c>
      <c r="M127" s="29">
        <f t="shared" ca="1" si="66"/>
        <v>914968.2767314628</v>
      </c>
      <c r="N127" s="29">
        <f t="shared" ca="1" si="67"/>
        <v>928931.60426029493</v>
      </c>
      <c r="O127" s="29">
        <f t="shared" ca="1" si="68"/>
        <v>124213.83542114664</v>
      </c>
      <c r="P127" s="29">
        <f t="shared" ca="1" si="69"/>
        <v>52116.267564451671</v>
      </c>
    </row>
    <row r="128" spans="1:17" x14ac:dyDescent="0.2">
      <c r="A128" s="3" t="s">
        <v>143</v>
      </c>
      <c r="B128" s="20">
        <f t="shared" ca="1" si="56"/>
        <v>5.5982213249543139E-2</v>
      </c>
      <c r="C128" s="20">
        <f t="shared" ca="1" si="57"/>
        <v>0.1852170318798832</v>
      </c>
      <c r="D128" s="20">
        <f t="shared" ca="1" si="58"/>
        <v>3.2688352214596768E-2</v>
      </c>
      <c r="E128" s="20">
        <f t="shared" ca="1" si="59"/>
        <v>0.20363931714596942</v>
      </c>
      <c r="F128" s="20">
        <f t="shared" ca="1" si="60"/>
        <v>1.1962858428483037E-2</v>
      </c>
      <c r="G128" s="20">
        <f t="shared" ca="1" si="61"/>
        <v>3.6027327905107175E-2</v>
      </c>
      <c r="H128" s="20">
        <f t="shared" ca="1" si="62"/>
        <v>0.52551710082358272</v>
      </c>
      <c r="I128" s="21">
        <f t="shared" ca="1" si="63"/>
        <v>0.79536669655460468</v>
      </c>
      <c r="K128" s="29">
        <f t="shared" ca="1" si="64"/>
        <v>84728.713772251067</v>
      </c>
      <c r="L128" s="29">
        <f t="shared" ca="1" si="65"/>
        <v>280324.76690307696</v>
      </c>
      <c r="M128" s="29">
        <f t="shared" ca="1" si="66"/>
        <v>49473.607378316752</v>
      </c>
      <c r="N128" s="29">
        <f t="shared" ca="1" si="67"/>
        <v>308206.77521852544</v>
      </c>
      <c r="O128" s="29">
        <f t="shared" ca="1" si="68"/>
        <v>18105.708024917581</v>
      </c>
      <c r="P128" s="29">
        <f t="shared" ca="1" si="69"/>
        <v>54527.125257516869</v>
      </c>
    </row>
    <row r="129" spans="1:17" x14ac:dyDescent="0.2">
      <c r="A129" s="3" t="s">
        <v>144</v>
      </c>
      <c r="B129" s="20">
        <f t="shared" ca="1" si="56"/>
        <v>9.7711821408971597E-2</v>
      </c>
      <c r="C129" s="20">
        <f t="shared" ca="1" si="57"/>
        <v>6.4685364405703674E-2</v>
      </c>
      <c r="D129" s="20">
        <f t="shared" ca="1" si="58"/>
        <v>0.28981953701544316</v>
      </c>
      <c r="E129" s="20">
        <f t="shared" ca="1" si="59"/>
        <v>0.14521947858640355</v>
      </c>
      <c r="F129" s="20">
        <f t="shared" ca="1" si="60"/>
        <v>4.0246188972123956E-4</v>
      </c>
      <c r="G129" s="20">
        <f t="shared" ca="1" si="61"/>
        <v>1.5605571214678328E-2</v>
      </c>
      <c r="H129" s="20">
        <f t="shared" ca="1" si="62"/>
        <v>0.61344423452092156</v>
      </c>
      <c r="I129" s="21">
        <f t="shared" ca="1" si="63"/>
        <v>1.1291771153997225</v>
      </c>
      <c r="K129" s="29">
        <f t="shared" ca="1" si="64"/>
        <v>179859.79234967029</v>
      </c>
      <c r="L129" s="29">
        <f t="shared" ca="1" si="65"/>
        <v>119067.43771951008</v>
      </c>
      <c r="M129" s="29">
        <f t="shared" ca="1" si="66"/>
        <v>533475.69408514851</v>
      </c>
      <c r="N129" s="29">
        <f t="shared" ca="1" si="67"/>
        <v>267307.93559109478</v>
      </c>
      <c r="O129" s="29">
        <f t="shared" ca="1" si="68"/>
        <v>740.8183663974944</v>
      </c>
      <c r="P129" s="29">
        <f t="shared" ca="1" si="69"/>
        <v>28725.437287901415</v>
      </c>
    </row>
    <row r="130" spans="1:17" x14ac:dyDescent="0.2">
      <c r="A130" s="3" t="s">
        <v>145</v>
      </c>
      <c r="B130" s="20">
        <f t="shared" ca="1" si="56"/>
        <v>1.1401627000529969E-2</v>
      </c>
      <c r="C130" s="20">
        <f t="shared" ca="1" si="57"/>
        <v>0.12915996670880001</v>
      </c>
      <c r="D130" s="20">
        <f t="shared" ca="1" si="58"/>
        <v>0.17598813139514194</v>
      </c>
      <c r="E130" s="20">
        <f t="shared" ca="1" si="59"/>
        <v>1.9266582349379252E-2</v>
      </c>
      <c r="F130" s="20">
        <f t="shared" ca="1" si="60"/>
        <v>2.2781259406676659E-2</v>
      </c>
      <c r="G130" s="20">
        <f t="shared" ca="1" si="61"/>
        <v>3.5164262599868379E-2</v>
      </c>
      <c r="H130" s="20">
        <f t="shared" ca="1" si="62"/>
        <v>0.39376182946039617</v>
      </c>
      <c r="I130" s="21">
        <f t="shared" ca="1" si="63"/>
        <v>1.3422532633084536</v>
      </c>
      <c r="K130" s="29">
        <f t="shared" ca="1" si="64"/>
        <v>38865.806443095986</v>
      </c>
      <c r="L130" s="29">
        <f t="shared" ca="1" si="65"/>
        <v>440279.81849148433</v>
      </c>
      <c r="M130" s="29">
        <f t="shared" ca="1" si="66"/>
        <v>599907.42117487255</v>
      </c>
      <c r="N130" s="29">
        <f t="shared" ca="1" si="67"/>
        <v>65675.825070942723</v>
      </c>
      <c r="O130" s="29">
        <f t="shared" ca="1" si="68"/>
        <v>77656.637827978324</v>
      </c>
      <c r="P130" s="29">
        <f t="shared" ca="1" si="69"/>
        <v>119867.75430007992</v>
      </c>
    </row>
    <row r="131" spans="1:17" x14ac:dyDescent="0.2">
      <c r="A131" s="3" t="s">
        <v>146</v>
      </c>
      <c r="B131" s="20">
        <f t="shared" ca="1" si="56"/>
        <v>3.6274351822001803E-2</v>
      </c>
      <c r="C131" s="20">
        <f t="shared" ca="1" si="57"/>
        <v>1.4587569372747744E-2</v>
      </c>
      <c r="D131" s="20">
        <f t="shared" ca="1" si="58"/>
        <v>0.24271602989952393</v>
      </c>
      <c r="E131" s="20">
        <f t="shared" ca="1" si="59"/>
        <v>8.1048495514095015E-2</v>
      </c>
      <c r="F131" s="20">
        <f t="shared" ca="1" si="60"/>
        <v>6.2891366693659537E-2</v>
      </c>
      <c r="G131" s="20">
        <f t="shared" ca="1" si="61"/>
        <v>1.6538122708995462E-2</v>
      </c>
      <c r="H131" s="20">
        <f t="shared" ca="1" si="62"/>
        <v>0.45405593601102351</v>
      </c>
      <c r="I131" s="21">
        <f t="shared" ca="1" si="63"/>
        <v>0.70993180138912892</v>
      </c>
      <c r="K131" s="29">
        <f t="shared" ca="1" si="64"/>
        <v>56716.175014594592</v>
      </c>
      <c r="L131" s="29">
        <f t="shared" ca="1" si="65"/>
        <v>22808.157720973537</v>
      </c>
      <c r="M131" s="29">
        <f t="shared" ca="1" si="66"/>
        <v>379494.71566517156</v>
      </c>
      <c r="N131" s="29">
        <f t="shared" ca="1" si="67"/>
        <v>126722.06188006602</v>
      </c>
      <c r="O131" s="29">
        <f t="shared" ca="1" si="68"/>
        <v>98332.77732453213</v>
      </c>
      <c r="P131" s="29">
        <f t="shared" ca="1" si="69"/>
        <v>25857.913783791086</v>
      </c>
    </row>
    <row r="132" spans="1:17" x14ac:dyDescent="0.2">
      <c r="A132" s="3" t="s">
        <v>147</v>
      </c>
      <c r="B132" s="20">
        <f t="shared" ca="1" si="56"/>
        <v>8.7709230970594326E-2</v>
      </c>
      <c r="C132" s="20">
        <f t="shared" ca="1" si="57"/>
        <v>6.9471669022593871E-2</v>
      </c>
      <c r="D132" s="20">
        <f t="shared" ca="1" si="58"/>
        <v>0.16155190674002293</v>
      </c>
      <c r="E132" s="20">
        <f t="shared" ca="1" si="59"/>
        <v>0.16671490186539589</v>
      </c>
      <c r="F132" s="20">
        <f t="shared" ca="1" si="60"/>
        <v>5.5523359744890637E-2</v>
      </c>
      <c r="G132" s="20">
        <f t="shared" ca="1" si="61"/>
        <v>1.1759113349652956E-2</v>
      </c>
      <c r="H132" s="20">
        <f t="shared" ca="1" si="62"/>
        <v>0.55273018169315058</v>
      </c>
      <c r="I132" s="21">
        <f t="shared" ca="1" si="63"/>
        <v>1.0018029569263363</v>
      </c>
      <c r="K132" s="29">
        <f t="shared" ca="1" si="64"/>
        <v>158969.72853357979</v>
      </c>
      <c r="L132" s="29">
        <f t="shared" ca="1" si="65"/>
        <v>125914.82382280905</v>
      </c>
      <c r="M132" s="29">
        <f t="shared" ca="1" si="66"/>
        <v>292806.8399910361</v>
      </c>
      <c r="N132" s="29">
        <f t="shared" ca="1" si="67"/>
        <v>302164.57719176373</v>
      </c>
      <c r="O132" s="29">
        <f t="shared" ca="1" si="68"/>
        <v>100634.03051472163</v>
      </c>
      <c r="P132" s="29">
        <f t="shared" ca="1" si="69"/>
        <v>21312.956872425966</v>
      </c>
    </row>
    <row r="133" spans="1:17" x14ac:dyDescent="0.2">
      <c r="A133" s="3" t="s">
        <v>148</v>
      </c>
      <c r="B133" s="20">
        <f t="shared" ca="1" si="56"/>
        <v>1.8139981339168255E-2</v>
      </c>
      <c r="C133" s="20">
        <f t="shared" ca="1" si="57"/>
        <v>0.12498066436448912</v>
      </c>
      <c r="D133" s="20">
        <f t="shared" ca="1" si="58"/>
        <v>0.13631224257120453</v>
      </c>
      <c r="E133" s="20">
        <f t="shared" ca="1" si="59"/>
        <v>2.9816914642945391E-2</v>
      </c>
      <c r="F133" s="20">
        <f t="shared" ca="1" si="60"/>
        <v>8.1491817688280677E-2</v>
      </c>
      <c r="G133" s="20">
        <f t="shared" ca="1" si="61"/>
        <v>1.6508348504011284E-4</v>
      </c>
      <c r="H133" s="20">
        <f t="shared" ca="1" si="62"/>
        <v>0.3909067040911281</v>
      </c>
      <c r="I133" s="21">
        <f t="shared" ca="1" si="63"/>
        <v>1.2529492816328618</v>
      </c>
      <c r="K133" s="29">
        <f t="shared" ca="1" si="64"/>
        <v>58142.969536910074</v>
      </c>
      <c r="L133" s="29">
        <f t="shared" ca="1" si="65"/>
        <v>400592.85756577662</v>
      </c>
      <c r="M133" s="29">
        <f t="shared" ca="1" si="66"/>
        <v>436913.27014831657</v>
      </c>
      <c r="N133" s="29">
        <f t="shared" ca="1" si="67"/>
        <v>95570.327629064253</v>
      </c>
      <c r="O133" s="29">
        <f t="shared" ca="1" si="68"/>
        <v>261200.72478389801</v>
      </c>
      <c r="P133" s="29">
        <f t="shared" ca="1" si="69"/>
        <v>529.13196889618928</v>
      </c>
    </row>
    <row r="134" spans="1:17" x14ac:dyDescent="0.2">
      <c r="A134" s="3" t="s">
        <v>149</v>
      </c>
      <c r="B134" s="20">
        <f t="shared" ca="1" si="56"/>
        <v>6.235232465617422E-2</v>
      </c>
      <c r="C134" s="20">
        <f t="shared" ca="1" si="57"/>
        <v>0.11012068065333287</v>
      </c>
      <c r="D134" s="20">
        <f t="shared" ca="1" si="58"/>
        <v>5.1580458197399835E-2</v>
      </c>
      <c r="E134" s="20">
        <f t="shared" ca="1" si="59"/>
        <v>0.11581346131597428</v>
      </c>
      <c r="F134" s="20">
        <f t="shared" ca="1" si="60"/>
        <v>6.2655235728744554E-2</v>
      </c>
      <c r="G134" s="20">
        <f t="shared" ca="1" si="61"/>
        <v>4.639292448344088E-2</v>
      </c>
      <c r="H134" s="20">
        <f t="shared" ca="1" si="62"/>
        <v>0.44891508503506666</v>
      </c>
      <c r="I134" s="21">
        <f t="shared" ca="1" si="63"/>
        <v>1.0712321179337219</v>
      </c>
      <c r="K134" s="29">
        <f t="shared" ca="1" si="64"/>
        <v>148789.41480504491</v>
      </c>
      <c r="L134" s="29">
        <f t="shared" ca="1" si="65"/>
        <v>262777.55837801279</v>
      </c>
      <c r="M134" s="29">
        <f t="shared" ca="1" si="66"/>
        <v>123084.84459700492</v>
      </c>
      <c r="N134" s="29">
        <f t="shared" ca="1" si="67"/>
        <v>276362.06397709978</v>
      </c>
      <c r="O134" s="29">
        <f t="shared" ca="1" si="68"/>
        <v>149512.24208492954</v>
      </c>
      <c r="P134" s="29">
        <f t="shared" ca="1" si="69"/>
        <v>110705.99409162984</v>
      </c>
    </row>
    <row r="135" spans="1:17" x14ac:dyDescent="0.2">
      <c r="A135" s="3" t="s">
        <v>150</v>
      </c>
      <c r="B135" s="20">
        <f t="shared" ca="1" si="56"/>
        <v>1.8503596762750232E-2</v>
      </c>
      <c r="C135" s="20">
        <f t="shared" ca="1" si="57"/>
        <v>4.7967051267710663E-2</v>
      </c>
      <c r="D135" s="20">
        <f t="shared" ca="1" si="58"/>
        <v>8.2809363392762445E-2</v>
      </c>
      <c r="E135" s="20">
        <f t="shared" ca="1" si="59"/>
        <v>0.22948306160648557</v>
      </c>
      <c r="F135" s="20">
        <f t="shared" ca="1" si="60"/>
        <v>4.3243983980095602E-2</v>
      </c>
      <c r="G135" s="20">
        <f t="shared" ca="1" si="61"/>
        <v>1.0711195140482316E-2</v>
      </c>
      <c r="H135" s="20">
        <f t="shared" ca="1" si="62"/>
        <v>0.43271825215028681</v>
      </c>
      <c r="I135" s="21">
        <f t="shared" ca="1" si="63"/>
        <v>2.6609657268108409</v>
      </c>
      <c r="K135" s="29">
        <f t="shared" ca="1" si="64"/>
        <v>113786.36460036774</v>
      </c>
      <c r="L135" s="29">
        <f t="shared" ca="1" si="65"/>
        <v>294969.48373517313</v>
      </c>
      <c r="M135" s="29">
        <f t="shared" ca="1" si="66"/>
        <v>509229.45069262927</v>
      </c>
      <c r="N135" s="29">
        <f t="shared" ca="1" si="67"/>
        <v>1411187.4384406507</v>
      </c>
      <c r="O135" s="29">
        <f t="shared" ca="1" si="68"/>
        <v>265925.36526937713</v>
      </c>
      <c r="P135" s="29">
        <f t="shared" ca="1" si="69"/>
        <v>65867.624072643099</v>
      </c>
    </row>
    <row r="136" spans="1:17" x14ac:dyDescent="0.2">
      <c r="A136" s="42" t="s">
        <v>151</v>
      </c>
      <c r="K136" s="42" t="s">
        <v>152</v>
      </c>
      <c r="L136" s="42" t="s">
        <v>153</v>
      </c>
      <c r="M136" s="42" t="s">
        <v>154</v>
      </c>
      <c r="N136" s="42" t="s">
        <v>155</v>
      </c>
      <c r="O136" s="42" t="s">
        <v>156</v>
      </c>
      <c r="P136" s="42" t="s">
        <v>157</v>
      </c>
      <c r="Q136" s="42" t="s">
        <v>158</v>
      </c>
    </row>
    <row r="137" spans="1:17" x14ac:dyDescent="0.2">
      <c r="A137" s="3" t="s">
        <v>109</v>
      </c>
      <c r="K137" s="29">
        <f ca="1">ABS(K121-1*180000)</f>
        <v>191155.9430704047</v>
      </c>
      <c r="L137" s="29">
        <f ca="1">ABS(L121-1*360000)</f>
        <v>170394.37588095228</v>
      </c>
      <c r="M137" s="29">
        <f ca="1">ABS(M121-1*540000)</f>
        <v>178228.47146101226</v>
      </c>
      <c r="N137" s="29">
        <f ca="1">ABS(N121-1*450000)</f>
        <v>43047.308205694542</v>
      </c>
      <c r="O137" s="29">
        <f ca="1">ABS(O121-1*180000)</f>
        <v>100935.52121084422</v>
      </c>
      <c r="P137" s="29">
        <f ca="1">ABS(P121-1*90000)</f>
        <v>30201.655680759868</v>
      </c>
      <c r="Q137" s="14">
        <f ca="1">SUM(K137:P137)/(6*1*1000000)</f>
        <v>0.1189938792516113</v>
      </c>
    </row>
    <row r="138" spans="1:17" x14ac:dyDescent="0.2">
      <c r="A138" s="3" t="s">
        <v>110</v>
      </c>
      <c r="K138" s="29">
        <f ca="1">ABS(SUM(K121:K123)-3*180000)</f>
        <v>453209.20529561257</v>
      </c>
      <c r="L138" s="29">
        <f ca="1">ABS(SUM(L121:L123)-3*360000)</f>
        <v>42289.063904317096</v>
      </c>
      <c r="M138" s="29">
        <f ca="1">ABS(SUM(M121:M123)-3*540000)</f>
        <v>256861.02562836092</v>
      </c>
      <c r="N138" s="29">
        <f ca="1">ABS(SUM(N121:N123)-3*450000)</f>
        <v>493926.40315463184</v>
      </c>
      <c r="O138" s="29">
        <f ca="1">ABS(SUM(O121:O123)-3*180000)</f>
        <v>229039.4292825181</v>
      </c>
      <c r="P138" s="29">
        <f ca="1">ABS(SUM(P121:P123)-3*90000)</f>
        <v>47918.602372110239</v>
      </c>
      <c r="Q138" s="14">
        <f ca="1">SUM(K138:P138)/(6*3*1000000)</f>
        <v>8.4624651646530588E-2</v>
      </c>
    </row>
    <row r="139" spans="1:17" x14ac:dyDescent="0.2">
      <c r="A139" s="3" t="s">
        <v>111</v>
      </c>
      <c r="K139" s="29">
        <f ca="1">ABS(SUM(K121:K125)-5*180000)</f>
        <v>262530.35066706664</v>
      </c>
      <c r="L139" s="29">
        <f ca="1">ABS(SUM(L121:L125)-5*360000)</f>
        <v>625634.68755302113</v>
      </c>
      <c r="M139" s="29">
        <f ca="1">ABS(SUM(M121:M125)-5*540000)</f>
        <v>1293453.3346547885</v>
      </c>
      <c r="N139" s="29">
        <f ca="1">ABS(SUM(N121:N125)-5*450000)</f>
        <v>256065.35392540833</v>
      </c>
      <c r="O139" s="29">
        <f ca="1">ABS(SUM(O121:O125)-5*180000)</f>
        <v>123219.68211077095</v>
      </c>
      <c r="P139" s="29">
        <f ca="1">ABS(SUM(P121:P125)-5*90000)</f>
        <v>144972.98154763074</v>
      </c>
      <c r="Q139" s="14">
        <f ca="1">SUM(K139:P139)/(6*5*1000000)</f>
        <v>9.019587968195622E-2</v>
      </c>
    </row>
    <row r="140" spans="1:17" x14ac:dyDescent="0.2">
      <c r="A140" s="3" t="s">
        <v>112</v>
      </c>
      <c r="K140" s="29">
        <f ca="1">ABS(SUM(K121:K130)-10*180000)</f>
        <v>242616.5811148088</v>
      </c>
      <c r="L140" s="29">
        <f ca="1">ABS(SUM(L121:L130)-10*360000)</f>
        <v>187407.73585332138</v>
      </c>
      <c r="M140" s="29">
        <f ca="1">ABS(SUM(M121:M130)-10*540000)</f>
        <v>1440357.7535315193</v>
      </c>
      <c r="N140" s="29">
        <f ca="1">ABS(SUM(N121:N130)-10*450000)</f>
        <v>615001.59462315403</v>
      </c>
      <c r="O140" s="29">
        <f ca="1">ABS(SUM(O121:O130)-10*180000)</f>
        <v>474883.37378507038</v>
      </c>
      <c r="P140" s="29">
        <f ca="1">ABS(SUM(P121:P130)-10*90000)</f>
        <v>36612.192558962153</v>
      </c>
      <c r="Q140" s="14">
        <f ca="1">SUM(K140:P140)/(6*10*1000000)</f>
        <v>4.9947987191113923E-2</v>
      </c>
    </row>
    <row r="141" spans="1:17" x14ac:dyDescent="0.2">
      <c r="A141" s="3" t="s">
        <v>113</v>
      </c>
      <c r="K141" s="29">
        <f ca="1">ABS(SUM(K121:K135)-15*180000)</f>
        <v>606211.92862431169</v>
      </c>
      <c r="L141" s="29">
        <f ca="1">ABS(SUM(L121:L135)-15*360000)</f>
        <v>505529.38292393368</v>
      </c>
      <c r="M141" s="29">
        <f ca="1">ABS(SUM(M121:M135)-15*540000)</f>
        <v>2398828.6324373605</v>
      </c>
      <c r="N141" s="29">
        <f ca="1">ABS(SUM(N121:N135)-15*450000)</f>
        <v>652995.12550450955</v>
      </c>
      <c r="O141" s="29">
        <f ca="1">ABS(SUM(O121:O135)-15*180000)</f>
        <v>499278.23380761221</v>
      </c>
      <c r="P141" s="29">
        <f ca="1">ABS(SUM(P121:P135)-15*90000)</f>
        <v>189114.18665165175</v>
      </c>
      <c r="Q141" s="14">
        <f ca="1">SUM(K141:P141)/(6*15*1000000)</f>
        <v>5.3910638777215324E-2</v>
      </c>
    </row>
    <row r="142" spans="1:17" x14ac:dyDescent="0.2">
      <c r="A142" s="42" t="s">
        <v>121</v>
      </c>
      <c r="B142" s="42" t="s">
        <v>122</v>
      </c>
      <c r="C142" s="42" t="s">
        <v>123</v>
      </c>
      <c r="D142" s="42" t="s">
        <v>124</v>
      </c>
      <c r="E142" s="42" t="s">
        <v>125</v>
      </c>
      <c r="F142" s="42" t="s">
        <v>126</v>
      </c>
      <c r="G142" s="42" t="s">
        <v>127</v>
      </c>
      <c r="H142" s="42" t="s">
        <v>128</v>
      </c>
      <c r="I142" s="42" t="s">
        <v>129</v>
      </c>
      <c r="J142" s="42"/>
      <c r="K142" s="42" t="s">
        <v>130</v>
      </c>
      <c r="L142" s="42" t="s">
        <v>131</v>
      </c>
      <c r="M142" s="42" t="s">
        <v>132</v>
      </c>
      <c r="N142" s="42" t="s">
        <v>133</v>
      </c>
      <c r="O142" s="42" t="s">
        <v>134</v>
      </c>
      <c r="P142" s="42" t="s">
        <v>135</v>
      </c>
    </row>
    <row r="143" spans="1:17" x14ac:dyDescent="0.2">
      <c r="A143" s="3" t="s">
        <v>136</v>
      </c>
      <c r="B143" s="20">
        <f t="shared" ref="B143:B157" ca="1" si="70">RAND()*0.1</f>
        <v>4.7883163979536326E-2</v>
      </c>
      <c r="C143" s="20">
        <f t="shared" ref="C143:C157" ca="1" si="71">RAND()*0.2</f>
        <v>2.2751874806874663E-2</v>
      </c>
      <c r="D143" s="20">
        <f t="shared" ref="D143:D157" ca="1" si="72">RAND()*0.3</f>
        <v>2.3477737210097858E-2</v>
      </c>
      <c r="E143" s="20">
        <f t="shared" ref="E143:E157" ca="1" si="73">RAND()*0.25</f>
        <v>7.2595952453421875E-2</v>
      </c>
      <c r="F143" s="20">
        <f t="shared" ref="F143:F157" ca="1" si="74">RAND()*0.1</f>
        <v>5.3952130447404885E-3</v>
      </c>
      <c r="G143" s="20">
        <f t="shared" ref="G143:G157" ca="1" si="75">RAND()*0.05</f>
        <v>4.5457104237281137E-2</v>
      </c>
      <c r="H143" s="20">
        <f t="shared" ref="H143:H157" ca="1" si="76">SUM(B143:G143)</f>
        <v>0.21756104573195237</v>
      </c>
      <c r="I143" s="21">
        <f t="shared" ref="I143:I157" ca="1" si="77">0.7+RAND()*2</f>
        <v>1.6044038657987778</v>
      </c>
      <c r="K143" s="29">
        <f t="shared" ref="K143:K157" ca="1" si="78">B143/H143*I143*1000000</f>
        <v>353114.37825177744</v>
      </c>
      <c r="L143" s="29">
        <f t="shared" ref="L143:L157" ca="1" si="79">C143/H143*I143*1000000</f>
        <v>167783.6938662887</v>
      </c>
      <c r="M143" s="29">
        <f t="shared" ref="M143:M157" ca="1" si="80">D143/H143*I143*1000000</f>
        <v>173136.56593882004</v>
      </c>
      <c r="N143" s="29">
        <f t="shared" ref="N143:N157" ca="1" si="81">E143/H143*I143*1000000</f>
        <v>535358.82936100615</v>
      </c>
      <c r="O143" s="29">
        <f t="shared" ref="O143:O157" ca="1" si="82">F143/H143*I143*1000000</f>
        <v>39786.996962932622</v>
      </c>
      <c r="P143" s="29">
        <f t="shared" ref="P143:P157" ca="1" si="83">G143/H143*I143*1000000</f>
        <v>335223.40141795279</v>
      </c>
    </row>
    <row r="144" spans="1:17" x14ac:dyDescent="0.2">
      <c r="A144" s="3" t="s">
        <v>137</v>
      </c>
      <c r="B144" s="20">
        <f t="shared" ca="1" si="70"/>
        <v>8.2654592379923647E-2</v>
      </c>
      <c r="C144" s="20">
        <f t="shared" ca="1" si="71"/>
        <v>5.1479043519095935E-3</v>
      </c>
      <c r="D144" s="20">
        <f t="shared" ca="1" si="72"/>
        <v>0.16836027820303776</v>
      </c>
      <c r="E144" s="20">
        <f t="shared" ca="1" si="73"/>
        <v>8.5037766241133045E-2</v>
      </c>
      <c r="F144" s="20">
        <f t="shared" ca="1" si="74"/>
        <v>9.1866800450278077E-2</v>
      </c>
      <c r="G144" s="20">
        <f t="shared" ca="1" si="75"/>
        <v>4.2019839971422189E-2</v>
      </c>
      <c r="H144" s="20">
        <f t="shared" ca="1" si="76"/>
        <v>0.4750871815977043</v>
      </c>
      <c r="I144" s="21">
        <f t="shared" ca="1" si="77"/>
        <v>1.638063602275841</v>
      </c>
      <c r="K144" s="29">
        <f t="shared" ca="1" si="78"/>
        <v>284986.59737182281</v>
      </c>
      <c r="L144" s="29">
        <f t="shared" ca="1" si="79"/>
        <v>17749.573285690298</v>
      </c>
      <c r="M144" s="29">
        <f t="shared" ca="1" si="80"/>
        <v>580493.12731607375</v>
      </c>
      <c r="N144" s="29">
        <f t="shared" ca="1" si="81"/>
        <v>293203.59524327441</v>
      </c>
      <c r="O144" s="29">
        <f t="shared" ca="1" si="82"/>
        <v>316749.57335002429</v>
      </c>
      <c r="P144" s="29">
        <f t="shared" ca="1" si="83"/>
        <v>144881.13570895552</v>
      </c>
    </row>
    <row r="145" spans="1:17" x14ac:dyDescent="0.2">
      <c r="A145" s="3" t="s">
        <v>138</v>
      </c>
      <c r="B145" s="20">
        <f t="shared" ca="1" si="70"/>
        <v>4.3636366871904253E-2</v>
      </c>
      <c r="C145" s="20">
        <f t="shared" ca="1" si="71"/>
        <v>1.4455427672913725E-2</v>
      </c>
      <c r="D145" s="20">
        <f t="shared" ca="1" si="72"/>
        <v>7.8521100028852486E-2</v>
      </c>
      <c r="E145" s="20">
        <f t="shared" ca="1" si="73"/>
        <v>0.24877719881234717</v>
      </c>
      <c r="F145" s="20">
        <f t="shared" ca="1" si="74"/>
        <v>5.9041983723252527E-2</v>
      </c>
      <c r="G145" s="20">
        <f t="shared" ca="1" si="75"/>
        <v>4.0053598212406366E-2</v>
      </c>
      <c r="H145" s="20">
        <f t="shared" ca="1" si="76"/>
        <v>0.48448567532167652</v>
      </c>
      <c r="I145" s="21">
        <f t="shared" ca="1" si="77"/>
        <v>1.25882229306328</v>
      </c>
      <c r="K145" s="29">
        <f t="shared" ca="1" si="78"/>
        <v>113378.85556713259</v>
      </c>
      <c r="L145" s="29">
        <f t="shared" ca="1" si="79"/>
        <v>37559.035359189489</v>
      </c>
      <c r="M145" s="29">
        <f t="shared" ca="1" si="80"/>
        <v>204018.64539450675</v>
      </c>
      <c r="N145" s="29">
        <f t="shared" ca="1" si="81"/>
        <v>646389.15002572606</v>
      </c>
      <c r="O145" s="29">
        <f t="shared" ca="1" si="82"/>
        <v>153406.73444712735</v>
      </c>
      <c r="P145" s="29">
        <f t="shared" ca="1" si="83"/>
        <v>104069.87226959773</v>
      </c>
    </row>
    <row r="146" spans="1:17" x14ac:dyDescent="0.2">
      <c r="A146" s="3" t="s">
        <v>139</v>
      </c>
      <c r="B146" s="20">
        <f t="shared" ca="1" si="70"/>
        <v>5.9641806002196478E-2</v>
      </c>
      <c r="C146" s="20">
        <f t="shared" ca="1" si="71"/>
        <v>0.13331317542252905</v>
      </c>
      <c r="D146" s="20">
        <f t="shared" ca="1" si="72"/>
        <v>0.25216763174944745</v>
      </c>
      <c r="E146" s="20">
        <f t="shared" ca="1" si="73"/>
        <v>2.3725959100556804E-2</v>
      </c>
      <c r="F146" s="20">
        <f t="shared" ca="1" si="74"/>
        <v>7.5319865896873298E-2</v>
      </c>
      <c r="G146" s="20">
        <f t="shared" ca="1" si="75"/>
        <v>1.9073174995705672E-2</v>
      </c>
      <c r="H146" s="20">
        <f t="shared" ca="1" si="76"/>
        <v>0.56324161316730881</v>
      </c>
      <c r="I146" s="21">
        <f t="shared" ca="1" si="77"/>
        <v>2.6288286461210868</v>
      </c>
      <c r="K146" s="29">
        <f t="shared" ca="1" si="78"/>
        <v>278367.37282832363</v>
      </c>
      <c r="L146" s="29">
        <f t="shared" ca="1" si="79"/>
        <v>622215.20261147304</v>
      </c>
      <c r="M146" s="29">
        <f t="shared" ca="1" si="80"/>
        <v>1176946.941543801</v>
      </c>
      <c r="N146" s="29">
        <f t="shared" ca="1" si="81"/>
        <v>110736.63501086843</v>
      </c>
      <c r="O146" s="29">
        <f t="shared" ca="1" si="82"/>
        <v>351541.88977312506</v>
      </c>
      <c r="P146" s="29">
        <f t="shared" ca="1" si="83"/>
        <v>89020.604353495408</v>
      </c>
    </row>
    <row r="147" spans="1:17" x14ac:dyDescent="0.2">
      <c r="A147" s="3" t="s">
        <v>140</v>
      </c>
      <c r="B147" s="20">
        <f t="shared" ca="1" si="70"/>
        <v>4.4529393750741303E-2</v>
      </c>
      <c r="C147" s="20">
        <f t="shared" ca="1" si="71"/>
        <v>6.6418608390491546E-2</v>
      </c>
      <c r="D147" s="20">
        <f t="shared" ca="1" si="72"/>
        <v>0.15568485958712255</v>
      </c>
      <c r="E147" s="20">
        <f t="shared" ca="1" si="73"/>
        <v>0.1341886501099939</v>
      </c>
      <c r="F147" s="20">
        <f t="shared" ca="1" si="74"/>
        <v>9.5749477146938891E-2</v>
      </c>
      <c r="G147" s="20">
        <f t="shared" ca="1" si="75"/>
        <v>1.2603863741912264E-2</v>
      </c>
      <c r="H147" s="20">
        <f t="shared" ca="1" si="76"/>
        <v>0.50917485272720053</v>
      </c>
      <c r="I147" s="21">
        <f t="shared" ca="1" si="77"/>
        <v>2.4464937154179105</v>
      </c>
      <c r="K147" s="29">
        <f t="shared" ca="1" si="78"/>
        <v>213955.73913176972</v>
      </c>
      <c r="L147" s="29">
        <f t="shared" ca="1" si="79"/>
        <v>319129.48399515561</v>
      </c>
      <c r="M147" s="29">
        <f t="shared" ca="1" si="80"/>
        <v>748037.78805171966</v>
      </c>
      <c r="N147" s="29">
        <f t="shared" ca="1" si="81"/>
        <v>644752.36240781331</v>
      </c>
      <c r="O147" s="29">
        <f t="shared" ca="1" si="82"/>
        <v>460059.04030779126</v>
      </c>
      <c r="P147" s="29">
        <f t="shared" ca="1" si="83"/>
        <v>60559.301523660608</v>
      </c>
    </row>
    <row r="148" spans="1:17" x14ac:dyDescent="0.2">
      <c r="A148" s="3" t="s">
        <v>141</v>
      </c>
      <c r="B148" s="20">
        <f t="shared" ca="1" si="70"/>
        <v>8.1821935589172029E-2</v>
      </c>
      <c r="C148" s="20">
        <f t="shared" ca="1" si="71"/>
        <v>0.15945588233466634</v>
      </c>
      <c r="D148" s="20">
        <f t="shared" ca="1" si="72"/>
        <v>4.9769712622453888E-3</v>
      </c>
      <c r="E148" s="20">
        <f t="shared" ca="1" si="73"/>
        <v>8.5282988917239316E-2</v>
      </c>
      <c r="F148" s="20">
        <f t="shared" ca="1" si="74"/>
        <v>6.3509528768697185E-2</v>
      </c>
      <c r="G148" s="20">
        <f t="shared" ca="1" si="75"/>
        <v>1.692747189344489E-2</v>
      </c>
      <c r="H148" s="20">
        <f t="shared" ca="1" si="76"/>
        <v>0.41197477876546518</v>
      </c>
      <c r="I148" s="21">
        <f t="shared" ca="1" si="77"/>
        <v>0.98125288918976206</v>
      </c>
      <c r="K148" s="29">
        <f t="shared" ca="1" si="78"/>
        <v>194885.74260921241</v>
      </c>
      <c r="L148" s="29">
        <f t="shared" ca="1" si="79"/>
        <v>379796.41789739166</v>
      </c>
      <c r="M148" s="29">
        <f t="shared" ca="1" si="80"/>
        <v>11854.287403532895</v>
      </c>
      <c r="N148" s="29">
        <f t="shared" ca="1" si="81"/>
        <v>203129.37487229152</v>
      </c>
      <c r="O148" s="29">
        <f t="shared" ca="1" si="82"/>
        <v>151268.74703861962</v>
      </c>
      <c r="P148" s="29">
        <f t="shared" ca="1" si="83"/>
        <v>40318.319368713928</v>
      </c>
    </row>
    <row r="149" spans="1:17" x14ac:dyDescent="0.2">
      <c r="A149" s="3" t="s">
        <v>142</v>
      </c>
      <c r="B149" s="20">
        <f t="shared" ca="1" si="70"/>
        <v>1.3638055884564459E-3</v>
      </c>
      <c r="C149" s="20">
        <f t="shared" ca="1" si="71"/>
        <v>4.5064597718639E-2</v>
      </c>
      <c r="D149" s="20">
        <f t="shared" ca="1" si="72"/>
        <v>0.13176773876858189</v>
      </c>
      <c r="E149" s="20">
        <f t="shared" ca="1" si="73"/>
        <v>0.16963264552174523</v>
      </c>
      <c r="F149" s="20">
        <f t="shared" ca="1" si="74"/>
        <v>6.5247192599320589E-2</v>
      </c>
      <c r="G149" s="20">
        <f t="shared" ca="1" si="75"/>
        <v>2.9335578488060537E-2</v>
      </c>
      <c r="H149" s="20">
        <f t="shared" ca="1" si="76"/>
        <v>0.44241155868480364</v>
      </c>
      <c r="I149" s="21">
        <f t="shared" ca="1" si="77"/>
        <v>1.4681278207476105</v>
      </c>
      <c r="K149" s="29">
        <f t="shared" ca="1" si="78"/>
        <v>4525.7428003378018</v>
      </c>
      <c r="L149" s="29">
        <f t="shared" ca="1" si="79"/>
        <v>149545.34605337778</v>
      </c>
      <c r="M149" s="29">
        <f t="shared" ca="1" si="80"/>
        <v>437266.79234658851</v>
      </c>
      <c r="N149" s="29">
        <f t="shared" ca="1" si="81"/>
        <v>562920.20700779685</v>
      </c>
      <c r="O149" s="29">
        <f t="shared" ca="1" si="82"/>
        <v>216520.60575792202</v>
      </c>
      <c r="P149" s="29">
        <f t="shared" ca="1" si="83"/>
        <v>97349.126781587751</v>
      </c>
    </row>
    <row r="150" spans="1:17" x14ac:dyDescent="0.2">
      <c r="A150" s="3" t="s">
        <v>143</v>
      </c>
      <c r="B150" s="20">
        <f t="shared" ca="1" si="70"/>
        <v>5.717823038914132E-2</v>
      </c>
      <c r="C150" s="20">
        <f t="shared" ca="1" si="71"/>
        <v>5.8448626250294039E-2</v>
      </c>
      <c r="D150" s="20">
        <f t="shared" ca="1" si="72"/>
        <v>0.17292671254947864</v>
      </c>
      <c r="E150" s="20">
        <f t="shared" ca="1" si="73"/>
        <v>1.6981942427877872E-2</v>
      </c>
      <c r="F150" s="20">
        <f t="shared" ca="1" si="74"/>
        <v>2.5367918126930414E-2</v>
      </c>
      <c r="G150" s="20">
        <f t="shared" ca="1" si="75"/>
        <v>2.9808900268096534E-2</v>
      </c>
      <c r="H150" s="20">
        <f t="shared" ca="1" si="76"/>
        <v>0.36071233001181879</v>
      </c>
      <c r="I150" s="21">
        <f t="shared" ca="1" si="77"/>
        <v>1.303719413492064</v>
      </c>
      <c r="K150" s="29">
        <f t="shared" ca="1" si="78"/>
        <v>206658.77705096186</v>
      </c>
      <c r="L150" s="29">
        <f t="shared" ca="1" si="79"/>
        <v>211250.35767963206</v>
      </c>
      <c r="M150" s="29">
        <f t="shared" ca="1" si="80"/>
        <v>625007.50183596497</v>
      </c>
      <c r="N150" s="29">
        <f t="shared" ca="1" si="81"/>
        <v>61377.685706788914</v>
      </c>
      <c r="O150" s="29">
        <f t="shared" ca="1" si="82"/>
        <v>91687.044190789893</v>
      </c>
      <c r="P150" s="29">
        <f t="shared" ca="1" si="83"/>
        <v>107738.0470279264</v>
      </c>
    </row>
    <row r="151" spans="1:17" x14ac:dyDescent="0.2">
      <c r="A151" s="3" t="s">
        <v>144</v>
      </c>
      <c r="B151" s="20">
        <f t="shared" ca="1" si="70"/>
        <v>9.5330156950250086E-2</v>
      </c>
      <c r="C151" s="20">
        <f t="shared" ca="1" si="71"/>
        <v>1.1443057696592263E-3</v>
      </c>
      <c r="D151" s="20">
        <f t="shared" ca="1" si="72"/>
        <v>0.18424368554983819</v>
      </c>
      <c r="E151" s="20">
        <f t="shared" ca="1" si="73"/>
        <v>0.15339412278027317</v>
      </c>
      <c r="F151" s="20">
        <f t="shared" ca="1" si="74"/>
        <v>2.3707145662435938E-2</v>
      </c>
      <c r="G151" s="20">
        <f t="shared" ca="1" si="75"/>
        <v>1.4065733007288479E-2</v>
      </c>
      <c r="H151" s="20">
        <f t="shared" ca="1" si="76"/>
        <v>0.4718851497197451</v>
      </c>
      <c r="I151" s="21">
        <f t="shared" ca="1" si="77"/>
        <v>1.931771557250304</v>
      </c>
      <c r="K151" s="29">
        <f t="shared" ca="1" si="78"/>
        <v>390256.1584192079</v>
      </c>
      <c r="L151" s="29">
        <f t="shared" ca="1" si="79"/>
        <v>4684.4816793619393</v>
      </c>
      <c r="M151" s="29">
        <f t="shared" ca="1" si="80"/>
        <v>754244.35704223136</v>
      </c>
      <c r="N151" s="29">
        <f t="shared" ca="1" si="81"/>
        <v>627954.50039544574</v>
      </c>
      <c r="O151" s="29">
        <f t="shared" ca="1" si="82"/>
        <v>97050.711855379646</v>
      </c>
      <c r="P151" s="29">
        <f t="shared" ca="1" si="83"/>
        <v>57581.347858677305</v>
      </c>
    </row>
    <row r="152" spans="1:17" x14ac:dyDescent="0.2">
      <c r="A152" s="3" t="s">
        <v>145</v>
      </c>
      <c r="B152" s="20">
        <f t="shared" ca="1" si="70"/>
        <v>3.3853807576760708E-2</v>
      </c>
      <c r="C152" s="20">
        <f t="shared" ca="1" si="71"/>
        <v>3.7461025485861499E-2</v>
      </c>
      <c r="D152" s="20">
        <f t="shared" ca="1" si="72"/>
        <v>0.16665479197026081</v>
      </c>
      <c r="E152" s="20">
        <f t="shared" ca="1" si="73"/>
        <v>0.12824152749332815</v>
      </c>
      <c r="F152" s="20">
        <f t="shared" ca="1" si="74"/>
        <v>7.9492825344503859E-2</v>
      </c>
      <c r="G152" s="20">
        <f t="shared" ca="1" si="75"/>
        <v>3.959413402964021E-2</v>
      </c>
      <c r="H152" s="20">
        <f t="shared" ca="1" si="76"/>
        <v>0.48529811190035521</v>
      </c>
      <c r="I152" s="21">
        <f t="shared" ca="1" si="77"/>
        <v>1.6944982476022397</v>
      </c>
      <c r="K152" s="29">
        <f t="shared" ca="1" si="78"/>
        <v>118206.14217692046</v>
      </c>
      <c r="L152" s="29">
        <f t="shared" ca="1" si="79"/>
        <v>130801.33732770183</v>
      </c>
      <c r="M152" s="29">
        <f t="shared" ca="1" si="80"/>
        <v>581902.64091962168</v>
      </c>
      <c r="N152" s="29">
        <f t="shared" ca="1" si="81"/>
        <v>447776.40439676296</v>
      </c>
      <c r="O152" s="29">
        <f t="shared" ca="1" si="82"/>
        <v>277562.28582004108</v>
      </c>
      <c r="P152" s="29">
        <f t="shared" ca="1" si="83"/>
        <v>138249.43696119176</v>
      </c>
    </row>
    <row r="153" spans="1:17" x14ac:dyDescent="0.2">
      <c r="A153" s="3" t="s">
        <v>146</v>
      </c>
      <c r="B153" s="20">
        <f t="shared" ca="1" si="70"/>
        <v>6.9707193033462261E-2</v>
      </c>
      <c r="C153" s="20">
        <f t="shared" ca="1" si="71"/>
        <v>4.3576435558104934E-2</v>
      </c>
      <c r="D153" s="20">
        <f t="shared" ca="1" si="72"/>
        <v>5.7883490564660132E-3</v>
      </c>
      <c r="E153" s="20">
        <f t="shared" ca="1" si="73"/>
        <v>6.1348379137488473E-2</v>
      </c>
      <c r="F153" s="20">
        <f t="shared" ca="1" si="74"/>
        <v>2.871419723655172E-2</v>
      </c>
      <c r="G153" s="20">
        <f t="shared" ca="1" si="75"/>
        <v>3.1578281276436242E-2</v>
      </c>
      <c r="H153" s="20">
        <f t="shared" ca="1" si="76"/>
        <v>0.24071283529850965</v>
      </c>
      <c r="I153" s="21">
        <f t="shared" ca="1" si="77"/>
        <v>2.5339473350141501</v>
      </c>
      <c r="K153" s="29">
        <f t="shared" ca="1" si="78"/>
        <v>733796.99840024381</v>
      </c>
      <c r="L153" s="29">
        <f t="shared" ca="1" si="79"/>
        <v>458722.49651724123</v>
      </c>
      <c r="M153" s="29">
        <f t="shared" ca="1" si="80"/>
        <v>60933.068432244647</v>
      </c>
      <c r="N153" s="29">
        <f t="shared" ca="1" si="81"/>
        <v>645805.03831504285</v>
      </c>
      <c r="O153" s="29">
        <f t="shared" ca="1" si="82"/>
        <v>302269.97855930863</v>
      </c>
      <c r="P153" s="29">
        <f t="shared" ca="1" si="83"/>
        <v>332419.75479006901</v>
      </c>
    </row>
    <row r="154" spans="1:17" x14ac:dyDescent="0.2">
      <c r="A154" s="3" t="s">
        <v>147</v>
      </c>
      <c r="B154" s="20">
        <f t="shared" ca="1" si="70"/>
        <v>2.7673862218877934E-2</v>
      </c>
      <c r="C154" s="20">
        <f t="shared" ca="1" si="71"/>
        <v>1.9219774832704276E-2</v>
      </c>
      <c r="D154" s="20">
        <f t="shared" ca="1" si="72"/>
        <v>0.17125030451044104</v>
      </c>
      <c r="E154" s="20">
        <f t="shared" ca="1" si="73"/>
        <v>0.19893823462540855</v>
      </c>
      <c r="F154" s="20">
        <f t="shared" ca="1" si="74"/>
        <v>7.0215191852365341E-2</v>
      </c>
      <c r="G154" s="20">
        <f t="shared" ca="1" si="75"/>
        <v>2.4478349590271856E-2</v>
      </c>
      <c r="H154" s="20">
        <f t="shared" ca="1" si="76"/>
        <v>0.51177571763006902</v>
      </c>
      <c r="I154" s="21">
        <f t="shared" ca="1" si="77"/>
        <v>2.3051090286224256</v>
      </c>
      <c r="K154" s="29">
        <f t="shared" ca="1" si="78"/>
        <v>124646.92532305591</v>
      </c>
      <c r="L154" s="29">
        <f t="shared" ca="1" si="79"/>
        <v>86568.539633177919</v>
      </c>
      <c r="M154" s="29">
        <f t="shared" ca="1" si="80"/>
        <v>771335.19524796633</v>
      </c>
      <c r="N154" s="29">
        <f t="shared" ca="1" si="81"/>
        <v>896045.48433208524</v>
      </c>
      <c r="O154" s="29">
        <f t="shared" ca="1" si="82"/>
        <v>316258.99219067115</v>
      </c>
      <c r="P154" s="29">
        <f t="shared" ca="1" si="83"/>
        <v>110253.89189546902</v>
      </c>
    </row>
    <row r="155" spans="1:17" x14ac:dyDescent="0.2">
      <c r="A155" s="3" t="s">
        <v>148</v>
      </c>
      <c r="B155" s="20">
        <f t="shared" ca="1" si="70"/>
        <v>7.7940471801717037E-2</v>
      </c>
      <c r="C155" s="20">
        <f t="shared" ca="1" si="71"/>
        <v>0.1422261565094009</v>
      </c>
      <c r="D155" s="20">
        <f t="shared" ca="1" si="72"/>
        <v>0.24967016794708277</v>
      </c>
      <c r="E155" s="20">
        <f t="shared" ca="1" si="73"/>
        <v>8.4790511837494531E-2</v>
      </c>
      <c r="F155" s="20">
        <f t="shared" ca="1" si="74"/>
        <v>9.8891425608826661E-2</v>
      </c>
      <c r="G155" s="20">
        <f t="shared" ca="1" si="75"/>
        <v>4.7700109429648502E-2</v>
      </c>
      <c r="H155" s="20">
        <f t="shared" ca="1" si="76"/>
        <v>0.70121884313417049</v>
      </c>
      <c r="I155" s="21">
        <f t="shared" ca="1" si="77"/>
        <v>2.2825280623209272</v>
      </c>
      <c r="K155" s="29">
        <f t="shared" ca="1" si="78"/>
        <v>253702.98562258203</v>
      </c>
      <c r="L155" s="29">
        <f t="shared" ca="1" si="79"/>
        <v>462958.45670342376</v>
      </c>
      <c r="M155" s="29">
        <f t="shared" ca="1" si="80"/>
        <v>812698.01894721074</v>
      </c>
      <c r="N155" s="29">
        <f t="shared" ca="1" si="81"/>
        <v>276000.45917563135</v>
      </c>
      <c r="O155" s="29">
        <f t="shared" ca="1" si="82"/>
        <v>321900.15468805609</v>
      </c>
      <c r="P155" s="29">
        <f t="shared" ca="1" si="83"/>
        <v>155267.98718402296</v>
      </c>
    </row>
    <row r="156" spans="1:17" x14ac:dyDescent="0.2">
      <c r="A156" s="3" t="s">
        <v>149</v>
      </c>
      <c r="B156" s="20">
        <f t="shared" ca="1" si="70"/>
        <v>9.3915015352696529E-2</v>
      </c>
      <c r="C156" s="20">
        <f t="shared" ca="1" si="71"/>
        <v>8.014820415971427E-2</v>
      </c>
      <c r="D156" s="20">
        <f t="shared" ca="1" si="72"/>
        <v>7.1705663614113152E-2</v>
      </c>
      <c r="E156" s="20">
        <f t="shared" ca="1" si="73"/>
        <v>4.6142409486974179E-2</v>
      </c>
      <c r="F156" s="20">
        <f t="shared" ca="1" si="74"/>
        <v>8.9195565184389952E-2</v>
      </c>
      <c r="G156" s="20">
        <f t="shared" ca="1" si="75"/>
        <v>8.6895475719619263E-3</v>
      </c>
      <c r="H156" s="20">
        <f t="shared" ca="1" si="76"/>
        <v>0.38979640536985005</v>
      </c>
      <c r="I156" s="21">
        <f t="shared" ca="1" si="77"/>
        <v>1.2276962116408838</v>
      </c>
      <c r="K156" s="29">
        <f t="shared" ca="1" si="78"/>
        <v>295793.15503256593</v>
      </c>
      <c r="L156" s="29">
        <f t="shared" ca="1" si="79"/>
        <v>252433.43771561678</v>
      </c>
      <c r="M156" s="29">
        <f t="shared" ca="1" si="80"/>
        <v>225842.95380742222</v>
      </c>
      <c r="N156" s="29">
        <f t="shared" ca="1" si="81"/>
        <v>145329.35794877459</v>
      </c>
      <c r="O156" s="29">
        <f t="shared" ca="1" si="82"/>
        <v>280928.85404661827</v>
      </c>
      <c r="P156" s="29">
        <f t="shared" ca="1" si="83"/>
        <v>27368.453089885923</v>
      </c>
    </row>
    <row r="157" spans="1:17" x14ac:dyDescent="0.2">
      <c r="A157" s="3" t="s">
        <v>150</v>
      </c>
      <c r="B157" s="20">
        <f t="shared" ca="1" si="70"/>
        <v>1.4369142668373802E-2</v>
      </c>
      <c r="C157" s="20">
        <f t="shared" ca="1" si="71"/>
        <v>0.17572393642224293</v>
      </c>
      <c r="D157" s="20">
        <f t="shared" ca="1" si="72"/>
        <v>7.5003361569255883E-2</v>
      </c>
      <c r="E157" s="20">
        <f t="shared" ca="1" si="73"/>
        <v>0.12349257076478504</v>
      </c>
      <c r="F157" s="20">
        <f t="shared" ca="1" si="74"/>
        <v>5.5133909303874906E-2</v>
      </c>
      <c r="G157" s="20">
        <f t="shared" ca="1" si="75"/>
        <v>4.8999149249507885E-4</v>
      </c>
      <c r="H157" s="20">
        <f t="shared" ca="1" si="76"/>
        <v>0.4442129122210276</v>
      </c>
      <c r="I157" s="21">
        <f t="shared" ca="1" si="77"/>
        <v>1.1533460061266438</v>
      </c>
      <c r="K157" s="29">
        <f t="shared" ca="1" si="78"/>
        <v>37307.770332859713</v>
      </c>
      <c r="L157" s="29">
        <f t="shared" ca="1" si="79"/>
        <v>456246.305943946</v>
      </c>
      <c r="M157" s="29">
        <f t="shared" ca="1" si="80"/>
        <v>194737.30981717064</v>
      </c>
      <c r="N157" s="29">
        <f t="shared" ca="1" si="81"/>
        <v>320633.77573997184</v>
      </c>
      <c r="O157" s="29">
        <f t="shared" ca="1" si="82"/>
        <v>143148.63964632558</v>
      </c>
      <c r="P157" s="29">
        <f t="shared" ca="1" si="83"/>
        <v>1272.2046463702079</v>
      </c>
    </row>
    <row r="158" spans="1:17" x14ac:dyDescent="0.2">
      <c r="A158" s="42" t="s">
        <v>151</v>
      </c>
      <c r="K158" s="42" t="s">
        <v>152</v>
      </c>
      <c r="L158" s="42" t="s">
        <v>153</v>
      </c>
      <c r="M158" s="42" t="s">
        <v>154</v>
      </c>
      <c r="N158" s="42" t="s">
        <v>155</v>
      </c>
      <c r="O158" s="42" t="s">
        <v>156</v>
      </c>
      <c r="P158" s="42" t="s">
        <v>157</v>
      </c>
      <c r="Q158" s="42" t="s">
        <v>158</v>
      </c>
    </row>
    <row r="159" spans="1:17" x14ac:dyDescent="0.2">
      <c r="A159" s="3" t="s">
        <v>109</v>
      </c>
      <c r="K159" s="29">
        <f ca="1">ABS(K143-1*180000)</f>
        <v>173114.37825177744</v>
      </c>
      <c r="L159" s="29">
        <f ca="1">ABS(L143-1*360000)</f>
        <v>192216.3061337113</v>
      </c>
      <c r="M159" s="29">
        <f ca="1">ABS(M143-1*540000)</f>
        <v>366863.43406117999</v>
      </c>
      <c r="N159" s="29">
        <f ca="1">ABS(N143-1*450000)</f>
        <v>85358.829361006152</v>
      </c>
      <c r="O159" s="29">
        <f ca="1">ABS(O143-1*180000)</f>
        <v>140213.00303706736</v>
      </c>
      <c r="P159" s="29">
        <f ca="1">ABS(P143-1*90000)</f>
        <v>245223.40141795279</v>
      </c>
      <c r="Q159" s="14">
        <f ca="1">SUM(K159:P159)/(6*1*1000000)</f>
        <v>0.20049822537711584</v>
      </c>
    </row>
    <row r="160" spans="1:17" x14ac:dyDescent="0.2">
      <c r="A160" s="3" t="s">
        <v>110</v>
      </c>
      <c r="K160" s="29">
        <f ca="1">ABS(SUM(K143:K145)-3*180000)</f>
        <v>211479.83119073277</v>
      </c>
      <c r="L160" s="29">
        <f ca="1">ABS(SUM(L143:L145)-3*360000)</f>
        <v>856907.69748883147</v>
      </c>
      <c r="M160" s="29">
        <f ca="1">ABS(SUM(M143:M145)-3*540000)</f>
        <v>662351.66135059949</v>
      </c>
      <c r="N160" s="29">
        <f ca="1">ABS(SUM(N143:N145)-3*450000)</f>
        <v>124951.57463000668</v>
      </c>
      <c r="O160" s="29">
        <f ca="1">ABS(SUM(O143:O145)-3*180000)</f>
        <v>30056.695239915745</v>
      </c>
      <c r="P160" s="29">
        <f ca="1">ABS(SUM(P143:P145)-3*90000)</f>
        <v>314174.40939650603</v>
      </c>
      <c r="Q160" s="14">
        <f ca="1">SUM(K160:P160)/(6*3*1000000)</f>
        <v>0.12221788162758845</v>
      </c>
    </row>
    <row r="161" spans="1:17" x14ac:dyDescent="0.2">
      <c r="A161" s="3" t="s">
        <v>111</v>
      </c>
      <c r="K161" s="29">
        <f ca="1">ABS(SUM(K143:K147)-5*180000)</f>
        <v>343802.94315082603</v>
      </c>
      <c r="L161" s="29">
        <f ca="1">ABS(SUM(L143:L147)-5*360000)</f>
        <v>635563.01088220277</v>
      </c>
      <c r="M161" s="29">
        <f ca="1">ABS(SUM(M143:M147)-5*540000)</f>
        <v>182633.06824492104</v>
      </c>
      <c r="N161" s="29">
        <f ca="1">ABS(SUM(N143:N147)-5*450000)</f>
        <v>19559.427951311693</v>
      </c>
      <c r="O161" s="29">
        <f ca="1">ABS(SUM(O143:O147)-5*180000)</f>
        <v>421544.23484100052</v>
      </c>
      <c r="P161" s="29">
        <f ca="1">ABS(SUM(P143:P147)-5*90000)</f>
        <v>283754.3152736621</v>
      </c>
      <c r="Q161" s="14">
        <f ca="1">SUM(K161:P161)/(6*5*1000000)</f>
        <v>6.2895233344797477E-2</v>
      </c>
    </row>
    <row r="162" spans="1:17" x14ac:dyDescent="0.2">
      <c r="A162" s="3" t="s">
        <v>112</v>
      </c>
      <c r="K162" s="29">
        <f ca="1">ABS(SUM(K143:K152)-10*180000)</f>
        <v>358335.50620746613</v>
      </c>
      <c r="L162" s="29">
        <f ca="1">ABS(SUM(L143:L152)-10*360000)</f>
        <v>1559485.0702447377</v>
      </c>
      <c r="M162" s="29">
        <f ca="1">ABS(SUM(M143:M152)-10*540000)</f>
        <v>107091.35220713913</v>
      </c>
      <c r="N162" s="29">
        <f ca="1">ABS(SUM(N143:N152)-10*450000)</f>
        <v>366401.25557222543</v>
      </c>
      <c r="O162" s="29">
        <f ca="1">ABS(SUM(O143:O152)-10*180000)</f>
        <v>355633.62950375257</v>
      </c>
      <c r="P162" s="29">
        <f ca="1">ABS(SUM(P143:P152)-10*90000)</f>
        <v>274990.59327175911</v>
      </c>
      <c r="Q162" s="14">
        <f ca="1">SUM(K162:P162)/(6*10*1000000)</f>
        <v>5.036562345011799E-2</v>
      </c>
    </row>
    <row r="163" spans="1:17" x14ac:dyDescent="0.2">
      <c r="A163" s="3" t="s">
        <v>113</v>
      </c>
      <c r="K163" s="29">
        <f ca="1">ABS(SUM(K143:K157)-15*180000)</f>
        <v>903583.34091877379</v>
      </c>
      <c r="L163" s="29">
        <f ca="1">ABS(SUM(L143:L157)-15*360000)</f>
        <v>1642555.8337313323</v>
      </c>
      <c r="M163" s="29">
        <f ca="1">ABS(SUM(M143:M157)-15*540000)</f>
        <v>741544.80595512502</v>
      </c>
      <c r="N163" s="29">
        <f ca="1">ABS(SUM(N143:N157)-15*450000)</f>
        <v>332587.14006072003</v>
      </c>
      <c r="O163" s="29">
        <f ca="1">ABS(SUM(O143:O157)-15*180000)</f>
        <v>820140.24863473233</v>
      </c>
      <c r="P163" s="29">
        <f ca="1">ABS(SUM(P143:P157)-15*90000)</f>
        <v>451572.88487757626</v>
      </c>
      <c r="Q163" s="14">
        <f ca="1">SUM(K163:P163)/(6*15*1000000)</f>
        <v>5.4355380601980668E-2</v>
      </c>
    </row>
    <row r="164" spans="1:17" x14ac:dyDescent="0.2">
      <c r="A164" s="42" t="s">
        <v>121</v>
      </c>
      <c r="B164" s="42" t="s">
        <v>122</v>
      </c>
      <c r="C164" s="42" t="s">
        <v>123</v>
      </c>
      <c r="D164" s="42" t="s">
        <v>124</v>
      </c>
      <c r="E164" s="42" t="s">
        <v>125</v>
      </c>
      <c r="F164" s="42" t="s">
        <v>126</v>
      </c>
      <c r="G164" s="42" t="s">
        <v>127</v>
      </c>
      <c r="H164" s="42" t="s">
        <v>128</v>
      </c>
      <c r="I164" s="42" t="s">
        <v>129</v>
      </c>
      <c r="J164" s="42"/>
      <c r="K164" s="42" t="s">
        <v>130</v>
      </c>
      <c r="L164" s="42" t="s">
        <v>131</v>
      </c>
      <c r="M164" s="42" t="s">
        <v>132</v>
      </c>
      <c r="N164" s="42" t="s">
        <v>133</v>
      </c>
      <c r="O164" s="42" t="s">
        <v>134</v>
      </c>
      <c r="P164" s="42" t="s">
        <v>135</v>
      </c>
    </row>
    <row r="165" spans="1:17" x14ac:dyDescent="0.2">
      <c r="A165" s="3" t="s">
        <v>136</v>
      </c>
      <c r="B165" s="20">
        <f t="shared" ref="B165:B179" ca="1" si="84">RAND()*0.1</f>
        <v>9.7916504335222851E-2</v>
      </c>
      <c r="C165" s="20">
        <f t="shared" ref="C165:C179" ca="1" si="85">RAND()*0.2</f>
        <v>0.19324302758056855</v>
      </c>
      <c r="D165" s="20">
        <f t="shared" ref="D165:D179" ca="1" si="86">RAND()*0.3</f>
        <v>0.2309735715789708</v>
      </c>
      <c r="E165" s="20">
        <f t="shared" ref="E165:E179" ca="1" si="87">RAND()*0.25</f>
        <v>0.17735497706778591</v>
      </c>
      <c r="F165" s="20">
        <f t="shared" ref="F165:F179" ca="1" si="88">RAND()*0.1</f>
        <v>4.7317962536031405E-2</v>
      </c>
      <c r="G165" s="20">
        <f t="shared" ref="G165:G179" ca="1" si="89">RAND()*0.05</f>
        <v>2.2193273020587496E-2</v>
      </c>
      <c r="H165" s="20">
        <f t="shared" ref="H165:H179" ca="1" si="90">SUM(B165:G165)</f>
        <v>0.76899931611916705</v>
      </c>
      <c r="I165" s="21">
        <f t="shared" ref="I165:I179" ca="1" si="91">0.7+RAND()*2</f>
        <v>1.4292626859153472</v>
      </c>
      <c r="K165" s="29">
        <f t="shared" ref="K165:K179" ca="1" si="92">B165/H165*I165*1000000</f>
        <v>181987.68587710345</v>
      </c>
      <c r="L165" s="29">
        <f t="shared" ref="L165:L179" ca="1" si="93">C165/H165*I165*1000000</f>
        <v>359161.63102467143</v>
      </c>
      <c r="M165" s="29">
        <f t="shared" ref="M165:M179" ca="1" si="94">D165/H165*I165*1000000</f>
        <v>429287.64742784714</v>
      </c>
      <c r="N165" s="29">
        <f t="shared" ref="N165:N179" ca="1" si="95">E165/H165*I165*1000000</f>
        <v>329632.08883410401</v>
      </c>
      <c r="O165" s="29">
        <f t="shared" ref="O165:O179" ca="1" si="96">F165/H165*I165*1000000</f>
        <v>87945.19944125654</v>
      </c>
      <c r="P165" s="29">
        <f t="shared" ref="P165:P179" ca="1" si="97">G165/H165*I165*1000000</f>
        <v>41248.433310364664</v>
      </c>
    </row>
    <row r="166" spans="1:17" x14ac:dyDescent="0.2">
      <c r="A166" s="3" t="s">
        <v>137</v>
      </c>
      <c r="B166" s="20">
        <f t="shared" ca="1" si="84"/>
        <v>2.2267653347841546E-2</v>
      </c>
      <c r="C166" s="20">
        <f t="shared" ca="1" si="85"/>
        <v>2.5359382525817511E-2</v>
      </c>
      <c r="D166" s="20">
        <f t="shared" ca="1" si="86"/>
        <v>0.27917941362374715</v>
      </c>
      <c r="E166" s="20">
        <f t="shared" ca="1" si="87"/>
        <v>0.1777350189448508</v>
      </c>
      <c r="F166" s="20">
        <f t="shared" ca="1" si="88"/>
        <v>8.521233058592137E-2</v>
      </c>
      <c r="G166" s="20">
        <f t="shared" ca="1" si="89"/>
        <v>2.9709002901495366E-3</v>
      </c>
      <c r="H166" s="20">
        <f t="shared" ca="1" si="90"/>
        <v>0.59272469931832794</v>
      </c>
      <c r="I166" s="21">
        <f t="shared" ca="1" si="91"/>
        <v>1.3935885252485885</v>
      </c>
      <c r="K166" s="29">
        <f t="shared" ca="1" si="92"/>
        <v>52354.737748324063</v>
      </c>
      <c r="L166" s="29">
        <f t="shared" ca="1" si="93"/>
        <v>59623.876879119052</v>
      </c>
      <c r="M166" s="29">
        <f t="shared" ca="1" si="94"/>
        <v>656394.49099915905</v>
      </c>
      <c r="N166" s="29">
        <f t="shared" ca="1" si="95"/>
        <v>417882.84379112866</v>
      </c>
      <c r="O166" s="29">
        <f t="shared" ca="1" si="96"/>
        <v>200347.52432419412</v>
      </c>
      <c r="P166" s="29">
        <f t="shared" ca="1" si="97"/>
        <v>6985.0515066633989</v>
      </c>
    </row>
    <row r="167" spans="1:17" x14ac:dyDescent="0.2">
      <c r="A167" s="3" t="s">
        <v>138</v>
      </c>
      <c r="B167" s="20">
        <f t="shared" ca="1" si="84"/>
        <v>6.8292919697718335E-3</v>
      </c>
      <c r="C167" s="20">
        <f t="shared" ca="1" si="85"/>
        <v>5.148242569364303E-3</v>
      </c>
      <c r="D167" s="20">
        <f t="shared" ca="1" si="86"/>
        <v>1.3525476628790211E-2</v>
      </c>
      <c r="E167" s="20">
        <f t="shared" ca="1" si="87"/>
        <v>8.7146453446319549E-2</v>
      </c>
      <c r="F167" s="20">
        <f t="shared" ca="1" si="88"/>
        <v>2.491242815566639E-2</v>
      </c>
      <c r="G167" s="20">
        <f t="shared" ca="1" si="89"/>
        <v>1.2304194190844431E-2</v>
      </c>
      <c r="H167" s="20">
        <f t="shared" ca="1" si="90"/>
        <v>0.14986608696075673</v>
      </c>
      <c r="I167" s="21">
        <f t="shared" ca="1" si="91"/>
        <v>1.1579302852851037</v>
      </c>
      <c r="K167" s="29">
        <f t="shared" ca="1" si="92"/>
        <v>52766.067088439289</v>
      </c>
      <c r="L167" s="29">
        <f t="shared" ca="1" si="93"/>
        <v>39777.551465809098</v>
      </c>
      <c r="M167" s="29">
        <f t="shared" ca="1" si="94"/>
        <v>104503.68945372623</v>
      </c>
      <c r="N167" s="29">
        <f t="shared" ca="1" si="95"/>
        <v>673331.23688687163</v>
      </c>
      <c r="O167" s="29">
        <f t="shared" ca="1" si="96"/>
        <v>192484.20791148796</v>
      </c>
      <c r="P167" s="29">
        <f t="shared" ca="1" si="97"/>
        <v>95067.532478769324</v>
      </c>
    </row>
    <row r="168" spans="1:17" x14ac:dyDescent="0.2">
      <c r="A168" s="3" t="s">
        <v>139</v>
      </c>
      <c r="B168" s="20">
        <f t="shared" ca="1" si="84"/>
        <v>8.1096470309941077E-2</v>
      </c>
      <c r="C168" s="20">
        <f t="shared" ca="1" si="85"/>
        <v>0.17291183390034787</v>
      </c>
      <c r="D168" s="20">
        <f t="shared" ca="1" si="86"/>
        <v>0.26294184644328306</v>
      </c>
      <c r="E168" s="20">
        <f t="shared" ca="1" si="87"/>
        <v>0.21286603714658792</v>
      </c>
      <c r="F168" s="20">
        <f t="shared" ca="1" si="88"/>
        <v>4.0184893243084968E-2</v>
      </c>
      <c r="G168" s="20">
        <f t="shared" ca="1" si="89"/>
        <v>4.7578454934372315E-2</v>
      </c>
      <c r="H168" s="20">
        <f t="shared" ca="1" si="90"/>
        <v>0.81757953597761723</v>
      </c>
      <c r="I168" s="21">
        <f t="shared" ca="1" si="91"/>
        <v>1.1664915879144122</v>
      </c>
      <c r="K168" s="29">
        <f t="shared" ca="1" si="92"/>
        <v>115705.37943196141</v>
      </c>
      <c r="L168" s="29">
        <f t="shared" ca="1" si="93"/>
        <v>246704.07075982855</v>
      </c>
      <c r="M168" s="29">
        <f t="shared" ca="1" si="94"/>
        <v>375155.49067653017</v>
      </c>
      <c r="N168" s="29">
        <f t="shared" ca="1" si="95"/>
        <v>303709.21819521848</v>
      </c>
      <c r="O168" s="29">
        <f t="shared" ca="1" si="96"/>
        <v>57334.287205765642</v>
      </c>
      <c r="P168" s="29">
        <f t="shared" ca="1" si="97"/>
        <v>67883.141645108</v>
      </c>
    </row>
    <row r="169" spans="1:17" x14ac:dyDescent="0.2">
      <c r="A169" s="3" t="s">
        <v>140</v>
      </c>
      <c r="B169" s="20">
        <f t="shared" ca="1" si="84"/>
        <v>7.7577252107505851E-2</v>
      </c>
      <c r="C169" s="20">
        <f t="shared" ca="1" si="85"/>
        <v>0.11248958063032483</v>
      </c>
      <c r="D169" s="20">
        <f t="shared" ca="1" si="86"/>
        <v>3.7032428706787031E-2</v>
      </c>
      <c r="E169" s="20">
        <f t="shared" ca="1" si="87"/>
        <v>7.5737930190156733E-3</v>
      </c>
      <c r="F169" s="20">
        <f t="shared" ca="1" si="88"/>
        <v>5.39322419998449E-2</v>
      </c>
      <c r="G169" s="20">
        <f t="shared" ca="1" si="89"/>
        <v>2.5954875409719025E-2</v>
      </c>
      <c r="H169" s="20">
        <f t="shared" ca="1" si="90"/>
        <v>0.31456017187319729</v>
      </c>
      <c r="I169" s="21">
        <f t="shared" ca="1" si="91"/>
        <v>1.722493937782815</v>
      </c>
      <c r="K169" s="29">
        <f t="shared" ca="1" si="92"/>
        <v>424803.76860581769</v>
      </c>
      <c r="L169" s="29">
        <f t="shared" ca="1" si="93"/>
        <v>615979.51051976648</v>
      </c>
      <c r="M169" s="29">
        <f t="shared" ca="1" si="94"/>
        <v>202785.15734830112</v>
      </c>
      <c r="N169" s="29">
        <f t="shared" ca="1" si="95"/>
        <v>41473.186143016268</v>
      </c>
      <c r="O169" s="29">
        <f t="shared" ca="1" si="96"/>
        <v>295326.51683957234</v>
      </c>
      <c r="P169" s="29">
        <f t="shared" ca="1" si="97"/>
        <v>142125.79832634126</v>
      </c>
    </row>
    <row r="170" spans="1:17" x14ac:dyDescent="0.2">
      <c r="A170" s="3" t="s">
        <v>141</v>
      </c>
      <c r="B170" s="20">
        <f t="shared" ca="1" si="84"/>
        <v>7.680200992644956E-2</v>
      </c>
      <c r="C170" s="20">
        <f t="shared" ca="1" si="85"/>
        <v>0.18872854179272977</v>
      </c>
      <c r="D170" s="20">
        <f t="shared" ca="1" si="86"/>
        <v>0.18288996276456501</v>
      </c>
      <c r="E170" s="20">
        <f t="shared" ca="1" si="87"/>
        <v>3.7126386618328261E-2</v>
      </c>
      <c r="F170" s="20">
        <f t="shared" ca="1" si="88"/>
        <v>7.2387929932636432E-3</v>
      </c>
      <c r="G170" s="20">
        <f t="shared" ca="1" si="89"/>
        <v>2.8818310738494182E-2</v>
      </c>
      <c r="H170" s="20">
        <f t="shared" ca="1" si="90"/>
        <v>0.5216040048338304</v>
      </c>
      <c r="I170" s="21">
        <f t="shared" ca="1" si="91"/>
        <v>2.4223978556038706</v>
      </c>
      <c r="K170" s="29">
        <f t="shared" ca="1" si="92"/>
        <v>356678.67276281316</v>
      </c>
      <c r="L170" s="29">
        <f t="shared" ca="1" si="93"/>
        <v>876480.2622165418</v>
      </c>
      <c r="M170" s="29">
        <f t="shared" ca="1" si="94"/>
        <v>849365.13045656669</v>
      </c>
      <c r="N170" s="29">
        <f t="shared" ca="1" si="95"/>
        <v>172419.8405248241</v>
      </c>
      <c r="O170" s="29">
        <f t="shared" ca="1" si="96"/>
        <v>33617.91025670604</v>
      </c>
      <c r="P170" s="29">
        <f t="shared" ca="1" si="97"/>
        <v>133836.03938641879</v>
      </c>
    </row>
    <row r="171" spans="1:17" x14ac:dyDescent="0.2">
      <c r="A171" s="3" t="s">
        <v>142</v>
      </c>
      <c r="B171" s="20">
        <f t="shared" ca="1" si="84"/>
        <v>5.3934894637613522E-2</v>
      </c>
      <c r="C171" s="20">
        <f t="shared" ca="1" si="85"/>
        <v>1.0922152704811805E-2</v>
      </c>
      <c r="D171" s="20">
        <f t="shared" ca="1" si="86"/>
        <v>0.14075026813270441</v>
      </c>
      <c r="E171" s="20">
        <f t="shared" ca="1" si="87"/>
        <v>0.10603535651957213</v>
      </c>
      <c r="F171" s="20">
        <f t="shared" ca="1" si="88"/>
        <v>7.7628435128496445E-2</v>
      </c>
      <c r="G171" s="20">
        <f t="shared" ca="1" si="89"/>
        <v>8.6708316380366135E-3</v>
      </c>
      <c r="H171" s="20">
        <f t="shared" ca="1" si="90"/>
        <v>0.3979419387612349</v>
      </c>
      <c r="I171" s="21">
        <f t="shared" ca="1" si="91"/>
        <v>1.8741821524399433</v>
      </c>
      <c r="K171" s="29">
        <f t="shared" ca="1" si="92"/>
        <v>254016.49607028314</v>
      </c>
      <c r="L171" s="29">
        <f t="shared" ca="1" si="93"/>
        <v>51439.925455718294</v>
      </c>
      <c r="M171" s="29">
        <f t="shared" ca="1" si="94"/>
        <v>662889.77056958561</v>
      </c>
      <c r="N171" s="29">
        <f t="shared" ca="1" si="95"/>
        <v>499393.38722432626</v>
      </c>
      <c r="O171" s="29">
        <f t="shared" ca="1" si="96"/>
        <v>365605.66622500133</v>
      </c>
      <c r="P171" s="29">
        <f t="shared" ca="1" si="97"/>
        <v>40836.906895028842</v>
      </c>
    </row>
    <row r="172" spans="1:17" x14ac:dyDescent="0.2">
      <c r="A172" s="3" t="s">
        <v>143</v>
      </c>
      <c r="B172" s="20">
        <f t="shared" ca="1" si="84"/>
        <v>1.1449794374407841E-2</v>
      </c>
      <c r="C172" s="20">
        <f t="shared" ca="1" si="85"/>
        <v>7.2563686873357375E-2</v>
      </c>
      <c r="D172" s="20">
        <f t="shared" ca="1" si="86"/>
        <v>0.11628814425676692</v>
      </c>
      <c r="E172" s="20">
        <f t="shared" ca="1" si="87"/>
        <v>0.23899341173947783</v>
      </c>
      <c r="F172" s="20">
        <f t="shared" ca="1" si="88"/>
        <v>1.1570371242293532E-2</v>
      </c>
      <c r="G172" s="20">
        <f t="shared" ca="1" si="89"/>
        <v>2.5145312530504966E-2</v>
      </c>
      <c r="H172" s="20">
        <f t="shared" ca="1" si="90"/>
        <v>0.47601072101680847</v>
      </c>
      <c r="I172" s="21">
        <f t="shared" ca="1" si="91"/>
        <v>2.311602898041853</v>
      </c>
      <c r="K172" s="29">
        <f t="shared" ca="1" si="92"/>
        <v>55602.48265275915</v>
      </c>
      <c r="L172" s="29">
        <f t="shared" ca="1" si="93"/>
        <v>352383.72049845371</v>
      </c>
      <c r="M172" s="29">
        <f t="shared" ca="1" si="94"/>
        <v>564718.39688324882</v>
      </c>
      <c r="N172" s="29">
        <f t="shared" ca="1" si="95"/>
        <v>1160599.6226508918</v>
      </c>
      <c r="O172" s="29">
        <f t="shared" ca="1" si="96"/>
        <v>56188.027946037393</v>
      </c>
      <c r="P172" s="29">
        <f t="shared" ca="1" si="97"/>
        <v>122110.64741046222</v>
      </c>
    </row>
    <row r="173" spans="1:17" x14ac:dyDescent="0.2">
      <c r="A173" s="3" t="s">
        <v>144</v>
      </c>
      <c r="B173" s="20">
        <f t="shared" ca="1" si="84"/>
        <v>6.8028042716518869E-2</v>
      </c>
      <c r="C173" s="20">
        <f t="shared" ca="1" si="85"/>
        <v>0.1943816978852807</v>
      </c>
      <c r="D173" s="20">
        <f t="shared" ca="1" si="86"/>
        <v>9.5940796347465399E-2</v>
      </c>
      <c r="E173" s="20">
        <f t="shared" ca="1" si="87"/>
        <v>0.13502533444204018</v>
      </c>
      <c r="F173" s="20">
        <f t="shared" ca="1" si="88"/>
        <v>8.6365981702256484E-2</v>
      </c>
      <c r="G173" s="20">
        <f t="shared" ca="1" si="89"/>
        <v>1.3786272600318783E-2</v>
      </c>
      <c r="H173" s="20">
        <f t="shared" ca="1" si="90"/>
        <v>0.59352812569388047</v>
      </c>
      <c r="I173" s="21">
        <f t="shared" ca="1" si="91"/>
        <v>1.3152210118152183</v>
      </c>
      <c r="K173" s="29">
        <f t="shared" ca="1" si="92"/>
        <v>150745.86578155708</v>
      </c>
      <c r="L173" s="29">
        <f t="shared" ca="1" si="93"/>
        <v>430737.62186443747</v>
      </c>
      <c r="M173" s="29">
        <f t="shared" ca="1" si="94"/>
        <v>212598.7729712945</v>
      </c>
      <c r="N173" s="29">
        <f t="shared" ca="1" si="95"/>
        <v>299207.65216969961</v>
      </c>
      <c r="O173" s="29">
        <f t="shared" ca="1" si="96"/>
        <v>191381.58567980322</v>
      </c>
      <c r="P173" s="29">
        <f t="shared" ca="1" si="97"/>
        <v>30549.513348426379</v>
      </c>
    </row>
    <row r="174" spans="1:17" x14ac:dyDescent="0.2">
      <c r="A174" s="3" t="s">
        <v>145</v>
      </c>
      <c r="B174" s="20">
        <f t="shared" ca="1" si="84"/>
        <v>5.2371653534629886E-2</v>
      </c>
      <c r="C174" s="20">
        <f t="shared" ca="1" si="85"/>
        <v>0.17105025924822931</v>
      </c>
      <c r="D174" s="20">
        <f t="shared" ca="1" si="86"/>
        <v>0.28089742906517118</v>
      </c>
      <c r="E174" s="20">
        <f t="shared" ca="1" si="87"/>
        <v>0.11179325164850212</v>
      </c>
      <c r="F174" s="20">
        <f t="shared" ca="1" si="88"/>
        <v>6.0328812562482542E-2</v>
      </c>
      <c r="G174" s="20">
        <f t="shared" ca="1" si="89"/>
        <v>4.5577078006824333E-2</v>
      </c>
      <c r="H174" s="20">
        <f t="shared" ca="1" si="90"/>
        <v>0.72201848406583946</v>
      </c>
      <c r="I174" s="21">
        <f t="shared" ca="1" si="91"/>
        <v>1.2744784446776074</v>
      </c>
      <c r="K174" s="29">
        <f t="shared" ca="1" si="92"/>
        <v>92444.369521048357</v>
      </c>
      <c r="L174" s="29">
        <f t="shared" ca="1" si="93"/>
        <v>301931.14605706668</v>
      </c>
      <c r="M174" s="29">
        <f t="shared" ca="1" si="94"/>
        <v>495829.02156875085</v>
      </c>
      <c r="N174" s="29">
        <f t="shared" ca="1" si="95"/>
        <v>197333.02211892276</v>
      </c>
      <c r="O174" s="29">
        <f t="shared" ca="1" si="96"/>
        <v>106490.03162759529</v>
      </c>
      <c r="P174" s="29">
        <f t="shared" ca="1" si="97"/>
        <v>80450.853784223364</v>
      </c>
    </row>
    <row r="175" spans="1:17" x14ac:dyDescent="0.2">
      <c r="A175" s="3" t="s">
        <v>146</v>
      </c>
      <c r="B175" s="20">
        <f t="shared" ca="1" si="84"/>
        <v>1.7484619928546476E-2</v>
      </c>
      <c r="C175" s="20">
        <f t="shared" ca="1" si="85"/>
        <v>7.3932198155537379E-2</v>
      </c>
      <c r="D175" s="20">
        <f t="shared" ca="1" si="86"/>
        <v>0.13755514423803819</v>
      </c>
      <c r="E175" s="20">
        <f t="shared" ca="1" si="87"/>
        <v>0.21588951936375755</v>
      </c>
      <c r="F175" s="20">
        <f t="shared" ca="1" si="88"/>
        <v>5.9817999284778094E-2</v>
      </c>
      <c r="G175" s="20">
        <f t="shared" ca="1" si="89"/>
        <v>2.1905413336824033E-2</v>
      </c>
      <c r="H175" s="20">
        <f t="shared" ca="1" si="90"/>
        <v>0.52658489430748168</v>
      </c>
      <c r="I175" s="21">
        <f t="shared" ca="1" si="91"/>
        <v>2.0413318486505538</v>
      </c>
      <c r="K175" s="29">
        <f t="shared" ca="1" si="92"/>
        <v>67779.976044757175</v>
      </c>
      <c r="L175" s="29">
        <f t="shared" ca="1" si="93"/>
        <v>286601.74715820345</v>
      </c>
      <c r="M175" s="29">
        <f t="shared" ca="1" si="94"/>
        <v>533239.17931239924</v>
      </c>
      <c r="N175" s="29">
        <f t="shared" ca="1" si="95"/>
        <v>836906.17872104293</v>
      </c>
      <c r="O175" s="29">
        <f t="shared" ca="1" si="96"/>
        <v>231887.37159496348</v>
      </c>
      <c r="P175" s="29">
        <f t="shared" ca="1" si="97"/>
        <v>84917.39581918763</v>
      </c>
    </row>
    <row r="176" spans="1:17" x14ac:dyDescent="0.2">
      <c r="A176" s="3" t="s">
        <v>147</v>
      </c>
      <c r="B176" s="20">
        <f t="shared" ca="1" si="84"/>
        <v>6.5901255997333902E-2</v>
      </c>
      <c r="C176" s="20">
        <f t="shared" ca="1" si="85"/>
        <v>0.13270507349652377</v>
      </c>
      <c r="D176" s="20">
        <f t="shared" ca="1" si="86"/>
        <v>0.2558990145429047</v>
      </c>
      <c r="E176" s="20">
        <f t="shared" ca="1" si="87"/>
        <v>0.10916939609591983</v>
      </c>
      <c r="F176" s="20">
        <f t="shared" ca="1" si="88"/>
        <v>8.0906442324751637E-2</v>
      </c>
      <c r="G176" s="20">
        <f t="shared" ca="1" si="89"/>
        <v>4.5148737431657968E-2</v>
      </c>
      <c r="H176" s="20">
        <f t="shared" ca="1" si="90"/>
        <v>0.68972991988909171</v>
      </c>
      <c r="I176" s="21">
        <f t="shared" ca="1" si="91"/>
        <v>2.3794601592678717</v>
      </c>
      <c r="K176" s="29">
        <f t="shared" ca="1" si="92"/>
        <v>227349.00802416084</v>
      </c>
      <c r="L176" s="29">
        <f t="shared" ca="1" si="93"/>
        <v>457811.71181970503</v>
      </c>
      <c r="M176" s="29">
        <f t="shared" ca="1" si="94"/>
        <v>882811.50685570168</v>
      </c>
      <c r="N176" s="29">
        <f t="shared" ca="1" si="95"/>
        <v>376617.31227107672</v>
      </c>
      <c r="O176" s="29">
        <f t="shared" ca="1" si="96"/>
        <v>279114.54989629349</v>
      </c>
      <c r="P176" s="29">
        <f t="shared" ca="1" si="97"/>
        <v>155756.07040093438</v>
      </c>
    </row>
    <row r="177" spans="1:17" x14ac:dyDescent="0.2">
      <c r="A177" s="3" t="s">
        <v>148</v>
      </c>
      <c r="B177" s="20">
        <f t="shared" ca="1" si="84"/>
        <v>1.3350501806500804E-2</v>
      </c>
      <c r="C177" s="20">
        <f t="shared" ca="1" si="85"/>
        <v>8.6150184721988307E-2</v>
      </c>
      <c r="D177" s="20">
        <f t="shared" ca="1" si="86"/>
        <v>0.24409603538948188</v>
      </c>
      <c r="E177" s="20">
        <f t="shared" ca="1" si="87"/>
        <v>0.18223052478381868</v>
      </c>
      <c r="F177" s="20">
        <f t="shared" ca="1" si="88"/>
        <v>5.5285168294957235E-2</v>
      </c>
      <c r="G177" s="20">
        <f t="shared" ca="1" si="89"/>
        <v>2.7809662388555003E-2</v>
      </c>
      <c r="H177" s="20">
        <f t="shared" ca="1" si="90"/>
        <v>0.60892207738530191</v>
      </c>
      <c r="I177" s="21">
        <f t="shared" ca="1" si="91"/>
        <v>1.3632933513960781</v>
      </c>
      <c r="K177" s="29">
        <f t="shared" ca="1" si="92"/>
        <v>29889.949841787755</v>
      </c>
      <c r="L177" s="29">
        <f t="shared" ca="1" si="93"/>
        <v>192878.49531971259</v>
      </c>
      <c r="M177" s="29">
        <f t="shared" ca="1" si="94"/>
        <v>546497.67927211453</v>
      </c>
      <c r="N177" s="29">
        <f t="shared" ca="1" si="95"/>
        <v>407989.25196794793</v>
      </c>
      <c r="O177" s="29">
        <f t="shared" ca="1" si="96"/>
        <v>123775.93975729236</v>
      </c>
      <c r="P177" s="29">
        <f t="shared" ca="1" si="97"/>
        <v>62262.035237222866</v>
      </c>
    </row>
    <row r="178" spans="1:17" x14ac:dyDescent="0.2">
      <c r="A178" s="3" t="s">
        <v>149</v>
      </c>
      <c r="B178" s="20">
        <f t="shared" ca="1" si="84"/>
        <v>1.3257800908822993E-2</v>
      </c>
      <c r="C178" s="20">
        <f t="shared" ca="1" si="85"/>
        <v>8.7305093275664741E-2</v>
      </c>
      <c r="D178" s="20">
        <f t="shared" ca="1" si="86"/>
        <v>0.28007998301187226</v>
      </c>
      <c r="E178" s="20">
        <f t="shared" ca="1" si="87"/>
        <v>0.21536779443072773</v>
      </c>
      <c r="F178" s="20">
        <f t="shared" ca="1" si="88"/>
        <v>4.5834135654692111E-2</v>
      </c>
      <c r="G178" s="20">
        <f t="shared" ca="1" si="89"/>
        <v>4.5031811082998474E-2</v>
      </c>
      <c r="H178" s="20">
        <f t="shared" ca="1" si="90"/>
        <v>0.6868766183647782</v>
      </c>
      <c r="I178" s="21">
        <f t="shared" ca="1" si="91"/>
        <v>1.029457380738934</v>
      </c>
      <c r="K178" s="29">
        <f t="shared" ca="1" si="92"/>
        <v>19870.149358770253</v>
      </c>
      <c r="L178" s="29">
        <f t="shared" ca="1" si="93"/>
        <v>130848.6418750149</v>
      </c>
      <c r="M178" s="29">
        <f t="shared" ca="1" si="94"/>
        <v>419770.30226363603</v>
      </c>
      <c r="N178" s="29">
        <f t="shared" ca="1" si="95"/>
        <v>322782.8108023238</v>
      </c>
      <c r="O178" s="29">
        <f t="shared" ca="1" si="96"/>
        <v>68693.980808143126</v>
      </c>
      <c r="P178" s="29">
        <f t="shared" ca="1" si="97"/>
        <v>67491.49563104604</v>
      </c>
    </row>
    <row r="179" spans="1:17" x14ac:dyDescent="0.2">
      <c r="A179" s="3" t="s">
        <v>150</v>
      </c>
      <c r="B179" s="20">
        <f t="shared" ca="1" si="84"/>
        <v>6.0654988507888842E-2</v>
      </c>
      <c r="C179" s="20">
        <f t="shared" ca="1" si="85"/>
        <v>8.1238321887003417E-2</v>
      </c>
      <c r="D179" s="20">
        <f t="shared" ca="1" si="86"/>
        <v>0.20696437374443122</v>
      </c>
      <c r="E179" s="20">
        <f t="shared" ca="1" si="87"/>
        <v>0.10391255998068469</v>
      </c>
      <c r="F179" s="20">
        <f t="shared" ca="1" si="88"/>
        <v>7.6541041290276281E-3</v>
      </c>
      <c r="G179" s="20">
        <f t="shared" ca="1" si="89"/>
        <v>6.3243009718764514E-3</v>
      </c>
      <c r="H179" s="20">
        <f t="shared" ca="1" si="90"/>
        <v>0.4667486492209123</v>
      </c>
      <c r="I179" s="21">
        <f t="shared" ca="1" si="91"/>
        <v>1.9519327740836832</v>
      </c>
      <c r="K179" s="29">
        <f t="shared" ca="1" si="92"/>
        <v>253657.85241765372</v>
      </c>
      <c r="L179" s="29">
        <f t="shared" ca="1" si="93"/>
        <v>339736.90822134487</v>
      </c>
      <c r="M179" s="29">
        <f t="shared" ca="1" si="94"/>
        <v>865520.54270275065</v>
      </c>
      <c r="N179" s="29">
        <f t="shared" ca="1" si="95"/>
        <v>434560.08239937149</v>
      </c>
      <c r="O179" s="29">
        <f t="shared" ca="1" si="96"/>
        <v>32009.298217865911</v>
      </c>
      <c r="P179" s="29">
        <f t="shared" ca="1" si="97"/>
        <v>26448.090124696271</v>
      </c>
    </row>
    <row r="180" spans="1:17" x14ac:dyDescent="0.2">
      <c r="A180" s="42" t="s">
        <v>151</v>
      </c>
      <c r="K180" s="42" t="s">
        <v>152</v>
      </c>
      <c r="L180" s="42" t="s">
        <v>153</v>
      </c>
      <c r="M180" s="42" t="s">
        <v>154</v>
      </c>
      <c r="N180" s="42" t="s">
        <v>155</v>
      </c>
      <c r="O180" s="42" t="s">
        <v>156</v>
      </c>
      <c r="P180" s="42" t="s">
        <v>157</v>
      </c>
      <c r="Q180" s="42" t="s">
        <v>158</v>
      </c>
    </row>
    <row r="181" spans="1:17" x14ac:dyDescent="0.2">
      <c r="A181" s="3" t="s">
        <v>109</v>
      </c>
      <c r="K181" s="29">
        <f ca="1">ABS(K165-1*180000)</f>
        <v>1987.6858771034458</v>
      </c>
      <c r="L181" s="29">
        <f ca="1">ABS(L165-1*360000)</f>
        <v>838.36897532857256</v>
      </c>
      <c r="M181" s="29">
        <f ca="1">ABS(M165-1*540000)</f>
        <v>110712.35257215286</v>
      </c>
      <c r="N181" s="29">
        <f ca="1">ABS(N165-1*450000)</f>
        <v>120367.91116589599</v>
      </c>
      <c r="O181" s="29">
        <f ca="1">ABS(O165-1*180000)</f>
        <v>92054.80055874346</v>
      </c>
      <c r="P181" s="29">
        <f ca="1">ABS(P165-1*90000)</f>
        <v>48751.566689635336</v>
      </c>
      <c r="Q181" s="14">
        <f ca="1">SUM(K181:P181)/(6*1*1000000)</f>
        <v>6.2452114306476604E-2</v>
      </c>
    </row>
    <row r="182" spans="1:17" x14ac:dyDescent="0.2">
      <c r="A182" s="3" t="s">
        <v>110</v>
      </c>
      <c r="K182" s="29">
        <f ca="1">ABS(SUM(K165:K167)-3*180000)</f>
        <v>252891.50928613322</v>
      </c>
      <c r="L182" s="29">
        <f ca="1">ABS(SUM(L165:L167)-3*360000)</f>
        <v>621436.94063040044</v>
      </c>
      <c r="M182" s="29">
        <f ca="1">ABS(SUM(M165:M167)-3*540000)</f>
        <v>429814.17211926775</v>
      </c>
      <c r="N182" s="29">
        <f ca="1">ABS(SUM(N165:N167)-3*450000)</f>
        <v>70846.169512104243</v>
      </c>
      <c r="O182" s="29">
        <f ca="1">ABS(SUM(O165:O167)-3*180000)</f>
        <v>59223.068323061394</v>
      </c>
      <c r="P182" s="29">
        <f ca="1">ABS(SUM(P165:P167)-3*90000)</f>
        <v>126698.98270420262</v>
      </c>
      <c r="Q182" s="14">
        <f ca="1">SUM(K182:P182)/(6*3*1000000)</f>
        <v>8.671726903195387E-2</v>
      </c>
    </row>
    <row r="183" spans="1:17" x14ac:dyDescent="0.2">
      <c r="A183" s="3" t="s">
        <v>111</v>
      </c>
      <c r="K183" s="29">
        <f ca="1">ABS(SUM(K165:K169)-5*180000)</f>
        <v>72382.361248354195</v>
      </c>
      <c r="L183" s="29">
        <f ca="1">ABS(SUM(L165:L169)-5*360000)</f>
        <v>478753.3593508054</v>
      </c>
      <c r="M183" s="29">
        <f ca="1">ABS(SUM(M165:M169)-5*540000)</f>
        <v>931873.52409443655</v>
      </c>
      <c r="N183" s="29">
        <f ca="1">ABS(SUM(N165:N169)-5*450000)</f>
        <v>483971.42614966095</v>
      </c>
      <c r="O183" s="29">
        <f ca="1">ABS(SUM(O165:O169)-5*180000)</f>
        <v>66562.264277723385</v>
      </c>
      <c r="P183" s="29">
        <f ca="1">ABS(SUM(P165:P169)-5*90000)</f>
        <v>96690.042732753325</v>
      </c>
      <c r="Q183" s="14">
        <f ca="1">SUM(K183:P183)/(6*5*1000000)</f>
        <v>7.1007765928457797E-2</v>
      </c>
    </row>
    <row r="184" spans="1:17" x14ac:dyDescent="0.2">
      <c r="A184" s="3" t="s">
        <v>112</v>
      </c>
      <c r="K184" s="29">
        <f ca="1">ABS(SUM(K165:K174)-10*180000)</f>
        <v>62894.47445989307</v>
      </c>
      <c r="L184" s="29">
        <f ca="1">ABS(SUM(L165:L174)-10*360000)</f>
        <v>265780.68325858749</v>
      </c>
      <c r="M184" s="29">
        <f ca="1">ABS(SUM(M165:M174)-10*540000)</f>
        <v>846472.43164499011</v>
      </c>
      <c r="N184" s="29">
        <f ca="1">ABS(SUM(N165:N174)-10*450000)</f>
        <v>405017.90146099636</v>
      </c>
      <c r="O184" s="29">
        <f ca="1">ABS(SUM(O165:O174)-10*180000)</f>
        <v>213279.04254258005</v>
      </c>
      <c r="P184" s="29">
        <f ca="1">ABS(SUM(P165:P174)-10*90000)</f>
        <v>138906.08190819365</v>
      </c>
      <c r="Q184" s="14">
        <f ca="1">SUM(K184:P184)/(6*10*1000000)</f>
        <v>3.2205843587920682E-2</v>
      </c>
    </row>
    <row r="185" spans="1:17" x14ac:dyDescent="0.2">
      <c r="A185" s="3" t="s">
        <v>113</v>
      </c>
      <c r="K185" s="29">
        <f ca="1">ABS(SUM(K165:K179)-15*180000)</f>
        <v>364347.53877276322</v>
      </c>
      <c r="L185" s="29">
        <f ca="1">ABS(SUM(L165:L179)-15*360000)</f>
        <v>657903.17886460759</v>
      </c>
      <c r="M185" s="29">
        <f ca="1">ABS(SUM(M165:M179)-15*540000)</f>
        <v>298633.22123838775</v>
      </c>
      <c r="N185" s="29">
        <f ca="1">ABS(SUM(N165:N179)-15*450000)</f>
        <v>276162.26529923361</v>
      </c>
      <c r="O185" s="29">
        <f ca="1">ABS(SUM(O165:O179)-15*180000)</f>
        <v>377797.90226802183</v>
      </c>
      <c r="P185" s="29">
        <f ca="1">ABS(SUM(P165:P179)-15*90000)</f>
        <v>192030.99469510629</v>
      </c>
      <c r="Q185" s="14">
        <f ca="1">SUM(K185:P185)/(6*15*1000000)</f>
        <v>2.4076390012645783E-2</v>
      </c>
    </row>
    <row r="186" spans="1:17" x14ac:dyDescent="0.2">
      <c r="A186" s="42" t="s">
        <v>121</v>
      </c>
      <c r="B186" s="42" t="s">
        <v>122</v>
      </c>
      <c r="C186" s="42" t="s">
        <v>123</v>
      </c>
      <c r="D186" s="42" t="s">
        <v>124</v>
      </c>
      <c r="E186" s="42" t="s">
        <v>125</v>
      </c>
      <c r="F186" s="42" t="s">
        <v>126</v>
      </c>
      <c r="G186" s="42" t="s">
        <v>127</v>
      </c>
      <c r="H186" s="42" t="s">
        <v>128</v>
      </c>
      <c r="I186" s="42" t="s">
        <v>129</v>
      </c>
      <c r="J186" s="42"/>
      <c r="K186" s="42" t="s">
        <v>130</v>
      </c>
      <c r="L186" s="42" t="s">
        <v>131</v>
      </c>
      <c r="M186" s="42" t="s">
        <v>132</v>
      </c>
      <c r="N186" s="42" t="s">
        <v>133</v>
      </c>
      <c r="O186" s="42" t="s">
        <v>134</v>
      </c>
      <c r="P186" s="42" t="s">
        <v>135</v>
      </c>
    </row>
    <row r="187" spans="1:17" x14ac:dyDescent="0.2">
      <c r="A187" s="3" t="s">
        <v>136</v>
      </c>
      <c r="B187" s="20">
        <f t="shared" ref="B187:B201" ca="1" si="98">RAND()*0.1</f>
        <v>4.1066770927229317E-2</v>
      </c>
      <c r="C187" s="20">
        <f t="shared" ref="C187:C201" ca="1" si="99">RAND()*0.2</f>
        <v>0.17901012273875563</v>
      </c>
      <c r="D187" s="20">
        <f t="shared" ref="D187:D201" ca="1" si="100">RAND()*0.3</f>
        <v>0.25015409642082465</v>
      </c>
      <c r="E187" s="20">
        <f t="shared" ref="E187:E201" ca="1" si="101">RAND()*0.25</f>
        <v>0.13117255803608971</v>
      </c>
      <c r="F187" s="20">
        <f t="shared" ref="F187:F201" ca="1" si="102">RAND()*0.1</f>
        <v>2.8429198273916101E-2</v>
      </c>
      <c r="G187" s="20">
        <f t="shared" ref="G187:G201" ca="1" si="103">RAND()*0.05</f>
        <v>4.6349071270551327E-3</v>
      </c>
      <c r="H187" s="20">
        <f t="shared" ref="H187:H201" ca="1" si="104">SUM(B187:G187)</f>
        <v>0.63446765352387058</v>
      </c>
      <c r="I187" s="21">
        <f t="shared" ref="I187:I201" ca="1" si="105">0.7+RAND()*2</f>
        <v>1.1798595753577761</v>
      </c>
      <c r="K187" s="29">
        <f t="shared" ref="K187:K201" ca="1" si="106">B187/H187*I187*1000000</f>
        <v>76367.995497335301</v>
      </c>
      <c r="L187" s="29">
        <f t="shared" ref="L187:L201" ca="1" si="107">C187/H187*I187*1000000</f>
        <v>332888.21932250855</v>
      </c>
      <c r="M187" s="29">
        <f t="shared" ref="M187:M201" ca="1" si="108">D187/H187*I187*1000000</f>
        <v>465187.94825523451</v>
      </c>
      <c r="N187" s="29">
        <f t="shared" ref="N187:N201" ca="1" si="109">E187/H187*I187*1000000</f>
        <v>243929.21808303235</v>
      </c>
      <c r="O187" s="29">
        <f t="shared" ref="O187:O201" ca="1" si="110">F187/H187*I187*1000000</f>
        <v>52867.095141774167</v>
      </c>
      <c r="P187" s="29">
        <f t="shared" ref="P187:P201" ca="1" si="111">G187/H187*I187*1000000</f>
        <v>8619.099057891146</v>
      </c>
    </row>
    <row r="188" spans="1:17" x14ac:dyDescent="0.2">
      <c r="A188" s="3" t="s">
        <v>137</v>
      </c>
      <c r="B188" s="20">
        <f t="shared" ca="1" si="98"/>
        <v>1.1301071888328174E-2</v>
      </c>
      <c r="C188" s="20">
        <f t="shared" ca="1" si="99"/>
        <v>9.0362743242134544E-2</v>
      </c>
      <c r="D188" s="20">
        <f t="shared" ca="1" si="100"/>
        <v>4.3989012720221987E-2</v>
      </c>
      <c r="E188" s="20">
        <f t="shared" ca="1" si="101"/>
        <v>0.10677584351829283</v>
      </c>
      <c r="F188" s="20">
        <f t="shared" ca="1" si="102"/>
        <v>3.4426589921609255E-2</v>
      </c>
      <c r="G188" s="20">
        <f t="shared" ca="1" si="103"/>
        <v>2.9706177188185624E-2</v>
      </c>
      <c r="H188" s="20">
        <f t="shared" ca="1" si="104"/>
        <v>0.31656143847877238</v>
      </c>
      <c r="I188" s="21">
        <f t="shared" ca="1" si="105"/>
        <v>2.5944406102259379</v>
      </c>
      <c r="K188" s="29">
        <f t="shared" ca="1" si="106"/>
        <v>92620.124507449917</v>
      </c>
      <c r="L188" s="29">
        <f t="shared" ca="1" si="107"/>
        <v>740585.37213317014</v>
      </c>
      <c r="M188" s="29">
        <f t="shared" ca="1" si="108"/>
        <v>360520.47764731856</v>
      </c>
      <c r="N188" s="29">
        <f t="shared" ca="1" si="109"/>
        <v>875102.11586799205</v>
      </c>
      <c r="O188" s="29">
        <f t="shared" ca="1" si="110"/>
        <v>282149.78865850525</v>
      </c>
      <c r="P188" s="29">
        <f t="shared" ca="1" si="111"/>
        <v>243462.73141150223</v>
      </c>
    </row>
    <row r="189" spans="1:17" x14ac:dyDescent="0.2">
      <c r="A189" s="3" t="s">
        <v>138</v>
      </c>
      <c r="B189" s="20">
        <f t="shared" ca="1" si="98"/>
        <v>9.9211861987910349E-2</v>
      </c>
      <c r="C189" s="20">
        <f t="shared" ca="1" si="99"/>
        <v>5.6351042187888736E-2</v>
      </c>
      <c r="D189" s="20">
        <f t="shared" ca="1" si="100"/>
        <v>0.24207092263985641</v>
      </c>
      <c r="E189" s="20">
        <f t="shared" ca="1" si="101"/>
        <v>0.2204806582103804</v>
      </c>
      <c r="F189" s="20">
        <f t="shared" ca="1" si="102"/>
        <v>3.7336453129274251E-3</v>
      </c>
      <c r="G189" s="20">
        <f t="shared" ca="1" si="103"/>
        <v>2.2436553292442398E-2</v>
      </c>
      <c r="H189" s="20">
        <f t="shared" ca="1" si="104"/>
        <v>0.64428468363140579</v>
      </c>
      <c r="I189" s="21">
        <f t="shared" ca="1" si="105"/>
        <v>2.0358841500363773</v>
      </c>
      <c r="K189" s="29">
        <f t="shared" ca="1" si="106"/>
        <v>313500.9452317477</v>
      </c>
      <c r="L189" s="29">
        <f t="shared" ca="1" si="107"/>
        <v>178064.44347199076</v>
      </c>
      <c r="M189" s="29">
        <f t="shared" ca="1" si="108"/>
        <v>764923.2817539894</v>
      </c>
      <c r="N189" s="29">
        <f t="shared" ca="1" si="109"/>
        <v>696699.90431885049</v>
      </c>
      <c r="O189" s="29">
        <f t="shared" ca="1" si="110"/>
        <v>11797.997853376301</v>
      </c>
      <c r="P189" s="29">
        <f t="shared" ca="1" si="111"/>
        <v>70897.577406422424</v>
      </c>
    </row>
    <row r="190" spans="1:17" x14ac:dyDescent="0.2">
      <c r="A190" s="3" t="s">
        <v>139</v>
      </c>
      <c r="B190" s="20">
        <f t="shared" ca="1" si="98"/>
        <v>1.1598538479519849E-2</v>
      </c>
      <c r="C190" s="20">
        <f t="shared" ca="1" si="99"/>
        <v>0.14650147943342548</v>
      </c>
      <c r="D190" s="20">
        <f t="shared" ca="1" si="100"/>
        <v>0.22534776208183896</v>
      </c>
      <c r="E190" s="20">
        <f t="shared" ca="1" si="101"/>
        <v>0.15340434019828067</v>
      </c>
      <c r="F190" s="20">
        <f t="shared" ca="1" si="102"/>
        <v>3.5660232972264415E-2</v>
      </c>
      <c r="G190" s="20">
        <f t="shared" ca="1" si="103"/>
        <v>4.2596198844767334E-2</v>
      </c>
      <c r="H190" s="20">
        <f t="shared" ca="1" si="104"/>
        <v>0.61510855201009662</v>
      </c>
      <c r="I190" s="21">
        <f t="shared" ca="1" si="105"/>
        <v>1.3531782341758722</v>
      </c>
      <c r="K190" s="29">
        <f t="shared" ca="1" si="106"/>
        <v>25515.642348734495</v>
      </c>
      <c r="L190" s="29">
        <f t="shared" ca="1" si="107"/>
        <v>322288.82625033235</v>
      </c>
      <c r="M190" s="29">
        <f t="shared" ca="1" si="108"/>
        <v>495742.88273654517</v>
      </c>
      <c r="N190" s="29">
        <f t="shared" ca="1" si="109"/>
        <v>337474.44009040028</v>
      </c>
      <c r="O190" s="29">
        <f t="shared" ca="1" si="110"/>
        <v>78449.000466696321</v>
      </c>
      <c r="P190" s="29">
        <f t="shared" ca="1" si="111"/>
        <v>93707.442283163793</v>
      </c>
    </row>
    <row r="191" spans="1:17" x14ac:dyDescent="0.2">
      <c r="A191" s="3" t="s">
        <v>140</v>
      </c>
      <c r="B191" s="20">
        <f t="shared" ca="1" si="98"/>
        <v>7.8229010058372045E-2</v>
      </c>
      <c r="C191" s="20">
        <f t="shared" ca="1" si="99"/>
        <v>8.9921474673050564E-3</v>
      </c>
      <c r="D191" s="20">
        <f t="shared" ca="1" si="100"/>
        <v>0.16625157875442553</v>
      </c>
      <c r="E191" s="20">
        <f t="shared" ca="1" si="101"/>
        <v>0.13468187176065868</v>
      </c>
      <c r="F191" s="20">
        <f t="shared" ca="1" si="102"/>
        <v>3.6472266662893951E-2</v>
      </c>
      <c r="G191" s="20">
        <f t="shared" ca="1" si="103"/>
        <v>4.1539532476803476E-2</v>
      </c>
      <c r="H191" s="20">
        <f t="shared" ca="1" si="104"/>
        <v>0.46616640718045871</v>
      </c>
      <c r="I191" s="21">
        <f t="shared" ca="1" si="105"/>
        <v>1.0625223643089425</v>
      </c>
      <c r="K191" s="29">
        <f t="shared" ca="1" si="106"/>
        <v>178305.58239386976</v>
      </c>
      <c r="L191" s="29">
        <f t="shared" ca="1" si="107"/>
        <v>20495.59479191951</v>
      </c>
      <c r="M191" s="29">
        <f t="shared" ca="1" si="108"/>
        <v>378933.39761795569</v>
      </c>
      <c r="N191" s="29">
        <f t="shared" ca="1" si="109"/>
        <v>306977.29095973267</v>
      </c>
      <c r="O191" s="29">
        <f t="shared" ca="1" si="110"/>
        <v>83130.398092719508</v>
      </c>
      <c r="P191" s="29">
        <f t="shared" ca="1" si="111"/>
        <v>94680.100452745595</v>
      </c>
    </row>
    <row r="192" spans="1:17" x14ac:dyDescent="0.2">
      <c r="A192" s="3" t="s">
        <v>141</v>
      </c>
      <c r="B192" s="20">
        <f t="shared" ca="1" si="98"/>
        <v>2.2879921959504869E-2</v>
      </c>
      <c r="C192" s="20">
        <f t="shared" ca="1" si="99"/>
        <v>0.12944636734235163</v>
      </c>
      <c r="D192" s="20">
        <f t="shared" ca="1" si="100"/>
        <v>0.20754510502525447</v>
      </c>
      <c r="E192" s="20">
        <f t="shared" ca="1" si="101"/>
        <v>2.396937397026333E-2</v>
      </c>
      <c r="F192" s="20">
        <f t="shared" ca="1" si="102"/>
        <v>3.8022716211122513E-2</v>
      </c>
      <c r="G192" s="20">
        <f t="shared" ca="1" si="103"/>
        <v>3.9117619661917354E-2</v>
      </c>
      <c r="H192" s="20">
        <f t="shared" ca="1" si="104"/>
        <v>0.46098110417041416</v>
      </c>
      <c r="I192" s="21">
        <f t="shared" ca="1" si="105"/>
        <v>1.0141811457074179</v>
      </c>
      <c r="K192" s="29">
        <f t="shared" ca="1" si="106"/>
        <v>50336.955802875658</v>
      </c>
      <c r="L192" s="29">
        <f t="shared" ca="1" si="107"/>
        <v>284788.38709709345</v>
      </c>
      <c r="M192" s="29">
        <f t="shared" ca="1" si="108"/>
        <v>456609.45860085892</v>
      </c>
      <c r="N192" s="29">
        <f t="shared" ca="1" si="109"/>
        <v>52733.803913282827</v>
      </c>
      <c r="O192" s="29">
        <f t="shared" ca="1" si="110"/>
        <v>83651.849373090095</v>
      </c>
      <c r="P192" s="29">
        <f t="shared" ca="1" si="111"/>
        <v>86060.690920216977</v>
      </c>
    </row>
    <row r="193" spans="1:17" x14ac:dyDescent="0.2">
      <c r="A193" s="3" t="s">
        <v>142</v>
      </c>
      <c r="B193" s="20">
        <f t="shared" ca="1" si="98"/>
        <v>8.358125203260619E-2</v>
      </c>
      <c r="C193" s="20">
        <f t="shared" ca="1" si="99"/>
        <v>0.15594987788890424</v>
      </c>
      <c r="D193" s="20">
        <f t="shared" ca="1" si="100"/>
        <v>0.28146088751398557</v>
      </c>
      <c r="E193" s="20">
        <f t="shared" ca="1" si="101"/>
        <v>3.8304882983622168E-2</v>
      </c>
      <c r="F193" s="20">
        <f t="shared" ca="1" si="102"/>
        <v>5.5827010158026769E-2</v>
      </c>
      <c r="G193" s="20">
        <f t="shared" ca="1" si="103"/>
        <v>2.6321971039579162E-2</v>
      </c>
      <c r="H193" s="20">
        <f t="shared" ca="1" si="104"/>
        <v>0.641445881616724</v>
      </c>
      <c r="I193" s="21">
        <f t="shared" ca="1" si="105"/>
        <v>2.3968140737696246</v>
      </c>
      <c r="K193" s="29">
        <f t="shared" ca="1" si="106"/>
        <v>312308.06357368862</v>
      </c>
      <c r="L193" s="29">
        <f t="shared" ca="1" si="107"/>
        <v>582719.24855871534</v>
      </c>
      <c r="M193" s="29">
        <f t="shared" ca="1" si="108"/>
        <v>1051701.2202321719</v>
      </c>
      <c r="N193" s="29">
        <f t="shared" ca="1" si="109"/>
        <v>143129.27288245063</v>
      </c>
      <c r="O193" s="29">
        <f t="shared" ca="1" si="110"/>
        <v>208602.10888872857</v>
      </c>
      <c r="P193" s="29">
        <f t="shared" ca="1" si="111"/>
        <v>98354.159633870091</v>
      </c>
    </row>
    <row r="194" spans="1:17" x14ac:dyDescent="0.2">
      <c r="A194" s="3" t="s">
        <v>143</v>
      </c>
      <c r="B194" s="20">
        <f t="shared" ca="1" si="98"/>
        <v>3.9984760074224003E-2</v>
      </c>
      <c r="C194" s="20">
        <f t="shared" ca="1" si="99"/>
        <v>6.3899693059379259E-2</v>
      </c>
      <c r="D194" s="20">
        <f t="shared" ca="1" si="100"/>
        <v>0.23610107512838704</v>
      </c>
      <c r="E194" s="20">
        <f t="shared" ca="1" si="101"/>
        <v>0.14597997041440328</v>
      </c>
      <c r="F194" s="20">
        <f t="shared" ca="1" si="102"/>
        <v>2.5005500303422082E-3</v>
      </c>
      <c r="G194" s="20">
        <f t="shared" ca="1" si="103"/>
        <v>3.2978316227027696E-2</v>
      </c>
      <c r="H194" s="20">
        <f t="shared" ca="1" si="104"/>
        <v>0.52144436493376356</v>
      </c>
      <c r="I194" s="21">
        <f t="shared" ca="1" si="105"/>
        <v>2.5230186219400501</v>
      </c>
      <c r="K194" s="29">
        <f t="shared" ca="1" si="106"/>
        <v>193467.03319708278</v>
      </c>
      <c r="L194" s="29">
        <f t="shared" ca="1" si="107"/>
        <v>309179.89792745432</v>
      </c>
      <c r="M194" s="29">
        <f t="shared" ca="1" si="108"/>
        <v>1142379.6080041146</v>
      </c>
      <c r="N194" s="29">
        <f t="shared" ca="1" si="109"/>
        <v>706326.90379649925</v>
      </c>
      <c r="O194" s="29">
        <f t="shared" ca="1" si="110"/>
        <v>12098.959574426584</v>
      </c>
      <c r="P194" s="29">
        <f t="shared" ca="1" si="111"/>
        <v>159566.21944047225</v>
      </c>
    </row>
    <row r="195" spans="1:17" x14ac:dyDescent="0.2">
      <c r="A195" s="3" t="s">
        <v>144</v>
      </c>
      <c r="B195" s="20">
        <f t="shared" ca="1" si="98"/>
        <v>6.4623531796638142E-2</v>
      </c>
      <c r="C195" s="20">
        <f t="shared" ca="1" si="99"/>
        <v>0.10860224917489121</v>
      </c>
      <c r="D195" s="20">
        <f t="shared" ca="1" si="100"/>
        <v>1.4581985378624962E-2</v>
      </c>
      <c r="E195" s="20">
        <f t="shared" ca="1" si="101"/>
        <v>0.23763211443413304</v>
      </c>
      <c r="F195" s="20">
        <f t="shared" ca="1" si="102"/>
        <v>1.7879064466262574E-2</v>
      </c>
      <c r="G195" s="20">
        <f t="shared" ca="1" si="103"/>
        <v>1.4453544719862399E-2</v>
      </c>
      <c r="H195" s="20">
        <f t="shared" ca="1" si="104"/>
        <v>0.45777248997041231</v>
      </c>
      <c r="I195" s="21">
        <f t="shared" ca="1" si="105"/>
        <v>2.3450200957477207</v>
      </c>
      <c r="K195" s="29">
        <f t="shared" ca="1" si="106"/>
        <v>331045.40801720769</v>
      </c>
      <c r="L195" s="29">
        <f t="shared" ca="1" si="107"/>
        <v>556334.1230378038</v>
      </c>
      <c r="M195" s="29">
        <f t="shared" ca="1" si="108"/>
        <v>74698.784872339384</v>
      </c>
      <c r="N195" s="29">
        <f t="shared" ca="1" si="109"/>
        <v>1217312.3024039331</v>
      </c>
      <c r="O195" s="29">
        <f t="shared" ca="1" si="110"/>
        <v>91588.652409550923</v>
      </c>
      <c r="P195" s="29">
        <f t="shared" ca="1" si="111"/>
        <v>74040.825006885818</v>
      </c>
    </row>
    <row r="196" spans="1:17" x14ac:dyDescent="0.2">
      <c r="A196" s="3" t="s">
        <v>145</v>
      </c>
      <c r="B196" s="20">
        <f t="shared" ca="1" si="98"/>
        <v>8.9743849929299735E-2</v>
      </c>
      <c r="C196" s="20">
        <f t="shared" ca="1" si="99"/>
        <v>0.17957044598966687</v>
      </c>
      <c r="D196" s="20">
        <f t="shared" ca="1" si="100"/>
        <v>3.1286891317923261E-2</v>
      </c>
      <c r="E196" s="20">
        <f t="shared" ca="1" si="101"/>
        <v>6.6531953266274757E-3</v>
      </c>
      <c r="F196" s="20">
        <f t="shared" ca="1" si="102"/>
        <v>4.6697583719802919E-2</v>
      </c>
      <c r="G196" s="20">
        <f t="shared" ca="1" si="103"/>
        <v>4.3828569770587689E-2</v>
      </c>
      <c r="H196" s="20">
        <f t="shared" ca="1" si="104"/>
        <v>0.39778053605390795</v>
      </c>
      <c r="I196" s="21">
        <f t="shared" ca="1" si="105"/>
        <v>0.7261050010427812</v>
      </c>
      <c r="K196" s="29">
        <f t="shared" ca="1" si="106"/>
        <v>163817.61383534942</v>
      </c>
      <c r="L196" s="29">
        <f t="shared" ca="1" si="107"/>
        <v>327786.27171166928</v>
      </c>
      <c r="M196" s="29">
        <f t="shared" ca="1" si="108"/>
        <v>57110.809086815963</v>
      </c>
      <c r="N196" s="29">
        <f t="shared" ca="1" si="109"/>
        <v>12144.682712489421</v>
      </c>
      <c r="O196" s="29">
        <f t="shared" ca="1" si="110"/>
        <v>85241.347935052487</v>
      </c>
      <c r="P196" s="29">
        <f t="shared" ca="1" si="111"/>
        <v>80004.275761404569</v>
      </c>
    </row>
    <row r="197" spans="1:17" x14ac:dyDescent="0.2">
      <c r="A197" s="3" t="s">
        <v>146</v>
      </c>
      <c r="B197" s="20">
        <f t="shared" ca="1" si="98"/>
        <v>4.5013431270536364E-3</v>
      </c>
      <c r="C197" s="20">
        <f t="shared" ca="1" si="99"/>
        <v>8.6969409170138831E-2</v>
      </c>
      <c r="D197" s="20">
        <f t="shared" ca="1" si="100"/>
        <v>5.275494658918848E-2</v>
      </c>
      <c r="E197" s="20">
        <f t="shared" ca="1" si="101"/>
        <v>0.21646684198465155</v>
      </c>
      <c r="F197" s="20">
        <f t="shared" ca="1" si="102"/>
        <v>5.4029668709986382E-3</v>
      </c>
      <c r="G197" s="20">
        <f t="shared" ca="1" si="103"/>
        <v>3.5690787072733092E-2</v>
      </c>
      <c r="H197" s="20">
        <f t="shared" ca="1" si="104"/>
        <v>0.40178629481476424</v>
      </c>
      <c r="I197" s="21">
        <f t="shared" ca="1" si="105"/>
        <v>1.4741204061234416</v>
      </c>
      <c r="K197" s="29">
        <f t="shared" ca="1" si="106"/>
        <v>16515.052514701747</v>
      </c>
      <c r="L197" s="29">
        <f t="shared" ca="1" si="107"/>
        <v>319083.5088720647</v>
      </c>
      <c r="M197" s="29">
        <f t="shared" ca="1" si="108"/>
        <v>193553.49919769668</v>
      </c>
      <c r="N197" s="29">
        <f t="shared" ca="1" si="109"/>
        <v>794198.78959730931</v>
      </c>
      <c r="O197" s="29">
        <f t="shared" ca="1" si="110"/>
        <v>19823.034834525526</v>
      </c>
      <c r="P197" s="29">
        <f t="shared" ca="1" si="111"/>
        <v>130946.52110714369</v>
      </c>
    </row>
    <row r="198" spans="1:17" x14ac:dyDescent="0.2">
      <c r="A198" s="3" t="s">
        <v>147</v>
      </c>
      <c r="B198" s="20">
        <f t="shared" ca="1" si="98"/>
        <v>9.2520196229869817E-2</v>
      </c>
      <c r="C198" s="20">
        <f t="shared" ca="1" si="99"/>
        <v>0.15447049821667358</v>
      </c>
      <c r="D198" s="20">
        <f t="shared" ca="1" si="100"/>
        <v>0.22701490358372353</v>
      </c>
      <c r="E198" s="20">
        <f t="shared" ca="1" si="101"/>
        <v>0.13769230078254208</v>
      </c>
      <c r="F198" s="20">
        <f t="shared" ca="1" si="102"/>
        <v>3.2116301624447799E-2</v>
      </c>
      <c r="G198" s="20">
        <f t="shared" ca="1" si="103"/>
        <v>2.2155149776738617E-2</v>
      </c>
      <c r="H198" s="20">
        <f t="shared" ca="1" si="104"/>
        <v>0.66596935021399539</v>
      </c>
      <c r="I198" s="21">
        <f t="shared" ca="1" si="105"/>
        <v>1.7485754464244339</v>
      </c>
      <c r="K198" s="29">
        <f t="shared" ca="1" si="106"/>
        <v>242921.90530080206</v>
      </c>
      <c r="L198" s="29">
        <f t="shared" ca="1" si="107"/>
        <v>405579.2061478995</v>
      </c>
      <c r="M198" s="29">
        <f t="shared" ca="1" si="108"/>
        <v>596052.48537542566</v>
      </c>
      <c r="N198" s="29">
        <f t="shared" ca="1" si="109"/>
        <v>361526.21172832657</v>
      </c>
      <c r="O198" s="29">
        <f t="shared" ca="1" si="110"/>
        <v>84324.866350719371</v>
      </c>
      <c r="P198" s="29">
        <f t="shared" ca="1" si="111"/>
        <v>58170.771521260918</v>
      </c>
    </row>
    <row r="199" spans="1:17" x14ac:dyDescent="0.2">
      <c r="A199" s="3" t="s">
        <v>148</v>
      </c>
      <c r="B199" s="20">
        <f t="shared" ca="1" si="98"/>
        <v>7.7733208524074601E-2</v>
      </c>
      <c r="C199" s="20">
        <f t="shared" ca="1" si="99"/>
        <v>5.0062571529719713E-2</v>
      </c>
      <c r="D199" s="20">
        <f t="shared" ca="1" si="100"/>
        <v>0.22192692770293787</v>
      </c>
      <c r="E199" s="20">
        <f t="shared" ca="1" si="101"/>
        <v>0.18257479448084285</v>
      </c>
      <c r="F199" s="20">
        <f t="shared" ca="1" si="102"/>
        <v>7.3838381769395195E-2</v>
      </c>
      <c r="G199" s="20">
        <f t="shared" ca="1" si="103"/>
        <v>7.9244844393181139E-3</v>
      </c>
      <c r="H199" s="20">
        <f t="shared" ca="1" si="104"/>
        <v>0.61406036844628842</v>
      </c>
      <c r="I199" s="21">
        <f t="shared" ca="1" si="105"/>
        <v>2.0864720336301978</v>
      </c>
      <c r="K199" s="29">
        <f t="shared" ca="1" si="106"/>
        <v>264124.13828333997</v>
      </c>
      <c r="L199" s="29">
        <f t="shared" ca="1" si="107"/>
        <v>170104.04969248245</v>
      </c>
      <c r="M199" s="29">
        <f t="shared" ca="1" si="108"/>
        <v>754069.71684764081</v>
      </c>
      <c r="N199" s="29">
        <f t="shared" ca="1" si="109"/>
        <v>620357.90339949285</v>
      </c>
      <c r="O199" s="29">
        <f t="shared" ca="1" si="110"/>
        <v>250890.18358270527</v>
      </c>
      <c r="P199" s="29">
        <f t="shared" ca="1" si="111"/>
        <v>26926.041824536285</v>
      </c>
    </row>
    <row r="200" spans="1:17" x14ac:dyDescent="0.2">
      <c r="A200" s="3" t="s">
        <v>149</v>
      </c>
      <c r="B200" s="20">
        <f t="shared" ca="1" si="98"/>
        <v>7.8551321072308014E-2</v>
      </c>
      <c r="C200" s="20">
        <f t="shared" ca="1" si="99"/>
        <v>4.7017152414005885E-2</v>
      </c>
      <c r="D200" s="20">
        <f t="shared" ca="1" si="100"/>
        <v>0.25501632206145658</v>
      </c>
      <c r="E200" s="20">
        <f t="shared" ca="1" si="101"/>
        <v>6.0734374869164665E-3</v>
      </c>
      <c r="F200" s="20">
        <f t="shared" ca="1" si="102"/>
        <v>3.8191675075228554E-2</v>
      </c>
      <c r="G200" s="20">
        <f t="shared" ca="1" si="103"/>
        <v>4.9193369975178265E-2</v>
      </c>
      <c r="H200" s="20">
        <f t="shared" ca="1" si="104"/>
        <v>0.47404327808509378</v>
      </c>
      <c r="I200" s="21">
        <f t="shared" ca="1" si="105"/>
        <v>2.1459116777562999</v>
      </c>
      <c r="K200" s="29">
        <f t="shared" ca="1" si="106"/>
        <v>355588.20256489731</v>
      </c>
      <c r="L200" s="29">
        <f t="shared" ca="1" si="107"/>
        <v>212838.49193607128</v>
      </c>
      <c r="M200" s="29">
        <f t="shared" ca="1" si="108"/>
        <v>1154414.6469932811</v>
      </c>
      <c r="N200" s="29">
        <f t="shared" ca="1" si="109"/>
        <v>27493.397817904304</v>
      </c>
      <c r="O200" s="29">
        <f t="shared" ca="1" si="110"/>
        <v>172887.08716231506</v>
      </c>
      <c r="P200" s="29">
        <f t="shared" ca="1" si="111"/>
        <v>222689.85128183098</v>
      </c>
    </row>
    <row r="201" spans="1:17" x14ac:dyDescent="0.2">
      <c r="A201" s="3" t="s">
        <v>150</v>
      </c>
      <c r="B201" s="20">
        <f t="shared" ca="1" si="98"/>
        <v>5.6694744724936713E-2</v>
      </c>
      <c r="C201" s="20">
        <f t="shared" ca="1" si="99"/>
        <v>8.9199744482002241E-2</v>
      </c>
      <c r="D201" s="20">
        <f t="shared" ca="1" si="100"/>
        <v>0.26081470338802093</v>
      </c>
      <c r="E201" s="20">
        <f t="shared" ca="1" si="101"/>
        <v>9.6465333994838198E-3</v>
      </c>
      <c r="F201" s="20">
        <f t="shared" ca="1" si="102"/>
        <v>7.3730614262968123E-3</v>
      </c>
      <c r="G201" s="20">
        <f t="shared" ca="1" si="103"/>
        <v>2.2624673138910169E-2</v>
      </c>
      <c r="H201" s="20">
        <f t="shared" ca="1" si="104"/>
        <v>0.44635346055965064</v>
      </c>
      <c r="I201" s="21">
        <f t="shared" ca="1" si="105"/>
        <v>1.4291575864545534</v>
      </c>
      <c r="K201" s="29">
        <f t="shared" ca="1" si="106"/>
        <v>181528.16477361962</v>
      </c>
      <c r="L201" s="29">
        <f t="shared" ca="1" si="107"/>
        <v>285604.3535014214</v>
      </c>
      <c r="M201" s="29">
        <f t="shared" ca="1" si="108"/>
        <v>835090.00140499766</v>
      </c>
      <c r="N201" s="29">
        <f t="shared" ca="1" si="109"/>
        <v>30886.769363395848</v>
      </c>
      <c r="O201" s="29">
        <f t="shared" ca="1" si="110"/>
        <v>23607.449261344573</v>
      </c>
      <c r="P201" s="29">
        <f t="shared" ca="1" si="111"/>
        <v>72440.848149774509</v>
      </c>
    </row>
    <row r="202" spans="1:17" x14ac:dyDescent="0.2">
      <c r="A202" s="42" t="s">
        <v>151</v>
      </c>
      <c r="K202" s="42" t="s">
        <v>152</v>
      </c>
      <c r="L202" s="42" t="s">
        <v>153</v>
      </c>
      <c r="M202" s="42" t="s">
        <v>154</v>
      </c>
      <c r="N202" s="42" t="s">
        <v>155</v>
      </c>
      <c r="O202" s="42" t="s">
        <v>156</v>
      </c>
      <c r="P202" s="42" t="s">
        <v>157</v>
      </c>
      <c r="Q202" s="42" t="s">
        <v>158</v>
      </c>
    </row>
    <row r="203" spans="1:17" x14ac:dyDescent="0.2">
      <c r="A203" s="3" t="s">
        <v>109</v>
      </c>
      <c r="K203" s="29">
        <f ca="1">ABS(K187-1*180000)</f>
        <v>103632.0045026647</v>
      </c>
      <c r="L203" s="29">
        <f ca="1">ABS(L187-1*360000)</f>
        <v>27111.78067749145</v>
      </c>
      <c r="M203" s="29">
        <f ca="1">ABS(M187-1*540000)</f>
        <v>74812.051744765486</v>
      </c>
      <c r="N203" s="29">
        <f ca="1">ABS(N187-1*450000)</f>
        <v>206070.78191696765</v>
      </c>
      <c r="O203" s="29">
        <f ca="1">ABS(O187-1*180000)</f>
        <v>127132.90485822584</v>
      </c>
      <c r="P203" s="29">
        <f ca="1">ABS(P187-1*90000)</f>
        <v>81380.900942108856</v>
      </c>
      <c r="Q203" s="14">
        <f ca="1">SUM(K203:P203)/(6*1*1000000)</f>
        <v>0.10335673744037066</v>
      </c>
    </row>
    <row r="204" spans="1:17" x14ac:dyDescent="0.2">
      <c r="A204" s="3" t="s">
        <v>110</v>
      </c>
      <c r="K204" s="29">
        <f ca="1">ABS(SUM(K187:K189)-3*180000)</f>
        <v>57510.934763467056</v>
      </c>
      <c r="L204" s="29">
        <f ca="1">ABS(SUM(L187:L189)-3*360000)</f>
        <v>171538.03492766945</v>
      </c>
      <c r="M204" s="29">
        <f ca="1">ABS(SUM(M187:M189)-3*540000)</f>
        <v>29368.292343457462</v>
      </c>
      <c r="N204" s="29">
        <f ca="1">ABS(SUM(N187:N189)-3*450000)</f>
        <v>465731.23826987483</v>
      </c>
      <c r="O204" s="29">
        <f ca="1">ABS(SUM(O187:O189)-3*180000)</f>
        <v>193185.11834634427</v>
      </c>
      <c r="P204" s="29">
        <f ca="1">ABS(SUM(P187:P189)-3*90000)</f>
        <v>52979.407875815814</v>
      </c>
      <c r="Q204" s="14">
        <f ca="1">SUM(K204:P204)/(6*3*1000000)</f>
        <v>5.3906279251479387E-2</v>
      </c>
    </row>
    <row r="205" spans="1:17" x14ac:dyDescent="0.2">
      <c r="A205" s="3" t="s">
        <v>111</v>
      </c>
      <c r="K205" s="29">
        <f ca="1">ABS(SUM(K187:K191)-5*180000)</f>
        <v>213689.71002086275</v>
      </c>
      <c r="L205" s="29">
        <f ca="1">ABS(SUM(L187:L191)-5*360000)</f>
        <v>205677.54403007869</v>
      </c>
      <c r="M205" s="29">
        <f ca="1">ABS(SUM(M187:M191)-5*540000)</f>
        <v>234692.01198895648</v>
      </c>
      <c r="N205" s="29">
        <f ca="1">ABS(SUM(N187:N191)-5*450000)</f>
        <v>210182.9693200076</v>
      </c>
      <c r="O205" s="29">
        <f ca="1">ABS(SUM(O187:O191)-5*180000)</f>
        <v>391605.71978692844</v>
      </c>
      <c r="P205" s="29">
        <f ca="1">ABS(SUM(P187:P191)-5*90000)</f>
        <v>61366.950611725217</v>
      </c>
      <c r="Q205" s="14">
        <f ca="1">SUM(K205:P205)/(6*5*1000000)</f>
        <v>4.3907163525285307E-2</v>
      </c>
    </row>
    <row r="206" spans="1:17" x14ac:dyDescent="0.2">
      <c r="A206" s="3" t="s">
        <v>112</v>
      </c>
      <c r="K206" s="29">
        <f ca="1">ABS(SUM(K187:K196)-10*180000)</f>
        <v>62714.635594658554</v>
      </c>
      <c r="L206" s="29">
        <f ca="1">ABS(SUM(L187:L196)-10*360000)</f>
        <v>55130.384302657563</v>
      </c>
      <c r="M206" s="29">
        <f ca="1">ABS(SUM(M187:M196)-10*540000)</f>
        <v>152192.1311926553</v>
      </c>
      <c r="N206" s="29">
        <f ca="1">ABS(SUM(N187:N196)-10*450000)</f>
        <v>91829.935028662905</v>
      </c>
      <c r="O206" s="29">
        <f ca="1">ABS(SUM(O187:O196)-10*180000)</f>
        <v>810422.80160607968</v>
      </c>
      <c r="P206" s="29">
        <f ca="1">ABS(SUM(P187:P196)-10*90000)</f>
        <v>109393.12137457484</v>
      </c>
      <c r="Q206" s="14">
        <f ca="1">SUM(K206:P206)/(6*10*1000000)</f>
        <v>2.1361383484988148E-2</v>
      </c>
    </row>
    <row r="207" spans="1:17" x14ac:dyDescent="0.2">
      <c r="A207" s="3" t="s">
        <v>113</v>
      </c>
      <c r="K207" s="29">
        <f ca="1">ABS(SUM(K187:K201)-15*180000)</f>
        <v>97962.827842702623</v>
      </c>
      <c r="L207" s="29">
        <f ca="1">ABS(SUM(L187:L201)-15*360000)</f>
        <v>351660.00554740336</v>
      </c>
      <c r="M207" s="29">
        <f ca="1">ABS(SUM(M187:M201)-15*540000)</f>
        <v>680988.21862638555</v>
      </c>
      <c r="N207" s="29">
        <f ca="1">ABS(SUM(N187:N201)-15*450000)</f>
        <v>323706.99306490831</v>
      </c>
      <c r="O207" s="29">
        <f ca="1">ABS(SUM(O187:O201)-15*180000)</f>
        <v>1158890.1804144699</v>
      </c>
      <c r="P207" s="29">
        <f ca="1">ABS(SUM(P187:P201)-15*90000)</f>
        <v>170567.15525912144</v>
      </c>
      <c r="Q207" s="14">
        <f ca="1">SUM(K207:P207)/(6*15*1000000)</f>
        <v>3.0930837563944349E-2</v>
      </c>
    </row>
    <row r="208" spans="1:17" x14ac:dyDescent="0.2">
      <c r="A208" s="42" t="s">
        <v>121</v>
      </c>
      <c r="B208" s="42" t="s">
        <v>122</v>
      </c>
      <c r="C208" s="42" t="s">
        <v>123</v>
      </c>
      <c r="D208" s="42" t="s">
        <v>124</v>
      </c>
      <c r="E208" s="42" t="s">
        <v>125</v>
      </c>
      <c r="F208" s="42" t="s">
        <v>126</v>
      </c>
      <c r="G208" s="42" t="s">
        <v>127</v>
      </c>
      <c r="H208" s="42" t="s">
        <v>128</v>
      </c>
      <c r="I208" s="42" t="s">
        <v>129</v>
      </c>
      <c r="J208" s="42"/>
      <c r="K208" s="42" t="s">
        <v>130</v>
      </c>
      <c r="L208" s="42" t="s">
        <v>131</v>
      </c>
      <c r="M208" s="42" t="s">
        <v>132</v>
      </c>
      <c r="N208" s="42" t="s">
        <v>133</v>
      </c>
      <c r="O208" s="42" t="s">
        <v>134</v>
      </c>
      <c r="P208" s="42" t="s">
        <v>135</v>
      </c>
    </row>
    <row r="209" spans="1:17" x14ac:dyDescent="0.2">
      <c r="A209" s="3" t="s">
        <v>136</v>
      </c>
      <c r="B209" s="20">
        <f t="shared" ref="B209:B223" ca="1" si="112">RAND()*0.1</f>
        <v>2.9401863980850831E-2</v>
      </c>
      <c r="C209" s="20">
        <f t="shared" ref="C209:C223" ca="1" si="113">RAND()*0.2</f>
        <v>0.18054561368791963</v>
      </c>
      <c r="D209" s="20">
        <f t="shared" ref="D209:D223" ca="1" si="114">RAND()*0.3</f>
        <v>0.16904091619255365</v>
      </c>
      <c r="E209" s="20">
        <f t="shared" ref="E209:E223" ca="1" si="115">RAND()*0.25</f>
        <v>0.21249540523726845</v>
      </c>
      <c r="F209" s="20">
        <f t="shared" ref="F209:F223" ca="1" si="116">RAND()*0.1</f>
        <v>9.5905457982114251E-2</v>
      </c>
      <c r="G209" s="20">
        <f t="shared" ref="G209:G223" ca="1" si="117">RAND()*0.05</f>
        <v>7.7607692017018226E-3</v>
      </c>
      <c r="H209" s="20">
        <f t="shared" ref="H209:H223" ca="1" si="118">SUM(B209:G209)</f>
        <v>0.69515002628240863</v>
      </c>
      <c r="I209" s="21">
        <f t="shared" ref="I209:I223" ca="1" si="119">0.7+RAND()*2</f>
        <v>1.9392769791124496</v>
      </c>
      <c r="K209" s="29">
        <f t="shared" ref="K209:K223" ca="1" si="120">B209/H209*I209*1000000</f>
        <v>82023.096893181311</v>
      </c>
      <c r="L209" s="29">
        <f t="shared" ref="L209:L223" ca="1" si="121">C209/H209*I209*1000000</f>
        <v>503672.50099544792</v>
      </c>
      <c r="M209" s="29">
        <f t="shared" ref="M209:M223" ca="1" si="122">D209/H209*I209*1000000</f>
        <v>471577.56585787522</v>
      </c>
      <c r="N209" s="29">
        <f t="shared" ref="N209:N223" ca="1" si="123">E209/H209*I209*1000000</f>
        <v>592803.6135560656</v>
      </c>
      <c r="O209" s="29">
        <f t="shared" ref="O209:O223" ca="1" si="124">F209/H209*I209*1000000</f>
        <v>267549.79472645826</v>
      </c>
      <c r="P209" s="29">
        <f t="shared" ref="P209:P223" ca="1" si="125">G209/H209*I209*1000000</f>
        <v>21650.407083421422</v>
      </c>
    </row>
    <row r="210" spans="1:17" x14ac:dyDescent="0.2">
      <c r="A210" s="3" t="s">
        <v>137</v>
      </c>
      <c r="B210" s="20">
        <f t="shared" ca="1" si="112"/>
        <v>7.6154024670584297E-2</v>
      </c>
      <c r="C210" s="20">
        <f t="shared" ca="1" si="113"/>
        <v>8.5286133157117583E-2</v>
      </c>
      <c r="D210" s="20">
        <f t="shared" ca="1" si="114"/>
        <v>0.18946360342278665</v>
      </c>
      <c r="E210" s="20">
        <f t="shared" ca="1" si="115"/>
        <v>0.20600255463478051</v>
      </c>
      <c r="F210" s="20">
        <f t="shared" ca="1" si="116"/>
        <v>5.4412920887223937E-2</v>
      </c>
      <c r="G210" s="20">
        <f t="shared" ca="1" si="117"/>
        <v>4.570081336237564E-3</v>
      </c>
      <c r="H210" s="20">
        <f t="shared" ca="1" si="118"/>
        <v>0.61588931810873049</v>
      </c>
      <c r="I210" s="21">
        <f t="shared" ca="1" si="119"/>
        <v>2.4632682072255512</v>
      </c>
      <c r="K210" s="29">
        <f t="shared" ca="1" si="120"/>
        <v>304580.3560928189</v>
      </c>
      <c r="L210" s="29">
        <f t="shared" ca="1" si="121"/>
        <v>341104.50392004399</v>
      </c>
      <c r="M210" s="29">
        <f t="shared" ca="1" si="122"/>
        <v>757765.48970012867</v>
      </c>
      <c r="N210" s="29">
        <f t="shared" ca="1" si="123"/>
        <v>823913.53205693187</v>
      </c>
      <c r="O210" s="29">
        <f t="shared" ca="1" si="124"/>
        <v>217626.14506023185</v>
      </c>
      <c r="P210" s="29">
        <f t="shared" ca="1" si="125"/>
        <v>18278.180395396073</v>
      </c>
    </row>
    <row r="211" spans="1:17" x14ac:dyDescent="0.2">
      <c r="A211" s="3" t="s">
        <v>138</v>
      </c>
      <c r="B211" s="20">
        <f t="shared" ca="1" si="112"/>
        <v>9.6616631682094459E-2</v>
      </c>
      <c r="C211" s="20">
        <f t="shared" ca="1" si="113"/>
        <v>0.16096907107752589</v>
      </c>
      <c r="D211" s="20">
        <f t="shared" ca="1" si="114"/>
        <v>0.22694474173299556</v>
      </c>
      <c r="E211" s="20">
        <f t="shared" ca="1" si="115"/>
        <v>6.9589519807676914E-2</v>
      </c>
      <c r="F211" s="20">
        <f t="shared" ca="1" si="116"/>
        <v>9.9986014696431896E-2</v>
      </c>
      <c r="G211" s="20">
        <f t="shared" ca="1" si="117"/>
        <v>8.2386404170270988E-3</v>
      </c>
      <c r="H211" s="20">
        <f t="shared" ca="1" si="118"/>
        <v>0.66234461941375167</v>
      </c>
      <c r="I211" s="21">
        <f t="shared" ca="1" si="119"/>
        <v>1.1474062683496553</v>
      </c>
      <c r="K211" s="29">
        <f t="shared" ca="1" si="120"/>
        <v>167372.8834952825</v>
      </c>
      <c r="L211" s="29">
        <f t="shared" ca="1" si="121"/>
        <v>278853.20685212431</v>
      </c>
      <c r="M211" s="29">
        <f t="shared" ca="1" si="122"/>
        <v>393145.51911648898</v>
      </c>
      <c r="N211" s="29">
        <f t="shared" ca="1" si="123"/>
        <v>120552.72874330106</v>
      </c>
      <c r="O211" s="29">
        <f t="shared" ca="1" si="124"/>
        <v>173209.80143468315</v>
      </c>
      <c r="P211" s="29">
        <f t="shared" ca="1" si="125"/>
        <v>14272.128707775602</v>
      </c>
    </row>
    <row r="212" spans="1:17" x14ac:dyDescent="0.2">
      <c r="A212" s="3" t="s">
        <v>139</v>
      </c>
      <c r="B212" s="20">
        <f t="shared" ca="1" si="112"/>
        <v>2.1333722358226295E-2</v>
      </c>
      <c r="C212" s="20">
        <f t="shared" ca="1" si="113"/>
        <v>3.6049414428742342E-2</v>
      </c>
      <c r="D212" s="20">
        <f t="shared" ca="1" si="114"/>
        <v>5.7755674212326996E-2</v>
      </c>
      <c r="E212" s="20">
        <f t="shared" ca="1" si="115"/>
        <v>8.2113989320141689E-2</v>
      </c>
      <c r="F212" s="20">
        <f t="shared" ca="1" si="116"/>
        <v>4.3419453227343252E-2</v>
      </c>
      <c r="G212" s="20">
        <f t="shared" ca="1" si="117"/>
        <v>5.8287653646115212E-3</v>
      </c>
      <c r="H212" s="20">
        <f t="shared" ca="1" si="118"/>
        <v>0.24650101891139209</v>
      </c>
      <c r="I212" s="21">
        <f t="shared" ca="1" si="119"/>
        <v>1.055488612351146</v>
      </c>
      <c r="K212" s="29">
        <f t="shared" ca="1" si="120"/>
        <v>91348.510880853966</v>
      </c>
      <c r="L212" s="29">
        <f t="shared" ca="1" si="121"/>
        <v>154359.38796318768</v>
      </c>
      <c r="M212" s="29">
        <f t="shared" ca="1" si="122"/>
        <v>247303.06064855211</v>
      </c>
      <c r="N212" s="29">
        <f t="shared" ca="1" si="123"/>
        <v>351602.52491000021</v>
      </c>
      <c r="O212" s="29">
        <f t="shared" ca="1" si="124"/>
        <v>185917.03449488679</v>
      </c>
      <c r="P212" s="29">
        <f t="shared" ca="1" si="125"/>
        <v>24958.093453665279</v>
      </c>
    </row>
    <row r="213" spans="1:17" x14ac:dyDescent="0.2">
      <c r="A213" s="3" t="s">
        <v>140</v>
      </c>
      <c r="B213" s="20">
        <f t="shared" ca="1" si="112"/>
        <v>2.4708927990823682E-2</v>
      </c>
      <c r="C213" s="20">
        <f t="shared" ca="1" si="113"/>
        <v>6.4483870733373069E-2</v>
      </c>
      <c r="D213" s="20">
        <f t="shared" ca="1" si="114"/>
        <v>9.2936004093516315E-3</v>
      </c>
      <c r="E213" s="20">
        <f t="shared" ca="1" si="115"/>
        <v>4.5746160295637606E-2</v>
      </c>
      <c r="F213" s="20">
        <f t="shared" ca="1" si="116"/>
        <v>9.2061986077652869E-2</v>
      </c>
      <c r="G213" s="20">
        <f t="shared" ca="1" si="117"/>
        <v>2.2032707339554404E-2</v>
      </c>
      <c r="H213" s="20">
        <f t="shared" ca="1" si="118"/>
        <v>0.2583272528463933</v>
      </c>
      <c r="I213" s="21">
        <f t="shared" ca="1" si="119"/>
        <v>2.2920140358381786</v>
      </c>
      <c r="K213" s="29">
        <f t="shared" ca="1" si="120"/>
        <v>219230.48823330304</v>
      </c>
      <c r="L213" s="29">
        <f t="shared" ca="1" si="121"/>
        <v>572134.5122419179</v>
      </c>
      <c r="M213" s="29">
        <f t="shared" ca="1" si="122"/>
        <v>82457.666959248119</v>
      </c>
      <c r="N213" s="29">
        <f t="shared" ca="1" si="123"/>
        <v>405883.77853284829</v>
      </c>
      <c r="O213" s="29">
        <f t="shared" ca="1" si="124"/>
        <v>816821.92618906021</v>
      </c>
      <c r="P213" s="29">
        <f t="shared" ca="1" si="125"/>
        <v>195485.66368180077</v>
      </c>
    </row>
    <row r="214" spans="1:17" x14ac:dyDescent="0.2">
      <c r="A214" s="3" t="s">
        <v>141</v>
      </c>
      <c r="B214" s="20">
        <f t="shared" ca="1" si="112"/>
        <v>3.7365737336853187E-2</v>
      </c>
      <c r="C214" s="20">
        <f t="shared" ca="1" si="113"/>
        <v>4.7100652794223222E-2</v>
      </c>
      <c r="D214" s="20">
        <f t="shared" ca="1" si="114"/>
        <v>0.20391274818295205</v>
      </c>
      <c r="E214" s="20">
        <f t="shared" ca="1" si="115"/>
        <v>2.5039214857764946E-2</v>
      </c>
      <c r="F214" s="20">
        <f t="shared" ca="1" si="116"/>
        <v>8.0851460163226425E-3</v>
      </c>
      <c r="G214" s="20">
        <f t="shared" ca="1" si="117"/>
        <v>3.9025656017832588E-4</v>
      </c>
      <c r="H214" s="20">
        <f t="shared" ca="1" si="118"/>
        <v>0.32189375574829437</v>
      </c>
      <c r="I214" s="21">
        <f t="shared" ca="1" si="119"/>
        <v>1.6876217728028755</v>
      </c>
      <c r="K214" s="29">
        <f t="shared" ca="1" si="120"/>
        <v>195900.7615413829</v>
      </c>
      <c r="L214" s="29">
        <f t="shared" ca="1" si="121"/>
        <v>246938.89132448912</v>
      </c>
      <c r="M214" s="29">
        <f t="shared" ca="1" si="122"/>
        <v>1069071.976204196</v>
      </c>
      <c r="N214" s="29">
        <f t="shared" ca="1" si="123"/>
        <v>131275.37708714092</v>
      </c>
      <c r="O214" s="29">
        <f t="shared" ca="1" si="124"/>
        <v>42388.732958541783</v>
      </c>
      <c r="P214" s="29">
        <f t="shared" ca="1" si="125"/>
        <v>2046.0336871246941</v>
      </c>
    </row>
    <row r="215" spans="1:17" x14ac:dyDescent="0.2">
      <c r="A215" s="3" t="s">
        <v>142</v>
      </c>
      <c r="B215" s="20">
        <f t="shared" ca="1" si="112"/>
        <v>7.937305737068202E-3</v>
      </c>
      <c r="C215" s="20">
        <f t="shared" ca="1" si="113"/>
        <v>0.13723029255023453</v>
      </c>
      <c r="D215" s="20">
        <f t="shared" ca="1" si="114"/>
        <v>0.18957502098651413</v>
      </c>
      <c r="E215" s="20">
        <f t="shared" ca="1" si="115"/>
        <v>1.7033304815149114E-2</v>
      </c>
      <c r="F215" s="20">
        <f t="shared" ca="1" si="116"/>
        <v>9.1007004530434574E-2</v>
      </c>
      <c r="G215" s="20">
        <f t="shared" ca="1" si="117"/>
        <v>1.2230117623743099E-3</v>
      </c>
      <c r="H215" s="20">
        <f t="shared" ca="1" si="118"/>
        <v>0.44400594038177488</v>
      </c>
      <c r="I215" s="21">
        <f t="shared" ca="1" si="119"/>
        <v>2.5651934988221781</v>
      </c>
      <c r="K215" s="29">
        <f t="shared" ca="1" si="120"/>
        <v>45856.87537735267</v>
      </c>
      <c r="L215" s="29">
        <f t="shared" ca="1" si="121"/>
        <v>792832.30757823575</v>
      </c>
      <c r="M215" s="29">
        <f t="shared" ca="1" si="122"/>
        <v>1095247.9846453087</v>
      </c>
      <c r="N215" s="29">
        <f t="shared" ca="1" si="123"/>
        <v>98407.968906243274</v>
      </c>
      <c r="O215" s="29">
        <f t="shared" ca="1" si="124"/>
        <v>525782.55184608721</v>
      </c>
      <c r="P215" s="29">
        <f t="shared" ca="1" si="125"/>
        <v>7065.8104689502243</v>
      </c>
    </row>
    <row r="216" spans="1:17" x14ac:dyDescent="0.2">
      <c r="A216" s="3" t="s">
        <v>143</v>
      </c>
      <c r="B216" s="20">
        <f t="shared" ca="1" si="112"/>
        <v>8.1138231675235511E-2</v>
      </c>
      <c r="C216" s="20">
        <f t="shared" ca="1" si="113"/>
        <v>0.12099882390962342</v>
      </c>
      <c r="D216" s="20">
        <f t="shared" ca="1" si="114"/>
        <v>0.10274641039797865</v>
      </c>
      <c r="E216" s="20">
        <f t="shared" ca="1" si="115"/>
        <v>0.11328320125863231</v>
      </c>
      <c r="F216" s="20">
        <f t="shared" ca="1" si="116"/>
        <v>8.2177190542055412E-2</v>
      </c>
      <c r="G216" s="20">
        <f t="shared" ca="1" si="117"/>
        <v>3.9667804283349269E-2</v>
      </c>
      <c r="H216" s="20">
        <f t="shared" ca="1" si="118"/>
        <v>0.54001166206687456</v>
      </c>
      <c r="I216" s="21">
        <f t="shared" ca="1" si="119"/>
        <v>2.1089301974873265</v>
      </c>
      <c r="K216" s="29">
        <f t="shared" ca="1" si="120"/>
        <v>316872.53992939909</v>
      </c>
      <c r="L216" s="29">
        <f t="shared" ca="1" si="121"/>
        <v>472541.78294367163</v>
      </c>
      <c r="M216" s="29">
        <f t="shared" ca="1" si="122"/>
        <v>401259.86676356063</v>
      </c>
      <c r="N216" s="29">
        <f t="shared" ca="1" si="123"/>
        <v>442409.63813255215</v>
      </c>
      <c r="O216" s="29">
        <f t="shared" ca="1" si="124"/>
        <v>320930.02957656217</v>
      </c>
      <c r="P216" s="29">
        <f t="shared" ca="1" si="125"/>
        <v>154916.34014158091</v>
      </c>
    </row>
    <row r="217" spans="1:17" x14ac:dyDescent="0.2">
      <c r="A217" s="3" t="s">
        <v>144</v>
      </c>
      <c r="B217" s="20">
        <f t="shared" ca="1" si="112"/>
        <v>5.2720906456572125E-2</v>
      </c>
      <c r="C217" s="20">
        <f t="shared" ca="1" si="113"/>
        <v>4.0946786079878478E-2</v>
      </c>
      <c r="D217" s="20">
        <f t="shared" ca="1" si="114"/>
        <v>5.2604708395234734E-2</v>
      </c>
      <c r="E217" s="20">
        <f t="shared" ca="1" si="115"/>
        <v>0.22191501059587027</v>
      </c>
      <c r="F217" s="20">
        <f t="shared" ca="1" si="116"/>
        <v>2.7863089213462033E-2</v>
      </c>
      <c r="G217" s="20">
        <f t="shared" ca="1" si="117"/>
        <v>7.4819266965048155E-3</v>
      </c>
      <c r="H217" s="20">
        <f t="shared" ca="1" si="118"/>
        <v>0.40353242743752249</v>
      </c>
      <c r="I217" s="21">
        <f t="shared" ca="1" si="119"/>
        <v>2.0219304228362249</v>
      </c>
      <c r="K217" s="29">
        <f t="shared" ca="1" si="120"/>
        <v>264162.1774015922</v>
      </c>
      <c r="L217" s="29">
        <f t="shared" ca="1" si="121"/>
        <v>205167.03705327737</v>
      </c>
      <c r="M217" s="29">
        <f t="shared" ca="1" si="122"/>
        <v>263579.95803254523</v>
      </c>
      <c r="N217" s="29">
        <f t="shared" ca="1" si="123"/>
        <v>1111922.3157779148</v>
      </c>
      <c r="O217" s="29">
        <f t="shared" ca="1" si="124"/>
        <v>139610.16246611619</v>
      </c>
      <c r="P217" s="29">
        <f t="shared" ca="1" si="125"/>
        <v>37488.772104779178</v>
      </c>
    </row>
    <row r="218" spans="1:17" x14ac:dyDescent="0.2">
      <c r="A218" s="3" t="s">
        <v>145</v>
      </c>
      <c r="B218" s="20">
        <f t="shared" ca="1" si="112"/>
        <v>4.208689517225981E-2</v>
      </c>
      <c r="C218" s="20">
        <f t="shared" ca="1" si="113"/>
        <v>0.10269522944773116</v>
      </c>
      <c r="D218" s="20">
        <f t="shared" ca="1" si="114"/>
        <v>0.24696431619862602</v>
      </c>
      <c r="E218" s="20">
        <f t="shared" ca="1" si="115"/>
        <v>0.16093969251001369</v>
      </c>
      <c r="F218" s="20">
        <f t="shared" ca="1" si="116"/>
        <v>3.1756929884259065E-2</v>
      </c>
      <c r="G218" s="20">
        <f t="shared" ca="1" si="117"/>
        <v>3.1645595755361466E-2</v>
      </c>
      <c r="H218" s="20">
        <f t="shared" ca="1" si="118"/>
        <v>0.61608865896825127</v>
      </c>
      <c r="I218" s="21">
        <f t="shared" ca="1" si="119"/>
        <v>1.9952548649219695</v>
      </c>
      <c r="K218" s="29">
        <f t="shared" ca="1" si="120"/>
        <v>136301.94472747101</v>
      </c>
      <c r="L218" s="29">
        <f t="shared" ca="1" si="121"/>
        <v>332587.12553321442</v>
      </c>
      <c r="M218" s="29">
        <f t="shared" ca="1" si="122"/>
        <v>799814.67956680758</v>
      </c>
      <c r="N218" s="29">
        <f t="shared" ca="1" si="123"/>
        <v>521216.71088283841</v>
      </c>
      <c r="O218" s="29">
        <f t="shared" ca="1" si="124"/>
        <v>102847.48456929323</v>
      </c>
      <c r="P218" s="29">
        <f t="shared" ca="1" si="125"/>
        <v>102486.91964234457</v>
      </c>
    </row>
    <row r="219" spans="1:17" x14ac:dyDescent="0.2">
      <c r="A219" s="3" t="s">
        <v>146</v>
      </c>
      <c r="B219" s="20">
        <f t="shared" ca="1" si="112"/>
        <v>4.7502953252408055E-3</v>
      </c>
      <c r="C219" s="20">
        <f t="shared" ca="1" si="113"/>
        <v>0.14300362044577983</v>
      </c>
      <c r="D219" s="20">
        <f t="shared" ca="1" si="114"/>
        <v>0.11589184165004215</v>
      </c>
      <c r="E219" s="20">
        <f t="shared" ca="1" si="115"/>
        <v>6.6823042163688395E-4</v>
      </c>
      <c r="F219" s="20">
        <f t="shared" ca="1" si="116"/>
        <v>8.0380494975116942E-2</v>
      </c>
      <c r="G219" s="20">
        <f t="shared" ca="1" si="117"/>
        <v>4.8622139309126206E-2</v>
      </c>
      <c r="H219" s="20">
        <f t="shared" ca="1" si="118"/>
        <v>0.39331662212694285</v>
      </c>
      <c r="I219" s="21">
        <f t="shared" ca="1" si="119"/>
        <v>0.92053983784568505</v>
      </c>
      <c r="K219" s="29">
        <f t="shared" ca="1" si="120"/>
        <v>11117.852240185657</v>
      </c>
      <c r="L219" s="29">
        <f t="shared" ca="1" si="121"/>
        <v>334693.53231152566</v>
      </c>
      <c r="M219" s="29">
        <f t="shared" ca="1" si="122"/>
        <v>271239.63524159341</v>
      </c>
      <c r="N219" s="29">
        <f t="shared" ca="1" si="123"/>
        <v>1563.9632025992457</v>
      </c>
      <c r="O219" s="29">
        <f t="shared" ca="1" si="124"/>
        <v>188126.92789390602</v>
      </c>
      <c r="P219" s="29">
        <f t="shared" ca="1" si="125"/>
        <v>113797.92695587504</v>
      </c>
    </row>
    <row r="220" spans="1:17" x14ac:dyDescent="0.2">
      <c r="A220" s="3" t="s">
        <v>147</v>
      </c>
      <c r="B220" s="20">
        <f t="shared" ca="1" si="112"/>
        <v>6.5076589944478333E-2</v>
      </c>
      <c r="C220" s="20">
        <f t="shared" ca="1" si="113"/>
        <v>2.4046319783257709E-2</v>
      </c>
      <c r="D220" s="20">
        <f t="shared" ca="1" si="114"/>
        <v>8.3143715103828675E-2</v>
      </c>
      <c r="E220" s="20">
        <f t="shared" ca="1" si="115"/>
        <v>6.9665627080856746E-2</v>
      </c>
      <c r="F220" s="20">
        <f t="shared" ca="1" si="116"/>
        <v>8.2343961730140247E-2</v>
      </c>
      <c r="G220" s="20">
        <f t="shared" ca="1" si="117"/>
        <v>1.8740712546231691E-2</v>
      </c>
      <c r="H220" s="20">
        <f t="shared" ca="1" si="118"/>
        <v>0.34301692618879343</v>
      </c>
      <c r="I220" s="21">
        <f t="shared" ca="1" si="119"/>
        <v>1.4484584968036014</v>
      </c>
      <c r="K220" s="29">
        <f t="shared" ca="1" si="120"/>
        <v>274799.09139003587</v>
      </c>
      <c r="L220" s="29">
        <f t="shared" ca="1" si="121"/>
        <v>101540.45922429493</v>
      </c>
      <c r="M220" s="29">
        <f t="shared" ca="1" si="122"/>
        <v>351091.18939417839</v>
      </c>
      <c r="N220" s="29">
        <f t="shared" ca="1" si="123"/>
        <v>294177.23084860045</v>
      </c>
      <c r="O220" s="29">
        <f t="shared" ca="1" si="124"/>
        <v>347714.06867206923</v>
      </c>
      <c r="P220" s="29">
        <f t="shared" ca="1" si="125"/>
        <v>79136.457274422399</v>
      </c>
    </row>
    <row r="221" spans="1:17" x14ac:dyDescent="0.2">
      <c r="A221" s="3" t="s">
        <v>148</v>
      </c>
      <c r="B221" s="20">
        <f t="shared" ca="1" si="112"/>
        <v>6.3143425846077907E-3</v>
      </c>
      <c r="C221" s="20">
        <f t="shared" ca="1" si="113"/>
        <v>0.13643832980660994</v>
      </c>
      <c r="D221" s="20">
        <f t="shared" ca="1" si="114"/>
        <v>0.19946530702791906</v>
      </c>
      <c r="E221" s="20">
        <f t="shared" ca="1" si="115"/>
        <v>2.7958801694042634E-2</v>
      </c>
      <c r="F221" s="20">
        <f t="shared" ca="1" si="116"/>
        <v>7.1715223245974683E-3</v>
      </c>
      <c r="G221" s="20">
        <f t="shared" ca="1" si="117"/>
        <v>1.3184112769891711E-2</v>
      </c>
      <c r="H221" s="20">
        <f t="shared" ca="1" si="118"/>
        <v>0.3905324162076686</v>
      </c>
      <c r="I221" s="21">
        <f t="shared" ca="1" si="119"/>
        <v>2.4626746916620581</v>
      </c>
      <c r="K221" s="29">
        <f t="shared" ca="1" si="120"/>
        <v>39817.876909169732</v>
      </c>
      <c r="L221" s="29">
        <f t="shared" ca="1" si="121"/>
        <v>860372.16846221301</v>
      </c>
      <c r="M221" s="29">
        <f t="shared" ca="1" si="122"/>
        <v>1257816.619302223</v>
      </c>
      <c r="N221" s="29">
        <f t="shared" ca="1" si="123"/>
        <v>176306.57656982751</v>
      </c>
      <c r="O221" s="29">
        <f t="shared" ca="1" si="124"/>
        <v>45223.202470558033</v>
      </c>
      <c r="P221" s="29">
        <f t="shared" ca="1" si="125"/>
        <v>83138.247948067044</v>
      </c>
    </row>
    <row r="222" spans="1:17" x14ac:dyDescent="0.2">
      <c r="A222" s="3" t="s">
        <v>149</v>
      </c>
      <c r="B222" s="20">
        <f t="shared" ca="1" si="112"/>
        <v>2.1016611860169454E-2</v>
      </c>
      <c r="C222" s="20">
        <f t="shared" ca="1" si="113"/>
        <v>0.18124226892296436</v>
      </c>
      <c r="D222" s="20">
        <f t="shared" ca="1" si="114"/>
        <v>3.2649629097478934E-2</v>
      </c>
      <c r="E222" s="20">
        <f t="shared" ca="1" si="115"/>
        <v>1.4117704082824284E-2</v>
      </c>
      <c r="F222" s="20">
        <f t="shared" ca="1" si="116"/>
        <v>1.0322780214458704E-2</v>
      </c>
      <c r="G222" s="20">
        <f t="shared" ca="1" si="117"/>
        <v>1.0719630348446925E-2</v>
      </c>
      <c r="H222" s="20">
        <f t="shared" ca="1" si="118"/>
        <v>0.27006862452634262</v>
      </c>
      <c r="I222" s="21">
        <f t="shared" ca="1" si="119"/>
        <v>2.5251428584138376</v>
      </c>
      <c r="K222" s="29">
        <f t="shared" ca="1" si="120"/>
        <v>196505.41576178535</v>
      </c>
      <c r="L222" s="29">
        <f t="shared" ca="1" si="121"/>
        <v>1694616.0325591729</v>
      </c>
      <c r="M222" s="29">
        <f t="shared" ca="1" si="122"/>
        <v>305274.17944218783</v>
      </c>
      <c r="N222" s="29">
        <f t="shared" ca="1" si="123"/>
        <v>132000.59690186771</v>
      </c>
      <c r="O222" s="29">
        <f t="shared" ca="1" si="124"/>
        <v>96518.041602324389</v>
      </c>
      <c r="P222" s="29">
        <f t="shared" ca="1" si="125"/>
        <v>100228.59214649981</v>
      </c>
    </row>
    <row r="223" spans="1:17" x14ac:dyDescent="0.2">
      <c r="A223" s="3" t="s">
        <v>150</v>
      </c>
      <c r="B223" s="20">
        <f t="shared" ca="1" si="112"/>
        <v>9.8100984830364502E-2</v>
      </c>
      <c r="C223" s="20">
        <f t="shared" ca="1" si="113"/>
        <v>0.17378871502624038</v>
      </c>
      <c r="D223" s="20">
        <f t="shared" ca="1" si="114"/>
        <v>0.16121619904487572</v>
      </c>
      <c r="E223" s="20">
        <f t="shared" ca="1" si="115"/>
        <v>0.14877456726136448</v>
      </c>
      <c r="F223" s="20">
        <f t="shared" ca="1" si="116"/>
        <v>6.7228185751261951E-2</v>
      </c>
      <c r="G223" s="20">
        <f t="shared" ca="1" si="117"/>
        <v>6.3433728609487818E-3</v>
      </c>
      <c r="H223" s="20">
        <f t="shared" ca="1" si="118"/>
        <v>0.65545202477505582</v>
      </c>
      <c r="I223" s="21">
        <f t="shared" ca="1" si="119"/>
        <v>1.6274518647878695</v>
      </c>
      <c r="K223" s="29">
        <f t="shared" ca="1" si="120"/>
        <v>243579.43017186498</v>
      </c>
      <c r="L223" s="29">
        <f t="shared" ca="1" si="121"/>
        <v>431507.96344798495</v>
      </c>
      <c r="M223" s="29">
        <f t="shared" ca="1" si="122"/>
        <v>400291.08745165373</v>
      </c>
      <c r="N223" s="29">
        <f t="shared" ca="1" si="123"/>
        <v>369399.18982721906</v>
      </c>
      <c r="O223" s="29">
        <f t="shared" ca="1" si="124"/>
        <v>166923.94276262264</v>
      </c>
      <c r="P223" s="29">
        <f t="shared" ca="1" si="125"/>
        <v>15750.251126524152</v>
      </c>
    </row>
    <row r="224" spans="1:17" x14ac:dyDescent="0.2">
      <c r="A224" s="42" t="s">
        <v>151</v>
      </c>
      <c r="K224" s="42" t="s">
        <v>152</v>
      </c>
      <c r="L224" s="42" t="s">
        <v>153</v>
      </c>
      <c r="M224" s="42" t="s">
        <v>154</v>
      </c>
      <c r="N224" s="42" t="s">
        <v>155</v>
      </c>
      <c r="O224" s="42" t="s">
        <v>156</v>
      </c>
      <c r="P224" s="42" t="s">
        <v>157</v>
      </c>
      <c r="Q224" s="42" t="s">
        <v>158</v>
      </c>
    </row>
    <row r="225" spans="1:17" x14ac:dyDescent="0.2">
      <c r="A225" s="3" t="s">
        <v>109</v>
      </c>
      <c r="K225" s="29">
        <f ca="1">ABS(K209-1*180000)</f>
        <v>97976.903106818689</v>
      </c>
      <c r="L225" s="29">
        <f ca="1">ABS(L209-1*360000)</f>
        <v>143672.50099544792</v>
      </c>
      <c r="M225" s="29">
        <f ca="1">ABS(M209-1*540000)</f>
        <v>68422.434142124781</v>
      </c>
      <c r="N225" s="29">
        <f ca="1">ABS(N209-1*450000)</f>
        <v>142803.6135560656</v>
      </c>
      <c r="O225" s="29">
        <f ca="1">ABS(O209-1*180000)</f>
        <v>87549.794726458262</v>
      </c>
      <c r="P225" s="29">
        <f ca="1">ABS(P209-1*90000)</f>
        <v>68349.592916578578</v>
      </c>
      <c r="Q225" s="14">
        <f ca="1">SUM(K225:P225)/(6*1*1000000)</f>
        <v>0.10146247324058232</v>
      </c>
    </row>
    <row r="226" spans="1:17" x14ac:dyDescent="0.2">
      <c r="A226" s="3" t="s">
        <v>110</v>
      </c>
      <c r="K226" s="29">
        <f ca="1">ABS(SUM(K209:K211)-3*180000)</f>
        <v>13976.33648128272</v>
      </c>
      <c r="L226" s="29">
        <f ca="1">ABS(SUM(L209:L211)-3*360000)</f>
        <v>43630.211767616216</v>
      </c>
      <c r="M226" s="29">
        <f ca="1">ABS(SUM(M209:M211)-3*540000)</f>
        <v>2488.5746744929347</v>
      </c>
      <c r="N226" s="29">
        <f ca="1">ABS(SUM(N209:N211)-3*450000)</f>
        <v>187269.87435629847</v>
      </c>
      <c r="O226" s="29">
        <f ca="1">ABS(SUM(O209:O211)-3*180000)</f>
        <v>118385.7412213732</v>
      </c>
      <c r="P226" s="29">
        <f ca="1">ABS(SUM(P209:P211)-3*90000)</f>
        <v>215799.28381340689</v>
      </c>
      <c r="Q226" s="14">
        <f ca="1">SUM(K226:P226)/(6*3*1000000)</f>
        <v>3.2308334573026141E-2</v>
      </c>
    </row>
    <row r="227" spans="1:17" x14ac:dyDescent="0.2">
      <c r="A227" s="3" t="s">
        <v>111</v>
      </c>
      <c r="K227" s="29">
        <f ca="1">ABS(SUM(K209:K213)-5*180000)</f>
        <v>35444.66440456023</v>
      </c>
      <c r="L227" s="29">
        <f ca="1">ABS(SUM(L209:L213)-5*360000)</f>
        <v>50124.111972721759</v>
      </c>
      <c r="M227" s="29">
        <f ca="1">ABS(SUM(M209:M213)-5*540000)</f>
        <v>747750.69771770691</v>
      </c>
      <c r="N227" s="29">
        <f ca="1">ABS(SUM(N209:N213)-5*450000)</f>
        <v>44756.177799147088</v>
      </c>
      <c r="O227" s="29">
        <f ca="1">ABS(SUM(O209:O213)-5*180000)</f>
        <v>761124.70190532017</v>
      </c>
      <c r="P227" s="29">
        <f ca="1">ABS(SUM(P209:P213)-5*90000)</f>
        <v>175355.52667794086</v>
      </c>
      <c r="Q227" s="14">
        <f ca="1">SUM(K227:P227)/(6*5*1000000)</f>
        <v>6.0485196015913241E-2</v>
      </c>
    </row>
    <row r="228" spans="1:17" x14ac:dyDescent="0.2">
      <c r="A228" s="3" t="s">
        <v>112</v>
      </c>
      <c r="K228" s="29">
        <f ca="1">ABS(SUM(K209:K218)-10*180000)</f>
        <v>23649.634572637733</v>
      </c>
      <c r="L228" s="29">
        <f ca="1">ABS(SUM(L209:L218)-10*360000)</f>
        <v>300191.25640560966</v>
      </c>
      <c r="M228" s="29">
        <f ca="1">ABS(SUM(M209:M218)-10*540000)</f>
        <v>181223.76749471202</v>
      </c>
      <c r="N228" s="29">
        <f ca="1">ABS(SUM(N209:N218)-10*450000)</f>
        <v>99988.188585837372</v>
      </c>
      <c r="O228" s="29">
        <f ca="1">ABS(SUM(O209:O218)-10*180000)</f>
        <v>992683.66332192114</v>
      </c>
      <c r="P228" s="29">
        <f ca="1">ABS(SUM(P209:P218)-10*90000)</f>
        <v>321351.65063316131</v>
      </c>
      <c r="Q228" s="14">
        <f ca="1">SUM(K228:P228)/(6*10*1000000)</f>
        <v>3.1984802683564656E-2</v>
      </c>
    </row>
    <row r="229" spans="1:17" x14ac:dyDescent="0.2">
      <c r="A229" s="3" t="s">
        <v>113</v>
      </c>
      <c r="K229" s="29">
        <f ca="1">ABS(SUM(K209:K223)-15*180000)</f>
        <v>110530.69895432051</v>
      </c>
      <c r="L229" s="29">
        <f ca="1">ABS(SUM(L209:L223)-15*360000)</f>
        <v>1922921.4124108022</v>
      </c>
      <c r="M229" s="29">
        <f ca="1">ABS(SUM(M209:M223)-15*540000)</f>
        <v>66936.478326547891</v>
      </c>
      <c r="N229" s="29">
        <f ca="1">ABS(SUM(N209:N223)-15*450000)</f>
        <v>1176564.2540640496</v>
      </c>
      <c r="O229" s="29">
        <f ca="1">ABS(SUM(O209:O223)-15*180000)</f>
        <v>937189.84672340145</v>
      </c>
      <c r="P229" s="29">
        <f ca="1">ABS(SUM(P209:P223)-15*90000)</f>
        <v>379300.17518177291</v>
      </c>
      <c r="Q229" s="14">
        <f ca="1">SUM(K229:P229)/(6*15*1000000)</f>
        <v>5.103825406289883E-2</v>
      </c>
    </row>
    <row r="230" spans="1:17" x14ac:dyDescent="0.2">
      <c r="A230" s="42" t="s">
        <v>121</v>
      </c>
      <c r="B230" s="42" t="s">
        <v>122</v>
      </c>
      <c r="C230" s="42" t="s">
        <v>123</v>
      </c>
      <c r="D230" s="42" t="s">
        <v>124</v>
      </c>
      <c r="E230" s="42" t="s">
        <v>125</v>
      </c>
      <c r="F230" s="42" t="s">
        <v>126</v>
      </c>
      <c r="G230" s="42" t="s">
        <v>127</v>
      </c>
      <c r="H230" s="42" t="s">
        <v>128</v>
      </c>
      <c r="I230" s="42" t="s">
        <v>129</v>
      </c>
      <c r="J230" s="42"/>
      <c r="K230" s="42" t="s">
        <v>130</v>
      </c>
      <c r="L230" s="42" t="s">
        <v>131</v>
      </c>
      <c r="M230" s="42" t="s">
        <v>132</v>
      </c>
      <c r="N230" s="42" t="s">
        <v>133</v>
      </c>
      <c r="O230" s="42" t="s">
        <v>134</v>
      </c>
      <c r="P230" s="42" t="s">
        <v>135</v>
      </c>
    </row>
    <row r="231" spans="1:17" x14ac:dyDescent="0.2">
      <c r="A231" s="3" t="s">
        <v>136</v>
      </c>
      <c r="B231" s="20">
        <f t="shared" ref="B231:B245" ca="1" si="126">RAND()*0.1</f>
        <v>3.5478516985936639E-2</v>
      </c>
      <c r="C231" s="20">
        <f t="shared" ref="C231:C245" ca="1" si="127">RAND()*0.2</f>
        <v>2.0302195127309842E-2</v>
      </c>
      <c r="D231" s="20">
        <f t="shared" ref="D231:D245" ca="1" si="128">RAND()*0.3</f>
        <v>0.23852603978480102</v>
      </c>
      <c r="E231" s="20">
        <f t="shared" ref="E231:E245" ca="1" si="129">RAND()*0.25</f>
        <v>0.11263282990913415</v>
      </c>
      <c r="F231" s="20">
        <f t="shared" ref="F231:F245" ca="1" si="130">RAND()*0.1</f>
        <v>5.6244404739380097E-2</v>
      </c>
      <c r="G231" s="20">
        <f t="shared" ref="G231:G245" ca="1" si="131">RAND()*0.05</f>
        <v>3.3656617892172606E-2</v>
      </c>
      <c r="H231" s="20">
        <f t="shared" ref="H231:H245" ca="1" si="132">SUM(B231:G231)</f>
        <v>0.49684060443873435</v>
      </c>
      <c r="I231" s="21">
        <f t="shared" ref="I231:I245" ca="1" si="133">0.7+RAND()*2</f>
        <v>2.1407542763679785</v>
      </c>
      <c r="K231" s="29">
        <f t="shared" ref="K231:K245" ca="1" si="134">B231/H231*I231*1000000</f>
        <v>152867.51179009839</v>
      </c>
      <c r="L231" s="29">
        <f t="shared" ref="L231:L245" ca="1" si="135">C231/H231*I231*1000000</f>
        <v>87476.769511508406</v>
      </c>
      <c r="M231" s="29">
        <f t="shared" ref="M231:M245" ca="1" si="136">D231/H231*I231*1000000</f>
        <v>1027745.3878216527</v>
      </c>
      <c r="N231" s="29">
        <f t="shared" ref="N231:N245" ca="1" si="137">E231/H231*I231*1000000</f>
        <v>485304.96528115106</v>
      </c>
      <c r="O231" s="29">
        <f t="shared" ref="O231:O245" ca="1" si="138">F231/H231*I231*1000000</f>
        <v>242342.20973871028</v>
      </c>
      <c r="P231" s="29">
        <f t="shared" ref="P231:P245" ca="1" si="139">G231/H231*I231*1000000</f>
        <v>145017.43222485777</v>
      </c>
    </row>
    <row r="232" spans="1:17" x14ac:dyDescent="0.2">
      <c r="A232" s="3" t="s">
        <v>137</v>
      </c>
      <c r="B232" s="20">
        <f t="shared" ca="1" si="126"/>
        <v>1.5075877820851003E-2</v>
      </c>
      <c r="C232" s="20">
        <f t="shared" ca="1" si="127"/>
        <v>0.15848400575133559</v>
      </c>
      <c r="D232" s="20">
        <f t="shared" ca="1" si="128"/>
        <v>0.17486109877805556</v>
      </c>
      <c r="E232" s="20">
        <f t="shared" ca="1" si="129"/>
        <v>6.8474012903509685E-3</v>
      </c>
      <c r="F232" s="20">
        <f t="shared" ca="1" si="130"/>
        <v>7.6490875537199354E-2</v>
      </c>
      <c r="G232" s="20">
        <f t="shared" ca="1" si="131"/>
        <v>3.2896813423775463E-2</v>
      </c>
      <c r="H232" s="20">
        <f t="shared" ca="1" si="132"/>
        <v>0.46465607260156794</v>
      </c>
      <c r="I232" s="21">
        <f t="shared" ca="1" si="133"/>
        <v>0.75747408676311179</v>
      </c>
      <c r="K232" s="29">
        <f t="shared" ca="1" si="134"/>
        <v>24576.428584187262</v>
      </c>
      <c r="L232" s="29">
        <f t="shared" ca="1" si="135"/>
        <v>258357.81474008778</v>
      </c>
      <c r="M232" s="29">
        <f t="shared" ca="1" si="136"/>
        <v>285055.46126990393</v>
      </c>
      <c r="N232" s="29">
        <f t="shared" ca="1" si="137"/>
        <v>11162.512113678229</v>
      </c>
      <c r="O232" s="29">
        <f t="shared" ca="1" si="138"/>
        <v>124694.06838664744</v>
      </c>
      <c r="P232" s="29">
        <f t="shared" ca="1" si="139"/>
        <v>53627.801668607113</v>
      </c>
    </row>
    <row r="233" spans="1:17" x14ac:dyDescent="0.2">
      <c r="A233" s="3" t="s">
        <v>138</v>
      </c>
      <c r="B233" s="20">
        <f t="shared" ca="1" si="126"/>
        <v>9.8947909094661016E-2</v>
      </c>
      <c r="C233" s="20">
        <f t="shared" ca="1" si="127"/>
        <v>0.13684010444429134</v>
      </c>
      <c r="D233" s="20">
        <f t="shared" ca="1" si="128"/>
        <v>0.28265194391619919</v>
      </c>
      <c r="E233" s="20">
        <f t="shared" ca="1" si="129"/>
        <v>1.3382336698155389E-2</v>
      </c>
      <c r="F233" s="20">
        <f t="shared" ca="1" si="130"/>
        <v>7.4153272830952452E-2</v>
      </c>
      <c r="G233" s="20">
        <f t="shared" ca="1" si="131"/>
        <v>4.3186964915211998E-2</v>
      </c>
      <c r="H233" s="20">
        <f t="shared" ca="1" si="132"/>
        <v>0.64916253189947126</v>
      </c>
      <c r="I233" s="21">
        <f t="shared" ca="1" si="133"/>
        <v>1.0742614294721216</v>
      </c>
      <c r="K233" s="29">
        <f t="shared" ca="1" si="134"/>
        <v>163743.15682743222</v>
      </c>
      <c r="L233" s="29">
        <f t="shared" ca="1" si="135"/>
        <v>226448.75356454405</v>
      </c>
      <c r="M233" s="29">
        <f t="shared" ca="1" si="136"/>
        <v>467744.31116044731</v>
      </c>
      <c r="N233" s="29">
        <f t="shared" ca="1" si="137"/>
        <v>22145.652967636022</v>
      </c>
      <c r="O233" s="29">
        <f t="shared" ca="1" si="138"/>
        <v>122711.95110156371</v>
      </c>
      <c r="P233" s="29">
        <f t="shared" ca="1" si="139"/>
        <v>71467.603850498475</v>
      </c>
    </row>
    <row r="234" spans="1:17" x14ac:dyDescent="0.2">
      <c r="A234" s="3" t="s">
        <v>139</v>
      </c>
      <c r="B234" s="20">
        <f t="shared" ca="1" si="126"/>
        <v>8.4511170360561008E-2</v>
      </c>
      <c r="C234" s="20">
        <f t="shared" ca="1" si="127"/>
        <v>5.6956259832118585E-2</v>
      </c>
      <c r="D234" s="20">
        <f t="shared" ca="1" si="128"/>
        <v>7.0897463230047086E-2</v>
      </c>
      <c r="E234" s="20">
        <f t="shared" ca="1" si="129"/>
        <v>0.15203097194575979</v>
      </c>
      <c r="F234" s="20">
        <f t="shared" ca="1" si="130"/>
        <v>7.9083025839922438E-2</v>
      </c>
      <c r="G234" s="20">
        <f t="shared" ca="1" si="131"/>
        <v>9.5043233120869937E-3</v>
      </c>
      <c r="H234" s="20">
        <f t="shared" ca="1" si="132"/>
        <v>0.45298321452049589</v>
      </c>
      <c r="I234" s="21">
        <f t="shared" ca="1" si="133"/>
        <v>0.86838954707236682</v>
      </c>
      <c r="K234" s="29">
        <f t="shared" ca="1" si="134"/>
        <v>162011.78012666211</v>
      </c>
      <c r="L234" s="29">
        <f t="shared" ca="1" si="135"/>
        <v>109187.7559545015</v>
      </c>
      <c r="M234" s="29">
        <f t="shared" ca="1" si="136"/>
        <v>135913.68070468467</v>
      </c>
      <c r="N234" s="29">
        <f t="shared" ca="1" si="137"/>
        <v>291450.3289237807</v>
      </c>
      <c r="O234" s="29">
        <f t="shared" ca="1" si="138"/>
        <v>151605.77873274646</v>
      </c>
      <c r="P234" s="29">
        <f t="shared" ca="1" si="139"/>
        <v>18220.222629991342</v>
      </c>
    </row>
    <row r="235" spans="1:17" x14ac:dyDescent="0.2">
      <c r="A235" s="3" t="s">
        <v>140</v>
      </c>
      <c r="B235" s="20">
        <f t="shared" ca="1" si="126"/>
        <v>2.8596760163361958E-2</v>
      </c>
      <c r="C235" s="20">
        <f t="shared" ca="1" si="127"/>
        <v>2.9044938379941599E-3</v>
      </c>
      <c r="D235" s="20">
        <f t="shared" ca="1" si="128"/>
        <v>0.24150248387451262</v>
      </c>
      <c r="E235" s="20">
        <f t="shared" ca="1" si="129"/>
        <v>7.2742351662890281E-3</v>
      </c>
      <c r="F235" s="20">
        <f t="shared" ca="1" si="130"/>
        <v>1.0561008273065942E-2</v>
      </c>
      <c r="G235" s="20">
        <f t="shared" ca="1" si="131"/>
        <v>6.9483199793037133E-3</v>
      </c>
      <c r="H235" s="20">
        <f t="shared" ca="1" si="132"/>
        <v>0.29778730129452741</v>
      </c>
      <c r="I235" s="21">
        <f t="shared" ca="1" si="133"/>
        <v>2.2213076231745532</v>
      </c>
      <c r="K235" s="29">
        <f t="shared" ca="1" si="134"/>
        <v>213314.00322589136</v>
      </c>
      <c r="L235" s="29">
        <f t="shared" ca="1" si="135"/>
        <v>21665.713332143729</v>
      </c>
      <c r="M235" s="29">
        <f t="shared" ca="1" si="136"/>
        <v>1801457.9739095918</v>
      </c>
      <c r="N235" s="29">
        <f t="shared" ca="1" si="137"/>
        <v>54261.259487558884</v>
      </c>
      <c r="O235" s="29">
        <f t="shared" ca="1" si="138"/>
        <v>78778.537846946201</v>
      </c>
      <c r="P235" s="29">
        <f t="shared" ca="1" si="139"/>
        <v>51830.135372421391</v>
      </c>
    </row>
    <row r="236" spans="1:17" x14ac:dyDescent="0.2">
      <c r="A236" s="3" t="s">
        <v>141</v>
      </c>
      <c r="B236" s="20">
        <f t="shared" ca="1" si="126"/>
        <v>6.1006663166226938E-2</v>
      </c>
      <c r="C236" s="20">
        <f t="shared" ca="1" si="127"/>
        <v>0.17574361891362555</v>
      </c>
      <c r="D236" s="20">
        <f t="shared" ca="1" si="128"/>
        <v>0.22045990345838595</v>
      </c>
      <c r="E236" s="20">
        <f t="shared" ca="1" si="129"/>
        <v>1.2001348127898243E-2</v>
      </c>
      <c r="F236" s="20">
        <f t="shared" ca="1" si="130"/>
        <v>1.2912100391511028E-2</v>
      </c>
      <c r="G236" s="20">
        <f t="shared" ca="1" si="131"/>
        <v>3.3983041486184133E-2</v>
      </c>
      <c r="H236" s="20">
        <f t="shared" ca="1" si="132"/>
        <v>0.51610667554383183</v>
      </c>
      <c r="I236" s="21">
        <f t="shared" ca="1" si="133"/>
        <v>0.93116236546969877</v>
      </c>
      <c r="K236" s="29">
        <f t="shared" ca="1" si="134"/>
        <v>110068.54101125167</v>
      </c>
      <c r="L236" s="29">
        <f t="shared" ca="1" si="135"/>
        <v>317077.55713754334</v>
      </c>
      <c r="M236" s="29">
        <f t="shared" ca="1" si="136"/>
        <v>397754.91177133162</v>
      </c>
      <c r="N236" s="29">
        <f t="shared" ca="1" si="137"/>
        <v>21652.895110925539</v>
      </c>
      <c r="O236" s="29">
        <f t="shared" ca="1" si="138"/>
        <v>23296.079112079849</v>
      </c>
      <c r="P236" s="29">
        <f t="shared" ca="1" si="139"/>
        <v>61312.381326566843</v>
      </c>
    </row>
    <row r="237" spans="1:17" x14ac:dyDescent="0.2">
      <c r="A237" s="3" t="s">
        <v>142</v>
      </c>
      <c r="B237" s="20">
        <f t="shared" ca="1" si="126"/>
        <v>7.2946228641058319E-2</v>
      </c>
      <c r="C237" s="20">
        <f t="shared" ca="1" si="127"/>
        <v>0.12137368019633515</v>
      </c>
      <c r="D237" s="20">
        <f t="shared" ca="1" si="128"/>
        <v>4.1138895235198022E-2</v>
      </c>
      <c r="E237" s="20">
        <f t="shared" ca="1" si="129"/>
        <v>0.13572181871169486</v>
      </c>
      <c r="F237" s="20">
        <f t="shared" ca="1" si="130"/>
        <v>9.4674919703825425E-2</v>
      </c>
      <c r="G237" s="20">
        <f t="shared" ca="1" si="131"/>
        <v>8.828829782050596E-3</v>
      </c>
      <c r="H237" s="20">
        <f t="shared" ca="1" si="132"/>
        <v>0.47468437227016236</v>
      </c>
      <c r="I237" s="21">
        <f t="shared" ca="1" si="133"/>
        <v>2.4587463583730775</v>
      </c>
      <c r="K237" s="29">
        <f t="shared" ca="1" si="134"/>
        <v>377843.22490013007</v>
      </c>
      <c r="L237" s="29">
        <f t="shared" ca="1" si="135"/>
        <v>628685.31516607502</v>
      </c>
      <c r="M237" s="29">
        <f t="shared" ca="1" si="136"/>
        <v>213089.19095711457</v>
      </c>
      <c r="N237" s="29">
        <f t="shared" ca="1" si="137"/>
        <v>703005.08506992774</v>
      </c>
      <c r="O237" s="29">
        <f t="shared" ca="1" si="138"/>
        <v>490392.41156765685</v>
      </c>
      <c r="P237" s="29">
        <f t="shared" ca="1" si="139"/>
        <v>45731.130712173188</v>
      </c>
    </row>
    <row r="238" spans="1:17" x14ac:dyDescent="0.2">
      <c r="A238" s="3" t="s">
        <v>143</v>
      </c>
      <c r="B238" s="20">
        <f t="shared" ca="1" si="126"/>
        <v>3.4940254192847145E-2</v>
      </c>
      <c r="C238" s="20">
        <f t="shared" ca="1" si="127"/>
        <v>8.3252405078199809E-2</v>
      </c>
      <c r="D238" s="20">
        <f t="shared" ca="1" si="128"/>
        <v>4.7585678372841889E-2</v>
      </c>
      <c r="E238" s="20">
        <f t="shared" ca="1" si="129"/>
        <v>0.13082445662755846</v>
      </c>
      <c r="F238" s="20">
        <f t="shared" ca="1" si="130"/>
        <v>4.4420207069795492E-2</v>
      </c>
      <c r="G238" s="20">
        <f t="shared" ca="1" si="131"/>
        <v>3.6340057555673731E-2</v>
      </c>
      <c r="H238" s="20">
        <f t="shared" ca="1" si="132"/>
        <v>0.37736305889691651</v>
      </c>
      <c r="I238" s="21">
        <f t="shared" ca="1" si="133"/>
        <v>1.227084153232199</v>
      </c>
      <c r="K238" s="29">
        <f t="shared" ca="1" si="134"/>
        <v>113616.39996049429</v>
      </c>
      <c r="L238" s="29">
        <f t="shared" ca="1" si="135"/>
        <v>270714.6462310002</v>
      </c>
      <c r="M238" s="29">
        <f t="shared" ca="1" si="136"/>
        <v>154735.95116280095</v>
      </c>
      <c r="N238" s="29">
        <f t="shared" ca="1" si="137"/>
        <v>425406.28659346985</v>
      </c>
      <c r="O238" s="29">
        <f t="shared" ca="1" si="138"/>
        <v>144442.6816391919</v>
      </c>
      <c r="P238" s="29">
        <f t="shared" ca="1" si="139"/>
        <v>118168.18764524184</v>
      </c>
    </row>
    <row r="239" spans="1:17" x14ac:dyDescent="0.2">
      <c r="A239" s="3" t="s">
        <v>144</v>
      </c>
      <c r="B239" s="20">
        <f t="shared" ca="1" si="126"/>
        <v>5.0854256466134728E-2</v>
      </c>
      <c r="C239" s="20">
        <f t="shared" ca="1" si="127"/>
        <v>0.12840383168830979</v>
      </c>
      <c r="D239" s="20">
        <f t="shared" ca="1" si="128"/>
        <v>0.163925729895746</v>
      </c>
      <c r="E239" s="20">
        <f t="shared" ca="1" si="129"/>
        <v>0.20238906733624917</v>
      </c>
      <c r="F239" s="20">
        <f t="shared" ca="1" si="130"/>
        <v>1.1528253159928449E-3</v>
      </c>
      <c r="G239" s="20">
        <f t="shared" ca="1" si="131"/>
        <v>4.4804908654386265E-2</v>
      </c>
      <c r="H239" s="20">
        <f t="shared" ca="1" si="132"/>
        <v>0.59153061935681872</v>
      </c>
      <c r="I239" s="21">
        <f t="shared" ca="1" si="133"/>
        <v>2.2256759722337369</v>
      </c>
      <c r="K239" s="29">
        <f t="shared" ca="1" si="134"/>
        <v>191342.75217326244</v>
      </c>
      <c r="L239" s="29">
        <f t="shared" ca="1" si="135"/>
        <v>483128.53735645209</v>
      </c>
      <c r="M239" s="29">
        <f t="shared" ca="1" si="136"/>
        <v>616782.20251141384</v>
      </c>
      <c r="N239" s="29">
        <f t="shared" ca="1" si="137"/>
        <v>761503.24171362456</v>
      </c>
      <c r="O239" s="29">
        <f t="shared" ca="1" si="138"/>
        <v>4337.5871375481711</v>
      </c>
      <c r="P239" s="29">
        <f t="shared" ca="1" si="139"/>
        <v>168581.65134143605</v>
      </c>
    </row>
    <row r="240" spans="1:17" x14ac:dyDescent="0.2">
      <c r="A240" s="3" t="s">
        <v>145</v>
      </c>
      <c r="B240" s="20">
        <f t="shared" ca="1" si="126"/>
        <v>4.4238281903166976E-2</v>
      </c>
      <c r="C240" s="20">
        <f t="shared" ca="1" si="127"/>
        <v>9.798857923139237E-2</v>
      </c>
      <c r="D240" s="20">
        <f t="shared" ca="1" si="128"/>
        <v>0.17050533474079219</v>
      </c>
      <c r="E240" s="20">
        <f t="shared" ca="1" si="129"/>
        <v>4.0711602165462657E-2</v>
      </c>
      <c r="F240" s="20">
        <f t="shared" ca="1" si="130"/>
        <v>9.1233516193033895E-2</v>
      </c>
      <c r="G240" s="20">
        <f t="shared" ca="1" si="131"/>
        <v>5.6703926981992786E-3</v>
      </c>
      <c r="H240" s="20">
        <f t="shared" ca="1" si="132"/>
        <v>0.45034770693204734</v>
      </c>
      <c r="I240" s="21">
        <f t="shared" ca="1" si="133"/>
        <v>2.0375671704302212</v>
      </c>
      <c r="K240" s="29">
        <f t="shared" ca="1" si="134"/>
        <v>200153.05839168251</v>
      </c>
      <c r="L240" s="29">
        <f t="shared" ca="1" si="135"/>
        <v>443342.5751829397</v>
      </c>
      <c r="M240" s="29">
        <f t="shared" ca="1" si="136"/>
        <v>771439.63897983171</v>
      </c>
      <c r="N240" s="29">
        <f t="shared" ca="1" si="137"/>
        <v>184196.8389115819</v>
      </c>
      <c r="O240" s="29">
        <f t="shared" ca="1" si="138"/>
        <v>412779.75789913227</v>
      </c>
      <c r="P240" s="29">
        <f t="shared" ca="1" si="139"/>
        <v>25655.301065053358</v>
      </c>
    </row>
    <row r="241" spans="1:17" x14ac:dyDescent="0.2">
      <c r="A241" s="3" t="s">
        <v>146</v>
      </c>
      <c r="B241" s="20">
        <f t="shared" ca="1" si="126"/>
        <v>6.3972785310209251E-2</v>
      </c>
      <c r="C241" s="20">
        <f t="shared" ca="1" si="127"/>
        <v>6.1580251187019625E-2</v>
      </c>
      <c r="D241" s="20">
        <f t="shared" ca="1" si="128"/>
        <v>0.24836436923205171</v>
      </c>
      <c r="E241" s="20">
        <f t="shared" ca="1" si="129"/>
        <v>0.11391511056919137</v>
      </c>
      <c r="F241" s="20">
        <f t="shared" ca="1" si="130"/>
        <v>4.1403976472078857E-2</v>
      </c>
      <c r="G241" s="20">
        <f t="shared" ca="1" si="131"/>
        <v>2.4908731751747244E-2</v>
      </c>
      <c r="H241" s="20">
        <f t="shared" ca="1" si="132"/>
        <v>0.55414522452229797</v>
      </c>
      <c r="I241" s="21">
        <f t="shared" ca="1" si="133"/>
        <v>2.6713537323242704</v>
      </c>
      <c r="K241" s="29">
        <f t="shared" ca="1" si="134"/>
        <v>308391.97243452957</v>
      </c>
      <c r="L241" s="29">
        <f t="shared" ca="1" si="135"/>
        <v>296858.34428641119</v>
      </c>
      <c r="M241" s="29">
        <f t="shared" ca="1" si="136"/>
        <v>1197283.7721309417</v>
      </c>
      <c r="N241" s="29">
        <f t="shared" ca="1" si="137"/>
        <v>549147.66440416453</v>
      </c>
      <c r="O241" s="29">
        <f t="shared" ca="1" si="138"/>
        <v>199595.09202141213</v>
      </c>
      <c r="P241" s="29">
        <f t="shared" ca="1" si="139"/>
        <v>120076.88704681167</v>
      </c>
    </row>
    <row r="242" spans="1:17" x14ac:dyDescent="0.2">
      <c r="A242" s="3" t="s">
        <v>147</v>
      </c>
      <c r="B242" s="20">
        <f t="shared" ca="1" si="126"/>
        <v>6.5484025045093958E-2</v>
      </c>
      <c r="C242" s="20">
        <f t="shared" ca="1" si="127"/>
        <v>0.17951331593724318</v>
      </c>
      <c r="D242" s="20">
        <f t="shared" ca="1" si="128"/>
        <v>0.29048675150067482</v>
      </c>
      <c r="E242" s="20">
        <f t="shared" ca="1" si="129"/>
        <v>0.11800305985381687</v>
      </c>
      <c r="F242" s="20">
        <f t="shared" ca="1" si="130"/>
        <v>7.2517577902769817E-2</v>
      </c>
      <c r="G242" s="20">
        <f t="shared" ca="1" si="131"/>
        <v>8.6678982143221072E-3</v>
      </c>
      <c r="H242" s="20">
        <f t="shared" ca="1" si="132"/>
        <v>0.73467262845392078</v>
      </c>
      <c r="I242" s="21">
        <f t="shared" ca="1" si="133"/>
        <v>1.3026426972458338</v>
      </c>
      <c r="K242" s="29">
        <f t="shared" ca="1" si="134"/>
        <v>116109.24881027489</v>
      </c>
      <c r="L242" s="29">
        <f t="shared" ca="1" si="135"/>
        <v>318293.75562301994</v>
      </c>
      <c r="M242" s="29">
        <f t="shared" ca="1" si="136"/>
        <v>515059.94756513904</v>
      </c>
      <c r="N242" s="29">
        <f t="shared" ca="1" si="137"/>
        <v>209230.36767372742</v>
      </c>
      <c r="O242" s="29">
        <f t="shared" ca="1" si="138"/>
        <v>128580.39025598983</v>
      </c>
      <c r="P242" s="29">
        <f t="shared" ca="1" si="139"/>
        <v>15368.987317682664</v>
      </c>
    </row>
    <row r="243" spans="1:17" x14ac:dyDescent="0.2">
      <c r="A243" s="3" t="s">
        <v>148</v>
      </c>
      <c r="B243" s="20">
        <f t="shared" ca="1" si="126"/>
        <v>6.2596081667894751E-2</v>
      </c>
      <c r="C243" s="20">
        <f t="shared" ca="1" si="127"/>
        <v>0.14097633933395631</v>
      </c>
      <c r="D243" s="20">
        <f t="shared" ca="1" si="128"/>
        <v>0.20789427332816199</v>
      </c>
      <c r="E243" s="20">
        <f t="shared" ca="1" si="129"/>
        <v>8.9982444444286602E-2</v>
      </c>
      <c r="F243" s="20">
        <f t="shared" ca="1" si="130"/>
        <v>1.0011570447203799E-3</v>
      </c>
      <c r="G243" s="20">
        <f t="shared" ca="1" si="131"/>
        <v>3.2770644002812092E-2</v>
      </c>
      <c r="H243" s="20">
        <f t="shared" ca="1" si="132"/>
        <v>0.53522093982183205</v>
      </c>
      <c r="I243" s="21">
        <f t="shared" ca="1" si="133"/>
        <v>2.3660858309929171</v>
      </c>
      <c r="K243" s="29">
        <f t="shared" ca="1" si="134"/>
        <v>276722.54743879102</v>
      </c>
      <c r="L243" s="29">
        <f t="shared" ca="1" si="135"/>
        <v>623223.22275799199</v>
      </c>
      <c r="M243" s="29">
        <f t="shared" ca="1" si="136"/>
        <v>919051.66234728857</v>
      </c>
      <c r="N243" s="29">
        <f t="shared" ca="1" si="137"/>
        <v>397791.21293088328</v>
      </c>
      <c r="O243" s="29">
        <f t="shared" ca="1" si="138"/>
        <v>4425.8797103494926</v>
      </c>
      <c r="P243" s="29">
        <f t="shared" ca="1" si="139"/>
        <v>144871.30580761307</v>
      </c>
    </row>
    <row r="244" spans="1:17" x14ac:dyDescent="0.2">
      <c r="A244" s="3" t="s">
        <v>149</v>
      </c>
      <c r="B244" s="20">
        <f t="shared" ca="1" si="126"/>
        <v>8.1794456717888875E-2</v>
      </c>
      <c r="C244" s="20">
        <f t="shared" ca="1" si="127"/>
        <v>0.11011341562754758</v>
      </c>
      <c r="D244" s="20">
        <f t="shared" ca="1" si="128"/>
        <v>0.25137096817167232</v>
      </c>
      <c r="E244" s="20">
        <f t="shared" ca="1" si="129"/>
        <v>8.5601719832643586E-2</v>
      </c>
      <c r="F244" s="20">
        <f t="shared" ca="1" si="130"/>
        <v>7.0810497849600168E-2</v>
      </c>
      <c r="G244" s="20">
        <f t="shared" ca="1" si="131"/>
        <v>2.6937565536551713E-2</v>
      </c>
      <c r="H244" s="20">
        <f t="shared" ca="1" si="132"/>
        <v>0.62662862373590422</v>
      </c>
      <c r="I244" s="21">
        <f t="shared" ca="1" si="133"/>
        <v>1.9671889194418948</v>
      </c>
      <c r="K244" s="29">
        <f t="shared" ca="1" si="134"/>
        <v>256779.12376217105</v>
      </c>
      <c r="L244" s="29">
        <f t="shared" ca="1" si="135"/>
        <v>345681.4497444735</v>
      </c>
      <c r="M244" s="29">
        <f t="shared" ca="1" si="136"/>
        <v>789134.36846942059</v>
      </c>
      <c r="N244" s="29">
        <f t="shared" ca="1" si="137"/>
        <v>268731.34798086848</v>
      </c>
      <c r="O244" s="29">
        <f t="shared" ca="1" si="138"/>
        <v>222296.94187829705</v>
      </c>
      <c r="P244" s="29">
        <f t="shared" ca="1" si="139"/>
        <v>84565.687606664171</v>
      </c>
    </row>
    <row r="245" spans="1:17" x14ac:dyDescent="0.2">
      <c r="A245" s="3" t="s">
        <v>150</v>
      </c>
      <c r="B245" s="20">
        <f t="shared" ca="1" si="126"/>
        <v>1.2488867795181846E-2</v>
      </c>
      <c r="C245" s="20">
        <f t="shared" ca="1" si="127"/>
        <v>0.14212212275722721</v>
      </c>
      <c r="D245" s="20">
        <f t="shared" ca="1" si="128"/>
        <v>2.6434236113088926E-3</v>
      </c>
      <c r="E245" s="20">
        <f t="shared" ca="1" si="129"/>
        <v>1.2879526908912697E-3</v>
      </c>
      <c r="F245" s="20">
        <f t="shared" ca="1" si="130"/>
        <v>9.4562512608709293E-2</v>
      </c>
      <c r="G245" s="20">
        <f t="shared" ca="1" si="131"/>
        <v>2.9267594380523289E-3</v>
      </c>
      <c r="H245" s="20">
        <f t="shared" ca="1" si="132"/>
        <v>0.25603163890137082</v>
      </c>
      <c r="I245" s="21">
        <f t="shared" ca="1" si="133"/>
        <v>1.3150143533530432</v>
      </c>
      <c r="K245" s="29">
        <f t="shared" ca="1" si="134"/>
        <v>64144.573999775203</v>
      </c>
      <c r="L245" s="29">
        <f t="shared" ca="1" si="135"/>
        <v>729959.12597642769</v>
      </c>
      <c r="M245" s="29">
        <f t="shared" ca="1" si="136"/>
        <v>13576.99386599098</v>
      </c>
      <c r="N245" s="29">
        <f t="shared" ca="1" si="137"/>
        <v>6615.1053917759655</v>
      </c>
      <c r="O245" s="29">
        <f t="shared" ca="1" si="138"/>
        <v>485686.30776715715</v>
      </c>
      <c r="P245" s="29">
        <f t="shared" ca="1" si="139"/>
        <v>15032.246351916365</v>
      </c>
    </row>
    <row r="246" spans="1:17" x14ac:dyDescent="0.2">
      <c r="A246" s="42" t="s">
        <v>151</v>
      </c>
      <c r="K246" s="42" t="s">
        <v>152</v>
      </c>
      <c r="L246" s="42" t="s">
        <v>153</v>
      </c>
      <c r="M246" s="42" t="s">
        <v>154</v>
      </c>
      <c r="N246" s="42" t="s">
        <v>155</v>
      </c>
      <c r="O246" s="42" t="s">
        <v>156</v>
      </c>
      <c r="P246" s="42" t="s">
        <v>157</v>
      </c>
      <c r="Q246" s="42" t="s">
        <v>158</v>
      </c>
    </row>
    <row r="247" spans="1:17" x14ac:dyDescent="0.2">
      <c r="A247" s="3" t="s">
        <v>109</v>
      </c>
      <c r="K247" s="29">
        <f ca="1">ABS(K231-1*180000)</f>
        <v>27132.48820990161</v>
      </c>
      <c r="L247" s="29">
        <f ca="1">ABS(L231-1*360000)</f>
        <v>272523.23048849159</v>
      </c>
      <c r="M247" s="29">
        <f ca="1">ABS(M231-1*540000)</f>
        <v>487745.38782165269</v>
      </c>
      <c r="N247" s="29">
        <f ca="1">ABS(N231-1*450000)</f>
        <v>35304.96528115106</v>
      </c>
      <c r="O247" s="29">
        <f ca="1">ABS(O231-1*180000)</f>
        <v>62342.209738710284</v>
      </c>
      <c r="P247" s="29">
        <f ca="1">ABS(P231-1*90000)</f>
        <v>55017.432224857766</v>
      </c>
      <c r="Q247" s="14">
        <f ca="1">SUM(K247:P247)/(6*1*1000000)</f>
        <v>0.15667761896079418</v>
      </c>
    </row>
    <row r="248" spans="1:17" x14ac:dyDescent="0.2">
      <c r="A248" s="3" t="s">
        <v>110</v>
      </c>
      <c r="K248" s="29">
        <f ca="1">ABS(SUM(K231:K233)-3*180000)</f>
        <v>198812.9027982821</v>
      </c>
      <c r="L248" s="29">
        <f ca="1">ABS(SUM(L231:L233)-3*360000)</f>
        <v>507716.66218385973</v>
      </c>
      <c r="M248" s="29">
        <f ca="1">ABS(SUM(M231:M233)-3*540000)</f>
        <v>160545.16025200393</v>
      </c>
      <c r="N248" s="29">
        <f ca="1">ABS(SUM(N231:N233)-3*450000)</f>
        <v>831386.86963753472</v>
      </c>
      <c r="O248" s="29">
        <f ca="1">ABS(SUM(O231:O233)-3*180000)</f>
        <v>50251.770773078606</v>
      </c>
      <c r="P248" s="29">
        <f ca="1">ABS(SUM(P231:P233)-3*90000)</f>
        <v>112.83774396334775</v>
      </c>
      <c r="Q248" s="14">
        <f ca="1">SUM(K248:P248)/(6*3*1000000)</f>
        <v>9.7157011299373472E-2</v>
      </c>
    </row>
    <row r="249" spans="1:17" x14ac:dyDescent="0.2">
      <c r="A249" s="3" t="s">
        <v>111</v>
      </c>
      <c r="K249" s="29">
        <f ca="1">ABS(SUM(K231:K235)-5*180000)</f>
        <v>183487.1194457286</v>
      </c>
      <c r="L249" s="29">
        <f ca="1">ABS(SUM(L231:L235)-5*360000)</f>
        <v>1096863.1928972146</v>
      </c>
      <c r="M249" s="29">
        <f ca="1">ABS(SUM(M231:M235)-5*540000)</f>
        <v>1017916.8148662802</v>
      </c>
      <c r="N249" s="29">
        <f ca="1">ABS(SUM(N231:N235)-5*450000)</f>
        <v>1385675.2812261952</v>
      </c>
      <c r="O249" s="29">
        <f ca="1">ABS(SUM(O231:O235)-5*180000)</f>
        <v>179867.45419338602</v>
      </c>
      <c r="P249" s="29">
        <f ca="1">ABS(SUM(P231:P235)-5*90000)</f>
        <v>109836.80425362388</v>
      </c>
      <c r="Q249" s="14">
        <f ca="1">SUM(K249:P249)/(6*5*1000000)</f>
        <v>0.13245488889608095</v>
      </c>
    </row>
    <row r="250" spans="1:17" x14ac:dyDescent="0.2">
      <c r="A250" s="3" t="s">
        <v>112</v>
      </c>
      <c r="K250" s="29">
        <f ca="1">ABS(SUM(K231:K240)-10*180000)</f>
        <v>90463.143008907558</v>
      </c>
      <c r="L250" s="29">
        <f ca="1">ABS(SUM(L231:L240)-10*360000)</f>
        <v>753914.56182320416</v>
      </c>
      <c r="M250" s="29">
        <f ca="1">ABS(SUM(M231:M240)-10*540000)</f>
        <v>471718.71024877299</v>
      </c>
      <c r="N250" s="29">
        <f ca="1">ABS(SUM(N231:N240)-10*450000)</f>
        <v>1539910.9338266659</v>
      </c>
      <c r="O250" s="29">
        <f ca="1">ABS(SUM(O231:O240)-10*180000)</f>
        <v>4618.9368377767969</v>
      </c>
      <c r="P250" s="29">
        <f ca="1">ABS(SUM(P231:P240)-10*90000)</f>
        <v>140388.15216315258</v>
      </c>
      <c r="Q250" s="14">
        <f ca="1">SUM(K250:P250)/(6*10*1000000)</f>
        <v>5.0016907298474668E-2</v>
      </c>
    </row>
    <row r="251" spans="1:17" x14ac:dyDescent="0.2">
      <c r="A251" s="3" t="s">
        <v>113</v>
      </c>
      <c r="K251" s="29">
        <f ca="1">ABS(SUM(K231:K245)-15*180000)</f>
        <v>31684.323436634149</v>
      </c>
      <c r="L251" s="29">
        <f ca="1">ABS(SUM(L231:L245)-15*360000)</f>
        <v>239898.66343488079</v>
      </c>
      <c r="M251" s="29">
        <f ca="1">ABS(SUM(M231:M245)-15*540000)</f>
        <v>1205825.4546275549</v>
      </c>
      <c r="N251" s="29">
        <f ca="1">ABS(SUM(N231:N245)-15*450000)</f>
        <v>2358395.2354452461</v>
      </c>
      <c r="O251" s="29">
        <f ca="1">ABS(SUM(O231:O245)-15*180000)</f>
        <v>135965.67479542876</v>
      </c>
      <c r="P251" s="29">
        <f ca="1">ABS(SUM(P231:P245)-15*90000)</f>
        <v>210473.03803246468</v>
      </c>
      <c r="Q251" s="14">
        <f ca="1">SUM(K251:P251)/(6*15*1000000)</f>
        <v>4.6469359886357885E-2</v>
      </c>
    </row>
    <row r="252" spans="1:17" x14ac:dyDescent="0.2">
      <c r="A252" s="42" t="s">
        <v>121</v>
      </c>
      <c r="B252" s="42" t="s">
        <v>122</v>
      </c>
      <c r="C252" s="42" t="s">
        <v>123</v>
      </c>
      <c r="D252" s="42" t="s">
        <v>124</v>
      </c>
      <c r="E252" s="42" t="s">
        <v>125</v>
      </c>
      <c r="F252" s="42" t="s">
        <v>126</v>
      </c>
      <c r="G252" s="42" t="s">
        <v>127</v>
      </c>
      <c r="H252" s="42" t="s">
        <v>128</v>
      </c>
      <c r="I252" s="42" t="s">
        <v>129</v>
      </c>
      <c r="J252" s="42"/>
      <c r="K252" s="42" t="s">
        <v>130</v>
      </c>
      <c r="L252" s="42" t="s">
        <v>131</v>
      </c>
      <c r="M252" s="42" t="s">
        <v>132</v>
      </c>
      <c r="N252" s="42" t="s">
        <v>133</v>
      </c>
      <c r="O252" s="42" t="s">
        <v>134</v>
      </c>
      <c r="P252" s="42" t="s">
        <v>135</v>
      </c>
    </row>
    <row r="253" spans="1:17" x14ac:dyDescent="0.2">
      <c r="A253" s="3" t="s">
        <v>136</v>
      </c>
      <c r="B253" s="20">
        <f t="shared" ref="B253:B267" ca="1" si="140">RAND()*0.1</f>
        <v>5.2267981183029194E-2</v>
      </c>
      <c r="C253" s="20">
        <f t="shared" ref="C253:C267" ca="1" si="141">RAND()*0.2</f>
        <v>5.3229866814664156E-2</v>
      </c>
      <c r="D253" s="20">
        <f t="shared" ref="D253:D267" ca="1" si="142">RAND()*0.3</f>
        <v>0.23874529461692712</v>
      </c>
      <c r="E253" s="20">
        <f t="shared" ref="E253:E267" ca="1" si="143">RAND()*0.25</f>
        <v>0.21951234464765548</v>
      </c>
      <c r="F253" s="20">
        <f t="shared" ref="F253:F267" ca="1" si="144">RAND()*0.1</f>
        <v>4.2821023694822297E-2</v>
      </c>
      <c r="G253" s="20">
        <f t="shared" ref="G253:G267" ca="1" si="145">RAND()*0.05</f>
        <v>1.2528587518690898E-2</v>
      </c>
      <c r="H253" s="20">
        <f t="shared" ref="H253:H267" ca="1" si="146">SUM(B253:G253)</f>
        <v>0.61910509847578921</v>
      </c>
      <c r="I253" s="21">
        <f t="shared" ref="I253:I267" ca="1" si="147">0.7+RAND()*2</f>
        <v>1.9739705972245616</v>
      </c>
      <c r="K253" s="29">
        <f t="shared" ref="K253:K267" ca="1" si="148">B253/H253*I253*1000000</f>
        <v>166652.57366737883</v>
      </c>
      <c r="L253" s="29">
        <f t="shared" ref="L253:L267" ca="1" si="149">C253/H253*I253*1000000</f>
        <v>169719.47452058582</v>
      </c>
      <c r="M253" s="29">
        <f t="shared" ref="M253:M267" ca="1" si="150">D253/H253*I253*1000000</f>
        <v>761221.62934821844</v>
      </c>
      <c r="N253" s="29">
        <f t="shared" ref="N253:N267" ca="1" si="151">E253/H253*I253*1000000</f>
        <v>699898.79768247681</v>
      </c>
      <c r="O253" s="29">
        <f t="shared" ref="O253:O267" ca="1" si="152">F253/H253*I253*1000000</f>
        <v>136531.65177405014</v>
      </c>
      <c r="P253" s="29">
        <f t="shared" ref="P253:P267" ca="1" si="153">G253/H253*I253*1000000</f>
        <v>39946.470231851265</v>
      </c>
    </row>
    <row r="254" spans="1:17" x14ac:dyDescent="0.2">
      <c r="A254" s="3" t="s">
        <v>137</v>
      </c>
      <c r="B254" s="20">
        <f t="shared" ca="1" si="140"/>
        <v>4.7220120609436589E-2</v>
      </c>
      <c r="C254" s="20">
        <f t="shared" ca="1" si="141"/>
        <v>0.16651369082174783</v>
      </c>
      <c r="D254" s="20">
        <f t="shared" ca="1" si="142"/>
        <v>9.0568711262064241E-2</v>
      </c>
      <c r="E254" s="20">
        <f t="shared" ca="1" si="143"/>
        <v>0.12383130154486982</v>
      </c>
      <c r="F254" s="20">
        <f t="shared" ca="1" si="144"/>
        <v>8.2088998691489626E-2</v>
      </c>
      <c r="G254" s="20">
        <f t="shared" ca="1" si="145"/>
        <v>4.6928942459368371E-2</v>
      </c>
      <c r="H254" s="20">
        <f t="shared" ca="1" si="146"/>
        <v>0.55715176538897648</v>
      </c>
      <c r="I254" s="21">
        <f t="shared" ca="1" si="147"/>
        <v>1.4156151367976193</v>
      </c>
      <c r="K254" s="29">
        <f t="shared" ca="1" si="148"/>
        <v>119977.21563254735</v>
      </c>
      <c r="L254" s="29">
        <f t="shared" ca="1" si="149"/>
        <v>423079.16057079559</v>
      </c>
      <c r="M254" s="29">
        <f t="shared" ca="1" si="150"/>
        <v>230117.62063307979</v>
      </c>
      <c r="N254" s="29">
        <f t="shared" ca="1" si="151"/>
        <v>314631.44472652598</v>
      </c>
      <c r="O254" s="29">
        <f t="shared" ca="1" si="152"/>
        <v>208572.30710038758</v>
      </c>
      <c r="P254" s="29">
        <f t="shared" ca="1" si="153"/>
        <v>119237.38813428297</v>
      </c>
    </row>
    <row r="255" spans="1:17" x14ac:dyDescent="0.2">
      <c r="A255" s="3" t="s">
        <v>138</v>
      </c>
      <c r="B255" s="20">
        <f t="shared" ca="1" si="140"/>
        <v>9.8565965101095887E-2</v>
      </c>
      <c r="C255" s="20">
        <f t="shared" ca="1" si="141"/>
        <v>0.19418085356455914</v>
      </c>
      <c r="D255" s="20">
        <f t="shared" ca="1" si="142"/>
        <v>0.29886859241522218</v>
      </c>
      <c r="E255" s="20">
        <f t="shared" ca="1" si="143"/>
        <v>3.2567892048346564E-2</v>
      </c>
      <c r="F255" s="20">
        <f t="shared" ca="1" si="144"/>
        <v>6.3852596380122847E-2</v>
      </c>
      <c r="G255" s="20">
        <f t="shared" ca="1" si="145"/>
        <v>6.2419302233457765E-3</v>
      </c>
      <c r="H255" s="20">
        <f t="shared" ca="1" si="146"/>
        <v>0.69427782973269225</v>
      </c>
      <c r="I255" s="21">
        <f t="shared" ca="1" si="147"/>
        <v>1.6745162446657837</v>
      </c>
      <c r="K255" s="29">
        <f t="shared" ca="1" si="148"/>
        <v>237729.48330568572</v>
      </c>
      <c r="L255" s="29">
        <f t="shared" ca="1" si="149"/>
        <v>468341.31780084828</v>
      </c>
      <c r="M255" s="29">
        <f t="shared" ca="1" si="150"/>
        <v>720835.79741034156</v>
      </c>
      <c r="N255" s="29">
        <f t="shared" ca="1" si="151"/>
        <v>78549.914679653433</v>
      </c>
      <c r="O255" s="29">
        <f t="shared" ca="1" si="152"/>
        <v>154004.93192151916</v>
      </c>
      <c r="P255" s="29">
        <f t="shared" ca="1" si="153"/>
        <v>15054.79954773594</v>
      </c>
    </row>
    <row r="256" spans="1:17" x14ac:dyDescent="0.2">
      <c r="A256" s="3" t="s">
        <v>139</v>
      </c>
      <c r="B256" s="20">
        <f t="shared" ca="1" si="140"/>
        <v>1.6774273013321416E-2</v>
      </c>
      <c r="C256" s="20">
        <f t="shared" ca="1" si="141"/>
        <v>0.12236284123430774</v>
      </c>
      <c r="D256" s="20">
        <f t="shared" ca="1" si="142"/>
        <v>0.17133459363945588</v>
      </c>
      <c r="E256" s="20">
        <f t="shared" ca="1" si="143"/>
        <v>8.8194872183990358E-2</v>
      </c>
      <c r="F256" s="20">
        <f t="shared" ca="1" si="144"/>
        <v>9.4684876741586658E-3</v>
      </c>
      <c r="G256" s="20">
        <f t="shared" ca="1" si="145"/>
        <v>2.3501365769449112E-3</v>
      </c>
      <c r="H256" s="20">
        <f t="shared" ca="1" si="146"/>
        <v>0.41048520432217894</v>
      </c>
      <c r="I256" s="21">
        <f t="shared" ca="1" si="147"/>
        <v>0.71832221525025353</v>
      </c>
      <c r="K256" s="29">
        <f t="shared" ca="1" si="148"/>
        <v>29353.87883234004</v>
      </c>
      <c r="L256" s="29">
        <f t="shared" ca="1" si="149"/>
        <v>214126.95574468453</v>
      </c>
      <c r="M256" s="29">
        <f t="shared" ca="1" si="150"/>
        <v>299824.31414385122</v>
      </c>
      <c r="N256" s="29">
        <f t="shared" ca="1" si="151"/>
        <v>154335.24836913086</v>
      </c>
      <c r="O256" s="29">
        <f t="shared" ca="1" si="152"/>
        <v>16569.233116215109</v>
      </c>
      <c r="P256" s="29">
        <f t="shared" ca="1" si="153"/>
        <v>4112.5850440317654</v>
      </c>
    </row>
    <row r="257" spans="1:17" x14ac:dyDescent="0.2">
      <c r="A257" s="3" t="s">
        <v>140</v>
      </c>
      <c r="B257" s="20">
        <f t="shared" ca="1" si="140"/>
        <v>8.0265391789272555E-2</v>
      </c>
      <c r="C257" s="20">
        <f t="shared" ca="1" si="141"/>
        <v>0.19556500829527509</v>
      </c>
      <c r="D257" s="20">
        <f t="shared" ca="1" si="142"/>
        <v>0.27453156405889118</v>
      </c>
      <c r="E257" s="20">
        <f t="shared" ca="1" si="143"/>
        <v>3.3842763427204214E-2</v>
      </c>
      <c r="F257" s="20">
        <f t="shared" ca="1" si="144"/>
        <v>8.4681400349957733E-2</v>
      </c>
      <c r="G257" s="20">
        <f t="shared" ca="1" si="145"/>
        <v>5.6683551913314428E-3</v>
      </c>
      <c r="H257" s="20">
        <f t="shared" ca="1" si="146"/>
        <v>0.67455448311193222</v>
      </c>
      <c r="I257" s="21">
        <f t="shared" ca="1" si="147"/>
        <v>1.7468587943936125</v>
      </c>
      <c r="K257" s="29">
        <f t="shared" ca="1" si="148"/>
        <v>207859.12634617163</v>
      </c>
      <c r="L257" s="29">
        <f t="shared" ca="1" si="149"/>
        <v>506444.56922180683</v>
      </c>
      <c r="M257" s="29">
        <f t="shared" ca="1" si="150"/>
        <v>710940.16720859939</v>
      </c>
      <c r="N257" s="29">
        <f t="shared" ca="1" si="151"/>
        <v>87640.850960862066</v>
      </c>
      <c r="O257" s="29">
        <f t="shared" ca="1" si="152"/>
        <v>219295.03491023989</v>
      </c>
      <c r="P257" s="29">
        <f t="shared" ca="1" si="153"/>
        <v>14679.04574593267</v>
      </c>
    </row>
    <row r="258" spans="1:17" x14ac:dyDescent="0.2">
      <c r="A258" s="3" t="s">
        <v>141</v>
      </c>
      <c r="B258" s="20">
        <f t="shared" ca="1" si="140"/>
        <v>4.9583319514514557E-3</v>
      </c>
      <c r="C258" s="20">
        <f t="shared" ca="1" si="141"/>
        <v>0.19501707633262255</v>
      </c>
      <c r="D258" s="20">
        <f t="shared" ca="1" si="142"/>
        <v>0.14093913878980621</v>
      </c>
      <c r="E258" s="20">
        <f t="shared" ca="1" si="143"/>
        <v>1.390211192275434E-2</v>
      </c>
      <c r="F258" s="20">
        <f t="shared" ca="1" si="144"/>
        <v>4.9470462435076516E-2</v>
      </c>
      <c r="G258" s="20">
        <f t="shared" ca="1" si="145"/>
        <v>5.8243556103779459E-3</v>
      </c>
      <c r="H258" s="20">
        <f t="shared" ca="1" si="146"/>
        <v>0.41011147704208906</v>
      </c>
      <c r="I258" s="21">
        <f t="shared" ca="1" si="147"/>
        <v>2.4666869285794482</v>
      </c>
      <c r="K258" s="29">
        <f t="shared" ca="1" si="148"/>
        <v>29822.751366082644</v>
      </c>
      <c r="L258" s="29">
        <f t="shared" ca="1" si="149"/>
        <v>1172964.1816146774</v>
      </c>
      <c r="M258" s="29">
        <f t="shared" ca="1" si="150"/>
        <v>847703.00476711756</v>
      </c>
      <c r="N258" s="29">
        <f t="shared" ca="1" si="151"/>
        <v>83616.674195117157</v>
      </c>
      <c r="O258" s="29">
        <f t="shared" ca="1" si="152"/>
        <v>297548.71509450662</v>
      </c>
      <c r="P258" s="29">
        <f t="shared" ca="1" si="153"/>
        <v>35031.60154194662</v>
      </c>
    </row>
    <row r="259" spans="1:17" x14ac:dyDescent="0.2">
      <c r="A259" s="3" t="s">
        <v>142</v>
      </c>
      <c r="B259" s="20">
        <f t="shared" ca="1" si="140"/>
        <v>4.17758297850859E-2</v>
      </c>
      <c r="C259" s="20">
        <f t="shared" ca="1" si="141"/>
        <v>9.1323286251181968E-2</v>
      </c>
      <c r="D259" s="20">
        <f t="shared" ca="1" si="142"/>
        <v>0.2969710892885154</v>
      </c>
      <c r="E259" s="20">
        <f t="shared" ca="1" si="143"/>
        <v>0.12726169536177231</v>
      </c>
      <c r="F259" s="20">
        <f t="shared" ca="1" si="144"/>
        <v>7.3550120616771422E-2</v>
      </c>
      <c r="G259" s="20">
        <f t="shared" ca="1" si="145"/>
        <v>5.2611980084022241E-3</v>
      </c>
      <c r="H259" s="20">
        <f t="shared" ca="1" si="146"/>
        <v>0.63614321931172924</v>
      </c>
      <c r="I259" s="21">
        <f t="shared" ca="1" si="147"/>
        <v>1.3437041477804501</v>
      </c>
      <c r="K259" s="29">
        <f t="shared" ca="1" si="148"/>
        <v>88241.694723908513</v>
      </c>
      <c r="L259" s="29">
        <f t="shared" ca="1" si="149"/>
        <v>192899.13780331009</v>
      </c>
      <c r="M259" s="29">
        <f t="shared" ca="1" si="150"/>
        <v>627282.14706052595</v>
      </c>
      <c r="N259" s="29">
        <f t="shared" ca="1" si="151"/>
        <v>268810.64313819149</v>
      </c>
      <c r="O259" s="29">
        <f t="shared" ca="1" si="152"/>
        <v>155357.47162319228</v>
      </c>
      <c r="P259" s="29">
        <f t="shared" ca="1" si="153"/>
        <v>11113.053431321805</v>
      </c>
    </row>
    <row r="260" spans="1:17" x14ac:dyDescent="0.2">
      <c r="A260" s="3" t="s">
        <v>143</v>
      </c>
      <c r="B260" s="20">
        <f t="shared" ca="1" si="140"/>
        <v>6.7011377979905584E-2</v>
      </c>
      <c r="C260" s="20">
        <f t="shared" ca="1" si="141"/>
        <v>9.0323007283225829E-2</v>
      </c>
      <c r="D260" s="20">
        <f t="shared" ca="1" si="142"/>
        <v>8.4678376330170946E-2</v>
      </c>
      <c r="E260" s="20">
        <f t="shared" ca="1" si="143"/>
        <v>0.22627761719566172</v>
      </c>
      <c r="F260" s="20">
        <f t="shared" ca="1" si="144"/>
        <v>3.8326266433129669E-2</v>
      </c>
      <c r="G260" s="20">
        <f t="shared" ca="1" si="145"/>
        <v>1.0427601540448472E-2</v>
      </c>
      <c r="H260" s="20">
        <f t="shared" ca="1" si="146"/>
        <v>0.51704424676254224</v>
      </c>
      <c r="I260" s="21">
        <f t="shared" ca="1" si="147"/>
        <v>1.0886254853954069</v>
      </c>
      <c r="K260" s="29">
        <f t="shared" ca="1" si="148"/>
        <v>141091.00785313049</v>
      </c>
      <c r="L260" s="29">
        <f t="shared" ca="1" si="149"/>
        <v>190173.13945905422</v>
      </c>
      <c r="M260" s="29">
        <f t="shared" ca="1" si="150"/>
        <v>178288.49099884339</v>
      </c>
      <c r="N260" s="29">
        <f t="shared" ca="1" si="151"/>
        <v>476422.63190460287</v>
      </c>
      <c r="O260" s="29">
        <f t="shared" ca="1" si="152"/>
        <v>80695.125534045757</v>
      </c>
      <c r="P260" s="29">
        <f t="shared" ca="1" si="153"/>
        <v>21955.089645730102</v>
      </c>
    </row>
    <row r="261" spans="1:17" x14ac:dyDescent="0.2">
      <c r="A261" s="3" t="s">
        <v>144</v>
      </c>
      <c r="B261" s="20">
        <f t="shared" ca="1" si="140"/>
        <v>3.7293889790058911E-2</v>
      </c>
      <c r="C261" s="20">
        <f t="shared" ca="1" si="141"/>
        <v>7.1323780774695367E-2</v>
      </c>
      <c r="D261" s="20">
        <f t="shared" ca="1" si="142"/>
        <v>1.5295978063528247E-2</v>
      </c>
      <c r="E261" s="20">
        <f t="shared" ca="1" si="143"/>
        <v>0.12555375577875499</v>
      </c>
      <c r="F261" s="20">
        <f t="shared" ca="1" si="144"/>
        <v>6.5259604062320356E-2</v>
      </c>
      <c r="G261" s="20">
        <f t="shared" ca="1" si="145"/>
        <v>2.8398133231235446E-2</v>
      </c>
      <c r="H261" s="20">
        <f t="shared" ca="1" si="146"/>
        <v>0.34312514170059333</v>
      </c>
      <c r="I261" s="21">
        <f t="shared" ca="1" si="147"/>
        <v>0.83333668757010071</v>
      </c>
      <c r="K261" s="29">
        <f t="shared" ca="1" si="148"/>
        <v>90574.437157888839</v>
      </c>
      <c r="L261" s="29">
        <f t="shared" ca="1" si="149"/>
        <v>173221.70832828217</v>
      </c>
      <c r="M261" s="29">
        <f t="shared" ca="1" si="150"/>
        <v>37148.83622176588</v>
      </c>
      <c r="N261" s="29">
        <f t="shared" ca="1" si="151"/>
        <v>304928.25572062167</v>
      </c>
      <c r="O261" s="29">
        <f t="shared" ca="1" si="152"/>
        <v>158493.84283499821</v>
      </c>
      <c r="P261" s="29">
        <f t="shared" ca="1" si="153"/>
        <v>68969.607306543883</v>
      </c>
    </row>
    <row r="262" spans="1:17" x14ac:dyDescent="0.2">
      <c r="A262" s="3" t="s">
        <v>145</v>
      </c>
      <c r="B262" s="20">
        <f t="shared" ca="1" si="140"/>
        <v>2.4118944543010969E-2</v>
      </c>
      <c r="C262" s="20">
        <f t="shared" ca="1" si="141"/>
        <v>4.2962810099532713E-2</v>
      </c>
      <c r="D262" s="20">
        <f t="shared" ca="1" si="142"/>
        <v>0.25756140426271457</v>
      </c>
      <c r="E262" s="20">
        <f t="shared" ca="1" si="143"/>
        <v>0.19511765355543276</v>
      </c>
      <c r="F262" s="20">
        <f t="shared" ca="1" si="144"/>
        <v>5.8007415678943935E-2</v>
      </c>
      <c r="G262" s="20">
        <f t="shared" ca="1" si="145"/>
        <v>3.650862665065472E-2</v>
      </c>
      <c r="H262" s="20">
        <f t="shared" ca="1" si="146"/>
        <v>0.61427685479028959</v>
      </c>
      <c r="I262" s="21">
        <f t="shared" ca="1" si="147"/>
        <v>0.94593711147240245</v>
      </c>
      <c r="K262" s="29">
        <f t="shared" ca="1" si="148"/>
        <v>37141.241046055307</v>
      </c>
      <c r="L262" s="29">
        <f t="shared" ca="1" si="149"/>
        <v>66159.283341651579</v>
      </c>
      <c r="M262" s="29">
        <f t="shared" ca="1" si="150"/>
        <v>396623.91456735594</v>
      </c>
      <c r="N262" s="29">
        <f t="shared" ca="1" si="151"/>
        <v>300465.54442379205</v>
      </c>
      <c r="O262" s="29">
        <f t="shared" ca="1" si="152"/>
        <v>89326.769848836208</v>
      </c>
      <c r="P262" s="29">
        <f t="shared" ca="1" si="153"/>
        <v>56220.358244711482</v>
      </c>
    </row>
    <row r="263" spans="1:17" x14ac:dyDescent="0.2">
      <c r="A263" s="3" t="s">
        <v>146</v>
      </c>
      <c r="B263" s="20">
        <f t="shared" ca="1" si="140"/>
        <v>1.709030233507829E-2</v>
      </c>
      <c r="C263" s="20">
        <f t="shared" ca="1" si="141"/>
        <v>1.8865792517733505E-2</v>
      </c>
      <c r="D263" s="20">
        <f t="shared" ca="1" si="142"/>
        <v>0.2555437348263368</v>
      </c>
      <c r="E263" s="20">
        <f t="shared" ca="1" si="143"/>
        <v>0.15823282298337596</v>
      </c>
      <c r="F263" s="20">
        <f t="shared" ca="1" si="144"/>
        <v>2.8429634958472175E-3</v>
      </c>
      <c r="G263" s="20">
        <f t="shared" ca="1" si="145"/>
        <v>4.1124131195552308E-3</v>
      </c>
      <c r="H263" s="20">
        <f t="shared" ca="1" si="146"/>
        <v>0.45668802927792707</v>
      </c>
      <c r="I263" s="21">
        <f t="shared" ca="1" si="147"/>
        <v>2.4275676920832971</v>
      </c>
      <c r="K263" s="29">
        <f t="shared" ca="1" si="148"/>
        <v>90845.091477805036</v>
      </c>
      <c r="L263" s="29">
        <f t="shared" ca="1" si="149"/>
        <v>100282.87466612209</v>
      </c>
      <c r="M263" s="29">
        <f t="shared" ca="1" si="150"/>
        <v>1358366.4882995863</v>
      </c>
      <c r="N263" s="29">
        <f t="shared" ca="1" si="151"/>
        <v>841101.28638343187</v>
      </c>
      <c r="O263" s="29">
        <f t="shared" ca="1" si="152"/>
        <v>15112.036860705293</v>
      </c>
      <c r="P263" s="29">
        <f t="shared" ca="1" si="153"/>
        <v>21859.914395646007</v>
      </c>
    </row>
    <row r="264" spans="1:17" x14ac:dyDescent="0.2">
      <c r="A264" s="3" t="s">
        <v>147</v>
      </c>
      <c r="B264" s="20">
        <f t="shared" ca="1" si="140"/>
        <v>8.9942680713862855E-2</v>
      </c>
      <c r="C264" s="20">
        <f t="shared" ca="1" si="141"/>
        <v>8.2969559678763807E-2</v>
      </c>
      <c r="D264" s="20">
        <f t="shared" ca="1" si="142"/>
        <v>0.22472430166075461</v>
      </c>
      <c r="E264" s="20">
        <f t="shared" ca="1" si="143"/>
        <v>7.8175838679016285E-2</v>
      </c>
      <c r="F264" s="20">
        <f t="shared" ca="1" si="144"/>
        <v>7.6215646390250698E-3</v>
      </c>
      <c r="G264" s="20">
        <f t="shared" ca="1" si="145"/>
        <v>7.7518192284697918E-4</v>
      </c>
      <c r="H264" s="20">
        <f t="shared" ca="1" si="146"/>
        <v>0.48420912729426963</v>
      </c>
      <c r="I264" s="21">
        <f t="shared" ca="1" si="147"/>
        <v>1.9500587764903574</v>
      </c>
      <c r="K264" s="29">
        <f t="shared" ca="1" si="148"/>
        <v>362226.78181889356</v>
      </c>
      <c r="L264" s="29">
        <f t="shared" ca="1" si="149"/>
        <v>334143.88311351568</v>
      </c>
      <c r="M264" s="29">
        <f t="shared" ca="1" si="150"/>
        <v>905033.73861000594</v>
      </c>
      <c r="N264" s="29">
        <f t="shared" ca="1" si="151"/>
        <v>314838.09728531359</v>
      </c>
      <c r="O264" s="29">
        <f t="shared" ca="1" si="152"/>
        <v>30694.38012862359</v>
      </c>
      <c r="P264" s="29">
        <f t="shared" ca="1" si="153"/>
        <v>3121.895534004967</v>
      </c>
    </row>
    <row r="265" spans="1:17" x14ac:dyDescent="0.2">
      <c r="A265" s="3" t="s">
        <v>148</v>
      </c>
      <c r="B265" s="20">
        <f t="shared" ca="1" si="140"/>
        <v>2.1934101573269694E-3</v>
      </c>
      <c r="C265" s="20">
        <f t="shared" ca="1" si="141"/>
        <v>6.2129682812916025E-2</v>
      </c>
      <c r="D265" s="20">
        <f t="shared" ca="1" si="142"/>
        <v>0.17127674169905707</v>
      </c>
      <c r="E265" s="20">
        <f t="shared" ca="1" si="143"/>
        <v>7.587482376449467E-2</v>
      </c>
      <c r="F265" s="20">
        <f t="shared" ca="1" si="144"/>
        <v>9.1018441980390385E-2</v>
      </c>
      <c r="G265" s="20">
        <f t="shared" ca="1" si="145"/>
        <v>1.0102342110109214E-2</v>
      </c>
      <c r="H265" s="20">
        <f t="shared" ca="1" si="146"/>
        <v>0.41259544252429436</v>
      </c>
      <c r="I265" s="21">
        <f t="shared" ca="1" si="147"/>
        <v>1.3336999838084767</v>
      </c>
      <c r="K265" s="29">
        <f t="shared" ca="1" si="148"/>
        <v>7090.1197391197011</v>
      </c>
      <c r="L265" s="29">
        <f t="shared" ca="1" si="149"/>
        <v>200831.97345722694</v>
      </c>
      <c r="M265" s="29">
        <f t="shared" ca="1" si="150"/>
        <v>553645.93034095527</v>
      </c>
      <c r="N265" s="29">
        <f t="shared" ca="1" si="151"/>
        <v>245262.649066268</v>
      </c>
      <c r="O265" s="29">
        <f t="shared" ca="1" si="152"/>
        <v>294213.85232187022</v>
      </c>
      <c r="P265" s="29">
        <f t="shared" ca="1" si="153"/>
        <v>32655.45888303651</v>
      </c>
    </row>
    <row r="266" spans="1:17" x14ac:dyDescent="0.2">
      <c r="A266" s="3" t="s">
        <v>149</v>
      </c>
      <c r="B266" s="20">
        <f t="shared" ca="1" si="140"/>
        <v>3.1245976532938226E-2</v>
      </c>
      <c r="C266" s="20">
        <f t="shared" ca="1" si="141"/>
        <v>9.4968085549207049E-2</v>
      </c>
      <c r="D266" s="20">
        <f t="shared" ca="1" si="142"/>
        <v>0.11102020108295392</v>
      </c>
      <c r="E266" s="20">
        <f t="shared" ca="1" si="143"/>
        <v>4.5542391673467547E-2</v>
      </c>
      <c r="F266" s="20">
        <f t="shared" ca="1" si="144"/>
        <v>8.4148055430608965E-2</v>
      </c>
      <c r="G266" s="20">
        <f t="shared" ca="1" si="145"/>
        <v>4.1136838508772262E-2</v>
      </c>
      <c r="H266" s="20">
        <f t="shared" ca="1" si="146"/>
        <v>0.40806154877794798</v>
      </c>
      <c r="I266" s="21">
        <f t="shared" ca="1" si="147"/>
        <v>0.70555537860123385</v>
      </c>
      <c r="K266" s="29">
        <f t="shared" ca="1" si="148"/>
        <v>54025.592140412598</v>
      </c>
      <c r="L266" s="29">
        <f t="shared" ca="1" si="149"/>
        <v>164203.76718995135</v>
      </c>
      <c r="M266" s="29">
        <f t="shared" ca="1" si="150"/>
        <v>191958.54214162542</v>
      </c>
      <c r="N266" s="29">
        <f t="shared" ca="1" si="151"/>
        <v>78744.688137878169</v>
      </c>
      <c r="O266" s="29">
        <f t="shared" ca="1" si="152"/>
        <v>145495.4853886723</v>
      </c>
      <c r="P266" s="29">
        <f t="shared" ca="1" si="153"/>
        <v>71127.303602693995</v>
      </c>
    </row>
    <row r="267" spans="1:17" x14ac:dyDescent="0.2">
      <c r="A267" s="3" t="s">
        <v>150</v>
      </c>
      <c r="B267" s="20">
        <f t="shared" ca="1" si="140"/>
        <v>5.1927827278692162E-3</v>
      </c>
      <c r="C267" s="20">
        <f t="shared" ca="1" si="141"/>
        <v>0.18184800708656537</v>
      </c>
      <c r="D267" s="20">
        <f t="shared" ca="1" si="142"/>
        <v>0.18485189052476486</v>
      </c>
      <c r="E267" s="20">
        <f t="shared" ca="1" si="143"/>
        <v>0.1221538271818515</v>
      </c>
      <c r="F267" s="20">
        <f t="shared" ca="1" si="144"/>
        <v>8.1574609222122008E-2</v>
      </c>
      <c r="G267" s="20">
        <f t="shared" ca="1" si="145"/>
        <v>5.6015293041049026E-4</v>
      </c>
      <c r="H267" s="20">
        <f t="shared" ca="1" si="146"/>
        <v>0.57618126967358341</v>
      </c>
      <c r="I267" s="21">
        <f t="shared" ca="1" si="147"/>
        <v>1.094297900093933</v>
      </c>
      <c r="K267" s="29">
        <f t="shared" ca="1" si="148"/>
        <v>9862.263030470489</v>
      </c>
      <c r="L267" s="29">
        <f t="shared" ca="1" si="149"/>
        <v>345370.2901585637</v>
      </c>
      <c r="M267" s="29">
        <f t="shared" ca="1" si="150"/>
        <v>351075.34082848724</v>
      </c>
      <c r="N267" s="29">
        <f t="shared" ca="1" si="151"/>
        <v>231997.60840761999</v>
      </c>
      <c r="O267" s="29">
        <f t="shared" ca="1" si="152"/>
        <v>154928.54119211918</v>
      </c>
      <c r="P267" s="29">
        <f t="shared" ca="1" si="153"/>
        <v>1063.8564766725631</v>
      </c>
    </row>
    <row r="268" spans="1:17" x14ac:dyDescent="0.2">
      <c r="A268" s="42" t="s">
        <v>151</v>
      </c>
      <c r="K268" s="42" t="s">
        <v>152</v>
      </c>
      <c r="L268" s="42" t="s">
        <v>153</v>
      </c>
      <c r="M268" s="42" t="s">
        <v>154</v>
      </c>
      <c r="N268" s="42" t="s">
        <v>155</v>
      </c>
      <c r="O268" s="42" t="s">
        <v>156</v>
      </c>
      <c r="P268" s="42" t="s">
        <v>157</v>
      </c>
      <c r="Q268" s="42" t="s">
        <v>158</v>
      </c>
    </row>
    <row r="269" spans="1:17" x14ac:dyDescent="0.2">
      <c r="A269" s="3" t="s">
        <v>109</v>
      </c>
      <c r="K269" s="29">
        <f ca="1">ABS(K253-1*180000)</f>
        <v>13347.426332621166</v>
      </c>
      <c r="L269" s="29">
        <f ca="1">ABS(L253-1*360000)</f>
        <v>190280.52547941418</v>
      </c>
      <c r="M269" s="29">
        <f ca="1">ABS(M253-1*540000)</f>
        <v>221221.62934821844</v>
      </c>
      <c r="N269" s="29">
        <f ca="1">ABS(N253-1*450000)</f>
        <v>249898.79768247681</v>
      </c>
      <c r="O269" s="29">
        <f ca="1">ABS(O253-1*180000)</f>
        <v>43468.348225949856</v>
      </c>
      <c r="P269" s="29">
        <f ca="1">ABS(P253-1*90000)</f>
        <v>50053.529768148735</v>
      </c>
      <c r="Q269" s="14">
        <f ca="1">SUM(K269:P269)/(6*1*1000000)</f>
        <v>0.12804504280613818</v>
      </c>
    </row>
    <row r="270" spans="1:17" x14ac:dyDescent="0.2">
      <c r="A270" s="3" t="s">
        <v>110</v>
      </c>
      <c r="K270" s="29">
        <f ca="1">ABS(SUM(K253:K255)-3*180000)</f>
        <v>15640.727394388057</v>
      </c>
      <c r="L270" s="29">
        <f ca="1">ABS(SUM(L253:L255)-3*360000)</f>
        <v>18860.047107770341</v>
      </c>
      <c r="M270" s="29">
        <f ca="1">ABS(SUM(M253:M255)-3*540000)</f>
        <v>92175.04739163979</v>
      </c>
      <c r="N270" s="29">
        <f ca="1">ABS(SUM(N253:N255)-3*450000)</f>
        <v>256919.84291134379</v>
      </c>
      <c r="O270" s="29">
        <f ca="1">ABS(SUM(O253:O255)-3*180000)</f>
        <v>40891.10920404311</v>
      </c>
      <c r="P270" s="29">
        <f ca="1">ABS(SUM(P253:P255)-3*90000)</f>
        <v>95761.342086129822</v>
      </c>
      <c r="Q270" s="14">
        <f ca="1">SUM(K270:P270)/(6*3*1000000)</f>
        <v>2.8902673116406385E-2</v>
      </c>
    </row>
    <row r="271" spans="1:17" x14ac:dyDescent="0.2">
      <c r="A271" s="3" t="s">
        <v>111</v>
      </c>
      <c r="K271" s="29">
        <f ca="1">ABS(SUM(K253:K257)-5*180000)</f>
        <v>138427.72221587645</v>
      </c>
      <c r="L271" s="29">
        <f ca="1">ABS(SUM(L253:L257)-5*360000)</f>
        <v>18288.522141279187</v>
      </c>
      <c r="M271" s="29">
        <f ca="1">ABS(SUM(M253:M257)-5*540000)</f>
        <v>22939.528744090348</v>
      </c>
      <c r="N271" s="29">
        <f ca="1">ABS(SUM(N253:N257)-5*450000)</f>
        <v>914943.74358135089</v>
      </c>
      <c r="O271" s="29">
        <f ca="1">ABS(SUM(O253:O257)-5*180000)</f>
        <v>165026.8411775881</v>
      </c>
      <c r="P271" s="29">
        <f ca="1">ABS(SUM(P253:P257)-5*90000)</f>
        <v>256969.71129616539</v>
      </c>
      <c r="Q271" s="14">
        <f ca="1">SUM(K271:P271)/(6*5*1000000)</f>
        <v>5.0553202305211681E-2</v>
      </c>
    </row>
    <row r="272" spans="1:17" x14ac:dyDescent="0.2">
      <c r="A272" s="3" t="s">
        <v>112</v>
      </c>
      <c r="K272" s="29">
        <f ca="1">ABS(SUM(K253:K262)-10*180000)</f>
        <v>651556.59006881062</v>
      </c>
      <c r="L272" s="29">
        <f ca="1">ABS(SUM(L253:L262)-10*360000)</f>
        <v>22871.071594303939</v>
      </c>
      <c r="M272" s="29">
        <f ca="1">ABS(SUM(M253:M262)-10*540000)</f>
        <v>590014.07764030062</v>
      </c>
      <c r="N272" s="29">
        <f ca="1">ABS(SUM(N253:N262)-10*450000)</f>
        <v>1730699.9941990259</v>
      </c>
      <c r="O272" s="29">
        <f ca="1">ABS(SUM(O253:O262)-10*180000)</f>
        <v>283604.91624200926</v>
      </c>
      <c r="P272" s="29">
        <f ca="1">ABS(SUM(P253:P262)-10*90000)</f>
        <v>513680.00112591154</v>
      </c>
      <c r="Q272" s="14">
        <f ca="1">SUM(K272:P272)/(6*10*1000000)</f>
        <v>6.3207110847839365E-2</v>
      </c>
    </row>
    <row r="273" spans="1:17" x14ac:dyDescent="0.2">
      <c r="A273" s="3" t="s">
        <v>113</v>
      </c>
      <c r="K273" s="29">
        <f ca="1">ABS(SUM(K253:K267)-15*180000)</f>
        <v>1027506.7418621092</v>
      </c>
      <c r="L273" s="29">
        <f ca="1">ABS(SUM(L253:L267)-15*360000)</f>
        <v>678038.28300892469</v>
      </c>
      <c r="M273" s="29">
        <f ca="1">ABS(SUM(M253:M267)-15*540000)</f>
        <v>70065.962580359541</v>
      </c>
      <c r="N273" s="29">
        <f ca="1">ABS(SUM(N253:N267)-15*450000)</f>
        <v>2268755.664918514</v>
      </c>
      <c r="O273" s="29">
        <f ca="1">ABS(SUM(O253:O267)-15*180000)</f>
        <v>543160.62035001861</v>
      </c>
      <c r="P273" s="29">
        <f ca="1">ABS(SUM(P253:P267)-15*90000)</f>
        <v>833851.57223385747</v>
      </c>
      <c r="Q273" s="14">
        <f ca="1">SUM(K273:P273)/(6*15*1000000)</f>
        <v>6.0237542721708698E-2</v>
      </c>
    </row>
    <row r="274" spans="1:17" x14ac:dyDescent="0.2">
      <c r="A274" s="42" t="s">
        <v>121</v>
      </c>
      <c r="B274" s="42" t="s">
        <v>122</v>
      </c>
      <c r="C274" s="42" t="s">
        <v>123</v>
      </c>
      <c r="D274" s="42" t="s">
        <v>124</v>
      </c>
      <c r="E274" s="42" t="s">
        <v>125</v>
      </c>
      <c r="F274" s="42" t="s">
        <v>126</v>
      </c>
      <c r="G274" s="42" t="s">
        <v>127</v>
      </c>
      <c r="H274" s="42" t="s">
        <v>128</v>
      </c>
      <c r="I274" s="42" t="s">
        <v>129</v>
      </c>
      <c r="J274" s="42"/>
      <c r="K274" s="42" t="s">
        <v>130</v>
      </c>
      <c r="L274" s="42" t="s">
        <v>131</v>
      </c>
      <c r="M274" s="42" t="s">
        <v>132</v>
      </c>
      <c r="N274" s="42" t="s">
        <v>133</v>
      </c>
      <c r="O274" s="42" t="s">
        <v>134</v>
      </c>
      <c r="P274" s="42" t="s">
        <v>135</v>
      </c>
    </row>
    <row r="275" spans="1:17" x14ac:dyDescent="0.2">
      <c r="A275" s="3" t="s">
        <v>136</v>
      </c>
      <c r="B275" s="20">
        <f t="shared" ref="B275:B289" ca="1" si="154">RAND()*0.1</f>
        <v>1.1520629685758023E-2</v>
      </c>
      <c r="C275" s="20">
        <f t="shared" ref="C275:C289" ca="1" si="155">RAND()*0.2</f>
        <v>4.1884231730389292E-2</v>
      </c>
      <c r="D275" s="20">
        <f t="shared" ref="D275:D289" ca="1" si="156">RAND()*0.3</f>
        <v>0.23596894140812719</v>
      </c>
      <c r="E275" s="20">
        <f t="shared" ref="E275:E289" ca="1" si="157">RAND()*0.25</f>
        <v>8.2365086518713743E-2</v>
      </c>
      <c r="F275" s="20">
        <f t="shared" ref="F275:F289" ca="1" si="158">RAND()*0.1</f>
        <v>3.745316968208471E-2</v>
      </c>
      <c r="G275" s="20">
        <f t="shared" ref="G275:G289" ca="1" si="159">RAND()*0.05</f>
        <v>8.636095109889802E-3</v>
      </c>
      <c r="H275" s="20">
        <f t="shared" ref="H275:H289" ca="1" si="160">SUM(B275:G275)</f>
        <v>0.41782815413496277</v>
      </c>
      <c r="I275" s="21">
        <f t="shared" ref="I275:I289" ca="1" si="161">0.7+RAND()*2</f>
        <v>0.93499155098406384</v>
      </c>
      <c r="K275" s="29">
        <f t="shared" ref="K275:K289" ca="1" si="162">B275/H275*I275*1000000</f>
        <v>25780.195306610607</v>
      </c>
      <c r="L275" s="29">
        <f t="shared" ref="L275:L289" ca="1" si="163">C275/H275*I275*1000000</f>
        <v>93726.098636050956</v>
      </c>
      <c r="M275" s="29">
        <f t="shared" ref="M275:M289" ca="1" si="164">D275/H275*I275*1000000</f>
        <v>528037.57795600127</v>
      </c>
      <c r="N275" s="29">
        <f t="shared" ref="N275:N289" ca="1" si="165">E275/H275*I275*1000000</f>
        <v>184311.80194284741</v>
      </c>
      <c r="O275" s="29">
        <f t="shared" ref="O275:O289" ca="1" si="166">F275/H275*I275*1000000</f>
        <v>83810.525604290408</v>
      </c>
      <c r="P275" s="29">
        <f t="shared" ref="P275:P289" ca="1" si="167">G275/H275*I275*1000000</f>
        <v>19325.351538263149</v>
      </c>
    </row>
    <row r="276" spans="1:17" x14ac:dyDescent="0.2">
      <c r="A276" s="3" t="s">
        <v>137</v>
      </c>
      <c r="B276" s="20">
        <f t="shared" ca="1" si="154"/>
        <v>2.9501249833693843E-2</v>
      </c>
      <c r="C276" s="20">
        <f t="shared" ca="1" si="155"/>
        <v>2.5161852188811618E-2</v>
      </c>
      <c r="D276" s="20">
        <f t="shared" ca="1" si="156"/>
        <v>0.18874806777833256</v>
      </c>
      <c r="E276" s="20">
        <f t="shared" ca="1" si="157"/>
        <v>0.20237429120439215</v>
      </c>
      <c r="F276" s="20">
        <f t="shared" ca="1" si="158"/>
        <v>9.3503440601617568E-2</v>
      </c>
      <c r="G276" s="20">
        <f t="shared" ca="1" si="159"/>
        <v>3.1664858084216266E-3</v>
      </c>
      <c r="H276" s="20">
        <f t="shared" ca="1" si="160"/>
        <v>0.54245538741526933</v>
      </c>
      <c r="I276" s="21">
        <f t="shared" ca="1" si="161"/>
        <v>2.3920596116505188</v>
      </c>
      <c r="K276" s="29">
        <f t="shared" ca="1" si="162"/>
        <v>130091.33996556235</v>
      </c>
      <c r="L276" s="29">
        <f t="shared" ca="1" si="163"/>
        <v>110955.94545012763</v>
      </c>
      <c r="M276" s="29">
        <f t="shared" ca="1" si="164"/>
        <v>832320.29800818791</v>
      </c>
      <c r="N276" s="29">
        <f t="shared" ca="1" si="165"/>
        <v>892407.70698777819</v>
      </c>
      <c r="O276" s="29">
        <f t="shared" ca="1" si="166"/>
        <v>412321.10326939821</v>
      </c>
      <c r="P276" s="29">
        <f t="shared" ca="1" si="167"/>
        <v>13963.217969464868</v>
      </c>
    </row>
    <row r="277" spans="1:17" x14ac:dyDescent="0.2">
      <c r="A277" s="3" t="s">
        <v>138</v>
      </c>
      <c r="B277" s="20">
        <f t="shared" ca="1" si="154"/>
        <v>2.5893674263409296E-2</v>
      </c>
      <c r="C277" s="20">
        <f t="shared" ca="1" si="155"/>
        <v>0.1283770224134228</v>
      </c>
      <c r="D277" s="20">
        <f t="shared" ca="1" si="156"/>
        <v>0.28541588548327718</v>
      </c>
      <c r="E277" s="20">
        <f t="shared" ca="1" si="157"/>
        <v>0.20469639024057074</v>
      </c>
      <c r="F277" s="20">
        <f t="shared" ca="1" si="158"/>
        <v>4.5802707193840775E-2</v>
      </c>
      <c r="G277" s="20">
        <f t="shared" ca="1" si="159"/>
        <v>4.3192692342589697E-2</v>
      </c>
      <c r="H277" s="20">
        <f t="shared" ca="1" si="160"/>
        <v>0.73337837193711042</v>
      </c>
      <c r="I277" s="21">
        <f t="shared" ca="1" si="161"/>
        <v>1.1639462113543246</v>
      </c>
      <c r="K277" s="29">
        <f t="shared" ca="1" si="162"/>
        <v>41095.899756807572</v>
      </c>
      <c r="L277" s="29">
        <f t="shared" ca="1" si="163"/>
        <v>203747.4168598284</v>
      </c>
      <c r="M277" s="29">
        <f t="shared" ca="1" si="164"/>
        <v>452984.09563281777</v>
      </c>
      <c r="N277" s="29">
        <f t="shared" ca="1" si="165"/>
        <v>324874.03094408388</v>
      </c>
      <c r="O277" s="29">
        <f t="shared" ca="1" si="166"/>
        <v>72693.563851940416</v>
      </c>
      <c r="P277" s="29">
        <f t="shared" ca="1" si="167"/>
        <v>68551.204308846703</v>
      </c>
    </row>
    <row r="278" spans="1:17" x14ac:dyDescent="0.2">
      <c r="A278" s="3" t="s">
        <v>139</v>
      </c>
      <c r="B278" s="20">
        <f t="shared" ca="1" si="154"/>
        <v>8.3991651911894838E-2</v>
      </c>
      <c r="C278" s="20">
        <f t="shared" ca="1" si="155"/>
        <v>0.12553156309397526</v>
      </c>
      <c r="D278" s="20">
        <f t="shared" ca="1" si="156"/>
        <v>0.23424066650900222</v>
      </c>
      <c r="E278" s="20">
        <f t="shared" ca="1" si="157"/>
        <v>0.1127822723946531</v>
      </c>
      <c r="F278" s="20">
        <f t="shared" ca="1" si="158"/>
        <v>2.2757277010894639E-2</v>
      </c>
      <c r="G278" s="20">
        <f t="shared" ca="1" si="159"/>
        <v>4.2485535145097203E-2</v>
      </c>
      <c r="H278" s="20">
        <f t="shared" ca="1" si="160"/>
        <v>0.62178896606551737</v>
      </c>
      <c r="I278" s="21">
        <f t="shared" ca="1" si="161"/>
        <v>1.4923635274916103</v>
      </c>
      <c r="K278" s="29">
        <f t="shared" ca="1" si="162"/>
        <v>201589.42144025635</v>
      </c>
      <c r="L278" s="29">
        <f t="shared" ca="1" si="163"/>
        <v>301289.88537040207</v>
      </c>
      <c r="M278" s="29">
        <f t="shared" ca="1" si="164"/>
        <v>562203.97342420253</v>
      </c>
      <c r="N278" s="29">
        <f t="shared" ca="1" si="165"/>
        <v>270690.15221423091</v>
      </c>
      <c r="O278" s="29">
        <f t="shared" ca="1" si="166"/>
        <v>54620.027130722505</v>
      </c>
      <c r="P278" s="29">
        <f t="shared" ca="1" si="167"/>
        <v>101970.06791179572</v>
      </c>
    </row>
    <row r="279" spans="1:17" x14ac:dyDescent="0.2">
      <c r="A279" s="3" t="s">
        <v>140</v>
      </c>
      <c r="B279" s="20">
        <f t="shared" ca="1" si="154"/>
        <v>3.5002844014872157E-2</v>
      </c>
      <c r="C279" s="20">
        <f t="shared" ca="1" si="155"/>
        <v>0.1818465272617554</v>
      </c>
      <c r="D279" s="20">
        <f t="shared" ca="1" si="156"/>
        <v>0.15781123577235362</v>
      </c>
      <c r="E279" s="20">
        <f t="shared" ca="1" si="157"/>
        <v>0.14354734563820501</v>
      </c>
      <c r="F279" s="20">
        <f t="shared" ca="1" si="158"/>
        <v>2.1364257211026506E-2</v>
      </c>
      <c r="G279" s="20">
        <f t="shared" ca="1" si="159"/>
        <v>4.3469466430382797E-3</v>
      </c>
      <c r="H279" s="20">
        <f t="shared" ca="1" si="160"/>
        <v>0.543919156541251</v>
      </c>
      <c r="I279" s="21">
        <f t="shared" ca="1" si="161"/>
        <v>1.2739699571566849</v>
      </c>
      <c r="K279" s="29">
        <f t="shared" ca="1" si="162"/>
        <v>81983.822694442802</v>
      </c>
      <c r="L279" s="29">
        <f t="shared" ca="1" si="163"/>
        <v>425921.77487902238</v>
      </c>
      <c r="M279" s="29">
        <f t="shared" ca="1" si="164"/>
        <v>369626.20429512556</v>
      </c>
      <c r="N279" s="29">
        <f t="shared" ca="1" si="165"/>
        <v>336217.25503391161</v>
      </c>
      <c r="O279" s="29">
        <f t="shared" ca="1" si="166"/>
        <v>50039.461777536526</v>
      </c>
      <c r="P279" s="29">
        <f t="shared" ca="1" si="167"/>
        <v>10181.438476645892</v>
      </c>
    </row>
    <row r="280" spans="1:17" x14ac:dyDescent="0.2">
      <c r="A280" s="3" t="s">
        <v>141</v>
      </c>
      <c r="B280" s="20">
        <f t="shared" ca="1" si="154"/>
        <v>2.3133896699537883E-2</v>
      </c>
      <c r="C280" s="20">
        <f t="shared" ca="1" si="155"/>
        <v>1.6945049802219139E-2</v>
      </c>
      <c r="D280" s="20">
        <f t="shared" ca="1" si="156"/>
        <v>0.12308277457788847</v>
      </c>
      <c r="E280" s="20">
        <f t="shared" ca="1" si="157"/>
        <v>0.1656719427403964</v>
      </c>
      <c r="F280" s="20">
        <f t="shared" ca="1" si="158"/>
        <v>7.6767409428051658E-2</v>
      </c>
      <c r="G280" s="20">
        <f t="shared" ca="1" si="159"/>
        <v>3.7046820257689142E-2</v>
      </c>
      <c r="H280" s="20">
        <f t="shared" ca="1" si="160"/>
        <v>0.44264789350578265</v>
      </c>
      <c r="I280" s="21">
        <f t="shared" ca="1" si="161"/>
        <v>1.9928204075696581</v>
      </c>
      <c r="K280" s="29">
        <f t="shared" ca="1" si="162"/>
        <v>104149.82681679742</v>
      </c>
      <c r="L280" s="29">
        <f t="shared" ca="1" si="163"/>
        <v>76287.364174941802</v>
      </c>
      <c r="M280" s="29">
        <f t="shared" ca="1" si="164"/>
        <v>554124.09862943983</v>
      </c>
      <c r="N280" s="29">
        <f t="shared" ca="1" si="165"/>
        <v>745862.41863694938</v>
      </c>
      <c r="O280" s="29">
        <f t="shared" ca="1" si="166"/>
        <v>345610.2748684563</v>
      </c>
      <c r="P280" s="29">
        <f t="shared" ca="1" si="167"/>
        <v>166786.42444307369</v>
      </c>
    </row>
    <row r="281" spans="1:17" x14ac:dyDescent="0.2">
      <c r="A281" s="3" t="s">
        <v>142</v>
      </c>
      <c r="B281" s="20">
        <f t="shared" ca="1" si="154"/>
        <v>6.6054731131029151E-2</v>
      </c>
      <c r="C281" s="20">
        <f t="shared" ca="1" si="155"/>
        <v>0.1826884754081331</v>
      </c>
      <c r="D281" s="20">
        <f t="shared" ca="1" si="156"/>
        <v>6.558458852756241E-2</v>
      </c>
      <c r="E281" s="20">
        <f t="shared" ca="1" si="157"/>
        <v>5.8922960079433345E-2</v>
      </c>
      <c r="F281" s="20">
        <f t="shared" ca="1" si="158"/>
        <v>1.4112388362300211E-2</v>
      </c>
      <c r="G281" s="20">
        <f t="shared" ca="1" si="159"/>
        <v>3.4180687367284003E-2</v>
      </c>
      <c r="H281" s="20">
        <f t="shared" ca="1" si="160"/>
        <v>0.42154383087574226</v>
      </c>
      <c r="I281" s="21">
        <f t="shared" ca="1" si="161"/>
        <v>1.407445267127053</v>
      </c>
      <c r="K281" s="29">
        <f t="shared" ca="1" si="162"/>
        <v>220542.70965981975</v>
      </c>
      <c r="L281" s="29">
        <f t="shared" ca="1" si="163"/>
        <v>609957.99544182152</v>
      </c>
      <c r="M281" s="29">
        <f t="shared" ca="1" si="164"/>
        <v>218973.00341895412</v>
      </c>
      <c r="N281" s="29">
        <f t="shared" ca="1" si="165"/>
        <v>196731.24172314155</v>
      </c>
      <c r="O281" s="29">
        <f t="shared" ca="1" si="166"/>
        <v>47118.265654878349</v>
      </c>
      <c r="P281" s="29">
        <f t="shared" ca="1" si="167"/>
        <v>114122.05122843766</v>
      </c>
    </row>
    <row r="282" spans="1:17" x14ac:dyDescent="0.2">
      <c r="A282" s="3" t="s">
        <v>143</v>
      </c>
      <c r="B282" s="20">
        <f t="shared" ca="1" si="154"/>
        <v>6.9127947671502821E-2</v>
      </c>
      <c r="C282" s="20">
        <f t="shared" ca="1" si="155"/>
        <v>7.0678843777298633E-2</v>
      </c>
      <c r="D282" s="20">
        <f t="shared" ca="1" si="156"/>
        <v>4.3472389422595958E-2</v>
      </c>
      <c r="E282" s="20">
        <f t="shared" ca="1" si="157"/>
        <v>0.11688230838197128</v>
      </c>
      <c r="F282" s="20">
        <f t="shared" ca="1" si="158"/>
        <v>9.52432843728164E-2</v>
      </c>
      <c r="G282" s="20">
        <f t="shared" ca="1" si="159"/>
        <v>4.5772444474957853E-2</v>
      </c>
      <c r="H282" s="20">
        <f t="shared" ca="1" si="160"/>
        <v>0.44117721810114296</v>
      </c>
      <c r="I282" s="21">
        <f t="shared" ca="1" si="161"/>
        <v>0.85527720116225847</v>
      </c>
      <c r="K282" s="29">
        <f t="shared" ca="1" si="162"/>
        <v>134013.17017466552</v>
      </c>
      <c r="L282" s="29">
        <f t="shared" ca="1" si="163"/>
        <v>137019.77619654397</v>
      </c>
      <c r="M282" s="29">
        <f t="shared" ca="1" si="164"/>
        <v>84276.662592014545</v>
      </c>
      <c r="N282" s="29">
        <f t="shared" ca="1" si="165"/>
        <v>226590.96951692167</v>
      </c>
      <c r="O282" s="29">
        <f t="shared" ca="1" si="166"/>
        <v>184641.01577703937</v>
      </c>
      <c r="P282" s="29">
        <f t="shared" ca="1" si="167"/>
        <v>88735.606905073349</v>
      </c>
    </row>
    <row r="283" spans="1:17" x14ac:dyDescent="0.2">
      <c r="A283" s="3" t="s">
        <v>144</v>
      </c>
      <c r="B283" s="20">
        <f t="shared" ca="1" si="154"/>
        <v>2.3503752728682572E-2</v>
      </c>
      <c r="C283" s="20">
        <f t="shared" ca="1" si="155"/>
        <v>7.0385931351768183E-2</v>
      </c>
      <c r="D283" s="20">
        <f t="shared" ca="1" si="156"/>
        <v>0.2797814631570873</v>
      </c>
      <c r="E283" s="20">
        <f t="shared" ca="1" si="157"/>
        <v>0.21832038219746111</v>
      </c>
      <c r="F283" s="20">
        <f t="shared" ca="1" si="158"/>
        <v>4.5984678965384919E-2</v>
      </c>
      <c r="G283" s="20">
        <f t="shared" ca="1" si="159"/>
        <v>3.1628484642354029E-2</v>
      </c>
      <c r="H283" s="20">
        <f t="shared" ca="1" si="160"/>
        <v>0.66960469304273806</v>
      </c>
      <c r="I283" s="21">
        <f t="shared" ca="1" si="161"/>
        <v>1.2144510385461085</v>
      </c>
      <c r="K283" s="29">
        <f t="shared" ca="1" si="162"/>
        <v>42628.370451486109</v>
      </c>
      <c r="L283" s="29">
        <f t="shared" ca="1" si="163"/>
        <v>127657.80813267705</v>
      </c>
      <c r="M283" s="29">
        <f t="shared" ca="1" si="164"/>
        <v>507435.04641982494</v>
      </c>
      <c r="N283" s="29">
        <f t="shared" ca="1" si="165"/>
        <v>395964.09291977173</v>
      </c>
      <c r="O283" s="29">
        <f t="shared" ca="1" si="166"/>
        <v>83401.657286707035</v>
      </c>
      <c r="P283" s="29">
        <f t="shared" ca="1" si="167"/>
        <v>57364.063335641622</v>
      </c>
    </row>
    <row r="284" spans="1:17" x14ac:dyDescent="0.2">
      <c r="A284" s="3" t="s">
        <v>145</v>
      </c>
      <c r="B284" s="20">
        <f t="shared" ca="1" si="154"/>
        <v>8.974829560847325E-2</v>
      </c>
      <c r="C284" s="20">
        <f t="shared" ca="1" si="155"/>
        <v>3.8142958635093496E-2</v>
      </c>
      <c r="D284" s="20">
        <f t="shared" ca="1" si="156"/>
        <v>0.29047503350252635</v>
      </c>
      <c r="E284" s="20">
        <f t="shared" ca="1" si="157"/>
        <v>5.9160219180435847E-2</v>
      </c>
      <c r="F284" s="20">
        <f t="shared" ca="1" si="158"/>
        <v>8.7728343793987737E-2</v>
      </c>
      <c r="G284" s="20">
        <f t="shared" ca="1" si="159"/>
        <v>1.3967166376238566E-2</v>
      </c>
      <c r="H284" s="20">
        <f t="shared" ca="1" si="160"/>
        <v>0.57922201709675514</v>
      </c>
      <c r="I284" s="21">
        <f t="shared" ca="1" si="161"/>
        <v>2.5898601628087974</v>
      </c>
      <c r="K284" s="29">
        <f t="shared" ca="1" si="162"/>
        <v>401289.19242644362</v>
      </c>
      <c r="L284" s="29">
        <f t="shared" ca="1" si="163"/>
        <v>170547.60721257442</v>
      </c>
      <c r="M284" s="29">
        <f t="shared" ca="1" si="164"/>
        <v>1298793.3734450545</v>
      </c>
      <c r="N284" s="29">
        <f t="shared" ca="1" si="165"/>
        <v>264521.53121944238</v>
      </c>
      <c r="O284" s="29">
        <f t="shared" ca="1" si="166"/>
        <v>392257.43503339635</v>
      </c>
      <c r="P284" s="29">
        <f t="shared" ca="1" si="167"/>
        <v>62451.023471886285</v>
      </c>
    </row>
    <row r="285" spans="1:17" x14ac:dyDescent="0.2">
      <c r="A285" s="3" t="s">
        <v>146</v>
      </c>
      <c r="B285" s="20">
        <f t="shared" ca="1" si="154"/>
        <v>2.2063681998430031E-2</v>
      </c>
      <c r="C285" s="20">
        <f t="shared" ca="1" si="155"/>
        <v>7.6607203519694972E-3</v>
      </c>
      <c r="D285" s="20">
        <f t="shared" ca="1" si="156"/>
        <v>0.13792795468853919</v>
      </c>
      <c r="E285" s="20">
        <f t="shared" ca="1" si="157"/>
        <v>0.18737838834177656</v>
      </c>
      <c r="F285" s="20">
        <f t="shared" ca="1" si="158"/>
        <v>5.2346190587919283E-2</v>
      </c>
      <c r="G285" s="20">
        <f t="shared" ca="1" si="159"/>
        <v>4.0433943254248705E-2</v>
      </c>
      <c r="H285" s="20">
        <f t="shared" ca="1" si="160"/>
        <v>0.44781087922288326</v>
      </c>
      <c r="I285" s="21">
        <f t="shared" ca="1" si="161"/>
        <v>2.5266075474963712</v>
      </c>
      <c r="K285" s="29">
        <f t="shared" ca="1" si="162"/>
        <v>124486.17943256185</v>
      </c>
      <c r="L285" s="29">
        <f t="shared" ca="1" si="163"/>
        <v>43222.786132695888</v>
      </c>
      <c r="M285" s="29">
        <f t="shared" ca="1" si="164"/>
        <v>778207.5592525996</v>
      </c>
      <c r="N285" s="29">
        <f t="shared" ca="1" si="165"/>
        <v>1057213.3732963721</v>
      </c>
      <c r="O285" s="29">
        <f t="shared" ca="1" si="166"/>
        <v>295344.05339065718</v>
      </c>
      <c r="P285" s="29">
        <f t="shared" ca="1" si="167"/>
        <v>228133.59599148465</v>
      </c>
    </row>
    <row r="286" spans="1:17" x14ac:dyDescent="0.2">
      <c r="A286" s="3" t="s">
        <v>147</v>
      </c>
      <c r="B286" s="20">
        <f t="shared" ca="1" si="154"/>
        <v>2.238400881430096E-2</v>
      </c>
      <c r="C286" s="20">
        <f t="shared" ca="1" si="155"/>
        <v>7.5461270803522412E-2</v>
      </c>
      <c r="D286" s="20">
        <f t="shared" ca="1" si="156"/>
        <v>0.10114119509725135</v>
      </c>
      <c r="E286" s="20">
        <f t="shared" ca="1" si="157"/>
        <v>0.1041076354130501</v>
      </c>
      <c r="F286" s="20">
        <f t="shared" ca="1" si="158"/>
        <v>5.9962812383875942E-2</v>
      </c>
      <c r="G286" s="20">
        <f t="shared" ca="1" si="159"/>
        <v>4.2431271503661314E-2</v>
      </c>
      <c r="H286" s="20">
        <f t="shared" ca="1" si="160"/>
        <v>0.40548819401566211</v>
      </c>
      <c r="I286" s="21">
        <f t="shared" ca="1" si="161"/>
        <v>2.0238519937253949</v>
      </c>
      <c r="K286" s="29">
        <f t="shared" ca="1" si="162"/>
        <v>111721.92319029641</v>
      </c>
      <c r="L286" s="29">
        <f t="shared" ca="1" si="163"/>
        <v>376638.44624502637</v>
      </c>
      <c r="M286" s="29">
        <f t="shared" ca="1" si="164"/>
        <v>504810.77468172822</v>
      </c>
      <c r="N286" s="29">
        <f t="shared" ca="1" si="165"/>
        <v>519616.7202949432</v>
      </c>
      <c r="O286" s="29">
        <f t="shared" ca="1" si="166"/>
        <v>299283.3310155553</v>
      </c>
      <c r="P286" s="29">
        <f t="shared" ca="1" si="167"/>
        <v>211780.79829784526</v>
      </c>
    </row>
    <row r="287" spans="1:17" x14ac:dyDescent="0.2">
      <c r="A287" s="3" t="s">
        <v>148</v>
      </c>
      <c r="B287" s="20">
        <f t="shared" ca="1" si="154"/>
        <v>3.6663690352066534E-2</v>
      </c>
      <c r="C287" s="20">
        <f t="shared" ca="1" si="155"/>
        <v>7.2512947991437262E-3</v>
      </c>
      <c r="D287" s="20">
        <f t="shared" ca="1" si="156"/>
        <v>9.3340878125856744E-2</v>
      </c>
      <c r="E287" s="20">
        <f t="shared" ca="1" si="157"/>
        <v>0.1154397994792091</v>
      </c>
      <c r="F287" s="20">
        <f t="shared" ca="1" si="158"/>
        <v>9.2100989270537503E-2</v>
      </c>
      <c r="G287" s="20">
        <f t="shared" ca="1" si="159"/>
        <v>2.5571715393863534E-2</v>
      </c>
      <c r="H287" s="20">
        <f t="shared" ca="1" si="160"/>
        <v>0.37036836742067714</v>
      </c>
      <c r="I287" s="21">
        <f t="shared" ca="1" si="161"/>
        <v>0.91122091781819825</v>
      </c>
      <c r="K287" s="29">
        <f t="shared" ca="1" si="162"/>
        <v>90204.036067868379</v>
      </c>
      <c r="L287" s="29">
        <f t="shared" ca="1" si="163"/>
        <v>17840.431536478955</v>
      </c>
      <c r="M287" s="29">
        <f t="shared" ca="1" si="164"/>
        <v>229647.47564197975</v>
      </c>
      <c r="N287" s="29">
        <f t="shared" ca="1" si="165"/>
        <v>284017.66804969584</v>
      </c>
      <c r="O287" s="29">
        <f t="shared" ca="1" si="166"/>
        <v>226596.96496093858</v>
      </c>
      <c r="P287" s="29">
        <f t="shared" ca="1" si="167"/>
        <v>62914.341561236652</v>
      </c>
    </row>
    <row r="288" spans="1:17" x14ac:dyDescent="0.2">
      <c r="A288" s="3" t="s">
        <v>149</v>
      </c>
      <c r="B288" s="20">
        <f t="shared" ca="1" si="154"/>
        <v>6.1731081635801481E-2</v>
      </c>
      <c r="C288" s="20">
        <f t="shared" ca="1" si="155"/>
        <v>0.17790544875001052</v>
      </c>
      <c r="D288" s="20">
        <f t="shared" ca="1" si="156"/>
        <v>0.20515540789893214</v>
      </c>
      <c r="E288" s="20">
        <f t="shared" ca="1" si="157"/>
        <v>0.17829445374339525</v>
      </c>
      <c r="F288" s="20">
        <f t="shared" ca="1" si="158"/>
        <v>1.0738682784657727E-2</v>
      </c>
      <c r="G288" s="20">
        <f t="shared" ca="1" si="159"/>
        <v>2.5241197310421682E-3</v>
      </c>
      <c r="H288" s="20">
        <f t="shared" ca="1" si="160"/>
        <v>0.63634919454383931</v>
      </c>
      <c r="I288" s="21">
        <f t="shared" ca="1" si="161"/>
        <v>1.1626480674028186</v>
      </c>
      <c r="K288" s="29">
        <f t="shared" ca="1" si="162"/>
        <v>112786.3810906509</v>
      </c>
      <c r="L288" s="29">
        <f t="shared" ca="1" si="163"/>
        <v>325043.90347803169</v>
      </c>
      <c r="M288" s="29">
        <f t="shared" ca="1" si="164"/>
        <v>374831.2099018427</v>
      </c>
      <c r="N288" s="29">
        <f t="shared" ca="1" si="165"/>
        <v>325754.6388850169</v>
      </c>
      <c r="O288" s="29">
        <f t="shared" ca="1" si="166"/>
        <v>19620.216216324741</v>
      </c>
      <c r="P288" s="29">
        <f t="shared" ca="1" si="167"/>
        <v>4611.7178309515784</v>
      </c>
    </row>
    <row r="289" spans="1:17" x14ac:dyDescent="0.2">
      <c r="A289" s="3" t="s">
        <v>150</v>
      </c>
      <c r="B289" s="20">
        <f t="shared" ca="1" si="154"/>
        <v>3.6297778675562366E-2</v>
      </c>
      <c r="C289" s="20">
        <f t="shared" ca="1" si="155"/>
        <v>0.16256867466181887</v>
      </c>
      <c r="D289" s="20">
        <f t="shared" ca="1" si="156"/>
        <v>0.15834148396316186</v>
      </c>
      <c r="E289" s="20">
        <f t="shared" ca="1" si="157"/>
        <v>0.10741070044987525</v>
      </c>
      <c r="F289" s="20">
        <f t="shared" ca="1" si="158"/>
        <v>6.6542789845332823E-2</v>
      </c>
      <c r="G289" s="20">
        <f t="shared" ca="1" si="159"/>
        <v>4.2734272053881688E-2</v>
      </c>
      <c r="H289" s="20">
        <f t="shared" ca="1" si="160"/>
        <v>0.57389569964963283</v>
      </c>
      <c r="I289" s="21">
        <f t="shared" ca="1" si="161"/>
        <v>1.4291552878194898</v>
      </c>
      <c r="K289" s="29">
        <f t="shared" ca="1" si="162"/>
        <v>90391.272076008943</v>
      </c>
      <c r="L289" s="29">
        <f t="shared" ca="1" si="163"/>
        <v>404839.90587242134</v>
      </c>
      <c r="M289" s="29">
        <f t="shared" ca="1" si="164"/>
        <v>394313.05936826509</v>
      </c>
      <c r="N289" s="29">
        <f t="shared" ca="1" si="165"/>
        <v>267481.65321686718</v>
      </c>
      <c r="O289" s="29">
        <f t="shared" ca="1" si="166"/>
        <v>165709.51835286032</v>
      </c>
      <c r="P289" s="29">
        <f t="shared" ca="1" si="167"/>
        <v>106419.87893306692</v>
      </c>
    </row>
    <row r="290" spans="1:17" x14ac:dyDescent="0.2">
      <c r="A290" s="42" t="s">
        <v>151</v>
      </c>
      <c r="K290" s="42" t="s">
        <v>152</v>
      </c>
      <c r="L290" s="42" t="s">
        <v>153</v>
      </c>
      <c r="M290" s="42" t="s">
        <v>154</v>
      </c>
      <c r="N290" s="42" t="s">
        <v>155</v>
      </c>
      <c r="O290" s="42" t="s">
        <v>156</v>
      </c>
      <c r="P290" s="42" t="s">
        <v>157</v>
      </c>
      <c r="Q290" s="42" t="s">
        <v>158</v>
      </c>
    </row>
    <row r="291" spans="1:17" x14ac:dyDescent="0.2">
      <c r="A291" s="3" t="s">
        <v>109</v>
      </c>
      <c r="K291" s="29">
        <f ca="1">ABS(K275-1*180000)</f>
        <v>154219.80469338939</v>
      </c>
      <c r="L291" s="29">
        <f ca="1">ABS(L275-1*360000)</f>
        <v>266273.90136394906</v>
      </c>
      <c r="M291" s="29">
        <f ca="1">ABS(M275-1*540000)</f>
        <v>11962.422043998726</v>
      </c>
      <c r="N291" s="29">
        <f ca="1">ABS(N275-1*450000)</f>
        <v>265688.19805715256</v>
      </c>
      <c r="O291" s="29">
        <f ca="1">ABS(O275-1*180000)</f>
        <v>96189.474395709592</v>
      </c>
      <c r="P291" s="29">
        <f ca="1">ABS(P275-1*90000)</f>
        <v>70674.648461736855</v>
      </c>
      <c r="Q291" s="14">
        <f ca="1">SUM(K291:P291)/(6*1*1000000)</f>
        <v>0.14416807483598937</v>
      </c>
    </row>
    <row r="292" spans="1:17" x14ac:dyDescent="0.2">
      <c r="A292" s="3" t="s">
        <v>110</v>
      </c>
      <c r="K292" s="29">
        <f ca="1">ABS(SUM(K275:K277)-3*180000)</f>
        <v>343032.56497101951</v>
      </c>
      <c r="L292" s="29">
        <f ca="1">ABS(SUM(L275:L277)-3*360000)</f>
        <v>671570.53905399307</v>
      </c>
      <c r="M292" s="29">
        <f ca="1">ABS(SUM(M275:M277)-3*540000)</f>
        <v>193341.97159700701</v>
      </c>
      <c r="N292" s="29">
        <f ca="1">ABS(SUM(N275:N277)-3*450000)</f>
        <v>51593.539874709444</v>
      </c>
      <c r="O292" s="29">
        <f ca="1">ABS(SUM(O275:O277)-3*180000)</f>
        <v>28825.19272562908</v>
      </c>
      <c r="P292" s="29">
        <f ca="1">ABS(SUM(P275:P277)-3*90000)</f>
        <v>168160.22618342529</v>
      </c>
      <c r="Q292" s="14">
        <f ca="1">SUM(K292:P292)/(6*3*1000000)</f>
        <v>8.0918001911432405E-2</v>
      </c>
    </row>
    <row r="293" spans="1:17" x14ac:dyDescent="0.2">
      <c r="A293" s="3" t="s">
        <v>111</v>
      </c>
      <c r="K293" s="29">
        <f ca="1">ABS(SUM(K275:K279)-5*180000)</f>
        <v>419459.32083632029</v>
      </c>
      <c r="L293" s="29">
        <f ca="1">ABS(SUM(L275:L279)-5*360000)</f>
        <v>664358.87880456867</v>
      </c>
      <c r="M293" s="29">
        <f ca="1">ABS(SUM(M275:M279)-5*540000)</f>
        <v>45172.149316335097</v>
      </c>
      <c r="N293" s="29">
        <f ca="1">ABS(SUM(N275:N279)-5*450000)</f>
        <v>241499.05287714791</v>
      </c>
      <c r="O293" s="29">
        <f ca="1">ABS(SUM(O275:O279)-5*180000)</f>
        <v>226515.31836611184</v>
      </c>
      <c r="P293" s="29">
        <f ca="1">ABS(SUM(P275:P279)-5*90000)</f>
        <v>236008.71979498368</v>
      </c>
      <c r="Q293" s="14">
        <f ca="1">SUM(K293:P293)/(6*5*1000000)</f>
        <v>6.1100447999848914E-2</v>
      </c>
    </row>
    <row r="294" spans="1:17" x14ac:dyDescent="0.2">
      <c r="A294" s="3" t="s">
        <v>112</v>
      </c>
      <c r="K294" s="29">
        <f ca="1">ABS(SUM(K275:K284)-10*180000)</f>
        <v>416836.05130710802</v>
      </c>
      <c r="L294" s="29">
        <f ca="1">ABS(SUM(L275:L284)-10*360000)</f>
        <v>1342888.3276460096</v>
      </c>
      <c r="M294" s="29">
        <f ca="1">ABS(SUM(M275:M284)-10*540000)</f>
        <v>8774.3338216226548</v>
      </c>
      <c r="N294" s="29">
        <f ca="1">ABS(SUM(N275:N284)-10*450000)</f>
        <v>661828.79886092106</v>
      </c>
      <c r="O294" s="29">
        <f ca="1">ABS(SUM(O275:O284)-10*180000)</f>
        <v>73486.66974563431</v>
      </c>
      <c r="P294" s="29">
        <f ca="1">ABS(SUM(P275:P284)-10*90000)</f>
        <v>196549.55041087104</v>
      </c>
      <c r="Q294" s="14">
        <f ca="1">SUM(K294:P294)/(6*10*1000000)</f>
        <v>4.5006062196536106E-2</v>
      </c>
    </row>
    <row r="295" spans="1:17" x14ac:dyDescent="0.2">
      <c r="A295" s="3" t="s">
        <v>113</v>
      </c>
      <c r="K295" s="29">
        <f ca="1">ABS(SUM(K275:K289)-15*180000)</f>
        <v>787246.25944972178</v>
      </c>
      <c r="L295" s="29">
        <f ca="1">ABS(SUM(L275:L289)-15*360000)</f>
        <v>1975302.8543813555</v>
      </c>
      <c r="M295" s="29">
        <f ca="1">ABS(SUM(M275:M289)-15*540000)</f>
        <v>409415.58733196277</v>
      </c>
      <c r="N295" s="29">
        <f ca="1">ABS(SUM(N275:N289)-15*450000)</f>
        <v>457744.74511802662</v>
      </c>
      <c r="O295" s="29">
        <f ca="1">ABS(SUM(O275:O289)-15*180000)</f>
        <v>33067.414190701675</v>
      </c>
      <c r="P295" s="29">
        <f ca="1">ABS(SUM(P275:P289)-15*90000)</f>
        <v>32689.21779628587</v>
      </c>
      <c r="Q295" s="14">
        <f ca="1">SUM(K295:P295)/(6*15*1000000)</f>
        <v>4.1060734202978379E-2</v>
      </c>
    </row>
    <row r="296" spans="1:17" x14ac:dyDescent="0.2">
      <c r="A296" s="42" t="s">
        <v>121</v>
      </c>
      <c r="B296" s="42" t="s">
        <v>122</v>
      </c>
      <c r="C296" s="42" t="s">
        <v>123</v>
      </c>
      <c r="D296" s="42" t="s">
        <v>124</v>
      </c>
      <c r="E296" s="42" t="s">
        <v>125</v>
      </c>
      <c r="F296" s="42" t="s">
        <v>126</v>
      </c>
      <c r="G296" s="42" t="s">
        <v>127</v>
      </c>
      <c r="H296" s="42" t="s">
        <v>128</v>
      </c>
      <c r="I296" s="42" t="s">
        <v>129</v>
      </c>
      <c r="J296" s="42"/>
      <c r="K296" s="42" t="s">
        <v>130</v>
      </c>
      <c r="L296" s="42" t="s">
        <v>131</v>
      </c>
      <c r="M296" s="42" t="s">
        <v>132</v>
      </c>
      <c r="N296" s="42" t="s">
        <v>133</v>
      </c>
      <c r="O296" s="42" t="s">
        <v>134</v>
      </c>
      <c r="P296" s="42" t="s">
        <v>135</v>
      </c>
    </row>
    <row r="297" spans="1:17" x14ac:dyDescent="0.2">
      <c r="A297" s="3" t="s">
        <v>136</v>
      </c>
      <c r="B297" s="20">
        <f t="shared" ref="B297:B311" ca="1" si="168">RAND()*0.1</f>
        <v>3.6886297530006606E-2</v>
      </c>
      <c r="C297" s="20">
        <f t="shared" ref="C297:C311" ca="1" si="169">RAND()*0.2</f>
        <v>5.6995702211785716E-2</v>
      </c>
      <c r="D297" s="20">
        <f t="shared" ref="D297:D311" ca="1" si="170">RAND()*0.3</f>
        <v>0.25981967358503977</v>
      </c>
      <c r="E297" s="20">
        <f t="shared" ref="E297:E311" ca="1" si="171">RAND()*0.25</f>
        <v>1.9583677064293564E-2</v>
      </c>
      <c r="F297" s="20">
        <f t="shared" ref="F297:F311" ca="1" si="172">RAND()*0.1</f>
        <v>9.7218019635619851E-2</v>
      </c>
      <c r="G297" s="20">
        <f t="shared" ref="G297:G311" ca="1" si="173">RAND()*0.05</f>
        <v>4.8260655646565814E-2</v>
      </c>
      <c r="H297" s="20">
        <f t="shared" ref="H297:H311" ca="1" si="174">SUM(B297:G297)</f>
        <v>0.51876402567331126</v>
      </c>
      <c r="I297" s="21">
        <f t="shared" ref="I297:I311" ca="1" si="175">0.7+RAND()*2</f>
        <v>0.85347182864867599</v>
      </c>
      <c r="K297" s="29">
        <f t="shared" ref="K297:K311" ca="1" si="176">B297/H297*I297*1000000</f>
        <v>60685.425833361711</v>
      </c>
      <c r="L297" s="29">
        <f t="shared" ref="L297:L311" ca="1" si="177">C297/H297*I297*1000000</f>
        <v>93769.467010886321</v>
      </c>
      <c r="M297" s="29">
        <f t="shared" ref="M297:M311" ca="1" si="178">D297/H297*I297*1000000</f>
        <v>427455.95484520163</v>
      </c>
      <c r="N297" s="29">
        <f t="shared" ref="N297:N311" ca="1" si="179">E297/H297*I297*1000000</f>
        <v>32219.112830798687</v>
      </c>
      <c r="O297" s="29">
        <f t="shared" ref="O297:O311" ca="1" si="180">F297/H297*I297*1000000</f>
        <v>159943.32083517881</v>
      </c>
      <c r="P297" s="29">
        <f t="shared" ref="P297:P311" ca="1" si="181">G297/H297*I297*1000000</f>
        <v>79398.547293248863</v>
      </c>
    </row>
    <row r="298" spans="1:17" x14ac:dyDescent="0.2">
      <c r="A298" s="3" t="s">
        <v>137</v>
      </c>
      <c r="B298" s="20">
        <f t="shared" ca="1" si="168"/>
        <v>8.1792095238111109E-2</v>
      </c>
      <c r="C298" s="20">
        <f t="shared" ca="1" si="169"/>
        <v>4.3952713872060394E-2</v>
      </c>
      <c r="D298" s="20">
        <f t="shared" ca="1" si="170"/>
        <v>0.10145787346738828</v>
      </c>
      <c r="E298" s="20">
        <f t="shared" ca="1" si="171"/>
        <v>9.4934707766808291E-2</v>
      </c>
      <c r="F298" s="20">
        <f t="shared" ca="1" si="172"/>
        <v>1.7655942764462109E-2</v>
      </c>
      <c r="G298" s="20">
        <f t="shared" ca="1" si="173"/>
        <v>1.2250440701715222E-2</v>
      </c>
      <c r="H298" s="20">
        <f t="shared" ca="1" si="174"/>
        <v>0.35204377381054536</v>
      </c>
      <c r="I298" s="21">
        <f t="shared" ca="1" si="175"/>
        <v>2.5367851596457425</v>
      </c>
      <c r="K298" s="29">
        <f t="shared" ca="1" si="176"/>
        <v>589384.01645482017</v>
      </c>
      <c r="L298" s="29">
        <f t="shared" ca="1" si="177"/>
        <v>316717.97819325182</v>
      </c>
      <c r="M298" s="29">
        <f t="shared" ca="1" si="178"/>
        <v>731093.25285154779</v>
      </c>
      <c r="N298" s="29">
        <f t="shared" ca="1" si="179"/>
        <v>684088.10413374426</v>
      </c>
      <c r="O298" s="29">
        <f t="shared" ca="1" si="180"/>
        <v>127226.60338411714</v>
      </c>
      <c r="P298" s="29">
        <f t="shared" ca="1" si="181"/>
        <v>88275.20462826165</v>
      </c>
    </row>
    <row r="299" spans="1:17" x14ac:dyDescent="0.2">
      <c r="A299" s="3" t="s">
        <v>138</v>
      </c>
      <c r="B299" s="20">
        <f t="shared" ca="1" si="168"/>
        <v>6.02912640058918E-3</v>
      </c>
      <c r="C299" s="20">
        <f t="shared" ca="1" si="169"/>
        <v>7.6238010042890773E-3</v>
      </c>
      <c r="D299" s="20">
        <f t="shared" ca="1" si="170"/>
        <v>0.11541157379827557</v>
      </c>
      <c r="E299" s="20">
        <f t="shared" ca="1" si="171"/>
        <v>9.5250175316595076E-2</v>
      </c>
      <c r="F299" s="20">
        <f t="shared" ca="1" si="172"/>
        <v>6.3097048120970098E-2</v>
      </c>
      <c r="G299" s="20">
        <f t="shared" ca="1" si="173"/>
        <v>2.649362178785003E-3</v>
      </c>
      <c r="H299" s="20">
        <f t="shared" ca="1" si="174"/>
        <v>0.29006108681950404</v>
      </c>
      <c r="I299" s="21">
        <f t="shared" ca="1" si="175"/>
        <v>0.77350876176478245</v>
      </c>
      <c r="K299" s="29">
        <f t="shared" ca="1" si="176"/>
        <v>16077.930851666079</v>
      </c>
      <c r="L299" s="29">
        <f t="shared" ca="1" si="177"/>
        <v>20330.465349315593</v>
      </c>
      <c r="M299" s="29">
        <f t="shared" ca="1" si="178"/>
        <v>307769.18241908139</v>
      </c>
      <c r="N299" s="29">
        <f t="shared" ca="1" si="179"/>
        <v>254004.58218949134</v>
      </c>
      <c r="O299" s="29">
        <f t="shared" ca="1" si="180"/>
        <v>168261.52069627665</v>
      </c>
      <c r="P299" s="29">
        <f t="shared" ca="1" si="181"/>
        <v>7065.0802589512887</v>
      </c>
    </row>
    <row r="300" spans="1:17" x14ac:dyDescent="0.2">
      <c r="A300" s="3" t="s">
        <v>139</v>
      </c>
      <c r="B300" s="20">
        <f t="shared" ca="1" si="168"/>
        <v>4.7617294830104143E-2</v>
      </c>
      <c r="C300" s="20">
        <f t="shared" ca="1" si="169"/>
        <v>2.0289100969890918E-2</v>
      </c>
      <c r="D300" s="20">
        <f t="shared" ca="1" si="170"/>
        <v>0.17193681847138212</v>
      </c>
      <c r="E300" s="20">
        <f t="shared" ca="1" si="171"/>
        <v>8.2186080849634691E-2</v>
      </c>
      <c r="F300" s="20">
        <f t="shared" ca="1" si="172"/>
        <v>3.3369861012815576E-2</v>
      </c>
      <c r="G300" s="20">
        <f t="shared" ca="1" si="173"/>
        <v>3.4575584408427423E-2</v>
      </c>
      <c r="H300" s="20">
        <f t="shared" ca="1" si="174"/>
        <v>0.38997474054225489</v>
      </c>
      <c r="I300" s="21">
        <f t="shared" ca="1" si="175"/>
        <v>1.3350713656913598</v>
      </c>
      <c r="K300" s="29">
        <f t="shared" ca="1" si="176"/>
        <v>163016.93476597621</v>
      </c>
      <c r="L300" s="29">
        <f t="shared" ca="1" si="177"/>
        <v>69459.364734386327</v>
      </c>
      <c r="M300" s="29">
        <f t="shared" ca="1" si="178"/>
        <v>588622.54188574385</v>
      </c>
      <c r="N300" s="29">
        <f t="shared" ca="1" si="179"/>
        <v>281362.53914336115</v>
      </c>
      <c r="O300" s="29">
        <f t="shared" ca="1" si="180"/>
        <v>114241.10662491308</v>
      </c>
      <c r="P300" s="29">
        <f t="shared" ca="1" si="181"/>
        <v>118368.87853697903</v>
      </c>
    </row>
    <row r="301" spans="1:17" x14ac:dyDescent="0.2">
      <c r="A301" s="3" t="s">
        <v>140</v>
      </c>
      <c r="B301" s="20">
        <f t="shared" ca="1" si="168"/>
        <v>9.1478729610983134E-4</v>
      </c>
      <c r="C301" s="20">
        <f t="shared" ca="1" si="169"/>
        <v>0.19572328156251564</v>
      </c>
      <c r="D301" s="20">
        <f t="shared" ca="1" si="170"/>
        <v>0.16535606944268977</v>
      </c>
      <c r="E301" s="20">
        <f t="shared" ca="1" si="171"/>
        <v>0.11942131620094693</v>
      </c>
      <c r="F301" s="20">
        <f t="shared" ca="1" si="172"/>
        <v>6.4548055671962423E-2</v>
      </c>
      <c r="G301" s="20">
        <f t="shared" ca="1" si="173"/>
        <v>1.4168254362279021E-2</v>
      </c>
      <c r="H301" s="20">
        <f t="shared" ca="1" si="174"/>
        <v>0.5601317645365036</v>
      </c>
      <c r="I301" s="21">
        <f t="shared" ca="1" si="175"/>
        <v>0.93830365536716642</v>
      </c>
      <c r="K301" s="29">
        <f t="shared" ca="1" si="176"/>
        <v>1532.4041915986768</v>
      </c>
      <c r="L301" s="29">
        <f t="shared" ca="1" si="177"/>
        <v>327865.48122749297</v>
      </c>
      <c r="M301" s="29">
        <f t="shared" ca="1" si="178"/>
        <v>276995.90385417512</v>
      </c>
      <c r="N301" s="29">
        <f t="shared" ca="1" si="179"/>
        <v>200048.38970849727</v>
      </c>
      <c r="O301" s="29">
        <f t="shared" ca="1" si="180"/>
        <v>108127.55215545119</v>
      </c>
      <c r="P301" s="29">
        <f t="shared" ca="1" si="181"/>
        <v>23733.924229951139</v>
      </c>
    </row>
    <row r="302" spans="1:17" x14ac:dyDescent="0.2">
      <c r="A302" s="3" t="s">
        <v>141</v>
      </c>
      <c r="B302" s="20">
        <f t="shared" ca="1" si="168"/>
        <v>5.5705896293088523E-2</v>
      </c>
      <c r="C302" s="20">
        <f t="shared" ca="1" si="169"/>
        <v>0.12983785055161987</v>
      </c>
      <c r="D302" s="20">
        <f t="shared" ca="1" si="170"/>
        <v>4.337228038831413E-2</v>
      </c>
      <c r="E302" s="20">
        <f t="shared" ca="1" si="171"/>
        <v>0.21636149997045809</v>
      </c>
      <c r="F302" s="20">
        <f t="shared" ca="1" si="172"/>
        <v>8.3412102748040048E-2</v>
      </c>
      <c r="G302" s="20">
        <f t="shared" ca="1" si="173"/>
        <v>4.8587026106356568E-2</v>
      </c>
      <c r="H302" s="20">
        <f t="shared" ca="1" si="174"/>
        <v>0.57727665605787715</v>
      </c>
      <c r="I302" s="21">
        <f t="shared" ca="1" si="175"/>
        <v>1.6060429535168563</v>
      </c>
      <c r="K302" s="29">
        <f t="shared" ca="1" si="176"/>
        <v>154979.52545284599</v>
      </c>
      <c r="L302" s="29">
        <f t="shared" ca="1" si="177"/>
        <v>361222.23684253264</v>
      </c>
      <c r="M302" s="29">
        <f t="shared" ca="1" si="178"/>
        <v>120666.13912866318</v>
      </c>
      <c r="N302" s="29">
        <f t="shared" ca="1" si="179"/>
        <v>601939.91701104434</v>
      </c>
      <c r="O302" s="29">
        <f t="shared" ca="1" si="180"/>
        <v>232061.03772033125</v>
      </c>
      <c r="P302" s="29">
        <f t="shared" ca="1" si="181"/>
        <v>135174.09736143914</v>
      </c>
    </row>
    <row r="303" spans="1:17" x14ac:dyDescent="0.2">
      <c r="A303" s="3" t="s">
        <v>142</v>
      </c>
      <c r="B303" s="20">
        <f t="shared" ca="1" si="168"/>
        <v>9.9453589163519152E-2</v>
      </c>
      <c r="C303" s="20">
        <f t="shared" ca="1" si="169"/>
        <v>0.16626733949534997</v>
      </c>
      <c r="D303" s="20">
        <f t="shared" ca="1" si="170"/>
        <v>0.24370874022023664</v>
      </c>
      <c r="E303" s="20">
        <f t="shared" ca="1" si="171"/>
        <v>9.2751092522713074E-2</v>
      </c>
      <c r="F303" s="20">
        <f t="shared" ca="1" si="172"/>
        <v>2.8643710731898898E-2</v>
      </c>
      <c r="G303" s="20">
        <f t="shared" ca="1" si="173"/>
        <v>4.1734801500255672E-2</v>
      </c>
      <c r="H303" s="20">
        <f t="shared" ca="1" si="174"/>
        <v>0.67255927363397339</v>
      </c>
      <c r="I303" s="21">
        <f t="shared" ca="1" si="175"/>
        <v>1.4721119150512407</v>
      </c>
      <c r="K303" s="29">
        <f t="shared" ca="1" si="176"/>
        <v>217686.11234986319</v>
      </c>
      <c r="L303" s="29">
        <f t="shared" ca="1" si="177"/>
        <v>363929.45744761574</v>
      </c>
      <c r="M303" s="29">
        <f t="shared" ca="1" si="178"/>
        <v>533434.82774663111</v>
      </c>
      <c r="N303" s="29">
        <f t="shared" ca="1" si="179"/>
        <v>203015.54642009898</v>
      </c>
      <c r="O303" s="29">
        <f t="shared" ca="1" si="180"/>
        <v>62695.957832644286</v>
      </c>
      <c r="P303" s="29">
        <f t="shared" ca="1" si="181"/>
        <v>91350.013254387595</v>
      </c>
    </row>
    <row r="304" spans="1:17" x14ac:dyDescent="0.2">
      <c r="A304" s="3" t="s">
        <v>143</v>
      </c>
      <c r="B304" s="20">
        <f t="shared" ca="1" si="168"/>
        <v>2.3768715105284222E-2</v>
      </c>
      <c r="C304" s="20">
        <f t="shared" ca="1" si="169"/>
        <v>4.572511000361297E-2</v>
      </c>
      <c r="D304" s="20">
        <f t="shared" ca="1" si="170"/>
        <v>4.2965104706725619E-2</v>
      </c>
      <c r="E304" s="20">
        <f t="shared" ca="1" si="171"/>
        <v>0.11024342236341139</v>
      </c>
      <c r="F304" s="20">
        <f t="shared" ca="1" si="172"/>
        <v>3.6530490789379956E-2</v>
      </c>
      <c r="G304" s="20">
        <f t="shared" ca="1" si="173"/>
        <v>2.7567236469953075E-4</v>
      </c>
      <c r="H304" s="20">
        <f t="shared" ca="1" si="174"/>
        <v>0.2595085153331137</v>
      </c>
      <c r="I304" s="21">
        <f t="shared" ca="1" si="175"/>
        <v>2.2030812723101443</v>
      </c>
      <c r="K304" s="29">
        <f t="shared" ca="1" si="176"/>
        <v>201783.0168235914</v>
      </c>
      <c r="L304" s="29">
        <f t="shared" ca="1" si="177"/>
        <v>388180.45486473822</v>
      </c>
      <c r="M304" s="29">
        <f t="shared" ca="1" si="178"/>
        <v>364749.56292177382</v>
      </c>
      <c r="N304" s="29">
        <f t="shared" ca="1" si="179"/>
        <v>935904.62298490026</v>
      </c>
      <c r="O304" s="29">
        <f t="shared" ca="1" si="180"/>
        <v>310123.31145694735</v>
      </c>
      <c r="P304" s="29">
        <f t="shared" ca="1" si="181"/>
        <v>2340.3032581932857</v>
      </c>
    </row>
    <row r="305" spans="1:17" x14ac:dyDescent="0.2">
      <c r="A305" s="3" t="s">
        <v>144</v>
      </c>
      <c r="B305" s="20">
        <f t="shared" ca="1" si="168"/>
        <v>9.3601135475175817E-2</v>
      </c>
      <c r="C305" s="20">
        <f t="shared" ca="1" si="169"/>
        <v>0.10628099231658357</v>
      </c>
      <c r="D305" s="20">
        <f t="shared" ca="1" si="170"/>
        <v>0.11070133503150174</v>
      </c>
      <c r="E305" s="20">
        <f t="shared" ca="1" si="171"/>
        <v>0.12751552195607707</v>
      </c>
      <c r="F305" s="20">
        <f t="shared" ca="1" si="172"/>
        <v>4.9268396259742754E-2</v>
      </c>
      <c r="G305" s="20">
        <f t="shared" ca="1" si="173"/>
        <v>4.9587954960075731E-2</v>
      </c>
      <c r="H305" s="20">
        <f t="shared" ca="1" si="174"/>
        <v>0.53695533599915679</v>
      </c>
      <c r="I305" s="21">
        <f t="shared" ca="1" si="175"/>
        <v>2.0046847821855547</v>
      </c>
      <c r="K305" s="29">
        <f t="shared" ca="1" si="176"/>
        <v>349453.22134328901</v>
      </c>
      <c r="L305" s="29">
        <f t="shared" ca="1" si="177"/>
        <v>396792.57034698606</v>
      </c>
      <c r="M305" s="29">
        <f t="shared" ca="1" si="178"/>
        <v>413295.60733823251</v>
      </c>
      <c r="N305" s="29">
        <f t="shared" ca="1" si="179"/>
        <v>476070.18539470684</v>
      </c>
      <c r="O305" s="29">
        <f t="shared" ca="1" si="180"/>
        <v>183940.07397432605</v>
      </c>
      <c r="P305" s="29">
        <f t="shared" ca="1" si="181"/>
        <v>185133.12378801394</v>
      </c>
    </row>
    <row r="306" spans="1:17" x14ac:dyDescent="0.2">
      <c r="A306" s="3" t="s">
        <v>145</v>
      </c>
      <c r="B306" s="20">
        <f t="shared" ca="1" si="168"/>
        <v>6.3663264808663675E-2</v>
      </c>
      <c r="C306" s="20">
        <f t="shared" ca="1" si="169"/>
        <v>0.17096193228116671</v>
      </c>
      <c r="D306" s="20">
        <f t="shared" ca="1" si="170"/>
        <v>0.19934676152634817</v>
      </c>
      <c r="E306" s="20">
        <f t="shared" ca="1" si="171"/>
        <v>0.24968493718446605</v>
      </c>
      <c r="F306" s="20">
        <f t="shared" ca="1" si="172"/>
        <v>7.0880574729865489E-2</v>
      </c>
      <c r="G306" s="20">
        <f t="shared" ca="1" si="173"/>
        <v>3.2194470512478092E-3</v>
      </c>
      <c r="H306" s="20">
        <f t="shared" ca="1" si="174"/>
        <v>0.75775691758175789</v>
      </c>
      <c r="I306" s="21">
        <f t="shared" ca="1" si="175"/>
        <v>1.7873271065236518</v>
      </c>
      <c r="K306" s="29">
        <f t="shared" ca="1" si="176"/>
        <v>150163.03545660587</v>
      </c>
      <c r="L306" s="29">
        <f t="shared" ca="1" si="177"/>
        <v>403249.23291356344</v>
      </c>
      <c r="M306" s="29">
        <f t="shared" ca="1" si="178"/>
        <v>470200.74935219006</v>
      </c>
      <c r="N306" s="29">
        <f t="shared" ca="1" si="179"/>
        <v>588933.79389347695</v>
      </c>
      <c r="O306" s="29">
        <f t="shared" ca="1" si="180"/>
        <v>167186.56022958067</v>
      </c>
      <c r="P306" s="29">
        <f t="shared" ca="1" si="181"/>
        <v>7593.7346782347277</v>
      </c>
    </row>
    <row r="307" spans="1:17" x14ac:dyDescent="0.2">
      <c r="A307" s="3" t="s">
        <v>146</v>
      </c>
      <c r="B307" s="20">
        <f t="shared" ca="1" si="168"/>
        <v>8.4943499058253519E-2</v>
      </c>
      <c r="C307" s="20">
        <f t="shared" ca="1" si="169"/>
        <v>0.12719624353501399</v>
      </c>
      <c r="D307" s="20">
        <f t="shared" ca="1" si="170"/>
        <v>0.27883653203433889</v>
      </c>
      <c r="E307" s="20">
        <f t="shared" ca="1" si="171"/>
        <v>9.6498453543817642E-2</v>
      </c>
      <c r="F307" s="20">
        <f t="shared" ca="1" si="172"/>
        <v>8.2266267837209306E-2</v>
      </c>
      <c r="G307" s="20">
        <f t="shared" ca="1" si="173"/>
        <v>2.6522388990744473E-2</v>
      </c>
      <c r="H307" s="20">
        <f t="shared" ca="1" si="174"/>
        <v>0.69626338499937779</v>
      </c>
      <c r="I307" s="21">
        <f t="shared" ca="1" si="175"/>
        <v>1.5217278010253019</v>
      </c>
      <c r="K307" s="29">
        <f t="shared" ca="1" si="176"/>
        <v>185649.40627091349</v>
      </c>
      <c r="L307" s="29">
        <f t="shared" ca="1" si="177"/>
        <v>277995.45997006376</v>
      </c>
      <c r="M307" s="29">
        <f t="shared" ca="1" si="178"/>
        <v>609414.93101567437</v>
      </c>
      <c r="N307" s="29">
        <f t="shared" ca="1" si="179"/>
        <v>210903.49238127333</v>
      </c>
      <c r="O307" s="29">
        <f t="shared" ca="1" si="180"/>
        <v>179798.14758546712</v>
      </c>
      <c r="P307" s="29">
        <f t="shared" ca="1" si="181"/>
        <v>57966.363801910011</v>
      </c>
    </row>
    <row r="308" spans="1:17" x14ac:dyDescent="0.2">
      <c r="A308" s="3" t="s">
        <v>147</v>
      </c>
      <c r="B308" s="20">
        <f t="shared" ca="1" si="168"/>
        <v>9.5174247132986362E-2</v>
      </c>
      <c r="C308" s="20">
        <f t="shared" ca="1" si="169"/>
        <v>0.12000739034274709</v>
      </c>
      <c r="D308" s="20">
        <f t="shared" ca="1" si="170"/>
        <v>0.28788605564678882</v>
      </c>
      <c r="E308" s="20">
        <f t="shared" ca="1" si="171"/>
        <v>0.20328511338400337</v>
      </c>
      <c r="F308" s="20">
        <f t="shared" ca="1" si="172"/>
        <v>7.8570997394625988E-2</v>
      </c>
      <c r="G308" s="20">
        <f t="shared" ca="1" si="173"/>
        <v>4.58104155532571E-2</v>
      </c>
      <c r="H308" s="20">
        <f t="shared" ca="1" si="174"/>
        <v>0.83073421945440873</v>
      </c>
      <c r="I308" s="21">
        <f t="shared" ca="1" si="175"/>
        <v>2.1738204819857199</v>
      </c>
      <c r="K308" s="29">
        <f t="shared" ca="1" si="176"/>
        <v>249046.83463157952</v>
      </c>
      <c r="L308" s="29">
        <f t="shared" ca="1" si="177"/>
        <v>314028.86387423676</v>
      </c>
      <c r="M308" s="29">
        <f t="shared" ca="1" si="178"/>
        <v>753324.69710237486</v>
      </c>
      <c r="N308" s="29">
        <f t="shared" ca="1" si="179"/>
        <v>531945.51615697355</v>
      </c>
      <c r="O308" s="29">
        <f t="shared" ca="1" si="180"/>
        <v>205600.34656891628</v>
      </c>
      <c r="P308" s="29">
        <f t="shared" ca="1" si="181"/>
        <v>119874.22365163891</v>
      </c>
    </row>
    <row r="309" spans="1:17" x14ac:dyDescent="0.2">
      <c r="A309" s="3" t="s">
        <v>148</v>
      </c>
      <c r="B309" s="20">
        <f t="shared" ca="1" si="168"/>
        <v>2.2082818904881799E-2</v>
      </c>
      <c r="C309" s="20">
        <f t="shared" ca="1" si="169"/>
        <v>0.14171926618970529</v>
      </c>
      <c r="D309" s="20">
        <f t="shared" ca="1" si="170"/>
        <v>0.21345468803020815</v>
      </c>
      <c r="E309" s="20">
        <f t="shared" ca="1" si="171"/>
        <v>6.8622037034136885E-2</v>
      </c>
      <c r="F309" s="20">
        <f t="shared" ca="1" si="172"/>
        <v>8.4838601316818446E-2</v>
      </c>
      <c r="G309" s="20">
        <f t="shared" ca="1" si="173"/>
        <v>2.4366642217408682E-2</v>
      </c>
      <c r="H309" s="20">
        <f t="shared" ca="1" si="174"/>
        <v>0.55508405369315927</v>
      </c>
      <c r="I309" s="21">
        <f t="shared" ca="1" si="175"/>
        <v>1.0493545831384858</v>
      </c>
      <c r="K309" s="29">
        <f t="shared" ca="1" si="176"/>
        <v>41746.30323512118</v>
      </c>
      <c r="L309" s="29">
        <f t="shared" ca="1" si="177"/>
        <v>267912.14863001031</v>
      </c>
      <c r="M309" s="29">
        <f t="shared" ca="1" si="178"/>
        <v>403523.85136380116</v>
      </c>
      <c r="N309" s="29">
        <f t="shared" ca="1" si="179"/>
        <v>129726.02723312184</v>
      </c>
      <c r="O309" s="29">
        <f t="shared" ca="1" si="180"/>
        <v>160382.51238986972</v>
      </c>
      <c r="P309" s="29">
        <f t="shared" ca="1" si="181"/>
        <v>46063.740286561624</v>
      </c>
    </row>
    <row r="310" spans="1:17" x14ac:dyDescent="0.2">
      <c r="A310" s="3" t="s">
        <v>149</v>
      </c>
      <c r="B310" s="20">
        <f t="shared" ca="1" si="168"/>
        <v>6.9442567230224073E-2</v>
      </c>
      <c r="C310" s="20">
        <f t="shared" ca="1" si="169"/>
        <v>0.13969245745940248</v>
      </c>
      <c r="D310" s="20">
        <f t="shared" ca="1" si="170"/>
        <v>0.13988311340334439</v>
      </c>
      <c r="E310" s="20">
        <f t="shared" ca="1" si="171"/>
        <v>0.20466155351051069</v>
      </c>
      <c r="F310" s="20">
        <f t="shared" ca="1" si="172"/>
        <v>4.9144899235296607E-2</v>
      </c>
      <c r="G310" s="20">
        <f t="shared" ca="1" si="173"/>
        <v>3.5685078799610824E-2</v>
      </c>
      <c r="H310" s="20">
        <f t="shared" ca="1" si="174"/>
        <v>0.63850966963838907</v>
      </c>
      <c r="I310" s="21">
        <f t="shared" ca="1" si="175"/>
        <v>2.1773212240074642</v>
      </c>
      <c r="K310" s="29">
        <f t="shared" ca="1" si="176"/>
        <v>236799.50777497445</v>
      </c>
      <c r="L310" s="29">
        <f t="shared" ca="1" si="177"/>
        <v>476351.99108632281</v>
      </c>
      <c r="M310" s="29">
        <f t="shared" ca="1" si="178"/>
        <v>477002.12882576068</v>
      </c>
      <c r="N310" s="29">
        <f t="shared" ca="1" si="179"/>
        <v>697896.93936685624</v>
      </c>
      <c r="O310" s="29">
        <f t="shared" ca="1" si="180"/>
        <v>167584.35658040989</v>
      </c>
      <c r="P310" s="29">
        <f t="shared" ca="1" si="181"/>
        <v>121686.30037314008</v>
      </c>
    </row>
    <row r="311" spans="1:17" x14ac:dyDescent="0.2">
      <c r="A311" s="3" t="s">
        <v>150</v>
      </c>
      <c r="B311" s="20">
        <f t="shared" ca="1" si="168"/>
        <v>9.3003618689343634E-2</v>
      </c>
      <c r="C311" s="20">
        <f t="shared" ca="1" si="169"/>
        <v>5.2280727073383937E-2</v>
      </c>
      <c r="D311" s="20">
        <f t="shared" ca="1" si="170"/>
        <v>2.6196325356209093E-2</v>
      </c>
      <c r="E311" s="20">
        <f t="shared" ca="1" si="171"/>
        <v>0.24089451669003761</v>
      </c>
      <c r="F311" s="20">
        <f t="shared" ca="1" si="172"/>
        <v>2.0655978892296336E-2</v>
      </c>
      <c r="G311" s="20">
        <f t="shared" ca="1" si="173"/>
        <v>4.7312529591129165E-2</v>
      </c>
      <c r="H311" s="20">
        <f t="shared" ca="1" si="174"/>
        <v>0.48034369629239981</v>
      </c>
      <c r="I311" s="21">
        <f t="shared" ca="1" si="175"/>
        <v>1.3118783800528855</v>
      </c>
      <c r="K311" s="29">
        <f t="shared" ca="1" si="176"/>
        <v>254004.45049446751</v>
      </c>
      <c r="L311" s="29">
        <f t="shared" ca="1" si="177"/>
        <v>142785.16835009653</v>
      </c>
      <c r="M311" s="29">
        <f t="shared" ca="1" si="178"/>
        <v>71545.422864719018</v>
      </c>
      <c r="N311" s="29">
        <f t="shared" ca="1" si="179"/>
        <v>657912.88770567253</v>
      </c>
      <c r="O311" s="29">
        <f t="shared" ca="1" si="180"/>
        <v>56414.047559680803</v>
      </c>
      <c r="P311" s="29">
        <f t="shared" ca="1" si="181"/>
        <v>129216.40307824897</v>
      </c>
    </row>
    <row r="312" spans="1:17" x14ac:dyDescent="0.2">
      <c r="A312" s="42" t="s">
        <v>151</v>
      </c>
      <c r="K312" s="42" t="s">
        <v>152</v>
      </c>
      <c r="L312" s="42" t="s">
        <v>153</v>
      </c>
      <c r="M312" s="42" t="s">
        <v>154</v>
      </c>
      <c r="N312" s="42" t="s">
        <v>155</v>
      </c>
      <c r="O312" s="42" t="s">
        <v>156</v>
      </c>
      <c r="P312" s="42" t="s">
        <v>157</v>
      </c>
      <c r="Q312" s="42" t="s">
        <v>158</v>
      </c>
    </row>
    <row r="313" spans="1:17" x14ac:dyDescent="0.2">
      <c r="A313" s="3" t="s">
        <v>109</v>
      </c>
      <c r="K313" s="29">
        <f ca="1">ABS(K297-1*180000)</f>
        <v>119314.57416663828</v>
      </c>
      <c r="L313" s="29">
        <f ca="1">ABS(L297-1*360000)</f>
        <v>266230.53298911371</v>
      </c>
      <c r="M313" s="29">
        <f ca="1">ABS(M297-1*540000)</f>
        <v>112544.04515479837</v>
      </c>
      <c r="N313" s="29">
        <f ca="1">ABS(N297-1*450000)</f>
        <v>417780.88716920133</v>
      </c>
      <c r="O313" s="29">
        <f ca="1">ABS(O297-1*180000)</f>
        <v>20056.679164821195</v>
      </c>
      <c r="P313" s="29">
        <f ca="1">ABS(P297-1*90000)</f>
        <v>10601.452706751137</v>
      </c>
      <c r="Q313" s="14">
        <f ca="1">SUM(K313:P313)/(6*1*1000000)</f>
        <v>0.15775469522522068</v>
      </c>
    </row>
    <row r="314" spans="1:17" x14ac:dyDescent="0.2">
      <c r="A314" s="3" t="s">
        <v>110</v>
      </c>
      <c r="K314" s="29">
        <f ca="1">ABS(SUM(K297:K299)-3*180000)</f>
        <v>126147.37313984788</v>
      </c>
      <c r="L314" s="29">
        <f ca="1">ABS(SUM(L297:L299)-3*360000)</f>
        <v>649182.08944654628</v>
      </c>
      <c r="M314" s="29">
        <f ca="1">ABS(SUM(M297:M299)-3*540000)</f>
        <v>153681.60988416919</v>
      </c>
      <c r="N314" s="29">
        <f ca="1">ABS(SUM(N297:N299)-3*450000)</f>
        <v>379688.20084596565</v>
      </c>
      <c r="O314" s="29">
        <f ca="1">ABS(SUM(O297:O299)-3*180000)</f>
        <v>84568.555084427353</v>
      </c>
      <c r="P314" s="29">
        <f ca="1">ABS(SUM(P297:P299)-3*90000)</f>
        <v>95261.167819538212</v>
      </c>
      <c r="Q314" s="14">
        <f ca="1">SUM(K314:P314)/(6*3*1000000)</f>
        <v>8.2696055345583039E-2</v>
      </c>
    </row>
    <row r="315" spans="1:17" x14ac:dyDescent="0.2">
      <c r="A315" s="3" t="s">
        <v>111</v>
      </c>
      <c r="K315" s="29">
        <f ca="1">ABS(SUM(K297:K301)-5*180000)</f>
        <v>69303.287902577198</v>
      </c>
      <c r="L315" s="29">
        <f ca="1">ABS(SUM(L297:L301)-5*360000)</f>
        <v>971857.24348466692</v>
      </c>
      <c r="M315" s="29">
        <f ca="1">ABS(SUM(M297:M301)-5*540000)</f>
        <v>368063.1641442501</v>
      </c>
      <c r="N315" s="29">
        <f ca="1">ABS(SUM(N297:N301)-5*450000)</f>
        <v>798277.27199410717</v>
      </c>
      <c r="O315" s="29">
        <f ca="1">ABS(SUM(O297:O301)-5*180000)</f>
        <v>222199.89630406315</v>
      </c>
      <c r="P315" s="29">
        <f ca="1">ABS(SUM(P297:P301)-5*90000)</f>
        <v>133158.36505260807</v>
      </c>
      <c r="Q315" s="14">
        <f ca="1">SUM(K315:P315)/(6*5*1000000)</f>
        <v>8.5428640962742428E-2</v>
      </c>
    </row>
    <row r="316" spans="1:17" x14ac:dyDescent="0.2">
      <c r="A316" s="3" t="s">
        <v>112</v>
      </c>
      <c r="K316" s="29">
        <f ca="1">ABS(SUM(K297:K306)-10*180000)</f>
        <v>104761.62352361833</v>
      </c>
      <c r="L316" s="29">
        <f ca="1">ABS(SUM(L297:L306)-10*360000)</f>
        <v>858483.291069231</v>
      </c>
      <c r="M316" s="29">
        <f ca="1">ABS(SUM(M297:M306)-10*540000)</f>
        <v>1165716.2776567601</v>
      </c>
      <c r="N316" s="29">
        <f ca="1">ABS(SUM(N297:N306)-10*450000)</f>
        <v>242413.20628987998</v>
      </c>
      <c r="O316" s="29">
        <f ca="1">ABS(SUM(O297:O306)-10*180000)</f>
        <v>166192.95509023359</v>
      </c>
      <c r="P316" s="29">
        <f ca="1">ABS(SUM(P297:P306)-10*90000)</f>
        <v>161567.09271233948</v>
      </c>
      <c r="Q316" s="14">
        <f ca="1">SUM(K316:P316)/(6*10*1000000)</f>
        <v>4.4985574105701039E-2</v>
      </c>
    </row>
    <row r="317" spans="1:17" x14ac:dyDescent="0.2">
      <c r="A317" s="3" t="s">
        <v>113</v>
      </c>
      <c r="K317" s="29">
        <f ca="1">ABS(SUM(K297:K311)-15*180000)</f>
        <v>172008.12593067437</v>
      </c>
      <c r="L317" s="29">
        <f ca="1">ABS(SUM(L297:L311)-15*360000)</f>
        <v>1179409.6591585008</v>
      </c>
      <c r="M317" s="29">
        <f ca="1">ABS(SUM(M297:M311)-15*540000)</f>
        <v>1550905.2464844296</v>
      </c>
      <c r="N317" s="29">
        <f ca="1">ABS(SUM(N297:N311)-15*450000)</f>
        <v>264028.34344598185</v>
      </c>
      <c r="O317" s="29">
        <f ca="1">ABS(SUM(O297:O311)-15*180000)</f>
        <v>296413.5444058897</v>
      </c>
      <c r="P317" s="29">
        <f ca="1">ABS(SUM(P297:P311)-15*90000)</f>
        <v>136760.06152083981</v>
      </c>
      <c r="Q317" s="14">
        <f ca="1">SUM(K317:P317)/(6*15*1000000)</f>
        <v>3.9994722010514627E-2</v>
      </c>
    </row>
    <row r="318" spans="1:17" x14ac:dyDescent="0.2">
      <c r="A318" s="42" t="s">
        <v>121</v>
      </c>
      <c r="B318" s="42" t="s">
        <v>122</v>
      </c>
      <c r="C318" s="42" t="s">
        <v>123</v>
      </c>
      <c r="D318" s="42" t="s">
        <v>124</v>
      </c>
      <c r="E318" s="42" t="s">
        <v>125</v>
      </c>
      <c r="F318" s="42" t="s">
        <v>126</v>
      </c>
      <c r="G318" s="42" t="s">
        <v>127</v>
      </c>
      <c r="H318" s="42" t="s">
        <v>128</v>
      </c>
      <c r="I318" s="42" t="s">
        <v>129</v>
      </c>
      <c r="J318" s="42"/>
      <c r="K318" s="42" t="s">
        <v>130</v>
      </c>
      <c r="L318" s="42" t="s">
        <v>131</v>
      </c>
      <c r="M318" s="42" t="s">
        <v>132</v>
      </c>
      <c r="N318" s="42" t="s">
        <v>133</v>
      </c>
      <c r="O318" s="42" t="s">
        <v>134</v>
      </c>
      <c r="P318" s="42" t="s">
        <v>135</v>
      </c>
    </row>
    <row r="319" spans="1:17" x14ac:dyDescent="0.2">
      <c r="A319" s="3" t="s">
        <v>136</v>
      </c>
      <c r="B319" s="20">
        <f t="shared" ref="B319:B333" ca="1" si="182">RAND()*0.1</f>
        <v>3.3635893537206862E-2</v>
      </c>
      <c r="C319" s="20">
        <f t="shared" ref="C319:C333" ca="1" si="183">RAND()*0.2</f>
        <v>4.4291066323235963E-2</v>
      </c>
      <c r="D319" s="20">
        <f t="shared" ref="D319:D333" ca="1" si="184">RAND()*0.3</f>
        <v>0.166357102015843</v>
      </c>
      <c r="E319" s="20">
        <f t="shared" ref="E319:E333" ca="1" si="185">RAND()*0.25</f>
        <v>4.9471120780461647E-2</v>
      </c>
      <c r="F319" s="20">
        <f t="shared" ref="F319:F333" ca="1" si="186">RAND()*0.1</f>
        <v>9.8249049133535507E-2</v>
      </c>
      <c r="G319" s="20">
        <f t="shared" ref="G319:G333" ca="1" si="187">RAND()*0.05</f>
        <v>2.0102167671786964E-2</v>
      </c>
      <c r="H319" s="20">
        <f t="shared" ref="H319:H333" ca="1" si="188">SUM(B319:G319)</f>
        <v>0.41210639946206995</v>
      </c>
      <c r="I319" s="21">
        <f t="shared" ref="I319:I333" ca="1" si="189">0.7+RAND()*2</f>
        <v>2.3780594804388473</v>
      </c>
      <c r="K319" s="29">
        <f t="shared" ref="K319:K333" ca="1" si="190">B319/H319*I319*1000000</f>
        <v>194095.88303796429</v>
      </c>
      <c r="L319" s="29">
        <f t="shared" ref="L319:L333" ca="1" si="191">C319/H319*I319*1000000</f>
        <v>255581.5447326274</v>
      </c>
      <c r="M319" s="29">
        <f t="shared" ref="M319:M333" ca="1" si="192">D319/H319*I319*1000000</f>
        <v>959963.45629065961</v>
      </c>
      <c r="N319" s="29">
        <f t="shared" ref="N319:N333" ca="1" si="193">E319/H319*I319*1000000</f>
        <v>285473.04272264789</v>
      </c>
      <c r="O319" s="29">
        <f t="shared" ref="O319:O333" ca="1" si="194">F319/H319*I319*1000000</f>
        <v>566946.0193801492</v>
      </c>
      <c r="P319" s="29">
        <f t="shared" ref="P319:P333" ca="1" si="195">G319/H319*I319*1000000</f>
        <v>115999.53427479877</v>
      </c>
    </row>
    <row r="320" spans="1:17" x14ac:dyDescent="0.2">
      <c r="A320" s="3" t="s">
        <v>137</v>
      </c>
      <c r="B320" s="20">
        <f t="shared" ca="1" si="182"/>
        <v>6.0063106218448986E-2</v>
      </c>
      <c r="C320" s="20">
        <f t="shared" ca="1" si="183"/>
        <v>5.117165928386367E-2</v>
      </c>
      <c r="D320" s="20">
        <f t="shared" ca="1" si="184"/>
        <v>0.17997108349801016</v>
      </c>
      <c r="E320" s="20">
        <f t="shared" ca="1" si="185"/>
        <v>0.24451712835127193</v>
      </c>
      <c r="F320" s="20">
        <f t="shared" ca="1" si="186"/>
        <v>5.6334708550514694E-2</v>
      </c>
      <c r="G320" s="20">
        <f t="shared" ca="1" si="187"/>
        <v>1.9424540136872854E-2</v>
      </c>
      <c r="H320" s="20">
        <f t="shared" ca="1" si="188"/>
        <v>0.61148222603898239</v>
      </c>
      <c r="I320" s="21">
        <f t="shared" ca="1" si="189"/>
        <v>1.9692757389704323</v>
      </c>
      <c r="K320" s="29">
        <f t="shared" ca="1" si="190"/>
        <v>193432.96149323432</v>
      </c>
      <c r="L320" s="29">
        <f t="shared" ca="1" si="191"/>
        <v>164798.09691827343</v>
      </c>
      <c r="M320" s="29">
        <f t="shared" ca="1" si="192"/>
        <v>579596.05914409575</v>
      </c>
      <c r="N320" s="29">
        <f t="shared" ca="1" si="193"/>
        <v>787466.304203226</v>
      </c>
      <c r="O320" s="29">
        <f t="shared" ca="1" si="194"/>
        <v>181425.67369313256</v>
      </c>
      <c r="P320" s="29">
        <f t="shared" ca="1" si="195"/>
        <v>62556.643518469995</v>
      </c>
    </row>
    <row r="321" spans="1:17" x14ac:dyDescent="0.2">
      <c r="A321" s="3" t="s">
        <v>138</v>
      </c>
      <c r="B321" s="20">
        <f t="shared" ca="1" si="182"/>
        <v>6.1988587131273802E-2</v>
      </c>
      <c r="C321" s="20">
        <f t="shared" ca="1" si="183"/>
        <v>0.1069301459206497</v>
      </c>
      <c r="D321" s="20">
        <f t="shared" ca="1" si="184"/>
        <v>1.5458277527866037E-2</v>
      </c>
      <c r="E321" s="20">
        <f t="shared" ca="1" si="185"/>
        <v>0.16202589778354781</v>
      </c>
      <c r="F321" s="20">
        <f t="shared" ca="1" si="186"/>
        <v>2.683416088381493E-2</v>
      </c>
      <c r="G321" s="20">
        <f t="shared" ca="1" si="187"/>
        <v>4.0418256419068231E-2</v>
      </c>
      <c r="H321" s="20">
        <f t="shared" ca="1" si="188"/>
        <v>0.41365532566622049</v>
      </c>
      <c r="I321" s="21">
        <f t="shared" ca="1" si="189"/>
        <v>1.7673293323420209</v>
      </c>
      <c r="K321" s="29">
        <f t="shared" ca="1" si="190"/>
        <v>264844.28341662139</v>
      </c>
      <c r="L321" s="29">
        <f t="shared" ca="1" si="191"/>
        <v>456855.67590072751</v>
      </c>
      <c r="M321" s="29">
        <f t="shared" ca="1" si="192"/>
        <v>66045.003188295988</v>
      </c>
      <c r="N321" s="29">
        <f t="shared" ca="1" si="193"/>
        <v>692250.53803120402</v>
      </c>
      <c r="O321" s="29">
        <f t="shared" ca="1" si="194"/>
        <v>114648.1060345835</v>
      </c>
      <c r="P321" s="29">
        <f t="shared" ca="1" si="195"/>
        <v>172685.72577058859</v>
      </c>
    </row>
    <row r="322" spans="1:17" x14ac:dyDescent="0.2">
      <c r="A322" s="3" t="s">
        <v>139</v>
      </c>
      <c r="B322" s="20">
        <f t="shared" ca="1" si="182"/>
        <v>2.9455045308575092E-2</v>
      </c>
      <c r="C322" s="20">
        <f t="shared" ca="1" si="183"/>
        <v>0.13460097106847313</v>
      </c>
      <c r="D322" s="20">
        <f t="shared" ca="1" si="184"/>
        <v>9.5158698869183614E-2</v>
      </c>
      <c r="E322" s="20">
        <f t="shared" ca="1" si="185"/>
        <v>7.5958787388737237E-2</v>
      </c>
      <c r="F322" s="20">
        <f t="shared" ca="1" si="186"/>
        <v>6.14658728004462E-2</v>
      </c>
      <c r="G322" s="20">
        <f t="shared" ca="1" si="187"/>
        <v>1.9049009859256484E-2</v>
      </c>
      <c r="H322" s="20">
        <f t="shared" ca="1" si="188"/>
        <v>0.41568838529467178</v>
      </c>
      <c r="I322" s="21">
        <f t="shared" ca="1" si="189"/>
        <v>1.9786892870218087</v>
      </c>
      <c r="K322" s="29">
        <f t="shared" ca="1" si="190"/>
        <v>140206.90657378966</v>
      </c>
      <c r="L322" s="29">
        <f t="shared" ca="1" si="191"/>
        <v>640704.693461961</v>
      </c>
      <c r="M322" s="29">
        <f t="shared" ca="1" si="192"/>
        <v>452958.28481210489</v>
      </c>
      <c r="N322" s="29">
        <f t="shared" ca="1" si="193"/>
        <v>361566.12543965672</v>
      </c>
      <c r="O322" s="29">
        <f t="shared" ca="1" si="194"/>
        <v>292579.41364292189</v>
      </c>
      <c r="P322" s="29">
        <f t="shared" ca="1" si="195"/>
        <v>90673.863091374529</v>
      </c>
    </row>
    <row r="323" spans="1:17" x14ac:dyDescent="0.2">
      <c r="A323" s="3" t="s">
        <v>140</v>
      </c>
      <c r="B323" s="20">
        <f t="shared" ca="1" si="182"/>
        <v>9.9027192090805141E-2</v>
      </c>
      <c r="C323" s="20">
        <f t="shared" ca="1" si="183"/>
        <v>0.13467540038535394</v>
      </c>
      <c r="D323" s="20">
        <f t="shared" ca="1" si="184"/>
        <v>6.0703780969365101E-2</v>
      </c>
      <c r="E323" s="20">
        <f t="shared" ca="1" si="185"/>
        <v>0.2461419817851456</v>
      </c>
      <c r="F323" s="20">
        <f t="shared" ca="1" si="186"/>
        <v>1.8698929015675093E-2</v>
      </c>
      <c r="G323" s="20">
        <f t="shared" ca="1" si="187"/>
        <v>2.7453342249321951E-2</v>
      </c>
      <c r="H323" s="20">
        <f t="shared" ca="1" si="188"/>
        <v>0.58670062649566679</v>
      </c>
      <c r="I323" s="21">
        <f t="shared" ca="1" si="189"/>
        <v>1.7715862329481453</v>
      </c>
      <c r="K323" s="29">
        <f t="shared" ca="1" si="190"/>
        <v>299019.98101390735</v>
      </c>
      <c r="L323" s="29">
        <f t="shared" ca="1" si="191"/>
        <v>406662.40066003159</v>
      </c>
      <c r="M323" s="29">
        <f t="shared" ca="1" si="192"/>
        <v>183299.58721123185</v>
      </c>
      <c r="N323" s="29">
        <f t="shared" ca="1" si="193"/>
        <v>743244.04404629988</v>
      </c>
      <c r="O323" s="29">
        <f t="shared" ca="1" si="194"/>
        <v>56462.8086608823</v>
      </c>
      <c r="P323" s="29">
        <f t="shared" ca="1" si="195"/>
        <v>82897.411355792457</v>
      </c>
    </row>
    <row r="324" spans="1:17" x14ac:dyDescent="0.2">
      <c r="A324" s="3" t="s">
        <v>141</v>
      </c>
      <c r="B324" s="20">
        <f t="shared" ca="1" si="182"/>
        <v>8.3060236077749011E-2</v>
      </c>
      <c r="C324" s="20">
        <f t="shared" ca="1" si="183"/>
        <v>0.13695147396901328</v>
      </c>
      <c r="D324" s="20">
        <f t="shared" ca="1" si="184"/>
        <v>3.9404339306981125E-2</v>
      </c>
      <c r="E324" s="20">
        <f t="shared" ca="1" si="185"/>
        <v>0.16783415919242239</v>
      </c>
      <c r="F324" s="20">
        <f t="shared" ca="1" si="186"/>
        <v>1.6168690164528321E-2</v>
      </c>
      <c r="G324" s="20">
        <f t="shared" ca="1" si="187"/>
        <v>8.6538868633452841E-4</v>
      </c>
      <c r="H324" s="20">
        <f t="shared" ca="1" si="188"/>
        <v>0.44428428739702863</v>
      </c>
      <c r="I324" s="21">
        <f t="shared" ca="1" si="189"/>
        <v>0.98019102333976926</v>
      </c>
      <c r="K324" s="29">
        <f t="shared" ca="1" si="190"/>
        <v>183249.55464188251</v>
      </c>
      <c r="L324" s="29">
        <f t="shared" ca="1" si="191"/>
        <v>302145.74142167758</v>
      </c>
      <c r="M324" s="29">
        <f t="shared" ca="1" si="192"/>
        <v>86934.831514358069</v>
      </c>
      <c r="N324" s="29">
        <f t="shared" ca="1" si="193"/>
        <v>370279.88816354092</v>
      </c>
      <c r="O324" s="29">
        <f t="shared" ca="1" si="194"/>
        <v>35671.765596945283</v>
      </c>
      <c r="P324" s="29">
        <f t="shared" ca="1" si="195"/>
        <v>1909.2420013649421</v>
      </c>
    </row>
    <row r="325" spans="1:17" x14ac:dyDescent="0.2">
      <c r="A325" s="3" t="s">
        <v>142</v>
      </c>
      <c r="B325" s="20">
        <f t="shared" ca="1" si="182"/>
        <v>9.415434621813025E-2</v>
      </c>
      <c r="C325" s="20">
        <f t="shared" ca="1" si="183"/>
        <v>7.7568681251270755E-2</v>
      </c>
      <c r="D325" s="20">
        <f t="shared" ca="1" si="184"/>
        <v>0.1755684055042889</v>
      </c>
      <c r="E325" s="20">
        <f t="shared" ca="1" si="185"/>
        <v>0.16617270773391896</v>
      </c>
      <c r="F325" s="20">
        <f t="shared" ca="1" si="186"/>
        <v>4.1288973285314057E-2</v>
      </c>
      <c r="G325" s="20">
        <f t="shared" ca="1" si="187"/>
        <v>2.2648020006587513E-2</v>
      </c>
      <c r="H325" s="20">
        <f t="shared" ca="1" si="188"/>
        <v>0.57740113399951043</v>
      </c>
      <c r="I325" s="21">
        <f t="shared" ca="1" si="189"/>
        <v>1.5891377612696715</v>
      </c>
      <c r="K325" s="29">
        <f t="shared" ca="1" si="190"/>
        <v>259133.93333068158</v>
      </c>
      <c r="L325" s="29">
        <f t="shared" ca="1" si="191"/>
        <v>213486.453714498</v>
      </c>
      <c r="M325" s="29">
        <f t="shared" ca="1" si="192"/>
        <v>483203.73210941441</v>
      </c>
      <c r="N325" s="29">
        <f t="shared" ca="1" si="193"/>
        <v>457344.659029754</v>
      </c>
      <c r="O325" s="29">
        <f t="shared" ca="1" si="194"/>
        <v>113636.5391547757</v>
      </c>
      <c r="P325" s="29">
        <f t="shared" ca="1" si="195"/>
        <v>62332.443930547823</v>
      </c>
    </row>
    <row r="326" spans="1:17" x14ac:dyDescent="0.2">
      <c r="A326" s="3" t="s">
        <v>143</v>
      </c>
      <c r="B326" s="20">
        <f t="shared" ca="1" si="182"/>
        <v>3.1457366148345066E-2</v>
      </c>
      <c r="C326" s="20">
        <f t="shared" ca="1" si="183"/>
        <v>0.10458123414545156</v>
      </c>
      <c r="D326" s="20">
        <f t="shared" ca="1" si="184"/>
        <v>4.816256274066117E-2</v>
      </c>
      <c r="E326" s="20">
        <f t="shared" ca="1" si="185"/>
        <v>0.18880162057599392</v>
      </c>
      <c r="F326" s="20">
        <f t="shared" ca="1" si="186"/>
        <v>3.2653520499869249E-2</v>
      </c>
      <c r="G326" s="20">
        <f t="shared" ca="1" si="187"/>
        <v>5.4231988380196994E-3</v>
      </c>
      <c r="H326" s="20">
        <f t="shared" ca="1" si="188"/>
        <v>0.41107950294834061</v>
      </c>
      <c r="I326" s="21">
        <f t="shared" ca="1" si="189"/>
        <v>2.3936553394536224</v>
      </c>
      <c r="K326" s="29">
        <f t="shared" ca="1" si="190"/>
        <v>183171.60526390033</v>
      </c>
      <c r="L326" s="29">
        <f t="shared" ca="1" si="191"/>
        <v>608961.10782338912</v>
      </c>
      <c r="M326" s="29">
        <f t="shared" ca="1" si="192"/>
        <v>280443.50214279903</v>
      </c>
      <c r="N326" s="29">
        <f t="shared" ca="1" si="193"/>
        <v>1099364.0012404539</v>
      </c>
      <c r="O326" s="29">
        <f t="shared" ca="1" si="194"/>
        <v>190136.63570156813</v>
      </c>
      <c r="P326" s="29">
        <f t="shared" ca="1" si="195"/>
        <v>31578.487281512203</v>
      </c>
    </row>
    <row r="327" spans="1:17" x14ac:dyDescent="0.2">
      <c r="A327" s="3" t="s">
        <v>144</v>
      </c>
      <c r="B327" s="20">
        <f t="shared" ca="1" si="182"/>
        <v>7.6457711436648021E-2</v>
      </c>
      <c r="C327" s="20">
        <f t="shared" ca="1" si="183"/>
        <v>0.14500331839152983</v>
      </c>
      <c r="D327" s="20">
        <f t="shared" ca="1" si="184"/>
        <v>0.2640144463680385</v>
      </c>
      <c r="E327" s="20">
        <f t="shared" ca="1" si="185"/>
        <v>5.5253652712387441E-2</v>
      </c>
      <c r="F327" s="20">
        <f t="shared" ca="1" si="186"/>
        <v>8.4635128227582762E-2</v>
      </c>
      <c r="G327" s="20">
        <f t="shared" ca="1" si="187"/>
        <v>4.7338507258060047E-2</v>
      </c>
      <c r="H327" s="20">
        <f t="shared" ca="1" si="188"/>
        <v>0.6727027643942467</v>
      </c>
      <c r="I327" s="21">
        <f t="shared" ca="1" si="189"/>
        <v>1.0838951162780364</v>
      </c>
      <c r="K327" s="29">
        <f t="shared" ca="1" si="190"/>
        <v>123192.80433253848</v>
      </c>
      <c r="L327" s="29">
        <f t="shared" ca="1" si="191"/>
        <v>233637.19753733263</v>
      </c>
      <c r="M327" s="29">
        <f t="shared" ca="1" si="192"/>
        <v>425394.3705773984</v>
      </c>
      <c r="N327" s="29">
        <f t="shared" ca="1" si="193"/>
        <v>89027.676860237421</v>
      </c>
      <c r="O327" s="29">
        <f t="shared" ca="1" si="194"/>
        <v>136368.70101767476</v>
      </c>
      <c r="P327" s="29">
        <f t="shared" ca="1" si="195"/>
        <v>76274.36595285454</v>
      </c>
    </row>
    <row r="328" spans="1:17" x14ac:dyDescent="0.2">
      <c r="A328" s="3" t="s">
        <v>145</v>
      </c>
      <c r="B328" s="20">
        <f t="shared" ca="1" si="182"/>
        <v>3.9377331479585526E-2</v>
      </c>
      <c r="C328" s="20">
        <f t="shared" ca="1" si="183"/>
        <v>1.0262023063859149E-2</v>
      </c>
      <c r="D328" s="20">
        <f t="shared" ca="1" si="184"/>
        <v>7.9043104540740372E-2</v>
      </c>
      <c r="E328" s="20">
        <f t="shared" ca="1" si="185"/>
        <v>0.22463378732326103</v>
      </c>
      <c r="F328" s="20">
        <f t="shared" ca="1" si="186"/>
        <v>9.9783499090740135E-2</v>
      </c>
      <c r="G328" s="20">
        <f t="shared" ca="1" si="187"/>
        <v>3.2526138312715662E-2</v>
      </c>
      <c r="H328" s="20">
        <f t="shared" ca="1" si="188"/>
        <v>0.48562588381090188</v>
      </c>
      <c r="I328" s="21">
        <f t="shared" ca="1" si="189"/>
        <v>1.4234149442437074</v>
      </c>
      <c r="K328" s="29">
        <f t="shared" ca="1" si="190"/>
        <v>115418.64624807697</v>
      </c>
      <c r="L328" s="29">
        <f t="shared" ca="1" si="191"/>
        <v>30078.950637150516</v>
      </c>
      <c r="M328" s="29">
        <f t="shared" ca="1" si="192"/>
        <v>231682.74178424611</v>
      </c>
      <c r="N328" s="29">
        <f t="shared" ca="1" si="193"/>
        <v>658422.66756625136</v>
      </c>
      <c r="O328" s="29">
        <f t="shared" ca="1" si="194"/>
        <v>292474.78054525267</v>
      </c>
      <c r="P328" s="29">
        <f t="shared" ca="1" si="195"/>
        <v>95337.157462729796</v>
      </c>
    </row>
    <row r="329" spans="1:17" x14ac:dyDescent="0.2">
      <c r="A329" s="3" t="s">
        <v>146</v>
      </c>
      <c r="B329" s="20">
        <f t="shared" ca="1" si="182"/>
        <v>1.9295272923287823E-2</v>
      </c>
      <c r="C329" s="20">
        <f t="shared" ca="1" si="183"/>
        <v>4.1236841182080486E-2</v>
      </c>
      <c r="D329" s="20">
        <f t="shared" ca="1" si="184"/>
        <v>0.20590940421376408</v>
      </c>
      <c r="E329" s="20">
        <f t="shared" ca="1" si="185"/>
        <v>0.15768206882675004</v>
      </c>
      <c r="F329" s="20">
        <f t="shared" ca="1" si="186"/>
        <v>8.3621535292289481E-2</v>
      </c>
      <c r="G329" s="20">
        <f t="shared" ca="1" si="187"/>
        <v>2.5743080732214853E-2</v>
      </c>
      <c r="H329" s="20">
        <f t="shared" ca="1" si="188"/>
        <v>0.5334882031703867</v>
      </c>
      <c r="I329" s="21">
        <f t="shared" ca="1" si="189"/>
        <v>2.0354036943849438</v>
      </c>
      <c r="K329" s="29">
        <f t="shared" ca="1" si="190"/>
        <v>73616.753957879904</v>
      </c>
      <c r="L329" s="29">
        <f t="shared" ca="1" si="191"/>
        <v>157329.84982231163</v>
      </c>
      <c r="M329" s="29">
        <f t="shared" ca="1" si="192"/>
        <v>785600.80533110164</v>
      </c>
      <c r="N329" s="29">
        <f t="shared" ca="1" si="193"/>
        <v>601600.3044133354</v>
      </c>
      <c r="O329" s="29">
        <f t="shared" ca="1" si="194"/>
        <v>319039.07312774629</v>
      </c>
      <c r="P329" s="29">
        <f t="shared" ca="1" si="195"/>
        <v>98216.907732569147</v>
      </c>
    </row>
    <row r="330" spans="1:17" x14ac:dyDescent="0.2">
      <c r="A330" s="3" t="s">
        <v>147</v>
      </c>
      <c r="B330" s="20">
        <f t="shared" ca="1" si="182"/>
        <v>6.451145604485943E-2</v>
      </c>
      <c r="C330" s="20">
        <f t="shared" ca="1" si="183"/>
        <v>0.12637830682033999</v>
      </c>
      <c r="D330" s="20">
        <f t="shared" ca="1" si="184"/>
        <v>0.15609062729403353</v>
      </c>
      <c r="E330" s="20">
        <f t="shared" ca="1" si="185"/>
        <v>0.20789956034865878</v>
      </c>
      <c r="F330" s="20">
        <f t="shared" ca="1" si="186"/>
        <v>7.7172247264517213E-2</v>
      </c>
      <c r="G330" s="20">
        <f t="shared" ca="1" si="187"/>
        <v>4.4347737264388502E-2</v>
      </c>
      <c r="H330" s="20">
        <f t="shared" ca="1" si="188"/>
        <v>0.67639993503679741</v>
      </c>
      <c r="I330" s="21">
        <f t="shared" ca="1" si="189"/>
        <v>1.4865219230808082</v>
      </c>
      <c r="K330" s="29">
        <f t="shared" ca="1" si="190"/>
        <v>141776.61577588777</v>
      </c>
      <c r="L330" s="29">
        <f t="shared" ca="1" si="191"/>
        <v>277741.19120819855</v>
      </c>
      <c r="M330" s="29">
        <f t="shared" ca="1" si="192"/>
        <v>343039.86065195804</v>
      </c>
      <c r="N330" s="29">
        <f t="shared" ca="1" si="193"/>
        <v>456900.18323306023</v>
      </c>
      <c r="O330" s="29">
        <f t="shared" ca="1" si="194"/>
        <v>169601.19519508362</v>
      </c>
      <c r="P330" s="29">
        <f t="shared" ca="1" si="195"/>
        <v>97462.877016620099</v>
      </c>
    </row>
    <row r="331" spans="1:17" x14ac:dyDescent="0.2">
      <c r="A331" s="3" t="s">
        <v>148</v>
      </c>
      <c r="B331" s="20">
        <f t="shared" ca="1" si="182"/>
        <v>3.5419500652007274E-2</v>
      </c>
      <c r="C331" s="20">
        <f t="shared" ca="1" si="183"/>
        <v>9.0856090523514205E-2</v>
      </c>
      <c r="D331" s="20">
        <f t="shared" ca="1" si="184"/>
        <v>0.1093577070252572</v>
      </c>
      <c r="E331" s="20">
        <f t="shared" ca="1" si="185"/>
        <v>0.15301685560447564</v>
      </c>
      <c r="F331" s="20">
        <f t="shared" ca="1" si="186"/>
        <v>6.5948670275155483E-2</v>
      </c>
      <c r="G331" s="20">
        <f t="shared" ca="1" si="187"/>
        <v>1.2893907213264832E-2</v>
      </c>
      <c r="H331" s="20">
        <f t="shared" ca="1" si="188"/>
        <v>0.46749273129367463</v>
      </c>
      <c r="I331" s="21">
        <f t="shared" ca="1" si="189"/>
        <v>0.86762786775409895</v>
      </c>
      <c r="K331" s="29">
        <f t="shared" ca="1" si="190"/>
        <v>65735.665541954892</v>
      </c>
      <c r="L331" s="29">
        <f t="shared" ca="1" si="191"/>
        <v>168621.39412360234</v>
      </c>
      <c r="M331" s="29">
        <f t="shared" ca="1" si="192"/>
        <v>202958.86506350295</v>
      </c>
      <c r="N331" s="29">
        <f t="shared" ca="1" si="193"/>
        <v>283986.63609413075</v>
      </c>
      <c r="O331" s="29">
        <f t="shared" ca="1" si="194"/>
        <v>122395.28091423285</v>
      </c>
      <c r="P331" s="29">
        <f t="shared" ca="1" si="195"/>
        <v>23930.026016675158</v>
      </c>
    </row>
    <row r="332" spans="1:17" x14ac:dyDescent="0.2">
      <c r="A332" s="3" t="s">
        <v>149</v>
      </c>
      <c r="B332" s="20">
        <f t="shared" ca="1" si="182"/>
        <v>7.6519770089099853E-2</v>
      </c>
      <c r="C332" s="20">
        <f t="shared" ca="1" si="183"/>
        <v>3.5367801404663182E-2</v>
      </c>
      <c r="D332" s="20">
        <f t="shared" ca="1" si="184"/>
        <v>8.2497555568270445E-2</v>
      </c>
      <c r="E332" s="20">
        <f t="shared" ca="1" si="185"/>
        <v>8.0019068953165434E-2</v>
      </c>
      <c r="F332" s="20">
        <f t="shared" ca="1" si="186"/>
        <v>6.9583088641871446E-2</v>
      </c>
      <c r="G332" s="20">
        <f t="shared" ca="1" si="187"/>
        <v>4.8436579744282601E-2</v>
      </c>
      <c r="H332" s="20">
        <f t="shared" ca="1" si="188"/>
        <v>0.39242386440135302</v>
      </c>
      <c r="I332" s="21">
        <f t="shared" ca="1" si="189"/>
        <v>1.3583562543835008</v>
      </c>
      <c r="K332" s="29">
        <f t="shared" ca="1" si="190"/>
        <v>264869.48861552961</v>
      </c>
      <c r="L332" s="29">
        <f t="shared" ca="1" si="191"/>
        <v>122423.93646244354</v>
      </c>
      <c r="M332" s="29">
        <f t="shared" ca="1" si="192"/>
        <v>285561.30435252958</v>
      </c>
      <c r="N332" s="29">
        <f t="shared" ca="1" si="193"/>
        <v>276982.14263368363</v>
      </c>
      <c r="O332" s="29">
        <f t="shared" ca="1" si="194"/>
        <v>240858.50079529907</v>
      </c>
      <c r="P332" s="29">
        <f t="shared" ca="1" si="195"/>
        <v>167660.88152401522</v>
      </c>
    </row>
    <row r="333" spans="1:17" x14ac:dyDescent="0.2">
      <c r="A333" s="3" t="s">
        <v>150</v>
      </c>
      <c r="B333" s="20">
        <f t="shared" ca="1" si="182"/>
        <v>1.4836283237769754E-2</v>
      </c>
      <c r="C333" s="20">
        <f t="shared" ca="1" si="183"/>
        <v>0.15670351071549254</v>
      </c>
      <c r="D333" s="20">
        <f t="shared" ca="1" si="184"/>
        <v>6.4505990269620991E-2</v>
      </c>
      <c r="E333" s="20">
        <f t="shared" ca="1" si="185"/>
        <v>0.19449354550318909</v>
      </c>
      <c r="F333" s="20">
        <f t="shared" ca="1" si="186"/>
        <v>7.4900457146567054E-2</v>
      </c>
      <c r="G333" s="20">
        <f t="shared" ca="1" si="187"/>
        <v>1.8130950641043541E-2</v>
      </c>
      <c r="H333" s="20">
        <f t="shared" ca="1" si="188"/>
        <v>0.52357073751368299</v>
      </c>
      <c r="I333" s="21">
        <f t="shared" ca="1" si="189"/>
        <v>1.4964829841219032</v>
      </c>
      <c r="K333" s="29">
        <f t="shared" ca="1" si="190"/>
        <v>42405.436022587535</v>
      </c>
      <c r="L333" s="29">
        <f t="shared" ca="1" si="191"/>
        <v>447893.89577329159</v>
      </c>
      <c r="M333" s="29">
        <f t="shared" ca="1" si="192"/>
        <v>184372.63562671529</v>
      </c>
      <c r="N333" s="29">
        <f t="shared" ca="1" si="193"/>
        <v>555906.3188848577</v>
      </c>
      <c r="O333" s="29">
        <f t="shared" ca="1" si="194"/>
        <v>214082.3609720169</v>
      </c>
      <c r="P333" s="29">
        <f t="shared" ca="1" si="195"/>
        <v>51822.336842434182</v>
      </c>
    </row>
    <row r="334" spans="1:17" x14ac:dyDescent="0.2">
      <c r="A334" s="42" t="s">
        <v>151</v>
      </c>
      <c r="K334" s="42" t="s">
        <v>152</v>
      </c>
      <c r="L334" s="42" t="s">
        <v>153</v>
      </c>
      <c r="M334" s="42" t="s">
        <v>154</v>
      </c>
      <c r="N334" s="42" t="s">
        <v>155</v>
      </c>
      <c r="O334" s="42" t="s">
        <v>156</v>
      </c>
      <c r="P334" s="42" t="s">
        <v>157</v>
      </c>
      <c r="Q334" s="42" t="s">
        <v>158</v>
      </c>
    </row>
    <row r="335" spans="1:17" x14ac:dyDescent="0.2">
      <c r="A335" s="3" t="s">
        <v>109</v>
      </c>
      <c r="K335" s="29">
        <f ca="1">ABS(K319-1*180000)</f>
        <v>14095.88303796429</v>
      </c>
      <c r="L335" s="29">
        <f ca="1">ABS(L319-1*360000)</f>
        <v>104418.4552673726</v>
      </c>
      <c r="M335" s="29">
        <f ca="1">ABS(M319-1*540000)</f>
        <v>419963.45629065961</v>
      </c>
      <c r="N335" s="29">
        <f ca="1">ABS(N319-1*450000)</f>
        <v>164526.95727735211</v>
      </c>
      <c r="O335" s="29">
        <f ca="1">ABS(O319-1*180000)</f>
        <v>386946.0193801492</v>
      </c>
      <c r="P335" s="29">
        <f ca="1">ABS(P319-1*90000)</f>
        <v>25999.534274798774</v>
      </c>
      <c r="Q335" s="14">
        <f ca="1">SUM(K335:P335)/(6*1*1000000)</f>
        <v>0.18599171758804944</v>
      </c>
    </row>
    <row r="336" spans="1:17" x14ac:dyDescent="0.2">
      <c r="A336" s="3" t="s">
        <v>110</v>
      </c>
      <c r="K336" s="29">
        <f ca="1">ABS(SUM(K319:K321)-3*180000)</f>
        <v>112373.12794782</v>
      </c>
      <c r="L336" s="29">
        <f ca="1">ABS(SUM(L319:L321)-3*360000)</f>
        <v>202764.68244837166</v>
      </c>
      <c r="M336" s="29">
        <f ca="1">ABS(SUM(M319:M321)-3*540000)</f>
        <v>14395.481376948534</v>
      </c>
      <c r="N336" s="29">
        <f ca="1">ABS(SUM(N319:N321)-3*450000)</f>
        <v>415189.88495707791</v>
      </c>
      <c r="O336" s="29">
        <f ca="1">ABS(SUM(O319:O321)-3*180000)</f>
        <v>323019.79910786531</v>
      </c>
      <c r="P336" s="29">
        <f ca="1">ABS(SUM(P319:P321)-3*90000)</f>
        <v>81241.903563857311</v>
      </c>
      <c r="Q336" s="14">
        <f ca="1">SUM(K336:P336)/(6*3*1000000)</f>
        <v>6.3832493300107818E-2</v>
      </c>
    </row>
    <row r="337" spans="1:17" x14ac:dyDescent="0.2">
      <c r="A337" s="3" t="s">
        <v>111</v>
      </c>
      <c r="K337" s="29">
        <f ca="1">ABS(SUM(K319:K323)-5*180000)</f>
        <v>191600.01553551713</v>
      </c>
      <c r="L337" s="29">
        <f ca="1">ABS(SUM(L319:L323)-5*360000)</f>
        <v>124602.41167362081</v>
      </c>
      <c r="M337" s="29">
        <f ca="1">ABS(SUM(M319:M323)-5*540000)</f>
        <v>458137.60935361171</v>
      </c>
      <c r="N337" s="29">
        <f ca="1">ABS(SUM(N319:N323)-5*450000)</f>
        <v>620000.05444303481</v>
      </c>
      <c r="O337" s="29">
        <f ca="1">ABS(SUM(O319:O323)-5*180000)</f>
        <v>312062.02141166944</v>
      </c>
      <c r="P337" s="29">
        <f ca="1">ABS(SUM(P319:P323)-5*90000)</f>
        <v>74813.178011024254</v>
      </c>
      <c r="Q337" s="14">
        <f ca="1">SUM(K337:P337)/(6*5*1000000)</f>
        <v>5.9373843014282612E-2</v>
      </c>
    </row>
    <row r="338" spans="1:17" x14ac:dyDescent="0.2">
      <c r="A338" s="3" t="s">
        <v>112</v>
      </c>
      <c r="K338" s="29">
        <f ca="1">ABS(SUM(K319:K328)-10*180000)</f>
        <v>155766.55935259699</v>
      </c>
      <c r="L338" s="29">
        <f ca="1">ABS(SUM(L319:L328)-10*360000)</f>
        <v>287088.13719233125</v>
      </c>
      <c r="M338" s="29">
        <f ca="1">ABS(SUM(M319:M328)-10*540000)</f>
        <v>1650478.4312253958</v>
      </c>
      <c r="N338" s="29">
        <f ca="1">ABS(SUM(N319:N328)-10*450000)</f>
        <v>1044438.9473032719</v>
      </c>
      <c r="O338" s="29">
        <f ca="1">ABS(SUM(O319:O328)-10*180000)</f>
        <v>180350.44342788588</v>
      </c>
      <c r="P338" s="29">
        <f ca="1">ABS(SUM(P319:P328)-10*90000)</f>
        <v>107755.12535996642</v>
      </c>
      <c r="Q338" s="14">
        <f ca="1">SUM(K338:P338)/(6*10*1000000)</f>
        <v>5.709796073102414E-2</v>
      </c>
    </row>
    <row r="339" spans="1:17" x14ac:dyDescent="0.2">
      <c r="A339" s="3" t="s">
        <v>113</v>
      </c>
      <c r="K339" s="29">
        <f ca="1">ABS(SUM(K319:K333)-15*180000)</f>
        <v>155829.48073356319</v>
      </c>
      <c r="L339" s="29">
        <f ca="1">ABS(SUM(L319:L333)-15*360000)</f>
        <v>913077.86980248429</v>
      </c>
      <c r="M339" s="29">
        <f ca="1">ABS(SUM(M319:M333)-15*540000)</f>
        <v>2548944.960199588</v>
      </c>
      <c r="N339" s="29">
        <f ca="1">ABS(SUM(N319:N333)-15*450000)</f>
        <v>969814.53256233968</v>
      </c>
      <c r="O339" s="29">
        <f ca="1">ABS(SUM(O319:O333)-15*180000)</f>
        <v>346326.85443226481</v>
      </c>
      <c r="P339" s="29">
        <f ca="1">ABS(SUM(P319:P333)-15*90000)</f>
        <v>118662.09622765263</v>
      </c>
      <c r="Q339" s="14">
        <f ca="1">SUM(K339:P339)/(6*15*1000000)</f>
        <v>5.6140619932865468E-2</v>
      </c>
    </row>
    <row r="340" spans="1:17" x14ac:dyDescent="0.2">
      <c r="A340" s="42" t="s">
        <v>121</v>
      </c>
      <c r="B340" s="42" t="s">
        <v>122</v>
      </c>
      <c r="C340" s="42" t="s">
        <v>123</v>
      </c>
      <c r="D340" s="42" t="s">
        <v>124</v>
      </c>
      <c r="E340" s="42" t="s">
        <v>125</v>
      </c>
      <c r="F340" s="42" t="s">
        <v>126</v>
      </c>
      <c r="G340" s="42" t="s">
        <v>127</v>
      </c>
      <c r="H340" s="42" t="s">
        <v>128</v>
      </c>
      <c r="I340" s="42" t="s">
        <v>129</v>
      </c>
      <c r="J340" s="42"/>
      <c r="K340" s="42" t="s">
        <v>130</v>
      </c>
      <c r="L340" s="42" t="s">
        <v>131</v>
      </c>
      <c r="M340" s="42" t="s">
        <v>132</v>
      </c>
      <c r="N340" s="42" t="s">
        <v>133</v>
      </c>
      <c r="O340" s="42" t="s">
        <v>134</v>
      </c>
      <c r="P340" s="42" t="s">
        <v>135</v>
      </c>
    </row>
    <row r="341" spans="1:17" x14ac:dyDescent="0.2">
      <c r="A341" s="3" t="s">
        <v>136</v>
      </c>
      <c r="B341" s="20">
        <f t="shared" ref="B341:B355" ca="1" si="196">RAND()*0.1</f>
        <v>4.5588282853045975E-2</v>
      </c>
      <c r="C341" s="20">
        <f t="shared" ref="C341:C355" ca="1" si="197">RAND()*0.2</f>
        <v>7.8292572946625755E-2</v>
      </c>
      <c r="D341" s="20">
        <f t="shared" ref="D341:D355" ca="1" si="198">RAND()*0.3</f>
        <v>0.29735142206604614</v>
      </c>
      <c r="E341" s="20">
        <f t="shared" ref="E341:E355" ca="1" si="199">RAND()*0.25</f>
        <v>0.18771098985075113</v>
      </c>
      <c r="F341" s="20">
        <f t="shared" ref="F341:F355" ca="1" si="200">RAND()*0.1</f>
        <v>7.4110645768707656E-2</v>
      </c>
      <c r="G341" s="20">
        <f t="shared" ref="G341:G355" ca="1" si="201">RAND()*0.05</f>
        <v>5.2850783521938179E-3</v>
      </c>
      <c r="H341" s="20">
        <f t="shared" ref="H341:H355" ca="1" si="202">SUM(B341:G341)</f>
        <v>0.68833899183737046</v>
      </c>
      <c r="I341" s="21">
        <f t="shared" ref="I341:I355" ca="1" si="203">0.7+RAND()*2</f>
        <v>0.71641957633320597</v>
      </c>
      <c r="K341" s="29">
        <f t="shared" ref="K341:K355" ca="1" si="204">B341/H341*I341*1000000</f>
        <v>47448.043296454729</v>
      </c>
      <c r="L341" s="29">
        <f t="shared" ref="L341:L355" ca="1" si="205">C341/H341*I341*1000000</f>
        <v>81486.495179849357</v>
      </c>
      <c r="M341" s="29">
        <f t="shared" ref="M341:M355" ca="1" si="206">D341/H341*I341*1000000</f>
        <v>309481.78491240251</v>
      </c>
      <c r="N341" s="29">
        <f t="shared" ref="N341:N355" ca="1" si="207">E341/H341*I341*1000000</f>
        <v>195368.60386623943</v>
      </c>
      <c r="O341" s="29">
        <f t="shared" ref="O341:O355" ca="1" si="208">F341/H341*I341*1000000</f>
        <v>77133.96752619544</v>
      </c>
      <c r="P341" s="29">
        <f t="shared" ref="P341:P355" ca="1" si="209">G341/H341*I341*1000000</f>
        <v>5500.6815520644896</v>
      </c>
    </row>
    <row r="342" spans="1:17" x14ac:dyDescent="0.2">
      <c r="A342" s="3" t="s">
        <v>137</v>
      </c>
      <c r="B342" s="20">
        <f t="shared" ca="1" si="196"/>
        <v>8.5513236257620376E-2</v>
      </c>
      <c r="C342" s="20">
        <f t="shared" ca="1" si="197"/>
        <v>7.1576361461400659E-2</v>
      </c>
      <c r="D342" s="20">
        <f t="shared" ca="1" si="198"/>
        <v>4.2756034807200617E-2</v>
      </c>
      <c r="E342" s="20">
        <f t="shared" ca="1" si="199"/>
        <v>0.20757985571900342</v>
      </c>
      <c r="F342" s="20">
        <f t="shared" ca="1" si="200"/>
        <v>1.6443370198637931E-2</v>
      </c>
      <c r="G342" s="20">
        <f t="shared" ca="1" si="201"/>
        <v>2.7680108509526936E-2</v>
      </c>
      <c r="H342" s="20">
        <f t="shared" ca="1" si="202"/>
        <v>0.45154896695338997</v>
      </c>
      <c r="I342" s="21">
        <f t="shared" ca="1" si="203"/>
        <v>1.9384627253692142</v>
      </c>
      <c r="K342" s="29">
        <f t="shared" ca="1" si="204"/>
        <v>367101.31822358677</v>
      </c>
      <c r="L342" s="29">
        <f t="shared" ca="1" si="205"/>
        <v>307271.45639733167</v>
      </c>
      <c r="M342" s="29">
        <f t="shared" ca="1" si="206"/>
        <v>183548.15495990776</v>
      </c>
      <c r="N342" s="29">
        <f t="shared" ca="1" si="207"/>
        <v>891123.31617922382</v>
      </c>
      <c r="O342" s="29">
        <f t="shared" ca="1" si="208"/>
        <v>70590.04126300395</v>
      </c>
      <c r="P342" s="29">
        <f t="shared" ca="1" si="209"/>
        <v>118828.43834616005</v>
      </c>
    </row>
    <row r="343" spans="1:17" x14ac:dyDescent="0.2">
      <c r="A343" s="3" t="s">
        <v>138</v>
      </c>
      <c r="B343" s="20">
        <f t="shared" ca="1" si="196"/>
        <v>5.7509624037600966E-3</v>
      </c>
      <c r="C343" s="20">
        <f t="shared" ca="1" si="197"/>
        <v>4.6766162000693591E-2</v>
      </c>
      <c r="D343" s="20">
        <f t="shared" ca="1" si="198"/>
        <v>0.10018127905399557</v>
      </c>
      <c r="E343" s="20">
        <f t="shared" ca="1" si="199"/>
        <v>0.123237633345088</v>
      </c>
      <c r="F343" s="20">
        <f t="shared" ca="1" si="200"/>
        <v>2.82814241883938E-2</v>
      </c>
      <c r="G343" s="20">
        <f t="shared" ca="1" si="201"/>
        <v>6.604753809302622E-3</v>
      </c>
      <c r="H343" s="20">
        <f t="shared" ca="1" si="202"/>
        <v>0.31082221480123373</v>
      </c>
      <c r="I343" s="21">
        <f t="shared" ca="1" si="203"/>
        <v>1.0718156864125172</v>
      </c>
      <c r="K343" s="29">
        <f t="shared" ca="1" si="204"/>
        <v>19831.181372478404</v>
      </c>
      <c r="L343" s="29">
        <f t="shared" ca="1" si="205"/>
        <v>161264.87631428274</v>
      </c>
      <c r="M343" s="29">
        <f t="shared" ca="1" si="206"/>
        <v>345457.50355587516</v>
      </c>
      <c r="N343" s="29">
        <f t="shared" ca="1" si="207"/>
        <v>424963.28217752383</v>
      </c>
      <c r="O343" s="29">
        <f t="shared" ca="1" si="208"/>
        <v>97523.512270804888</v>
      </c>
      <c r="P343" s="29">
        <f t="shared" ca="1" si="209"/>
        <v>22775.330721552011</v>
      </c>
    </row>
    <row r="344" spans="1:17" x14ac:dyDescent="0.2">
      <c r="A344" s="3" t="s">
        <v>139</v>
      </c>
      <c r="B344" s="20">
        <f t="shared" ca="1" si="196"/>
        <v>8.8304512638623225E-2</v>
      </c>
      <c r="C344" s="20">
        <f t="shared" ca="1" si="197"/>
        <v>0.11428158511587548</v>
      </c>
      <c r="D344" s="20">
        <f t="shared" ca="1" si="198"/>
        <v>9.3765955548098981E-2</v>
      </c>
      <c r="E344" s="20">
        <f t="shared" ca="1" si="199"/>
        <v>0.2187495460104891</v>
      </c>
      <c r="F344" s="20">
        <f t="shared" ca="1" si="200"/>
        <v>8.1181355532155927E-2</v>
      </c>
      <c r="G344" s="20">
        <f t="shared" ca="1" si="201"/>
        <v>1.0940617396687558E-3</v>
      </c>
      <c r="H344" s="20">
        <f t="shared" ca="1" si="202"/>
        <v>0.59737701658491138</v>
      </c>
      <c r="I344" s="21">
        <f t="shared" ca="1" si="203"/>
        <v>0.77696581397171083</v>
      </c>
      <c r="K344" s="29">
        <f t="shared" ca="1" si="204"/>
        <v>114851.40143467659</v>
      </c>
      <c r="L344" s="29">
        <f t="shared" ca="1" si="205"/>
        <v>148637.93272319925</v>
      </c>
      <c r="M344" s="29">
        <f t="shared" ca="1" si="206"/>
        <v>121954.71193677676</v>
      </c>
      <c r="N344" s="29">
        <f t="shared" ca="1" si="207"/>
        <v>284511.98213753768</v>
      </c>
      <c r="O344" s="29">
        <f t="shared" ca="1" si="208"/>
        <v>105586.81741885003</v>
      </c>
      <c r="P344" s="29">
        <f t="shared" ca="1" si="209"/>
        <v>1422.968320670594</v>
      </c>
    </row>
    <row r="345" spans="1:17" x14ac:dyDescent="0.2">
      <c r="A345" s="3" t="s">
        <v>140</v>
      </c>
      <c r="B345" s="20">
        <f t="shared" ca="1" si="196"/>
        <v>1.3558660222328368E-2</v>
      </c>
      <c r="C345" s="20">
        <f t="shared" ca="1" si="197"/>
        <v>0.19925760860863695</v>
      </c>
      <c r="D345" s="20">
        <f t="shared" ca="1" si="198"/>
        <v>0.14118719900342633</v>
      </c>
      <c r="E345" s="20">
        <f t="shared" ca="1" si="199"/>
        <v>1.6349414807003693E-3</v>
      </c>
      <c r="F345" s="20">
        <f t="shared" ca="1" si="200"/>
        <v>7.1932977319146746E-2</v>
      </c>
      <c r="G345" s="20">
        <f t="shared" ca="1" si="201"/>
        <v>2.1732709066456253E-2</v>
      </c>
      <c r="H345" s="20">
        <f t="shared" ca="1" si="202"/>
        <v>0.44930409570069502</v>
      </c>
      <c r="I345" s="21">
        <f t="shared" ca="1" si="203"/>
        <v>2.4610778457083189</v>
      </c>
      <c r="K345" s="29">
        <f t="shared" ca="1" si="204"/>
        <v>74268.003808466863</v>
      </c>
      <c r="L345" s="29">
        <f t="shared" ca="1" si="205"/>
        <v>1091440.0532467193</v>
      </c>
      <c r="M345" s="29">
        <f t="shared" ca="1" si="206"/>
        <v>773357.48970428691</v>
      </c>
      <c r="N345" s="29">
        <f t="shared" ca="1" si="207"/>
        <v>8955.445311278987</v>
      </c>
      <c r="O345" s="29">
        <f t="shared" ca="1" si="208"/>
        <v>394015.23055316578</v>
      </c>
      <c r="P345" s="29">
        <f t="shared" ca="1" si="209"/>
        <v>119041.62308440107</v>
      </c>
    </row>
    <row r="346" spans="1:17" x14ac:dyDescent="0.2">
      <c r="A346" s="3" t="s">
        <v>141</v>
      </c>
      <c r="B346" s="20">
        <f t="shared" ca="1" si="196"/>
        <v>5.8529512294092638E-2</v>
      </c>
      <c r="C346" s="20">
        <f t="shared" ca="1" si="197"/>
        <v>0.14282356651586797</v>
      </c>
      <c r="D346" s="20">
        <f t="shared" ca="1" si="198"/>
        <v>0.14095560405259736</v>
      </c>
      <c r="E346" s="20">
        <f t="shared" ca="1" si="199"/>
        <v>0.22987453704973002</v>
      </c>
      <c r="F346" s="20">
        <f t="shared" ca="1" si="200"/>
        <v>3.4006848627145779E-2</v>
      </c>
      <c r="G346" s="20">
        <f t="shared" ca="1" si="201"/>
        <v>1.8524703412569677E-3</v>
      </c>
      <c r="H346" s="20">
        <f t="shared" ca="1" si="202"/>
        <v>0.60804253888069082</v>
      </c>
      <c r="I346" s="21">
        <f t="shared" ca="1" si="203"/>
        <v>0.79022445213275194</v>
      </c>
      <c r="K346" s="29">
        <f t="shared" ca="1" si="204"/>
        <v>76066.144765690333</v>
      </c>
      <c r="L346" s="29">
        <f t="shared" ca="1" si="205"/>
        <v>185616.41231452255</v>
      </c>
      <c r="M346" s="29">
        <f t="shared" ca="1" si="206"/>
        <v>183188.77029977166</v>
      </c>
      <c r="N346" s="29">
        <f t="shared" ca="1" si="207"/>
        <v>298749.62438283692</v>
      </c>
      <c r="O346" s="29">
        <f t="shared" ca="1" si="208"/>
        <v>44195.992232084092</v>
      </c>
      <c r="P346" s="29">
        <f t="shared" ca="1" si="209"/>
        <v>2407.5081378462523</v>
      </c>
    </row>
    <row r="347" spans="1:17" x14ac:dyDescent="0.2">
      <c r="A347" s="3" t="s">
        <v>142</v>
      </c>
      <c r="B347" s="20">
        <f t="shared" ca="1" si="196"/>
        <v>8.2676556609788343E-2</v>
      </c>
      <c r="C347" s="20">
        <f t="shared" ca="1" si="197"/>
        <v>2.9497873819822964E-2</v>
      </c>
      <c r="D347" s="20">
        <f t="shared" ca="1" si="198"/>
        <v>9.4244224579297958E-2</v>
      </c>
      <c r="E347" s="20">
        <f t="shared" ca="1" si="199"/>
        <v>0.15176743212080629</v>
      </c>
      <c r="F347" s="20">
        <f t="shared" ca="1" si="200"/>
        <v>1.9878641133104849E-2</v>
      </c>
      <c r="G347" s="20">
        <f t="shared" ca="1" si="201"/>
        <v>4.4678821726517652E-2</v>
      </c>
      <c r="H347" s="20">
        <f t="shared" ca="1" si="202"/>
        <v>0.42274354998933805</v>
      </c>
      <c r="I347" s="21">
        <f t="shared" ca="1" si="203"/>
        <v>1.0490379827016427</v>
      </c>
      <c r="K347" s="29">
        <f t="shared" ca="1" si="204"/>
        <v>205161.84851274005</v>
      </c>
      <c r="L347" s="29">
        <f t="shared" ca="1" si="205"/>
        <v>73198.964352537427</v>
      </c>
      <c r="M347" s="29">
        <f t="shared" ca="1" si="206"/>
        <v>233867.01284133317</v>
      </c>
      <c r="N347" s="29">
        <f t="shared" ca="1" si="207"/>
        <v>376610.83376868675</v>
      </c>
      <c r="O347" s="29">
        <f t="shared" ca="1" si="208"/>
        <v>49328.841548612989</v>
      </c>
      <c r="P347" s="29">
        <f t="shared" ca="1" si="209"/>
        <v>110870.48167773227</v>
      </c>
    </row>
    <row r="348" spans="1:17" x14ac:dyDescent="0.2">
      <c r="A348" s="3" t="s">
        <v>143</v>
      </c>
      <c r="B348" s="20">
        <f t="shared" ca="1" si="196"/>
        <v>6.5905341335330089E-2</v>
      </c>
      <c r="C348" s="20">
        <f t="shared" ca="1" si="197"/>
        <v>0.17561151755224558</v>
      </c>
      <c r="D348" s="20">
        <f t="shared" ca="1" si="198"/>
        <v>0.10944131012113678</v>
      </c>
      <c r="E348" s="20">
        <f t="shared" ca="1" si="199"/>
        <v>1.8797671349373768E-2</v>
      </c>
      <c r="F348" s="20">
        <f t="shared" ca="1" si="200"/>
        <v>4.3321061172781852E-2</v>
      </c>
      <c r="G348" s="20">
        <f t="shared" ca="1" si="201"/>
        <v>2.2321918775662954E-2</v>
      </c>
      <c r="H348" s="20">
        <f t="shared" ca="1" si="202"/>
        <v>0.43539882030653104</v>
      </c>
      <c r="I348" s="21">
        <f t="shared" ca="1" si="203"/>
        <v>1.8904706714695663</v>
      </c>
      <c r="K348" s="29">
        <f t="shared" ca="1" si="204"/>
        <v>286156.29872381518</v>
      </c>
      <c r="L348" s="29">
        <f t="shared" ca="1" si="205"/>
        <v>762492.70328995271</v>
      </c>
      <c r="M348" s="29">
        <f t="shared" ca="1" si="206"/>
        <v>475186.37484032486</v>
      </c>
      <c r="N348" s="29">
        <f t="shared" ca="1" si="207"/>
        <v>81618.150349824922</v>
      </c>
      <c r="O348" s="29">
        <f t="shared" ca="1" si="208"/>
        <v>188096.96256509263</v>
      </c>
      <c r="P348" s="29">
        <f t="shared" ca="1" si="209"/>
        <v>96920.18170055587</v>
      </c>
    </row>
    <row r="349" spans="1:17" x14ac:dyDescent="0.2">
      <c r="A349" s="3" t="s">
        <v>144</v>
      </c>
      <c r="B349" s="20">
        <f t="shared" ca="1" si="196"/>
        <v>2.8833231939434146E-2</v>
      </c>
      <c r="C349" s="20">
        <f t="shared" ca="1" si="197"/>
        <v>6.0804651777067821E-2</v>
      </c>
      <c r="D349" s="20">
        <f t="shared" ca="1" si="198"/>
        <v>0.16398758488539628</v>
      </c>
      <c r="E349" s="20">
        <f t="shared" ca="1" si="199"/>
        <v>6.0723022172388758E-2</v>
      </c>
      <c r="F349" s="20">
        <f t="shared" ca="1" si="200"/>
        <v>5.9945223683437701E-2</v>
      </c>
      <c r="G349" s="20">
        <f t="shared" ca="1" si="201"/>
        <v>2.5882897923879836E-2</v>
      </c>
      <c r="H349" s="20">
        <f t="shared" ca="1" si="202"/>
        <v>0.40017661238160457</v>
      </c>
      <c r="I349" s="21">
        <f t="shared" ca="1" si="203"/>
        <v>2.0539437729130512</v>
      </c>
      <c r="K349" s="29">
        <f t="shared" ca="1" si="204"/>
        <v>147989.2511521515</v>
      </c>
      <c r="L349" s="29">
        <f t="shared" ca="1" si="205"/>
        <v>312085.54427603999</v>
      </c>
      <c r="M349" s="29">
        <f t="shared" ca="1" si="206"/>
        <v>841681.56856008503</v>
      </c>
      <c r="N349" s="29">
        <f t="shared" ca="1" si="207"/>
        <v>311666.57271941128</v>
      </c>
      <c r="O349" s="29">
        <f t="shared" ca="1" si="208"/>
        <v>307674.44945799792</v>
      </c>
      <c r="P349" s="29">
        <f t="shared" ca="1" si="209"/>
        <v>132846.38674736526</v>
      </c>
    </row>
    <row r="350" spans="1:17" x14ac:dyDescent="0.2">
      <c r="A350" s="3" t="s">
        <v>145</v>
      </c>
      <c r="B350" s="20">
        <f t="shared" ca="1" si="196"/>
        <v>5.4400397191980435E-2</v>
      </c>
      <c r="C350" s="20">
        <f t="shared" ca="1" si="197"/>
        <v>2.2733842961628573E-2</v>
      </c>
      <c r="D350" s="20">
        <f t="shared" ca="1" si="198"/>
        <v>5.8452161754560514E-2</v>
      </c>
      <c r="E350" s="20">
        <f t="shared" ca="1" si="199"/>
        <v>5.6211785120379248E-2</v>
      </c>
      <c r="F350" s="20">
        <f t="shared" ca="1" si="200"/>
        <v>6.887222886891986E-2</v>
      </c>
      <c r="G350" s="20">
        <f t="shared" ca="1" si="201"/>
        <v>2.1292001450836859E-2</v>
      </c>
      <c r="H350" s="20">
        <f t="shared" ca="1" si="202"/>
        <v>0.28196241734830552</v>
      </c>
      <c r="I350" s="21">
        <f t="shared" ca="1" si="203"/>
        <v>1.9389061840105741</v>
      </c>
      <c r="K350" s="29">
        <f t="shared" ca="1" si="204"/>
        <v>374082.71471111436</v>
      </c>
      <c r="L350" s="29">
        <f t="shared" ca="1" si="205"/>
        <v>156328.59555951669</v>
      </c>
      <c r="M350" s="29">
        <f t="shared" ca="1" si="206"/>
        <v>401944.55332216935</v>
      </c>
      <c r="N350" s="29">
        <f t="shared" ca="1" si="207"/>
        <v>386538.66997296788</v>
      </c>
      <c r="O350" s="29">
        <f t="shared" ca="1" si="208"/>
        <v>473597.83518802642</v>
      </c>
      <c r="P350" s="29">
        <f t="shared" ca="1" si="209"/>
        <v>146413.81525677929</v>
      </c>
    </row>
    <row r="351" spans="1:17" x14ac:dyDescent="0.2">
      <c r="A351" s="3" t="s">
        <v>146</v>
      </c>
      <c r="B351" s="20">
        <f t="shared" ca="1" si="196"/>
        <v>8.0652089132053628E-2</v>
      </c>
      <c r="C351" s="20">
        <f t="shared" ca="1" si="197"/>
        <v>8.1106612243141626E-2</v>
      </c>
      <c r="D351" s="20">
        <f t="shared" ca="1" si="198"/>
        <v>4.8914175059199374E-3</v>
      </c>
      <c r="E351" s="20">
        <f t="shared" ca="1" si="199"/>
        <v>1.3660713112401635E-2</v>
      </c>
      <c r="F351" s="20">
        <f t="shared" ca="1" si="200"/>
        <v>3.1895153432544503E-2</v>
      </c>
      <c r="G351" s="20">
        <f t="shared" ca="1" si="201"/>
        <v>1.7854627896296944E-2</v>
      </c>
      <c r="H351" s="20">
        <f t="shared" ca="1" si="202"/>
        <v>0.23006061332235828</v>
      </c>
      <c r="I351" s="21">
        <f t="shared" ca="1" si="203"/>
        <v>2.3160319582456936</v>
      </c>
      <c r="K351" s="29">
        <f t="shared" ca="1" si="204"/>
        <v>811928.70535985427</v>
      </c>
      <c r="L351" s="29">
        <f t="shared" ca="1" si="205"/>
        <v>816504.41276078194</v>
      </c>
      <c r="M351" s="29">
        <f t="shared" ca="1" si="206"/>
        <v>49242.150150053734</v>
      </c>
      <c r="N351" s="29">
        <f t="shared" ca="1" si="207"/>
        <v>137523.09743005194</v>
      </c>
      <c r="O351" s="29">
        <f t="shared" ca="1" si="208"/>
        <v>321090.14053360291</v>
      </c>
      <c r="P351" s="29">
        <f t="shared" ca="1" si="209"/>
        <v>179743.45201134891</v>
      </c>
    </row>
    <row r="352" spans="1:17" x14ac:dyDescent="0.2">
      <c r="A352" s="3" t="s">
        <v>147</v>
      </c>
      <c r="B352" s="20">
        <f t="shared" ca="1" si="196"/>
        <v>8.5486740819100803E-3</v>
      </c>
      <c r="C352" s="20">
        <f t="shared" ca="1" si="197"/>
        <v>9.3883466411234351E-2</v>
      </c>
      <c r="D352" s="20">
        <f t="shared" ca="1" si="198"/>
        <v>0.12699372073910981</v>
      </c>
      <c r="E352" s="20">
        <f t="shared" ca="1" si="199"/>
        <v>0.12418186184965871</v>
      </c>
      <c r="F352" s="20">
        <f t="shared" ca="1" si="200"/>
        <v>4.1031169918917899E-2</v>
      </c>
      <c r="G352" s="20">
        <f t="shared" ca="1" si="201"/>
        <v>1.3040818094435247E-3</v>
      </c>
      <c r="H352" s="20">
        <f t="shared" ca="1" si="202"/>
        <v>0.39594297481027435</v>
      </c>
      <c r="I352" s="21">
        <f t="shared" ca="1" si="203"/>
        <v>2.3778807305154768</v>
      </c>
      <c r="K352" s="29">
        <f t="shared" ca="1" si="204"/>
        <v>51340.037995551218</v>
      </c>
      <c r="L352" s="29">
        <f t="shared" ca="1" si="205"/>
        <v>563827.87395140366</v>
      </c>
      <c r="M352" s="29">
        <f t="shared" ca="1" si="206"/>
        <v>762675.28571934369</v>
      </c>
      <c r="N352" s="29">
        <f t="shared" ca="1" si="207"/>
        <v>745788.3461964028</v>
      </c>
      <c r="O352" s="29">
        <f t="shared" ca="1" si="208"/>
        <v>246417.37449048783</v>
      </c>
      <c r="P352" s="29">
        <f t="shared" ca="1" si="209"/>
        <v>7831.8121622877861</v>
      </c>
    </row>
    <row r="353" spans="1:17" x14ac:dyDescent="0.2">
      <c r="A353" s="3" t="s">
        <v>148</v>
      </c>
      <c r="B353" s="20">
        <f t="shared" ca="1" si="196"/>
        <v>6.2629580691781192E-2</v>
      </c>
      <c r="C353" s="20">
        <f t="shared" ca="1" si="197"/>
        <v>0.12905389939520992</v>
      </c>
      <c r="D353" s="20">
        <f t="shared" ca="1" si="198"/>
        <v>8.8762398748557431E-2</v>
      </c>
      <c r="E353" s="20">
        <f t="shared" ca="1" si="199"/>
        <v>0.15377801185398271</v>
      </c>
      <c r="F353" s="20">
        <f t="shared" ca="1" si="200"/>
        <v>1.6503268798752992E-2</v>
      </c>
      <c r="G353" s="20">
        <f t="shared" ca="1" si="201"/>
        <v>2.8405884847714172E-3</v>
      </c>
      <c r="H353" s="20">
        <f t="shared" ca="1" si="202"/>
        <v>0.4535677479730556</v>
      </c>
      <c r="I353" s="21">
        <f t="shared" ca="1" si="203"/>
        <v>1.8857075560769678</v>
      </c>
      <c r="K353" s="29">
        <f t="shared" ca="1" si="204"/>
        <v>260382.43255214833</v>
      </c>
      <c r="L353" s="29">
        <f t="shared" ca="1" si="205"/>
        <v>536541.48540826351</v>
      </c>
      <c r="M353" s="29">
        <f t="shared" ca="1" si="206"/>
        <v>369029.6031048813</v>
      </c>
      <c r="N353" s="29">
        <f t="shared" ca="1" si="207"/>
        <v>639331.96354334953</v>
      </c>
      <c r="O353" s="29">
        <f t="shared" ca="1" si="208"/>
        <v>68612.327073190623</v>
      </c>
      <c r="P353" s="29">
        <f t="shared" ca="1" si="209"/>
        <v>11809.744395134756</v>
      </c>
    </row>
    <row r="354" spans="1:17" x14ac:dyDescent="0.2">
      <c r="A354" s="3" t="s">
        <v>149</v>
      </c>
      <c r="B354" s="20">
        <f t="shared" ca="1" si="196"/>
        <v>7.2551176317992822E-2</v>
      </c>
      <c r="C354" s="20">
        <f t="shared" ca="1" si="197"/>
        <v>4.2249601462768287E-2</v>
      </c>
      <c r="D354" s="20">
        <f t="shared" ca="1" si="198"/>
        <v>5.2270321803885744E-2</v>
      </c>
      <c r="E354" s="20">
        <f t="shared" ca="1" si="199"/>
        <v>5.0443389334529853E-2</v>
      </c>
      <c r="F354" s="20">
        <f t="shared" ca="1" si="200"/>
        <v>1.0355071759545198E-3</v>
      </c>
      <c r="G354" s="20">
        <f t="shared" ca="1" si="201"/>
        <v>2.6156478210140555E-2</v>
      </c>
      <c r="H354" s="20">
        <f t="shared" ca="1" si="202"/>
        <v>0.24470647430527179</v>
      </c>
      <c r="I354" s="21">
        <f t="shared" ca="1" si="203"/>
        <v>2.5171909134083408</v>
      </c>
      <c r="K354" s="29">
        <f t="shared" ca="1" si="204"/>
        <v>746302.94234435621</v>
      </c>
      <c r="L354" s="29">
        <f t="shared" ca="1" si="205"/>
        <v>434603.59272935241</v>
      </c>
      <c r="M354" s="29">
        <f t="shared" ca="1" si="206"/>
        <v>537682.46001342719</v>
      </c>
      <c r="N354" s="29">
        <f t="shared" ca="1" si="207"/>
        <v>518889.58653376461</v>
      </c>
      <c r="O354" s="29">
        <f t="shared" ca="1" si="208"/>
        <v>10651.819742334032</v>
      </c>
      <c r="P354" s="29">
        <f t="shared" ca="1" si="209"/>
        <v>269060.51204510621</v>
      </c>
    </row>
    <row r="355" spans="1:17" x14ac:dyDescent="0.2">
      <c r="A355" s="3" t="s">
        <v>150</v>
      </c>
      <c r="B355" s="20">
        <f t="shared" ca="1" si="196"/>
        <v>7.0426707267637785E-3</v>
      </c>
      <c r="C355" s="20">
        <f t="shared" ca="1" si="197"/>
        <v>8.7626157129579496E-2</v>
      </c>
      <c r="D355" s="20">
        <f t="shared" ca="1" si="198"/>
        <v>0.11829221065500038</v>
      </c>
      <c r="E355" s="20">
        <f t="shared" ca="1" si="199"/>
        <v>0.22764519627180868</v>
      </c>
      <c r="F355" s="20">
        <f t="shared" ca="1" si="200"/>
        <v>9.3352574874319999E-2</v>
      </c>
      <c r="G355" s="20">
        <f t="shared" ca="1" si="201"/>
        <v>4.7916245395470916E-2</v>
      </c>
      <c r="H355" s="20">
        <f t="shared" ca="1" si="202"/>
        <v>0.58187505505294324</v>
      </c>
      <c r="I355" s="21">
        <f t="shared" ca="1" si="203"/>
        <v>0.75098325126205046</v>
      </c>
      <c r="K355" s="29">
        <f t="shared" ca="1" si="204"/>
        <v>9089.456085158874</v>
      </c>
      <c r="L355" s="29">
        <f t="shared" ca="1" si="205"/>
        <v>113092.6232450082</v>
      </c>
      <c r="M355" s="29">
        <f t="shared" ca="1" si="206"/>
        <v>152671.03854208812</v>
      </c>
      <c r="N355" s="29">
        <f t="shared" ca="1" si="207"/>
        <v>293804.8781191273</v>
      </c>
      <c r="O355" s="29">
        <f t="shared" ca="1" si="208"/>
        <v>120483.28860982374</v>
      </c>
      <c r="P355" s="29">
        <f t="shared" ca="1" si="209"/>
        <v>61841.966660844213</v>
      </c>
    </row>
    <row r="356" spans="1:17" x14ac:dyDescent="0.2">
      <c r="A356" s="42" t="s">
        <v>151</v>
      </c>
      <c r="K356" s="42" t="s">
        <v>152</v>
      </c>
      <c r="L356" s="42" t="s">
        <v>153</v>
      </c>
      <c r="M356" s="42" t="s">
        <v>154</v>
      </c>
      <c r="N356" s="42" t="s">
        <v>155</v>
      </c>
      <c r="O356" s="42" t="s">
        <v>156</v>
      </c>
      <c r="P356" s="42" t="s">
        <v>157</v>
      </c>
      <c r="Q356" s="42" t="s">
        <v>158</v>
      </c>
    </row>
    <row r="357" spans="1:17" x14ac:dyDescent="0.2">
      <c r="A357" s="3" t="s">
        <v>109</v>
      </c>
      <c r="K357" s="29">
        <f ca="1">ABS(K341-1*180000)</f>
        <v>132551.95670354526</v>
      </c>
      <c r="L357" s="29">
        <f ca="1">ABS(L341-1*360000)</f>
        <v>278513.50482015067</v>
      </c>
      <c r="M357" s="29">
        <f ca="1">ABS(M341-1*540000)</f>
        <v>230518.21508759749</v>
      </c>
      <c r="N357" s="29">
        <f ca="1">ABS(N341-1*450000)</f>
        <v>254631.39613376057</v>
      </c>
      <c r="O357" s="29">
        <f ca="1">ABS(O341-1*180000)</f>
        <v>102866.03247380456</v>
      </c>
      <c r="P357" s="29">
        <f ca="1">ABS(P341-1*90000)</f>
        <v>84499.318447935511</v>
      </c>
      <c r="Q357" s="14">
        <f ca="1">SUM(K357:P357)/(6*1*1000000)</f>
        <v>0.18059673727779901</v>
      </c>
    </row>
    <row r="358" spans="1:17" x14ac:dyDescent="0.2">
      <c r="A358" s="3" t="s">
        <v>110</v>
      </c>
      <c r="K358" s="29">
        <f ca="1">ABS(SUM(K341:K343)-3*180000)</f>
        <v>105619.45710748009</v>
      </c>
      <c r="L358" s="29">
        <f ca="1">ABS(SUM(L341:L343)-3*360000)</f>
        <v>529977.17210853624</v>
      </c>
      <c r="M358" s="29">
        <f ca="1">ABS(SUM(M341:M343)-3*540000)</f>
        <v>781512.55657181458</v>
      </c>
      <c r="N358" s="29">
        <f ca="1">ABS(SUM(N341:N343)-3*450000)</f>
        <v>161455.20222298708</v>
      </c>
      <c r="O358" s="29">
        <f ca="1">ABS(SUM(O341:O343)-3*180000)</f>
        <v>294752.47893999569</v>
      </c>
      <c r="P358" s="29">
        <f ca="1">ABS(SUM(P341:P343)-3*90000)</f>
        <v>122895.54938022344</v>
      </c>
      <c r="Q358" s="14">
        <f ca="1">SUM(K358:P358)/(6*3*1000000)</f>
        <v>0.11090068979616874</v>
      </c>
    </row>
    <row r="359" spans="1:17" x14ac:dyDescent="0.2">
      <c r="A359" s="3" t="s">
        <v>111</v>
      </c>
      <c r="K359" s="29">
        <f ca="1">ABS(SUM(K341:K345)-5*180000)</f>
        <v>276500.05186433671</v>
      </c>
      <c r="L359" s="29">
        <f ca="1">ABS(SUM(L341:L345)-5*360000)</f>
        <v>9899.1861386178061</v>
      </c>
      <c r="M359" s="29">
        <f ca="1">ABS(SUM(M341:M345)-5*540000)</f>
        <v>966200.35493075103</v>
      </c>
      <c r="N359" s="29">
        <f ca="1">ABS(SUM(N341:N345)-5*450000)</f>
        <v>445077.37032819632</v>
      </c>
      <c r="O359" s="29">
        <f ca="1">ABS(SUM(O341:O345)-5*180000)</f>
        <v>155150.43096797983</v>
      </c>
      <c r="P359" s="29">
        <f ca="1">ABS(SUM(P341:P345)-5*90000)</f>
        <v>182430.95797515177</v>
      </c>
      <c r="Q359" s="14">
        <f ca="1">SUM(K359:P359)/(6*5*1000000)</f>
        <v>6.7841945073501109E-2</v>
      </c>
    </row>
    <row r="360" spans="1:17" x14ac:dyDescent="0.2">
      <c r="A360" s="3" t="s">
        <v>112</v>
      </c>
      <c r="K360" s="29">
        <f ca="1">ABS(SUM(K341:K350)-10*180000)</f>
        <v>87043.793998825364</v>
      </c>
      <c r="L360" s="29">
        <f ca="1">ABS(SUM(L341:L350)-10*360000)</f>
        <v>320176.96634604875</v>
      </c>
      <c r="M360" s="29">
        <f ca="1">ABS(SUM(M341:M350)-10*540000)</f>
        <v>1530332.0750670671</v>
      </c>
      <c r="N360" s="29">
        <f ca="1">ABS(SUM(N341:N350)-10*450000)</f>
        <v>1239893.5191344684</v>
      </c>
      <c r="O360" s="29">
        <f ca="1">ABS(SUM(O341:O350)-10*180000)</f>
        <v>7743.6500238343142</v>
      </c>
      <c r="P360" s="29">
        <f ca="1">ABS(SUM(P341:P350)-10*90000)</f>
        <v>142972.58445487288</v>
      </c>
      <c r="Q360" s="14">
        <f ca="1">SUM(K360:P360)/(6*10*1000000)</f>
        <v>5.5469376483751942E-2</v>
      </c>
    </row>
    <row r="361" spans="1:17" x14ac:dyDescent="0.2">
      <c r="A361" s="3" t="s">
        <v>113</v>
      </c>
      <c r="K361" s="29">
        <f ca="1">ABS(SUM(K341:K355)-15*180000)</f>
        <v>891999.78033824358</v>
      </c>
      <c r="L361" s="29">
        <f ca="1">ABS(SUM(L341:L355)-15*360000)</f>
        <v>344393.02174876072</v>
      </c>
      <c r="M361" s="29">
        <f ca="1">ABS(SUM(M341:M355)-15*540000)</f>
        <v>2359031.537537274</v>
      </c>
      <c r="N361" s="29">
        <f ca="1">ABS(SUM(N341:N355)-15*450000)</f>
        <v>1154555.6473117732</v>
      </c>
      <c r="O361" s="29">
        <f ca="1">ABS(SUM(O341:O355)-15*180000)</f>
        <v>125001.39952672645</v>
      </c>
      <c r="P361" s="29">
        <f ca="1">ABS(SUM(P341:P355)-15*90000)</f>
        <v>62685.097180151148</v>
      </c>
      <c r="Q361" s="14">
        <f ca="1">SUM(K361:P361)/(6*15*1000000)</f>
        <v>5.4862960929365878E-2</v>
      </c>
    </row>
  </sheetData>
  <mergeCells count="6">
    <mergeCell ref="A31:I31"/>
    <mergeCell ref="A1:F1"/>
    <mergeCell ref="A2:F2"/>
    <mergeCell ref="A5:F5"/>
    <mergeCell ref="A28:F28"/>
    <mergeCell ref="A29:F29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One Fund</vt:lpstr>
      <vt:lpstr>2. Portfolio (10 Funds)</vt:lpstr>
      <vt:lpstr>3. Experiments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Geoffroy De Cooman</cp:lastModifiedBy>
  <cp:revision>0</cp:revision>
  <dcterms:created xsi:type="dcterms:W3CDTF">2026-06-05T09:30:39Z</dcterms:created>
  <dcterms:modified xsi:type="dcterms:W3CDTF">2026-06-23T12:32:05Z</dcterms:modified>
  <dc:language>en-US</dc:language>
</cp:coreProperties>
</file>