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18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hmen.lai/Downloads/"/>
    </mc:Choice>
  </mc:AlternateContent>
  <xr:revisionPtr revIDLastSave="0" documentId="13_ncr:1_{B3E7C178-E320-2E42-9E2D-DA1B17423678}" xr6:coauthVersionLast="47" xr6:coauthVersionMax="47" xr10:uidLastSave="{00000000-0000-0000-0000-000000000000}"/>
  <bookViews>
    <workbookView xWindow="0" yWindow="760" windowWidth="30240" windowHeight="17100" tabRatio="587" xr2:uid="{D5E3762D-5FA3-4CE1-992F-87270A7D5C87}"/>
  </bookViews>
  <sheets>
    <sheet name="Aggregate Scores" sheetId="6" r:id="rId1"/>
    <sheet name="Policy Context" sheetId="1" r:id="rId2"/>
    <sheet name="Access and Care Coverage" sheetId="7" r:id="rId3"/>
    <sheet name="Health System Characteristics" sheetId="2" r:id="rId4"/>
    <sheet name="Disease Burden" sheetId="3" r:id="rId5"/>
    <sheet name="Environmental Factors" sheetId="5" r:id="rId6"/>
    <sheet name="Sources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T42" i="2" l="1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D280" i="7" l="1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D175" i="7"/>
  <c r="D174" i="7"/>
  <c r="D173" i="7"/>
  <c r="D172" i="7"/>
  <c r="D170" i="7"/>
  <c r="D168" i="7"/>
  <c r="D167" i="7"/>
  <c r="D166" i="7"/>
  <c r="D164" i="7"/>
  <c r="D162" i="7"/>
  <c r="H140" i="7"/>
  <c r="H139" i="7"/>
  <c r="H138" i="7"/>
  <c r="H137" i="7"/>
  <c r="H135" i="7"/>
  <c r="H133" i="7"/>
  <c r="H132" i="7"/>
  <c r="H131" i="7"/>
  <c r="H128" i="7"/>
  <c r="H127" i="7"/>
  <c r="H93" i="7"/>
  <c r="H92" i="7"/>
  <c r="H104" i="7"/>
  <c r="H103" i="7"/>
  <c r="K69" i="7"/>
  <c r="F17" i="2" l="1"/>
  <c r="F28" i="2"/>
  <c r="F13" i="2"/>
  <c r="F9" i="2"/>
  <c r="F33" i="2"/>
  <c r="F27" i="2"/>
  <c r="F16" i="2"/>
  <c r="F25" i="2"/>
  <c r="F21" i="2"/>
  <c r="F35" i="2"/>
  <c r="F7" i="2"/>
  <c r="F20" i="2"/>
  <c r="F30" i="2"/>
  <c r="F8" i="2"/>
  <c r="F24" i="2"/>
  <c r="F32" i="2"/>
  <c r="F22" i="2"/>
  <c r="F26" i="2"/>
  <c r="F11" i="2"/>
  <c r="F34" i="2"/>
  <c r="F10" i="2"/>
  <c r="F19" i="2"/>
  <c r="F18" i="2"/>
  <c r="F31" i="2"/>
  <c r="F15" i="2"/>
  <c r="F14" i="2"/>
  <c r="F12" i="2"/>
  <c r="F23" i="2"/>
  <c r="F29" i="2"/>
  <c r="J12" i="7"/>
  <c r="J19" i="7"/>
  <c r="J22" i="7"/>
  <c r="J10" i="7"/>
  <c r="J18" i="7"/>
  <c r="J16" i="7"/>
  <c r="J29" i="7"/>
  <c r="J11" i="7"/>
  <c r="J34" i="7"/>
  <c r="J17" i="7"/>
  <c r="J30" i="7"/>
  <c r="J13" i="7"/>
  <c r="J8" i="7"/>
  <c r="J35" i="7"/>
  <c r="J33" i="7"/>
  <c r="J24" i="7"/>
  <c r="H77" i="7"/>
  <c r="H78" i="7"/>
  <c r="H79" i="7"/>
  <c r="H80" i="7"/>
  <c r="H81" i="7"/>
  <c r="H83" i="7"/>
  <c r="H84" i="7"/>
  <c r="H85" i="7"/>
  <c r="J25" i="7"/>
  <c r="J9" i="7"/>
  <c r="J14" i="7"/>
  <c r="J23" i="7"/>
  <c r="J32" i="7"/>
  <c r="J20" i="7"/>
  <c r="J28" i="7"/>
  <c r="J27" i="7"/>
  <c r="J31" i="7"/>
  <c r="J26" i="7"/>
  <c r="J15" i="7"/>
  <c r="J21" i="7"/>
  <c r="J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H130" i="7"/>
  <c r="H129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05" i="7"/>
  <c r="H102" i="7"/>
  <c r="H99" i="7"/>
  <c r="H97" i="7"/>
  <c r="H96" i="7"/>
  <c r="H95" i="7"/>
  <c r="H94" i="7"/>
  <c r="H91" i="7"/>
  <c r="H90" i="7"/>
  <c r="H86" i="7"/>
  <c r="K67" i="7"/>
  <c r="K64" i="7"/>
  <c r="K63" i="7"/>
  <c r="K62" i="7"/>
  <c r="K61" i="7"/>
  <c r="K60" i="7"/>
  <c r="K59" i="7"/>
  <c r="K56" i="7"/>
  <c r="K55" i="7"/>
  <c r="K51" i="7"/>
  <c r="K50" i="7"/>
  <c r="K49" i="7"/>
  <c r="K48" i="7"/>
  <c r="K47" i="7"/>
  <c r="K46" i="7"/>
  <c r="K45" i="7"/>
  <c r="K44" i="7"/>
  <c r="K43" i="7"/>
  <c r="K42" i="7"/>
  <c r="G18" i="3" l="1"/>
  <c r="G8" i="3" l="1"/>
  <c r="G28" i="3"/>
  <c r="G25" i="3"/>
  <c r="G9" i="3"/>
  <c r="G26" i="3"/>
  <c r="G11" i="3"/>
  <c r="G19" i="3"/>
  <c r="G12" i="3"/>
  <c r="G10" i="3"/>
  <c r="G7" i="3"/>
  <c r="G34" i="3"/>
  <c r="G15" i="3"/>
  <c r="G35" i="3"/>
  <c r="G16" i="3"/>
  <c r="G17" i="3"/>
  <c r="G14" i="3"/>
  <c r="G32" i="3"/>
  <c r="G31" i="3"/>
  <c r="G13" i="3"/>
  <c r="G33" i="3"/>
  <c r="G23" i="3"/>
  <c r="G29" i="3"/>
  <c r="G30" i="3"/>
  <c r="G20" i="3"/>
  <c r="G21" i="3"/>
  <c r="G27" i="3"/>
  <c r="G24" i="3"/>
  <c r="G22" i="3"/>
  <c r="I21" i="6" l="1"/>
  <c r="I11" i="6"/>
  <c r="I22" i="6"/>
  <c r="I17" i="6"/>
  <c r="I25" i="6"/>
  <c r="I4" i="6"/>
  <c r="I7" i="6"/>
  <c r="I13" i="6"/>
  <c r="I31" i="6"/>
  <c r="I19" i="6"/>
  <c r="I15" i="6"/>
  <c r="I18" i="6"/>
  <c r="I6" i="6"/>
  <c r="I8" i="6"/>
  <c r="I14" i="6"/>
  <c r="I28" i="6"/>
  <c r="I12" i="6"/>
  <c r="I10" i="6"/>
  <c r="I27" i="6"/>
  <c r="I30" i="6"/>
  <c r="I26" i="6"/>
  <c r="I32" i="6"/>
  <c r="I16" i="6"/>
  <c r="I23" i="6"/>
  <c r="I20" i="6"/>
  <c r="I24" i="6"/>
  <c r="I5" i="6"/>
  <c r="I29" i="6"/>
  <c r="I9" i="6"/>
  <c r="J16" i="6" l="1"/>
  <c r="J14" i="6"/>
  <c r="J7" i="6"/>
  <c r="J9" i="6"/>
  <c r="J30" i="6"/>
  <c r="J15" i="6"/>
  <c r="J24" i="6"/>
  <c r="J10" i="6"/>
  <c r="J19" i="6"/>
  <c r="J20" i="6"/>
  <c r="J12" i="6"/>
  <c r="J31" i="6"/>
  <c r="J23" i="6"/>
  <c r="J28" i="6"/>
  <c r="J13" i="6"/>
  <c r="J4" i="6"/>
  <c r="J25" i="6"/>
  <c r="J32" i="6"/>
  <c r="J18" i="6"/>
  <c r="J17" i="6"/>
  <c r="J8" i="6"/>
  <c r="J29" i="6"/>
  <c r="J22" i="6"/>
  <c r="J26" i="6"/>
  <c r="J27" i="6"/>
  <c r="J11" i="6"/>
  <c r="J6" i="6"/>
  <c r="J5" i="6"/>
  <c r="J21" i="6"/>
  <c r="E11" i="5"/>
  <c r="E14" i="5"/>
  <c r="E35" i="5"/>
  <c r="E30" i="5"/>
  <c r="E20" i="5"/>
  <c r="E19" i="5"/>
  <c r="E32" i="5"/>
  <c r="E21" i="5"/>
  <c r="E34" i="5"/>
  <c r="E28" i="5"/>
  <c r="E24" i="5"/>
  <c r="E33" i="5"/>
  <c r="E15" i="5"/>
  <c r="E23" i="5"/>
  <c r="E16" i="5"/>
  <c r="E27" i="5"/>
  <c r="E18" i="5"/>
  <c r="E31" i="5"/>
  <c r="E25" i="5"/>
  <c r="E10" i="5"/>
  <c r="E29" i="5"/>
  <c r="E26" i="5"/>
  <c r="E22" i="5"/>
  <c r="E12" i="5"/>
  <c r="E17" i="5"/>
  <c r="E9" i="5"/>
  <c r="E13" i="5"/>
  <c r="E8" i="5"/>
  <c r="E7" i="5"/>
  <c r="G8" i="6" l="1"/>
  <c r="G20" i="6"/>
  <c r="G19" i="6"/>
  <c r="G14" i="6"/>
  <c r="G25" i="6"/>
  <c r="G10" i="6"/>
  <c r="G11" i="6"/>
  <c r="G5" i="6"/>
  <c r="G21" i="6"/>
  <c r="G13" i="6"/>
  <c r="G7" i="6"/>
  <c r="G27" i="6"/>
  <c r="G24" i="6"/>
  <c r="G26" i="6"/>
  <c r="G12" i="6"/>
  <c r="G31" i="6"/>
  <c r="G16" i="6"/>
  <c r="G18" i="6"/>
  <c r="G6" i="6"/>
  <c r="G17" i="6"/>
  <c r="G22" i="6"/>
  <c r="G9" i="6"/>
  <c r="G28" i="6"/>
  <c r="G32" i="6"/>
  <c r="G23" i="6"/>
  <c r="G30" i="6"/>
  <c r="G29" i="6"/>
  <c r="G4" i="6"/>
  <c r="G15" i="6"/>
  <c r="H17" i="6" l="1"/>
  <c r="H4" i="6"/>
  <c r="H26" i="6"/>
  <c r="H10" i="6"/>
  <c r="H15" i="6"/>
  <c r="H22" i="6"/>
  <c r="H24" i="6"/>
  <c r="H25" i="6"/>
  <c r="H9" i="6"/>
  <c r="H14" i="6"/>
  <c r="H6" i="6"/>
  <c r="H19" i="6"/>
  <c r="H18" i="6"/>
  <c r="H20" i="6"/>
  <c r="H16" i="6"/>
  <c r="H32" i="6"/>
  <c r="H5" i="6"/>
  <c r="H27" i="6"/>
  <c r="H29" i="6"/>
  <c r="H7" i="6"/>
  <c r="H30" i="6"/>
  <c r="H13" i="6"/>
  <c r="H23" i="6"/>
  <c r="H21" i="6"/>
  <c r="H8" i="6"/>
  <c r="H31" i="6"/>
  <c r="H28" i="6"/>
  <c r="H12" i="6"/>
  <c r="H11" i="6"/>
</calcChain>
</file>

<file path=xl/sharedStrings.xml><?xml version="1.0" encoding="utf-8"?>
<sst xmlns="http://schemas.openxmlformats.org/spreadsheetml/2006/main" count="852" uniqueCount="277">
  <si>
    <t>SEVERE ASTHMA INDEX OVERALL PERFORMANCE</t>
  </si>
  <si>
    <t>Weight:</t>
  </si>
  <si>
    <t>Country</t>
  </si>
  <si>
    <t>Policy Context</t>
  </si>
  <si>
    <t>Access and Care Coverage</t>
  </si>
  <si>
    <t>Health System
Characteristics</t>
  </si>
  <si>
    <t>Disease Burden</t>
  </si>
  <si>
    <t>Environmental Factors</t>
  </si>
  <si>
    <t>AGGREGATE SCORE (UNWEIGHTED)</t>
  </si>
  <si>
    <t>RANK (UNWEIGHTED)</t>
  </si>
  <si>
    <t>AGGREGATE SCORE (WEIGHTED)</t>
  </si>
  <si>
    <t>RANK (WEIGHTED)</t>
  </si>
  <si>
    <t>France</t>
  </si>
  <si>
    <t>LEGEND</t>
  </si>
  <si>
    <t>Australia</t>
  </si>
  <si>
    <t>Imputed (average based on all available values for given indicator)</t>
  </si>
  <si>
    <t>Canada</t>
  </si>
  <si>
    <t>Austria</t>
  </si>
  <si>
    <t>New Zealand</t>
  </si>
  <si>
    <t>Netherlands</t>
  </si>
  <si>
    <t>Italy</t>
  </si>
  <si>
    <t>Spain</t>
  </si>
  <si>
    <t>Sweden</t>
  </si>
  <si>
    <t>Lithuania</t>
  </si>
  <si>
    <t>Norway</t>
  </si>
  <si>
    <t>Greece</t>
  </si>
  <si>
    <t>Finland</t>
  </si>
  <si>
    <t>Ireland</t>
  </si>
  <si>
    <t>Hungary</t>
  </si>
  <si>
    <t>Denmark</t>
  </si>
  <si>
    <t>United Kingdom</t>
  </si>
  <si>
    <t>Poland</t>
  </si>
  <si>
    <t>Germany</t>
  </si>
  <si>
    <t>Switzerland</t>
  </si>
  <si>
    <t>Japan</t>
  </si>
  <si>
    <t>Portugal</t>
  </si>
  <si>
    <t>Czechia</t>
  </si>
  <si>
    <t>Belgium</t>
  </si>
  <si>
    <t>Slovakia</t>
  </si>
  <si>
    <t>Slovenia</t>
  </si>
  <si>
    <t>Estonia</t>
  </si>
  <si>
    <t>Latvia</t>
  </si>
  <si>
    <t>Min:</t>
  </si>
  <si>
    <t>Max:</t>
  </si>
  <si>
    <t>Asthma strategy</t>
  </si>
  <si>
    <t>Severe asthma registries</t>
  </si>
  <si>
    <t>Occupational exposure policy</t>
  </si>
  <si>
    <t>Personalised asthma care</t>
  </si>
  <si>
    <t>Lifestyle-oriented asthma care</t>
  </si>
  <si>
    <t>Tobacco control</t>
  </si>
  <si>
    <t>Indicator descriptions</t>
  </si>
  <si>
    <t>Provides insight into national policy prioritisation of and engagement with severe asthma.</t>
  </si>
  <si>
    <t>Provides insight into national policy prioritisation of and engagement with asthma.</t>
  </si>
  <si>
    <t>Indicates care guidelines’ alignment with internationally recognised best practices for severe asthma care.</t>
  </si>
  <si>
    <t>Whether a country reports health data to the International Severe Asthma Registry</t>
  </si>
  <si>
    <t>Indication of occupational exposures that may influence health outcomes for asthma patients.</t>
  </si>
  <si>
    <t>Whether a country encourages the use of individualised treatment plans for severe asthma patients</t>
  </si>
  <si>
    <t>Whether weight reduction or physical activity is prescribed by default for high-BMI severe asthma patients in a country</t>
  </si>
  <si>
    <t>Strength and scope of tobacco consumption and sale regulations</t>
  </si>
  <si>
    <t>Existence of national strategy for asthma (not severe-specific) (out of 8)</t>
  </si>
  <si>
    <t>Severe Asthma Registries (Out of 1)</t>
  </si>
  <si>
    <t>Chemical Exposure Regulations (Out of 3)</t>
  </si>
  <si>
    <t>Use of individualised/stratefied treatment regimens (Out of 1)</t>
  </si>
  <si>
    <t>BMI Individualisation (Out of 1)</t>
  </si>
  <si>
    <t>Tobacco Control Laws (Out of 18)</t>
  </si>
  <si>
    <t>Normalised Score (Out of 100)</t>
  </si>
  <si>
    <t>Scorecard Key</t>
  </si>
  <si>
    <t>Scoring for whether a country has a national strategy for severe asthma</t>
  </si>
  <si>
    <t>How uniformly a strategy is implemented across a country (impacts variation and quality of care delivery, access, and clinical standards)</t>
  </si>
  <si>
    <t>Plan to update policy indicates prioritisation of severe asthma among key country stakeholders</t>
  </si>
  <si>
    <t>Existence of guidelines/strategy for severe asthma (1 point)</t>
  </si>
  <si>
    <t>Level of implementation (1=local; 2=regional; 3=national; 0=don't know)</t>
  </si>
  <si>
    <t>Year of implementation (Supplemental, qualitative)</t>
  </si>
  <si>
    <t>Next update is expected in (Supplemental, qualitative)</t>
  </si>
  <si>
    <t>Total (out of 4)</t>
  </si>
  <si>
    <t>1990
1999</t>
  </si>
  <si>
    <t>2022 (last update)</t>
  </si>
  <si>
    <t>2022 (revision)</t>
  </si>
  <si>
    <t>2021 (last update)</t>
  </si>
  <si>
    <t>2022 (Latest update)</t>
  </si>
  <si>
    <t>2020 (last update)</t>
  </si>
  <si>
    <t>2022 (update)</t>
  </si>
  <si>
    <t>2015 (update)</t>
  </si>
  <si>
    <t>Indication of a multi-pronged approach to asthma care</t>
  </si>
  <si>
    <t>Indication of focus on severe asthma</t>
  </si>
  <si>
    <t>Existence of national strategy for asthma (not severe asthma) (1 point)</t>
  </si>
  <si>
    <t>To what extent is this national strategy implemented? (5=fully implemented; 4=partially implemented; 3=under approval process; 2=in development; 1=planned, but not in development; 0=don't know)</t>
  </si>
  <si>
    <t>Does it include environmental factors such as air quality and pollution? (1=yes; 0=no; 0=don't know)</t>
  </si>
  <si>
    <t>Does it include specific elements related to severe asthma? (1=yes; 0=no; 0=don't know)</t>
  </si>
  <si>
    <t>Updating  the strategy in the future? (supplemental, qualitative)</t>
  </si>
  <si>
    <t>When? (supplemental, qualitative)</t>
  </si>
  <si>
    <t>Total (out of 8)</t>
  </si>
  <si>
    <t>yes</t>
  </si>
  <si>
    <t>unknown</t>
  </si>
  <si>
    <t>Assessment of practice guidelines' alignment with selected internationally recognised best practices in care related to severe asthma care.</t>
  </si>
  <si>
    <t>Alignment with guidelines for adolescents and adults with symptoms and/or exacerbations despite medium or high dose ICS-LABA or taking maintenance OCS (2=full alignment; 1=partial alignment; 0=no alignment; 0=don't know)</t>
  </si>
  <si>
    <t>Alignment with guidelines for diagnosis and treatment of severe asthma phenotypes (2=full alignment; 1=partial alignment; 0=no alignment; 0=don't know)</t>
  </si>
  <si>
    <t>Alignment with guidelines for treatment tracks including personal control-based asthma management (2=full alignment; 1=partial alignment; 0=no alignment; 0=don't know)</t>
  </si>
  <si>
    <t>Alignment with guidelines for management of worsening asthma and exacerbations (2=full alignment; 1=partial alignment; 0=no alignment; 0=don't know)</t>
  </si>
  <si>
    <t>Per guidelines, is it standard to assess the patient’s inflammatory phenotype? (2=yes, uniform standard in COUNTRY; 1=not standard everywhere in COUNTRY; 0=not standard; 0=don't know)</t>
  </si>
  <si>
    <t>Total (out of 10)</t>
  </si>
  <si>
    <t>Whether a country has chemical exposure regulations for workplaces</t>
  </si>
  <si>
    <t>Indication of uniformity of implementation and application of regulations</t>
  </si>
  <si>
    <t>Existence of chemical exposure workplace regulations (1=yes; 0=no; 0=don't know)</t>
  </si>
  <si>
    <t>Level of implementation (2=national; 1=regional; 0=don't know)</t>
  </si>
  <si>
    <t>Total (out of 3)</t>
  </si>
  <si>
    <t>Treatment and drug access</t>
  </si>
  <si>
    <t>Diagnosis</t>
  </si>
  <si>
    <t>Asthma characterisation</t>
  </si>
  <si>
    <t>Specialist care</t>
  </si>
  <si>
    <t>Telemedicine and remote care</t>
  </si>
  <si>
    <t>Digital therapeutics</t>
  </si>
  <si>
    <t>Health service access and equity</t>
  </si>
  <si>
    <t>Assessment of extent of public payor (insurance) coverage for a range of drugs for asthma treatment</t>
  </si>
  <si>
    <t>Assessment of extent of public payor (insurance) coverage for approved biologics for the treatment of severe asthma</t>
  </si>
  <si>
    <t>Assessment of the application of selected diagnostic tools and methods for disease characterisation</t>
  </si>
  <si>
    <t>Assessment of the application of FeNO for diagnostic and disease management purposes as well as public payor (insurance) coverage for FeNO</t>
  </si>
  <si>
    <t>Assessment of specific specialist referral pathways for severe asthma patients, direct access to specialists, and extent of public payor (insurance) coverage for specialist care</t>
  </si>
  <si>
    <t>Assessment of use of telemedicine and remote care in a country and extent of public payor (insurance) coverage for telemedicine and remote care consultations</t>
  </si>
  <si>
    <t>Assessment of access to digital therapeutics (e.g., approved condition management apps/monitoring tools) and extent of public payor (insurance) coverage for digital therapeutics</t>
  </si>
  <si>
    <t>Percentage of the national population reporting unmet healthcare needs due to distance from points of care, financial barriers, and waiting lists</t>
  </si>
  <si>
    <t>Treatment and Drug Access (Out of 18)</t>
  </si>
  <si>
    <t>Access to Biologics (Out of 12)</t>
  </si>
  <si>
    <t>Diagnostics (inflammatory Phenotyping) (Out of 6)</t>
  </si>
  <si>
    <t>Diagnostics (FeNO Access) (Out of 4)</t>
  </si>
  <si>
    <t>Specialist Care (Out of 4)</t>
  </si>
  <si>
    <t>Telemedicine/Remote Care (Out of 3)</t>
  </si>
  <si>
    <t>Digital Therapeutics (Out of 3)</t>
  </si>
  <si>
    <t>Inhaled corticosteroids (ICS)</t>
  </si>
  <si>
    <t>Oral corticosteroids (OCS)</t>
  </si>
  <si>
    <t>Intravenous Corticosteroids (IVC)</t>
  </si>
  <si>
    <t>Leukotrine modifiers</t>
  </si>
  <si>
    <t>Combination inhalers</t>
  </si>
  <si>
    <t>Short-acting beta agonists</t>
  </si>
  <si>
    <t>Long-acting beta agonists</t>
  </si>
  <si>
    <t>Short-acting muscarinic antagonists</t>
  </si>
  <si>
    <t>Long-acting muscarinic antagonists</t>
  </si>
  <si>
    <t>ICS (2=full payor coverage; 1=partial payor coveage; 0=no coverage; 0=don't know)</t>
  </si>
  <si>
    <t>OCS (2=full payor coverage; 1=partial payor coveage; 0=no coverage; 0=don't know)</t>
  </si>
  <si>
    <t>IV Corticosteriods (2=full payor coverage; 1=partial payor coveage; 0=no coverage; 0=don't know)</t>
  </si>
  <si>
    <t>Leukotrine modifiers (2=full payor coverage; 1=partial payor coveage; 0=no coverage; 0=don't know)</t>
  </si>
  <si>
    <t>Combination inhalers (2=full payor coverage; 1=partial payor coveage; 0=no coverage; 0=don't know)</t>
  </si>
  <si>
    <t>SABA (2=full payor coverage; 1=partial payor coveage; 0=no coverage; 0=don't know)</t>
  </si>
  <si>
    <t>LABA (2=full payor coverage; 1=partial payor coveage; 0=no coverage; 0=don't know)</t>
  </si>
  <si>
    <t>SAMA (2=full payor coverage; 1=partial payor coveage; 0=no coverage; 0=don't know)</t>
  </si>
  <si>
    <t>LAMA (2=full payor coverage; 1=partial payor coveage; 0=no coverage; 0=don't know)</t>
  </si>
  <si>
    <t>Total (out of 18)</t>
  </si>
  <si>
    <t>Xolair (Omalizumab)</t>
  </si>
  <si>
    <t>Nucala (Mepolizumab)</t>
  </si>
  <si>
    <t>Dupixent (Dupilumab)</t>
  </si>
  <si>
    <t>Cinqair (Reslizumab)</t>
  </si>
  <si>
    <t>Fasenra (Benralizumab)</t>
  </si>
  <si>
    <t>Tezspire (Tezepelumab)</t>
  </si>
  <si>
    <t>Total (out of 12)</t>
  </si>
  <si>
    <t>Spirometry testing</t>
  </si>
  <si>
    <t xml:space="preserve">FeNO </t>
  </si>
  <si>
    <t>Assessment of allergen-specific immunoglobulin E (IgE)</t>
  </si>
  <si>
    <t>Allergy testing</t>
  </si>
  <si>
    <t>Gas diffusion test</t>
  </si>
  <si>
    <t>X-ray imaging</t>
  </si>
  <si>
    <t>Spirometry Testing (1=used in phenotyping; 0=not used in phentyping; 0=don't know)</t>
  </si>
  <si>
    <t>Total (out of 6)</t>
  </si>
  <si>
    <t>Whether FeNO is used to assess risk of future asthma attacks and/or medication adherence</t>
  </si>
  <si>
    <t>Public payor coverage for FeNO</t>
  </si>
  <si>
    <t>FeNO Testing used to assess risk of future asthma attacks and/or medication adherence (2=both applications; 1=only one application; 0=not used; 0=don't know)</t>
  </si>
  <si>
    <t>FeNO Reimbursement(2=full payor coverage; 1=partial payor coverage; 0=no payor coverage; 0=don't know)</t>
  </si>
  <si>
    <t>Whether national referral pathways between primary and specialist care exist</t>
  </si>
  <si>
    <t>Ability to access specialist care without a referral</t>
  </si>
  <si>
    <t>Public payor coverage for specialist care</t>
  </si>
  <si>
    <t>Existence of national referral pathways between primary and specialist care (1=yes; 0=no; 0=don't know)</t>
  </si>
  <si>
    <t>Possibility to access specialist care without referral? (1=yes; 0=no; 0=don't know)</t>
  </si>
  <si>
    <t>Public payor coverage for specialist care (2=full payor coverage; 1=partial payor coverage; 0=no payor coverage; 0=don't know)</t>
  </si>
  <si>
    <t>Whether telemedicine consultation/remote care is available to patients</t>
  </si>
  <si>
    <t>Public payor coverage for telemedicine/remote care</t>
  </si>
  <si>
    <t>Availability of telemedicine consultation/remote care (1=yes; 0=no; 0=don't know)</t>
  </si>
  <si>
    <t>Reimbursement for telemedicine/remote care (2=full coverage; 1=partial coverage; 0=no; 0=don't know)</t>
  </si>
  <si>
    <t>Whether digital therapeutics are approved for use</t>
  </si>
  <si>
    <t>Public payor coverage for digital therapeutics</t>
  </si>
  <si>
    <t>Availability of digital therapeutics (are digital therapeutics approved in COUNTRY?) (1=yes; 0=no; 0=don't know)</t>
  </si>
  <si>
    <t>Reimbursement for digital therapeutics (2=full coverage; 1=partial coverage; 0=no; 0=don't know)</t>
  </si>
  <si>
    <t>Health System Characteristics</t>
  </si>
  <si>
    <t>Asthma hospitalisations</t>
  </si>
  <si>
    <t>Average number of days in hospital</t>
  </si>
  <si>
    <t xml:space="preserve">Health data collection and reporting </t>
  </si>
  <si>
    <t>Respiratory specialists</t>
  </si>
  <si>
    <t>Number of asthma-related hospitalisations per 100,000 population</t>
  </si>
  <si>
    <t>Average number of days in hospital per asthma patient</t>
  </si>
  <si>
    <t>Assessment of level of granularity and disaggregation of asthma and asthma-relevant health and outcome data and to which kinds of registries these data are reported.</t>
  </si>
  <si>
    <t>Number of respiratory specialists per 100,000 population</t>
  </si>
  <si>
    <t>Annual Asthma Hospitalisations (per 100,000) (MIN: 0 / MAX: 150) - NOTE: NEGATIVE DIRECTION INDICATOR</t>
  </si>
  <si>
    <t>Average number of days in hospital per asthma patient (MIN: 0 / MAX: 20) - NOTE: NEGATIVE DIRECTION INDICATOR</t>
  </si>
  <si>
    <t>Health data recording/reporting (Out of 18)</t>
  </si>
  <si>
    <t>Number of respiratory specialists per 100,000 (MIN: 0 / MAX: 15)</t>
  </si>
  <si>
    <t>Type(s) of registries to which  severe asthma population health outcome data are reported</t>
  </si>
  <si>
    <t>Whether data are disaggregated by age</t>
  </si>
  <si>
    <t>Whether data are disaggregated by sex</t>
  </si>
  <si>
    <t>Whether data are disaggregated by income</t>
  </si>
  <si>
    <t>Whether data are disaggregated by race/ethnicity</t>
  </si>
  <si>
    <t>Whether data are disaggregated by geographic location</t>
  </si>
  <si>
    <t>Recording of patient reported outcomes related to treatment to a health data registry (3=Multi-/international registry; 2=National registry; 1=Subnational registry; 0=not recorded; 0=don't know)</t>
  </si>
  <si>
    <t>Age (1=factor used in disaggregation; 0=factor not used in disaggregation; 0=don't know)</t>
  </si>
  <si>
    <t>Sex (1=factor used in disaggregation; 0=factor not used in disaggregation; 0=don't know)</t>
  </si>
  <si>
    <t>Income bracket (1=factor used in disaggregation; 0=factor not used in disaggregation; 0=don't know)</t>
  </si>
  <si>
    <t>Race/ethnicity (1=factor used in disaggregation; 0=factor not used in disaggregation; 0=don't know)</t>
  </si>
  <si>
    <t>Geographical location (1=factor used in disaggregation; 0=factor not used in disaggregation; 0=don't know)</t>
  </si>
  <si>
    <t>Data concerning hospitalisation for severe asthma in my country are disaggregated by:</t>
  </si>
  <si>
    <t>Age (1=factor used in disaggregation; 0=factor not used in disaggregation; 0=don't know)2</t>
  </si>
  <si>
    <t>Sex (1=factor used in disaggregation; 0=factor not used in disaggregation; 0=don't know)2</t>
  </si>
  <si>
    <t>Income bracket (1=factor used in disaggregation; 0=factor not used in disaggregation; 0=don't know)2</t>
  </si>
  <si>
    <t>Race/ethnicity (1=factor used in disaggregation; 0=factor not used in disaggregation; 0=don't know)2</t>
  </si>
  <si>
    <t>Geographical location (1=factor used in disaggregation; 0=factor not used in disaggregation; 0=don't know)2</t>
  </si>
  <si>
    <t>Data concerning medication provision for severe asthma patients in my country are disaggregated by:</t>
  </si>
  <si>
    <t>Age (1=factor used in disaggregation; 0=factor not used in disaggregation; 0=don't know)3</t>
  </si>
  <si>
    <t>Sex (1=factor used in disaggregation; 0=factor not used in disaggregation; 0=don't know)3</t>
  </si>
  <si>
    <t>Income bracket (1=factor used in disaggregation; 0=factor not used in disaggregation; 0=don't know)3</t>
  </si>
  <si>
    <t>Race/ethnicity (1=factor used in disaggregation; 0=factor not used in disaggregation; 0=don't know)3</t>
  </si>
  <si>
    <t>Geographical location (1=factor used in disaggregation; 0=factor not used in disaggregation; 0=don't know)3</t>
  </si>
  <si>
    <t>Societal cost of severe asthma</t>
  </si>
  <si>
    <t>Burden of asthma</t>
  </si>
  <si>
    <t>Adult obesity rate</t>
  </si>
  <si>
    <t>Adult tobacco use rate</t>
  </si>
  <si>
    <t>Asthma disability-adjusted life years per 100,000 among population aged 0 to 40 * GDP Per Capita (purchasing power parity 2021 International Dollars)</t>
  </si>
  <si>
    <t>Asthma disability-adjusted lifeyears (DALYs) as a percentage of all country DALYs</t>
  </si>
  <si>
    <t>Rate of obesity among the adult population</t>
  </si>
  <si>
    <t>Rate of tobacco use among the adult population</t>
  </si>
  <si>
    <t>Societal Cost of Severe Asthma (Asthma DALYs per 100,000 among population aged 0 to 40 * GDP Per Capita (PPP 2021 International Dollars)</t>
  </si>
  <si>
    <t>Asthma DALYs as % of all Country DALYs (MIN: 0 / MAX: 3) - NOTE: NEGATIVE DIRECTION INDICATOR</t>
  </si>
  <si>
    <t>Adult obesity rate (% of adults) (MIN: 0 / MAX: 61) - NOTE: NEGATIVE DIRECTION INDICATOR</t>
  </si>
  <si>
    <t>Adult tobacco use rate (% of adults) (MIN: 0 / MAX: 52.1) - NOTE: NEGATIVE DIRECTION INDICATOR</t>
  </si>
  <si>
    <t>Indoor air quality</t>
  </si>
  <si>
    <t>Particulate matter levels</t>
  </si>
  <si>
    <t>Surface temperature increase</t>
  </si>
  <si>
    <t>Percentage of population living in a dwelling with a leaking roof, damp walls, floors or foundation, or rot in window frames of floor</t>
  </si>
  <si>
    <t>Average level of exposure of a nation's population to concentrations of suspended particles measuring less than 2.5 microns in aerodynamic diameter</t>
  </si>
  <si>
    <t>Mean surface temperature change during the period 1961-2021, using temperatures between 1951 and 1980 as a baseline.</t>
  </si>
  <si>
    <t>Indoor Air Quality ( MIN: 0 / MAX: 100) - NOTE: NEGATIVE DIRECTION INDICATOR</t>
  </si>
  <si>
    <t>Particulate matter levels ( MIN: 0 / MAX: 100) - NOTE: NEGATIVE DIRECTION INDICATOR</t>
  </si>
  <si>
    <t>Access to severe asthma-specific treatments</t>
  </si>
  <si>
    <t>Equity (Unmet Need % population reporting unmet healthcare needs due to distance from care, financial barriers, and waiting lists) - NOTE: NEGATIVE DIRECTION INDICATOR</t>
  </si>
  <si>
    <t>Severe asthma care guidelines</t>
  </si>
  <si>
    <t>Existence and level of implementation of guidelines severe asthma (Out of 4)</t>
  </si>
  <si>
    <t>Provides insight into prioritisation of and engagement with severe asthma.</t>
  </si>
  <si>
    <t>Best practices in asthma care</t>
  </si>
  <si>
    <t>Existence and level of implementation of national strategy for severe asthma</t>
  </si>
  <si>
    <t>Existence of national strategy for general asthma</t>
  </si>
  <si>
    <t>Scoring for whether a country has guidelines for asthma</t>
  </si>
  <si>
    <t>How uniformly guidelines are implemented across a country</t>
  </si>
  <si>
    <t>Age of guidelines may impact alignment with and adherence to best practices</t>
  </si>
  <si>
    <t>Plan to update guidelines indicates prioritisation of severe asthma among key country stakeholders</t>
  </si>
  <si>
    <t>National care guidelines' level of alignment with GINA guidelines for "difficult to treat asthma"</t>
  </si>
  <si>
    <t>Access to Biologics</t>
  </si>
  <si>
    <t>Xolair (Omalizumab) (2=full payor coverage; 1=partial payor coverage; 0=no coverage; 0=don't know)</t>
  </si>
  <si>
    <t>Nucala (Mepolizumab) (2=full payor coverage; 1=partial payor coverage; 0=no coverage; 0=don't know)</t>
  </si>
  <si>
    <t>Dupixent (Dupilumab) (2=full payor coverage; 1=partial payor coverage; 0=no coverage; 0=don't know)</t>
  </si>
  <si>
    <t>Cinqair (Reslizumab) (2=full payor coverage; 1=partial payor coverage; 0=no coverage; 0=don't know)</t>
  </si>
  <si>
    <t>Fasenra (Benralizumab) (2=full payor coverage; 1=partial payor coverage; 0=no coverage; 0=don't know)</t>
  </si>
  <si>
    <t>Tezspire (Tezepelumab) (2=full payor coverage; 1=partial payor coverage; 0=no coverage; 0=don't know)</t>
  </si>
  <si>
    <t>FeNO (1=used in phenotyping; 0=not used in phenotyping; 0=don't know)</t>
  </si>
  <si>
    <t>Assessment of IgE (1=used in phenotyping; 0=not used in phenotyping; 0=don't know)</t>
  </si>
  <si>
    <t>Allergy testing (1=used in phenotyping; 0=not used in phenotyping; 0=don't know)</t>
  </si>
  <si>
    <t>Gas diffusion test (1=used in phenotyping; 0=not used in phenotyping; 0=don't know)</t>
  </si>
  <si>
    <t>X-ray imaging (1=used in phenotyping; 0=not used in phenotyping; 0=don't know)</t>
  </si>
  <si>
    <t>Diagnostics (FeNO Access)</t>
  </si>
  <si>
    <t>Diagnostics (inflammatory Phenotyping)</t>
  </si>
  <si>
    <t>Treatment and Drug Access</t>
  </si>
  <si>
    <t>Specialist Care</t>
  </si>
  <si>
    <t>Telemedicine/Remote Care</t>
  </si>
  <si>
    <t>Health data/outcome reporting</t>
  </si>
  <si>
    <t>Estimated severe asthma deaths</t>
  </si>
  <si>
    <t>Asthma deaths as a percentage of all recorded deaths among ages 0-40</t>
  </si>
  <si>
    <t>Asthma Deaths % of all Deaths aged 0-40 (MIN: 0 / MAX: 2.83) -  NOTE: NEGATIVE DIRECTION INDICATOR</t>
  </si>
  <si>
    <t>Surface temperature increase (increase anomaly relative to 1951-1980 global average) ( MIN: -0.288 / MAX: 2.543) - NOTE: NEGATIVE DIRECTION INDICATOR</t>
  </si>
  <si>
    <t>Lower reliability of data</t>
  </si>
  <si>
    <t>National care guidelines' level of alignment with GINA strategy for "difficult-to-treat and severe asthma" (Out of 10)</t>
  </si>
  <si>
    <t>Republic of Korea</t>
  </si>
  <si>
    <t>INDICATOR NAMES</t>
  </si>
  <si>
    <t>Country / Indicator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</si>
</sst>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4" borderId="0" xfId="0" applyFill="1"/>
    <xf numFmtId="0" fontId="0" fillId="3" borderId="0" xfId="0" applyFill="1"/>
    <xf numFmtId="0" fontId="0" fillId="2" borderId="0" xfId="0" applyFill="1"/>
    <xf numFmtId="2" fontId="0" fillId="0" borderId="0" xfId="0" applyNumberFormat="1" applyAlignment="1">
      <alignment horizontal="right"/>
    </xf>
    <xf numFmtId="2" fontId="0" fillId="3" borderId="0" xfId="0" applyNumberFormat="1" applyFill="1" applyAlignment="1">
      <alignment horizontal="right"/>
    </xf>
    <xf numFmtId="0" fontId="1" fillId="0" borderId="9" xfId="0" applyFont="1" applyBorder="1" applyAlignment="1">
      <alignment horizontal="center"/>
    </xf>
    <xf numFmtId="1" fontId="0" fillId="0" borderId="0" xfId="0" applyNumberFormat="1"/>
    <xf numFmtId="0" fontId="2" fillId="5" borderId="0" xfId="0" applyFont="1" applyFill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4" borderId="17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right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center" vertical="center" wrapText="1"/>
    </xf>
    <xf numFmtId="0" fontId="0" fillId="0" borderId="29" xfId="0" applyBorder="1"/>
    <xf numFmtId="0" fontId="0" fillId="5" borderId="21" xfId="0" applyFill="1" applyBorder="1" applyAlignment="1">
      <alignment horizontal="center"/>
    </xf>
    <xf numFmtId="0" fontId="2" fillId="5" borderId="0" xfId="0" applyFont="1" applyFill="1" applyAlignment="1">
      <alignment horizontal="right"/>
    </xf>
    <xf numFmtId="0" fontId="2" fillId="5" borderId="21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4" borderId="13" xfId="0" applyFill="1" applyBorder="1"/>
    <xf numFmtId="0" fontId="0" fillId="0" borderId="39" xfId="0" applyBorder="1"/>
    <xf numFmtId="0" fontId="0" fillId="0" borderId="19" xfId="0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0" fillId="5" borderId="0" xfId="0" applyFill="1"/>
    <xf numFmtId="0" fontId="1" fillId="0" borderId="0" xfId="0" applyFont="1"/>
    <xf numFmtId="0" fontId="2" fillId="5" borderId="0" xfId="0" applyFont="1" applyFill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7" xfId="0" applyBorder="1" applyAlignment="1">
      <alignment horizontal="right" wrapText="1"/>
    </xf>
    <xf numFmtId="0" fontId="0" fillId="8" borderId="5" xfId="0" applyFill="1" applyBorder="1"/>
    <xf numFmtId="0" fontId="0" fillId="9" borderId="0" xfId="0" applyFill="1"/>
    <xf numFmtId="0" fontId="0" fillId="2" borderId="0" xfId="0" applyFill="1" applyAlignment="1">
      <alignment horizontal="center" vertical="center" wrapText="1"/>
    </xf>
    <xf numFmtId="0" fontId="0" fillId="8" borderId="0" xfId="0" applyFill="1"/>
    <xf numFmtId="0" fontId="4" fillId="8" borderId="22" xfId="0" applyFont="1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/>
    </xf>
    <xf numFmtId="0" fontId="0" fillId="8" borderId="22" xfId="0" applyFill="1" applyBorder="1" applyAlignment="1">
      <alignment horizontal="right"/>
    </xf>
    <xf numFmtId="0" fontId="0" fillId="8" borderId="28" xfId="0" applyFill="1" applyBorder="1" applyAlignment="1">
      <alignment horizontal="right"/>
    </xf>
    <xf numFmtId="0" fontId="4" fillId="2" borderId="17" xfId="0" applyFont="1" applyFill="1" applyBorder="1"/>
    <xf numFmtId="0" fontId="4" fillId="0" borderId="17" xfId="0" applyFont="1" applyBorder="1"/>
    <xf numFmtId="0" fontId="0" fillId="2" borderId="17" xfId="0" applyFill="1" applyBorder="1"/>
    <xf numFmtId="0" fontId="0" fillId="9" borderId="17" xfId="0" applyFill="1" applyBorder="1"/>
    <xf numFmtId="0" fontId="0" fillId="8" borderId="30" xfId="0" applyFill="1" applyBorder="1"/>
    <xf numFmtId="0" fontId="0" fillId="9" borderId="14" xfId="0" applyFill="1" applyBorder="1"/>
    <xf numFmtId="0" fontId="2" fillId="0" borderId="0" xfId="0" applyFont="1"/>
    <xf numFmtId="0" fontId="2" fillId="5" borderId="9" xfId="0" applyFont="1" applyFill="1" applyBorder="1"/>
    <xf numFmtId="0" fontId="2" fillId="5" borderId="35" xfId="0" applyFont="1" applyFill="1" applyBorder="1"/>
    <xf numFmtId="0" fontId="1" fillId="0" borderId="32" xfId="0" applyFont="1" applyBorder="1"/>
    <xf numFmtId="0" fontId="0" fillId="5" borderId="9" xfId="0" applyFill="1" applyBorder="1"/>
    <xf numFmtId="0" fontId="0" fillId="5" borderId="35" xfId="0" applyFill="1" applyBorder="1"/>
    <xf numFmtId="0" fontId="2" fillId="0" borderId="0" xfId="0" applyFont="1" applyAlignment="1">
      <alignment horizontal="right"/>
    </xf>
    <xf numFmtId="0" fontId="2" fillId="5" borderId="31" xfId="0" applyFont="1" applyFill="1" applyBorder="1" applyAlignment="1">
      <alignment horizontal="right"/>
    </xf>
    <xf numFmtId="0" fontId="2" fillId="5" borderId="32" xfId="0" applyFont="1" applyFill="1" applyBorder="1" applyAlignment="1">
      <alignment horizontal="right"/>
    </xf>
    <xf numFmtId="0" fontId="2" fillId="5" borderId="34" xfId="0" applyFont="1" applyFill="1" applyBorder="1" applyAlignment="1">
      <alignment horizontal="right"/>
    </xf>
    <xf numFmtId="0" fontId="2" fillId="5" borderId="43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3" borderId="13" xfId="0" applyFill="1" applyBorder="1"/>
    <xf numFmtId="0" fontId="0" fillId="8" borderId="17" xfId="0" applyFill="1" applyBorder="1"/>
    <xf numFmtId="0" fontId="0" fillId="4" borderId="17" xfId="0" applyFill="1" applyBorder="1"/>
    <xf numFmtId="1" fontId="0" fillId="0" borderId="0" xfId="0" applyNumberFormat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5" borderId="44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43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8" fillId="5" borderId="0" xfId="0" applyFont="1" applyFill="1"/>
    <xf numFmtId="0" fontId="5" fillId="0" borderId="0" xfId="1"/>
    <xf numFmtId="164" fontId="0" fillId="0" borderId="0" xfId="0" applyNumberFormat="1"/>
    <xf numFmtId="0" fontId="0" fillId="9" borderId="13" xfId="0" applyFill="1" applyBorder="1"/>
    <xf numFmtId="0" fontId="0" fillId="2" borderId="13" xfId="0" applyFill="1" applyBorder="1"/>
    <xf numFmtId="0" fontId="0" fillId="2" borderId="39" xfId="0" applyFill="1" applyBorder="1"/>
    <xf numFmtId="0" fontId="0" fillId="9" borderId="39" xfId="0" applyFill="1" applyBorder="1"/>
    <xf numFmtId="0" fontId="8" fillId="0" borderId="0" xfId="0" applyFont="1" applyAlignment="1">
      <alignment horizontal="center" vertical="center" wrapText="1"/>
    </xf>
    <xf numFmtId="1" fontId="0" fillId="8" borderId="17" xfId="0" applyNumberFormat="1" applyFill="1" applyBorder="1"/>
    <xf numFmtId="1" fontId="0" fillId="8" borderId="0" xfId="0" applyNumberFormat="1" applyFill="1"/>
    <xf numFmtId="0" fontId="1" fillId="5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2" borderId="0" xfId="0" applyFill="1" applyAlignment="1">
      <alignment horizontal="right"/>
    </xf>
    <xf numFmtId="1" fontId="0" fillId="0" borderId="17" xfId="0" applyNumberFormat="1" applyBorder="1"/>
    <xf numFmtId="1" fontId="0" fillId="4" borderId="17" xfId="0" applyNumberFormat="1" applyFill="1" applyBorder="1"/>
    <xf numFmtId="1" fontId="0" fillId="3" borderId="17" xfId="0" applyNumberForma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8" borderId="34" xfId="0" applyFont="1" applyFill="1" applyBorder="1" applyAlignment="1">
      <alignment horizontal="center" vertical="center"/>
    </xf>
    <xf numFmtId="0" fontId="10" fillId="8" borderId="4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7" fillId="5" borderId="0" xfId="0" applyFont="1" applyFill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21"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0" formatCode="General"/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alignment horizontal="center" vertical="center" textRotation="0" wrapText="1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</dxf>
    <dxf>
      <numFmt numFmtId="2" formatCode="0.00"/>
      <fill>
        <patternFill patternType="solid">
          <fgColor indexed="64"/>
          <bgColor theme="6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6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alignment horizontal="center" vertical="center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alignment horizontal="center" vertical="center" textRotation="0" wrapText="1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6"/>
        </patternFill>
      </fill>
    </dxf>
    <dxf>
      <fill>
        <patternFill patternType="solid">
          <fgColor indexed="64"/>
          <bgColor theme="8"/>
        </patternFill>
      </fill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ill>
        <patternFill patternType="solid">
          <fgColor indexed="64"/>
          <bgColor theme="8"/>
        </patternFill>
      </fill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8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border outline="0">
        <bottom style="thin">
          <color indexed="64"/>
        </bottom>
      </border>
    </dxf>
    <dxf>
      <fill>
        <patternFill>
          <bgColor theme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6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FF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6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</dxf>
    <dxf>
      <numFmt numFmtId="164" formatCode="0.0"/>
    </dxf>
    <dxf>
      <numFmt numFmtId="0" formatCode="General"/>
    </dxf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Severe</a:t>
            </a:r>
            <a:r>
              <a:rPr lang="en-GB" baseline="0"/>
              <a:t> Asthma Index Overall Performance, Unweighted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'Aggregate Scores'!$A$4:$A$33</c:f>
              <c:strCache>
                <c:ptCount val="29"/>
                <c:pt idx="0">
                  <c:v>Australia</c:v>
                </c:pt>
                <c:pt idx="1">
                  <c:v>France</c:v>
                </c:pt>
                <c:pt idx="2">
                  <c:v>New Zealand</c:v>
                </c:pt>
                <c:pt idx="3">
                  <c:v>Italy</c:v>
                </c:pt>
                <c:pt idx="4">
                  <c:v>United Kingdom</c:v>
                </c:pt>
                <c:pt idx="5">
                  <c:v>Sweden</c:v>
                </c:pt>
                <c:pt idx="6">
                  <c:v>Norway</c:v>
                </c:pt>
                <c:pt idx="7">
                  <c:v>Greece</c:v>
                </c:pt>
                <c:pt idx="8">
                  <c:v>Hungary</c:v>
                </c:pt>
                <c:pt idx="9">
                  <c:v>Austria</c:v>
                </c:pt>
                <c:pt idx="10">
                  <c:v>Netherlands</c:v>
                </c:pt>
                <c:pt idx="11">
                  <c:v>Lithuania</c:v>
                </c:pt>
                <c:pt idx="12">
                  <c:v>Spain</c:v>
                </c:pt>
                <c:pt idx="13">
                  <c:v>Finland</c:v>
                </c:pt>
                <c:pt idx="14">
                  <c:v>Ireland</c:v>
                </c:pt>
                <c:pt idx="15">
                  <c:v>Denmark</c:v>
                </c:pt>
                <c:pt idx="16">
                  <c:v>Canada</c:v>
                </c:pt>
                <c:pt idx="17">
                  <c:v>Poland</c:v>
                </c:pt>
                <c:pt idx="18">
                  <c:v>Switzerland</c:v>
                </c:pt>
                <c:pt idx="19">
                  <c:v>Portugal</c:v>
                </c:pt>
                <c:pt idx="20">
                  <c:v>Germany</c:v>
                </c:pt>
                <c:pt idx="21">
                  <c:v>Republic of Korea</c:v>
                </c:pt>
                <c:pt idx="22">
                  <c:v>Czechia</c:v>
                </c:pt>
                <c:pt idx="23">
                  <c:v>Japan</c:v>
                </c:pt>
                <c:pt idx="24">
                  <c:v>Slovakia</c:v>
                </c:pt>
                <c:pt idx="25">
                  <c:v>Belgium</c:v>
                </c:pt>
                <c:pt idx="26">
                  <c:v>Estonia</c:v>
                </c:pt>
                <c:pt idx="27">
                  <c:v>Slovenia</c:v>
                </c:pt>
                <c:pt idx="28">
                  <c:v>Latvia</c:v>
                </c:pt>
              </c:strCache>
            </c:strRef>
          </c:cat>
          <c:val>
            <c:numRef>
              <c:f>'Aggregate Scores'!$G$4:$G$33</c:f>
              <c:numCache>
                <c:formatCode>0</c:formatCode>
                <c:ptCount val="30"/>
                <c:pt idx="0">
                  <c:v>71.690067069229229</c:v>
                </c:pt>
                <c:pt idx="1">
                  <c:v>70.375457047559607</c:v>
                </c:pt>
                <c:pt idx="2">
                  <c:v>70.317021854895003</c:v>
                </c:pt>
                <c:pt idx="3">
                  <c:v>70.718216861408308</c:v>
                </c:pt>
                <c:pt idx="4">
                  <c:v>68.79455642702608</c:v>
                </c:pt>
                <c:pt idx="5">
                  <c:v>68.477477491278393</c:v>
                </c:pt>
                <c:pt idx="6">
                  <c:v>66.837182557019375</c:v>
                </c:pt>
                <c:pt idx="7">
                  <c:v>67.148891001566298</c:v>
                </c:pt>
                <c:pt idx="8">
                  <c:v>67.095124986877707</c:v>
                </c:pt>
                <c:pt idx="9">
                  <c:v>66.769359864021823</c:v>
                </c:pt>
                <c:pt idx="10">
                  <c:v>66.322571899844093</c:v>
                </c:pt>
                <c:pt idx="11">
                  <c:v>65.7614925584422</c:v>
                </c:pt>
                <c:pt idx="12">
                  <c:v>66.259260316001146</c:v>
                </c:pt>
                <c:pt idx="13">
                  <c:v>64.92126549361555</c:v>
                </c:pt>
                <c:pt idx="14">
                  <c:v>63.554298378196187</c:v>
                </c:pt>
                <c:pt idx="15">
                  <c:v>65.489130204429117</c:v>
                </c:pt>
                <c:pt idx="16">
                  <c:v>64.366471426270138</c:v>
                </c:pt>
                <c:pt idx="17">
                  <c:v>66.128800428200663</c:v>
                </c:pt>
                <c:pt idx="18">
                  <c:v>64.375428156349969</c:v>
                </c:pt>
                <c:pt idx="19">
                  <c:v>60.789989718521142</c:v>
                </c:pt>
                <c:pt idx="20">
                  <c:v>61.289519313246089</c:v>
                </c:pt>
                <c:pt idx="21">
                  <c:v>61.333246327511389</c:v>
                </c:pt>
                <c:pt idx="22">
                  <c:v>58.314960949129862</c:v>
                </c:pt>
                <c:pt idx="23">
                  <c:v>59.587752015059436</c:v>
                </c:pt>
                <c:pt idx="24">
                  <c:v>59.650252521470705</c:v>
                </c:pt>
                <c:pt idx="25">
                  <c:v>58.823077888745523</c:v>
                </c:pt>
                <c:pt idx="26">
                  <c:v>57.456735220476091</c:v>
                </c:pt>
                <c:pt idx="27">
                  <c:v>55.104409058863141</c:v>
                </c:pt>
                <c:pt idx="28">
                  <c:v>52.818168505522479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D-4F3E-974E-F500102CF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1823071"/>
        <c:axId val="1271840127"/>
      </c:barChart>
      <c:catAx>
        <c:axId val="127182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840127"/>
        <c:crosses val="autoZero"/>
        <c:auto val="1"/>
        <c:lblAlgn val="ctr"/>
        <c:lblOffset val="100"/>
        <c:noMultiLvlLbl val="0"/>
      </c:catAx>
      <c:valAx>
        <c:axId val="127184012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Aggregate Score (Unweighted)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82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Severe Asthma Index Overall Performance,</a:t>
            </a:r>
            <a:r>
              <a:rPr lang="en-GB" baseline="0"/>
              <a:t> Weighted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'Aggregate Scores'!$A$4:$A$33</c:f>
              <c:strCache>
                <c:ptCount val="29"/>
                <c:pt idx="0">
                  <c:v>Australia</c:v>
                </c:pt>
                <c:pt idx="1">
                  <c:v>France</c:v>
                </c:pt>
                <c:pt idx="2">
                  <c:v>New Zealand</c:v>
                </c:pt>
                <c:pt idx="3">
                  <c:v>Italy</c:v>
                </c:pt>
                <c:pt idx="4">
                  <c:v>United Kingdom</c:v>
                </c:pt>
                <c:pt idx="5">
                  <c:v>Sweden</c:v>
                </c:pt>
                <c:pt idx="6">
                  <c:v>Norway</c:v>
                </c:pt>
                <c:pt idx="7">
                  <c:v>Greece</c:v>
                </c:pt>
                <c:pt idx="8">
                  <c:v>Hungary</c:v>
                </c:pt>
                <c:pt idx="9">
                  <c:v>Austria</c:v>
                </c:pt>
                <c:pt idx="10">
                  <c:v>Netherlands</c:v>
                </c:pt>
                <c:pt idx="11">
                  <c:v>Lithuania</c:v>
                </c:pt>
                <c:pt idx="12">
                  <c:v>Spain</c:v>
                </c:pt>
                <c:pt idx="13">
                  <c:v>Finland</c:v>
                </c:pt>
                <c:pt idx="14">
                  <c:v>Ireland</c:v>
                </c:pt>
                <c:pt idx="15">
                  <c:v>Denmark</c:v>
                </c:pt>
                <c:pt idx="16">
                  <c:v>Canada</c:v>
                </c:pt>
                <c:pt idx="17">
                  <c:v>Poland</c:v>
                </c:pt>
                <c:pt idx="18">
                  <c:v>Switzerland</c:v>
                </c:pt>
                <c:pt idx="19">
                  <c:v>Portugal</c:v>
                </c:pt>
                <c:pt idx="20">
                  <c:v>Germany</c:v>
                </c:pt>
                <c:pt idx="21">
                  <c:v>Republic of Korea</c:v>
                </c:pt>
                <c:pt idx="22">
                  <c:v>Czechia</c:v>
                </c:pt>
                <c:pt idx="23">
                  <c:v>Japan</c:v>
                </c:pt>
                <c:pt idx="24">
                  <c:v>Slovakia</c:v>
                </c:pt>
                <c:pt idx="25">
                  <c:v>Belgium</c:v>
                </c:pt>
                <c:pt idx="26">
                  <c:v>Estonia</c:v>
                </c:pt>
                <c:pt idx="27">
                  <c:v>Slovenia</c:v>
                </c:pt>
                <c:pt idx="28">
                  <c:v>Latvia</c:v>
                </c:pt>
              </c:strCache>
            </c:strRef>
          </c:cat>
          <c:val>
            <c:numRef>
              <c:f>'Aggregate Scores'!$I$4:$I$33</c:f>
              <c:numCache>
                <c:formatCode>0.0</c:formatCode>
                <c:ptCount val="30"/>
                <c:pt idx="0">
                  <c:v>73.200078533782957</c:v>
                </c:pt>
                <c:pt idx="1">
                  <c:v>72.513945013961916</c:v>
                </c:pt>
                <c:pt idx="2">
                  <c:v>71.192251695761982</c:v>
                </c:pt>
                <c:pt idx="3">
                  <c:v>70.985020914720621</c:v>
                </c:pt>
                <c:pt idx="4">
                  <c:v>70.396136391804689</c:v>
                </c:pt>
                <c:pt idx="5">
                  <c:v>69.589452825104985</c:v>
                </c:pt>
                <c:pt idx="6">
                  <c:v>68.163461518596847</c:v>
                </c:pt>
                <c:pt idx="7">
                  <c:v>67.182939025873324</c:v>
                </c:pt>
                <c:pt idx="8">
                  <c:v>66.664368048994405</c:v>
                </c:pt>
                <c:pt idx="9">
                  <c:v>66.050451638753643</c:v>
                </c:pt>
                <c:pt idx="10">
                  <c:v>65.890887605704194</c:v>
                </c:pt>
                <c:pt idx="11">
                  <c:v>65.561079736508873</c:v>
                </c:pt>
                <c:pt idx="12">
                  <c:v>64.88066845286329</c:v>
                </c:pt>
                <c:pt idx="13">
                  <c:v>64.8394648276373</c:v>
                </c:pt>
                <c:pt idx="14">
                  <c:v>64.8230425161575</c:v>
                </c:pt>
                <c:pt idx="15">
                  <c:v>64.808113444078472</c:v>
                </c:pt>
                <c:pt idx="16">
                  <c:v>63.727073636610726</c:v>
                </c:pt>
                <c:pt idx="17">
                  <c:v>63.589087904427764</c:v>
                </c:pt>
                <c:pt idx="18">
                  <c:v>63.340532476010537</c:v>
                </c:pt>
                <c:pt idx="19">
                  <c:v>59.518708229678822</c:v>
                </c:pt>
                <c:pt idx="20">
                  <c:v>58.619861375893421</c:v>
                </c:pt>
                <c:pt idx="21">
                  <c:v>57.048219753751809</c:v>
                </c:pt>
                <c:pt idx="22">
                  <c:v>54.631408487618877</c:v>
                </c:pt>
                <c:pt idx="23">
                  <c:v>54.469038602898138</c:v>
                </c:pt>
                <c:pt idx="24">
                  <c:v>54.287424504022617</c:v>
                </c:pt>
                <c:pt idx="25">
                  <c:v>53.700191038280579</c:v>
                </c:pt>
                <c:pt idx="26">
                  <c:v>52.687544898742004</c:v>
                </c:pt>
                <c:pt idx="27">
                  <c:v>50.309142592340663</c:v>
                </c:pt>
                <c:pt idx="28">
                  <c:v>48.359357794858141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6-4850-9E4C-F03C07BF1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6916976"/>
        <c:axId val="886901584"/>
      </c:barChart>
      <c:catAx>
        <c:axId val="88691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01584"/>
        <c:crosses val="autoZero"/>
        <c:auto val="1"/>
        <c:lblAlgn val="ctr"/>
        <c:lblOffset val="100"/>
        <c:noMultiLvlLbl val="0"/>
      </c:catAx>
      <c:valAx>
        <c:axId val="8869015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Aggregate Score (Weighted)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1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Policy Context Scores</a:t>
            </a:r>
            <a:endParaRPr lang="en-GB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04887966962358E-2"/>
          <c:y val="0.13158260088705878"/>
          <c:w val="0.9091485922592486"/>
          <c:h val="0.69071763734567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'Policy Context'!$A$7:$A$35</c:f>
              <c:strCache>
                <c:ptCount val="29"/>
                <c:pt idx="0">
                  <c:v>Australia</c:v>
                </c:pt>
                <c:pt idx="1">
                  <c:v>Austria</c:v>
                </c:pt>
                <c:pt idx="2">
                  <c:v>Belgium</c:v>
                </c:pt>
                <c:pt idx="3">
                  <c:v>Canada</c:v>
                </c:pt>
                <c:pt idx="4">
                  <c:v>Czechia</c:v>
                </c:pt>
                <c:pt idx="5">
                  <c:v>Denmark</c:v>
                </c:pt>
                <c:pt idx="6">
                  <c:v>Estonia</c:v>
                </c:pt>
                <c:pt idx="7">
                  <c:v>Finland</c:v>
                </c:pt>
                <c:pt idx="8">
                  <c:v>France</c:v>
                </c:pt>
                <c:pt idx="9">
                  <c:v>Germany</c:v>
                </c:pt>
                <c:pt idx="10">
                  <c:v>Greece</c:v>
                </c:pt>
                <c:pt idx="11">
                  <c:v>Hungary</c:v>
                </c:pt>
                <c:pt idx="12">
                  <c:v>Ireland</c:v>
                </c:pt>
                <c:pt idx="13">
                  <c:v>Italy</c:v>
                </c:pt>
                <c:pt idx="14">
                  <c:v>Japan</c:v>
                </c:pt>
                <c:pt idx="15">
                  <c:v>Latvia</c:v>
                </c:pt>
                <c:pt idx="16">
                  <c:v>Lithuania</c:v>
                </c:pt>
                <c:pt idx="17">
                  <c:v>Netherlands</c:v>
                </c:pt>
                <c:pt idx="18">
                  <c:v>New Zealand</c:v>
                </c:pt>
                <c:pt idx="19">
                  <c:v>Norway</c:v>
                </c:pt>
                <c:pt idx="20">
                  <c:v>Poland</c:v>
                </c:pt>
                <c:pt idx="21">
                  <c:v>Portugal</c:v>
                </c:pt>
                <c:pt idx="22">
                  <c:v>Republic of Korea</c:v>
                </c:pt>
                <c:pt idx="23">
                  <c:v>Slovakia</c:v>
                </c:pt>
                <c:pt idx="24">
                  <c:v>Slovenia</c:v>
                </c:pt>
                <c:pt idx="25">
                  <c:v>Spain</c:v>
                </c:pt>
                <c:pt idx="26">
                  <c:v>Sweden</c:v>
                </c:pt>
                <c:pt idx="27">
                  <c:v>Switzerland</c:v>
                </c:pt>
                <c:pt idx="28">
                  <c:v>United Kingdom</c:v>
                </c:pt>
              </c:strCache>
            </c:strRef>
          </c:cat>
          <c:val>
            <c:numRef>
              <c:f>'Policy Context'!$J$7:$J$35</c:f>
              <c:numCache>
                <c:formatCode>0</c:formatCode>
                <c:ptCount val="29"/>
                <c:pt idx="0">
                  <c:v>88.234953703703695</c:v>
                </c:pt>
                <c:pt idx="1">
                  <c:v>63.749999999999993</c:v>
                </c:pt>
                <c:pt idx="2">
                  <c:v>26.388888888888896</c:v>
                </c:pt>
                <c:pt idx="3">
                  <c:v>58.825231481481474</c:v>
                </c:pt>
                <c:pt idx="4">
                  <c:v>40.625</c:v>
                </c:pt>
                <c:pt idx="5">
                  <c:v>60.972222222222229</c:v>
                </c:pt>
                <c:pt idx="6">
                  <c:v>31.25</c:v>
                </c:pt>
                <c:pt idx="7">
                  <c:v>75.555555555555557</c:v>
                </c:pt>
                <c:pt idx="8">
                  <c:v>90.243055555555557</c:v>
                </c:pt>
                <c:pt idx="9">
                  <c:v>50.416666666666664</c:v>
                </c:pt>
                <c:pt idx="10">
                  <c:v>78.333333333333329</c:v>
                </c:pt>
                <c:pt idx="11">
                  <c:v>63.749999999999993</c:v>
                </c:pt>
                <c:pt idx="12">
                  <c:v>86.145833333333343</c:v>
                </c:pt>
                <c:pt idx="13">
                  <c:v>75</c:v>
                </c:pt>
                <c:pt idx="14">
                  <c:v>40.943287037037038</c:v>
                </c:pt>
                <c:pt idx="15">
                  <c:v>20.833333333333336</c:v>
                </c:pt>
                <c:pt idx="16">
                  <c:v>77.083333333333329</c:v>
                </c:pt>
                <c:pt idx="17">
                  <c:v>59.687500000000007</c:v>
                </c:pt>
                <c:pt idx="18">
                  <c:v>85.90856481481481</c:v>
                </c:pt>
                <c:pt idx="19">
                  <c:v>86.493055555555557</c:v>
                </c:pt>
                <c:pt idx="20">
                  <c:v>56.736111111111107</c:v>
                </c:pt>
                <c:pt idx="21">
                  <c:v>58.05555555555555</c:v>
                </c:pt>
                <c:pt idx="22">
                  <c:v>35.979166666666664</c:v>
                </c:pt>
                <c:pt idx="23">
                  <c:v>31.944444444444446</c:v>
                </c:pt>
                <c:pt idx="24">
                  <c:v>28.611111111111111</c:v>
                </c:pt>
                <c:pt idx="25">
                  <c:v>57.638888888888893</c:v>
                </c:pt>
                <c:pt idx="26">
                  <c:v>77.777777777777786</c:v>
                </c:pt>
                <c:pt idx="27">
                  <c:v>65.486111111111114</c:v>
                </c:pt>
                <c:pt idx="28">
                  <c:v>77.083333333333329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7-4AE9-8279-7527C397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279679"/>
        <c:axId val="1346297567"/>
      </c:barChart>
      <c:catAx>
        <c:axId val="134627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97567"/>
        <c:crosses val="autoZero"/>
        <c:auto val="1"/>
        <c:lblAlgn val="ctr"/>
        <c:lblOffset val="100"/>
        <c:noMultiLvlLbl val="0"/>
      </c:catAx>
      <c:valAx>
        <c:axId val="134629756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79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Access and Care Coverage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'Access and Care Coverage'!$A$7:$A$35</c:f>
              <c:strCache>
                <c:ptCount val="29"/>
                <c:pt idx="0">
                  <c:v>United Kingdom</c:v>
                </c:pt>
                <c:pt idx="1">
                  <c:v>Netherlands</c:v>
                </c:pt>
                <c:pt idx="2">
                  <c:v>Australia</c:v>
                </c:pt>
                <c:pt idx="3">
                  <c:v>Austria</c:v>
                </c:pt>
                <c:pt idx="4">
                  <c:v>Hungary</c:v>
                </c:pt>
                <c:pt idx="5">
                  <c:v>Denmark</c:v>
                </c:pt>
                <c:pt idx="6">
                  <c:v>Spain</c:v>
                </c:pt>
                <c:pt idx="7">
                  <c:v>France</c:v>
                </c:pt>
                <c:pt idx="8">
                  <c:v>Sweden</c:v>
                </c:pt>
                <c:pt idx="9">
                  <c:v>Italy</c:v>
                </c:pt>
                <c:pt idx="10">
                  <c:v>Germany</c:v>
                </c:pt>
                <c:pt idx="11">
                  <c:v>Norway</c:v>
                </c:pt>
                <c:pt idx="12">
                  <c:v>Canada</c:v>
                </c:pt>
                <c:pt idx="13">
                  <c:v>New Zealand</c:v>
                </c:pt>
                <c:pt idx="14">
                  <c:v>Switzerland</c:v>
                </c:pt>
                <c:pt idx="15">
                  <c:v>Belgium</c:v>
                </c:pt>
                <c:pt idx="16">
                  <c:v>Latvia</c:v>
                </c:pt>
                <c:pt idx="17">
                  <c:v>Czechia</c:v>
                </c:pt>
                <c:pt idx="18">
                  <c:v>Poland</c:v>
                </c:pt>
                <c:pt idx="19">
                  <c:v>Republic of Korea</c:v>
                </c:pt>
                <c:pt idx="20">
                  <c:v>Slovakia</c:v>
                </c:pt>
                <c:pt idx="21">
                  <c:v>Portugal</c:v>
                </c:pt>
                <c:pt idx="22">
                  <c:v>Ireland</c:v>
                </c:pt>
                <c:pt idx="23">
                  <c:v>Finland</c:v>
                </c:pt>
                <c:pt idx="24">
                  <c:v>Slovenia</c:v>
                </c:pt>
                <c:pt idx="25">
                  <c:v>Lithuania</c:v>
                </c:pt>
                <c:pt idx="26">
                  <c:v>Estonia</c:v>
                </c:pt>
                <c:pt idx="27">
                  <c:v>Greece</c:v>
                </c:pt>
                <c:pt idx="28">
                  <c:v>Japan</c:v>
                </c:pt>
              </c:strCache>
            </c:strRef>
          </c:cat>
          <c:val>
            <c:numRef>
              <c:f>'Access and Care Coverage'!$J$7:$J$35</c:f>
              <c:numCache>
                <c:formatCode>0</c:formatCode>
                <c:ptCount val="29"/>
                <c:pt idx="0">
                  <c:v>85.729166666666657</c:v>
                </c:pt>
                <c:pt idx="1">
                  <c:v>81.125</c:v>
                </c:pt>
                <c:pt idx="2">
                  <c:v>74.576388888888886</c:v>
                </c:pt>
                <c:pt idx="3">
                  <c:v>74.465277777777786</c:v>
                </c:pt>
                <c:pt idx="4">
                  <c:v>72.986111111111114</c:v>
                </c:pt>
                <c:pt idx="5">
                  <c:v>72.833333333333343</c:v>
                </c:pt>
                <c:pt idx="6">
                  <c:v>70.708333333333329</c:v>
                </c:pt>
                <c:pt idx="7">
                  <c:v>70.083333333333329</c:v>
                </c:pt>
                <c:pt idx="8">
                  <c:v>69.958333333333329</c:v>
                </c:pt>
                <c:pt idx="9">
                  <c:v>66.236111111111114</c:v>
                </c:pt>
                <c:pt idx="10">
                  <c:v>65.4375</c:v>
                </c:pt>
                <c:pt idx="11">
                  <c:v>64.430555555555557</c:v>
                </c:pt>
                <c:pt idx="12">
                  <c:v>63.555555555555557</c:v>
                </c:pt>
                <c:pt idx="13">
                  <c:v>62.770833333333329</c:v>
                </c:pt>
                <c:pt idx="14">
                  <c:v>62.756944444444443</c:v>
                </c:pt>
                <c:pt idx="15">
                  <c:v>62.416666666666664</c:v>
                </c:pt>
                <c:pt idx="16">
                  <c:v>61.895833333333329</c:v>
                </c:pt>
                <c:pt idx="17">
                  <c:v>61.145833333333343</c:v>
                </c:pt>
                <c:pt idx="18">
                  <c:v>60.916666666666664</c:v>
                </c:pt>
                <c:pt idx="19">
                  <c:v>60.340277777777786</c:v>
                </c:pt>
                <c:pt idx="20">
                  <c:v>57.6875</c:v>
                </c:pt>
                <c:pt idx="21">
                  <c:v>57.270833333333329</c:v>
                </c:pt>
                <c:pt idx="22">
                  <c:v>55.694444444444443</c:v>
                </c:pt>
                <c:pt idx="23">
                  <c:v>55.395833333333336</c:v>
                </c:pt>
                <c:pt idx="24">
                  <c:v>55.13194444444445</c:v>
                </c:pt>
                <c:pt idx="25">
                  <c:v>52.944444444444436</c:v>
                </c:pt>
                <c:pt idx="26">
                  <c:v>51.770833333333343</c:v>
                </c:pt>
                <c:pt idx="27">
                  <c:v>48.75694444444445</c:v>
                </c:pt>
                <c:pt idx="28">
                  <c:v>45.770833333333336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4-43FD-9F82-FA92270C6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825375"/>
        <c:axId val="1345819135"/>
      </c:barChart>
      <c:catAx>
        <c:axId val="134582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19135"/>
        <c:crosses val="autoZero"/>
        <c:auto val="1"/>
        <c:lblAlgn val="ctr"/>
        <c:lblOffset val="100"/>
        <c:noMultiLvlLbl val="0"/>
      </c:catAx>
      <c:valAx>
        <c:axId val="134581913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825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Health System</a:t>
            </a:r>
            <a:r>
              <a:rPr lang="en-GB" baseline="0"/>
              <a:t> Characteristics Scores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System Characteristics'!$A$7:$A$35</c:f>
              <c:strCache>
                <c:ptCount val="29"/>
                <c:pt idx="0">
                  <c:v>Greece</c:v>
                </c:pt>
                <c:pt idx="1">
                  <c:v>Italy</c:v>
                </c:pt>
                <c:pt idx="2">
                  <c:v>Canada</c:v>
                </c:pt>
                <c:pt idx="3">
                  <c:v>Poland</c:v>
                </c:pt>
                <c:pt idx="4">
                  <c:v>New Zealand</c:v>
                </c:pt>
                <c:pt idx="5">
                  <c:v>Sweden</c:v>
                </c:pt>
                <c:pt idx="6">
                  <c:v>Belgium</c:v>
                </c:pt>
                <c:pt idx="7">
                  <c:v>Spain</c:v>
                </c:pt>
                <c:pt idx="8">
                  <c:v>Republic of Korea</c:v>
                </c:pt>
                <c:pt idx="9">
                  <c:v>Estonia</c:v>
                </c:pt>
                <c:pt idx="10">
                  <c:v>Australia</c:v>
                </c:pt>
                <c:pt idx="11">
                  <c:v>Slovakia</c:v>
                </c:pt>
                <c:pt idx="12">
                  <c:v>Portugal</c:v>
                </c:pt>
                <c:pt idx="13">
                  <c:v>Hungary</c:v>
                </c:pt>
                <c:pt idx="14">
                  <c:v>France</c:v>
                </c:pt>
                <c:pt idx="15">
                  <c:v>Lithuania</c:v>
                </c:pt>
                <c:pt idx="16">
                  <c:v>Switzerland</c:v>
                </c:pt>
                <c:pt idx="17">
                  <c:v>Japan</c:v>
                </c:pt>
                <c:pt idx="18">
                  <c:v>Finland</c:v>
                </c:pt>
                <c:pt idx="19">
                  <c:v>Netherlands</c:v>
                </c:pt>
                <c:pt idx="20">
                  <c:v>Denmark</c:v>
                </c:pt>
                <c:pt idx="21">
                  <c:v>Austria</c:v>
                </c:pt>
                <c:pt idx="22">
                  <c:v>United Kingdom</c:v>
                </c:pt>
                <c:pt idx="23">
                  <c:v>Ireland</c:v>
                </c:pt>
                <c:pt idx="24">
                  <c:v>Slovenia</c:v>
                </c:pt>
                <c:pt idx="25">
                  <c:v>Latvia</c:v>
                </c:pt>
                <c:pt idx="26">
                  <c:v>Czechia</c:v>
                </c:pt>
                <c:pt idx="27">
                  <c:v>Norway</c:v>
                </c:pt>
                <c:pt idx="28">
                  <c:v>Germany</c:v>
                </c:pt>
              </c:strCache>
            </c:strRef>
          </c:cat>
          <c:val>
            <c:numRef>
              <c:f>'Health System Characteristics'!$F$7:$F$35</c:f>
              <c:numCache>
                <c:formatCode>0</c:formatCode>
                <c:ptCount val="29"/>
                <c:pt idx="0">
                  <c:v>70.672222222222231</c:v>
                </c:pt>
                <c:pt idx="1">
                  <c:v>68.544444444444437</c:v>
                </c:pt>
                <c:pt idx="2">
                  <c:v>65.563888888888883</c:v>
                </c:pt>
                <c:pt idx="3">
                  <c:v>63.413888888888906</c:v>
                </c:pt>
                <c:pt idx="4">
                  <c:v>63.31111111111111</c:v>
                </c:pt>
                <c:pt idx="5">
                  <c:v>61.774999999999991</c:v>
                </c:pt>
                <c:pt idx="6">
                  <c:v>61.197222222222223</c:v>
                </c:pt>
                <c:pt idx="7">
                  <c:v>60.75277777777778</c:v>
                </c:pt>
                <c:pt idx="8">
                  <c:v>60.74722222222222</c:v>
                </c:pt>
                <c:pt idx="9">
                  <c:v>60.45833333333335</c:v>
                </c:pt>
                <c:pt idx="10">
                  <c:v>57.11666666666666</c:v>
                </c:pt>
                <c:pt idx="11">
                  <c:v>56.852777777777774</c:v>
                </c:pt>
                <c:pt idx="12">
                  <c:v>56.783333333333331</c:v>
                </c:pt>
                <c:pt idx="13">
                  <c:v>56.68888888888889</c:v>
                </c:pt>
                <c:pt idx="14">
                  <c:v>56.375</c:v>
                </c:pt>
                <c:pt idx="15">
                  <c:v>55.708333333333329</c:v>
                </c:pt>
                <c:pt idx="16">
                  <c:v>55.594444444444434</c:v>
                </c:pt>
                <c:pt idx="17">
                  <c:v>55.094444444444449</c:v>
                </c:pt>
                <c:pt idx="18">
                  <c:v>54.691666666666663</c:v>
                </c:pt>
                <c:pt idx="19">
                  <c:v>54.261111111111113</c:v>
                </c:pt>
                <c:pt idx="20">
                  <c:v>52.99722222222222</c:v>
                </c:pt>
                <c:pt idx="21">
                  <c:v>52.255555555555546</c:v>
                </c:pt>
                <c:pt idx="22">
                  <c:v>49.749999999999993</c:v>
                </c:pt>
                <c:pt idx="23">
                  <c:v>49.213888888888889</c:v>
                </c:pt>
                <c:pt idx="24">
                  <c:v>48.913888888888891</c:v>
                </c:pt>
                <c:pt idx="25">
                  <c:v>48.233333333333334</c:v>
                </c:pt>
                <c:pt idx="26">
                  <c:v>47.533333333333339</c:v>
                </c:pt>
                <c:pt idx="27">
                  <c:v>46.93888888888889</c:v>
                </c:pt>
                <c:pt idx="28">
                  <c:v>44.174999999999997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C-4663-8EBB-5AA1780A3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262271"/>
        <c:axId val="383260607"/>
      </c:barChart>
      <c:catAx>
        <c:axId val="38326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60607"/>
        <c:crosses val="autoZero"/>
        <c:auto val="1"/>
        <c:lblAlgn val="ctr"/>
        <c:lblOffset val="100"/>
        <c:noMultiLvlLbl val="0"/>
      </c:catAx>
      <c:valAx>
        <c:axId val="38326060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6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Disease Burden</a:t>
            </a:r>
            <a:r>
              <a:rPr lang="en-GB" baseline="0"/>
              <a:t>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'Disease Burden'!$A$7:$A$35</c:f>
              <c:strCache>
                <c:ptCount val="29"/>
                <c:pt idx="0">
                  <c:v>Japan</c:v>
                </c:pt>
                <c:pt idx="1">
                  <c:v>Republic of Korea</c:v>
                </c:pt>
                <c:pt idx="2">
                  <c:v>Estonia</c:v>
                </c:pt>
                <c:pt idx="3">
                  <c:v>Slovenia</c:v>
                </c:pt>
                <c:pt idx="4">
                  <c:v>Italy</c:v>
                </c:pt>
                <c:pt idx="5">
                  <c:v>Lithuania</c:v>
                </c:pt>
                <c:pt idx="6">
                  <c:v>Hungary</c:v>
                </c:pt>
                <c:pt idx="7">
                  <c:v>Slovakia</c:v>
                </c:pt>
                <c:pt idx="8">
                  <c:v>Poland</c:v>
                </c:pt>
                <c:pt idx="9">
                  <c:v>Canada</c:v>
                </c:pt>
                <c:pt idx="10">
                  <c:v>Latvia</c:v>
                </c:pt>
                <c:pt idx="11">
                  <c:v>Germany</c:v>
                </c:pt>
                <c:pt idx="12">
                  <c:v>Denmark</c:v>
                </c:pt>
                <c:pt idx="13">
                  <c:v>Greece</c:v>
                </c:pt>
                <c:pt idx="14">
                  <c:v>Spain</c:v>
                </c:pt>
                <c:pt idx="15">
                  <c:v>Belgium</c:v>
                </c:pt>
                <c:pt idx="16">
                  <c:v>Austria</c:v>
                </c:pt>
                <c:pt idx="17">
                  <c:v>Czechia</c:v>
                </c:pt>
                <c:pt idx="18">
                  <c:v>Finland</c:v>
                </c:pt>
                <c:pt idx="19">
                  <c:v>Portugal</c:v>
                </c:pt>
                <c:pt idx="20">
                  <c:v>Netherlands</c:v>
                </c:pt>
                <c:pt idx="21">
                  <c:v>France</c:v>
                </c:pt>
                <c:pt idx="22">
                  <c:v>Sweden</c:v>
                </c:pt>
                <c:pt idx="23">
                  <c:v>New Zealand</c:v>
                </c:pt>
                <c:pt idx="24">
                  <c:v>Norway</c:v>
                </c:pt>
                <c:pt idx="25">
                  <c:v>Switzerland</c:v>
                </c:pt>
                <c:pt idx="26">
                  <c:v>Australia</c:v>
                </c:pt>
                <c:pt idx="27">
                  <c:v>United Kingdom</c:v>
                </c:pt>
                <c:pt idx="28">
                  <c:v>Ireland</c:v>
                </c:pt>
              </c:strCache>
            </c:strRef>
          </c:cat>
          <c:val>
            <c:numRef>
              <c:f>'Disease Burden'!$G$7:$G$35</c:f>
              <c:numCache>
                <c:formatCode>0</c:formatCode>
                <c:ptCount val="29"/>
                <c:pt idx="0">
                  <c:v>82.228714870331245</c:v>
                </c:pt>
                <c:pt idx="1">
                  <c:v>81.19998735547783</c:v>
                </c:pt>
                <c:pt idx="2">
                  <c:v>77.954379103412364</c:v>
                </c:pt>
                <c:pt idx="3">
                  <c:v>77.470705702626177</c:v>
                </c:pt>
                <c:pt idx="4">
                  <c:v>76.72102745810723</c:v>
                </c:pt>
                <c:pt idx="5">
                  <c:v>75.02333581242226</c:v>
                </c:pt>
                <c:pt idx="6">
                  <c:v>74.82330059821868</c:v>
                </c:pt>
                <c:pt idx="7">
                  <c:v>74.700131532411859</c:v>
                </c:pt>
                <c:pt idx="8">
                  <c:v>73.971531584326442</c:v>
                </c:pt>
                <c:pt idx="9">
                  <c:v>73.781388099142958</c:v>
                </c:pt>
                <c:pt idx="10">
                  <c:v>73.517970841937995</c:v>
                </c:pt>
                <c:pt idx="11">
                  <c:v>73.172867718740719</c:v>
                </c:pt>
                <c:pt idx="12">
                  <c:v>72.887633503945025</c:v>
                </c:pt>
                <c:pt idx="13">
                  <c:v>71.221259390692325</c:v>
                </c:pt>
                <c:pt idx="14">
                  <c:v>70.834654786143346</c:v>
                </c:pt>
                <c:pt idx="15">
                  <c:v>70.573041878156431</c:v>
                </c:pt>
                <c:pt idx="16">
                  <c:v>70.408489690410022</c:v>
                </c:pt>
                <c:pt idx="17">
                  <c:v>68.474393594412263</c:v>
                </c:pt>
                <c:pt idx="18">
                  <c:v>68.005808283257196</c:v>
                </c:pt>
                <c:pt idx="19">
                  <c:v>64.872878519476117</c:v>
                </c:pt>
                <c:pt idx="20">
                  <c:v>63.944810893420609</c:v>
                </c:pt>
                <c:pt idx="21">
                  <c:v>62.55210758142006</c:v>
                </c:pt>
                <c:pt idx="22">
                  <c:v>62.478170478204518</c:v>
                </c:pt>
                <c:pt idx="23">
                  <c:v>62.105833884808035</c:v>
                </c:pt>
                <c:pt idx="24">
                  <c:v>61.755738135076363</c:v>
                </c:pt>
                <c:pt idx="25">
                  <c:v>61.652201290044403</c:v>
                </c:pt>
                <c:pt idx="26">
                  <c:v>56.198585168552249</c:v>
                </c:pt>
                <c:pt idx="27">
                  <c:v>54.956330232499909</c:v>
                </c:pt>
                <c:pt idx="28">
                  <c:v>50.82342209674384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8-4382-92BF-60119E480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256447"/>
        <c:axId val="383253951"/>
      </c:barChart>
      <c:catAx>
        <c:axId val="3832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53951"/>
        <c:crosses val="autoZero"/>
        <c:auto val="1"/>
        <c:lblAlgn val="ctr"/>
        <c:lblOffset val="100"/>
        <c:noMultiLvlLbl val="0"/>
      </c:catAx>
      <c:valAx>
        <c:axId val="3832539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5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Environmental Factors 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'Environmental Factors'!$A$7:$A$35</c:f>
              <c:strCache>
                <c:ptCount val="29"/>
                <c:pt idx="0">
                  <c:v>Portugal</c:v>
                </c:pt>
                <c:pt idx="1">
                  <c:v>Slovenia</c:v>
                </c:pt>
                <c:pt idx="2">
                  <c:v>Hungary</c:v>
                </c:pt>
                <c:pt idx="3">
                  <c:v>Spain</c:v>
                </c:pt>
                <c:pt idx="4">
                  <c:v>Italy</c:v>
                </c:pt>
                <c:pt idx="5">
                  <c:v>France</c:v>
                </c:pt>
                <c:pt idx="6">
                  <c:v>Latvia</c:v>
                </c:pt>
                <c:pt idx="7">
                  <c:v>Denmark</c:v>
                </c:pt>
                <c:pt idx="8">
                  <c:v>Ireland</c:v>
                </c:pt>
                <c:pt idx="9">
                  <c:v>United Kingdom</c:v>
                </c:pt>
                <c:pt idx="10">
                  <c:v>Belgium</c:v>
                </c:pt>
                <c:pt idx="11">
                  <c:v>Netherlands</c:v>
                </c:pt>
                <c:pt idx="12">
                  <c:v>Australia</c:v>
                </c:pt>
                <c:pt idx="13">
                  <c:v>New Zealand</c:v>
                </c:pt>
                <c:pt idx="14">
                  <c:v>Japan</c:v>
                </c:pt>
                <c:pt idx="15">
                  <c:v>Republic of Korea</c:v>
                </c:pt>
                <c:pt idx="16">
                  <c:v>Canada</c:v>
                </c:pt>
                <c:pt idx="17">
                  <c:v>Greece</c:v>
                </c:pt>
                <c:pt idx="18">
                  <c:v>Germany</c:v>
                </c:pt>
                <c:pt idx="19">
                  <c:v>Switzerland</c:v>
                </c:pt>
                <c:pt idx="20">
                  <c:v>Lithuania</c:v>
                </c:pt>
                <c:pt idx="21">
                  <c:v>Estonia</c:v>
                </c:pt>
                <c:pt idx="22">
                  <c:v>Austria</c:v>
                </c:pt>
                <c:pt idx="23">
                  <c:v>Sweden</c:v>
                </c:pt>
                <c:pt idx="24">
                  <c:v>Czechia</c:v>
                </c:pt>
                <c:pt idx="25">
                  <c:v>Norway</c:v>
                </c:pt>
                <c:pt idx="26">
                  <c:v>Poland</c:v>
                </c:pt>
                <c:pt idx="27">
                  <c:v>Slovakia</c:v>
                </c:pt>
                <c:pt idx="28">
                  <c:v>Finland</c:v>
                </c:pt>
              </c:strCache>
            </c:strRef>
          </c:cat>
          <c:val>
            <c:numRef>
              <c:f>'Environmental Factors'!$E$7:$E$35</c:f>
              <c:numCache>
                <c:formatCode>0</c:formatCode>
                <c:ptCount val="29"/>
                <c:pt idx="0">
                  <c:v>66.967347850907387</c:v>
                </c:pt>
                <c:pt idx="1">
                  <c:v>65.394395147245135</c:v>
                </c:pt>
                <c:pt idx="2">
                  <c:v>67.050624934388523</c:v>
                </c:pt>
                <c:pt idx="3">
                  <c:v>71.361646793862349</c:v>
                </c:pt>
                <c:pt idx="4">
                  <c:v>67.089501293378731</c:v>
                </c:pt>
                <c:pt idx="5">
                  <c:v>72.623788767489103</c:v>
                </c:pt>
                <c:pt idx="6">
                  <c:v>59.610371685674437</c:v>
                </c:pt>
                <c:pt idx="7">
                  <c:v>67.755239740422709</c:v>
                </c:pt>
                <c:pt idx="8">
                  <c:v>75.893903127570397</c:v>
                </c:pt>
                <c:pt idx="9">
                  <c:v>76.453951902630479</c:v>
                </c:pt>
                <c:pt idx="10">
                  <c:v>73.539569787793397</c:v>
                </c:pt>
                <c:pt idx="11">
                  <c:v>72.594437494688719</c:v>
                </c:pt>
                <c:pt idx="12">
                  <c:v>82.323740918334622</c:v>
                </c:pt>
                <c:pt idx="13">
                  <c:v>77.488766130407754</c:v>
                </c:pt>
                <c:pt idx="14">
                  <c:v>73.901480390151136</c:v>
                </c:pt>
                <c:pt idx="15">
                  <c:v>68.399577615412454</c:v>
                </c:pt>
                <c:pt idx="16">
                  <c:v>60.106293106281782</c:v>
                </c:pt>
                <c:pt idx="17">
                  <c:v>66.760695617139234</c:v>
                </c:pt>
                <c:pt idx="18">
                  <c:v>73.245562180823129</c:v>
                </c:pt>
                <c:pt idx="19">
                  <c:v>76.387439491705493</c:v>
                </c:pt>
                <c:pt idx="20">
                  <c:v>68.048015868677652</c:v>
                </c:pt>
                <c:pt idx="21">
                  <c:v>65.850130332301447</c:v>
                </c:pt>
                <c:pt idx="22">
                  <c:v>72.967476296365817</c:v>
                </c:pt>
                <c:pt idx="23">
                  <c:v>70.398105867076382</c:v>
                </c:pt>
                <c:pt idx="24">
                  <c:v>73.796244484570337</c:v>
                </c:pt>
                <c:pt idx="25">
                  <c:v>74.567674650020521</c:v>
                </c:pt>
                <c:pt idx="26">
                  <c:v>75.605803890010193</c:v>
                </c:pt>
                <c:pt idx="27">
                  <c:v>77.06640885271942</c:v>
                </c:pt>
                <c:pt idx="28">
                  <c:v>70.513019184820507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9-418A-AD45-29CD76C4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73872"/>
        <c:axId val="173980528"/>
      </c:barChart>
      <c:catAx>
        <c:axId val="1739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80528"/>
        <c:crosses val="autoZero"/>
        <c:auto val="1"/>
        <c:lblAlgn val="ctr"/>
        <c:lblOffset val="100"/>
        <c:noMultiLvlLbl val="0"/>
      </c:catAx>
      <c:valAx>
        <c:axId val="173980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Category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7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1221323</xdr:colOff>
      <xdr:row>73</xdr:row>
      <xdr:rowOff>176060</xdr:rowOff>
    </xdr:from>
    <xdr:to>
      <xdr:col>10</xdr:col>
      <xdr:colOff>2275878</xdr:colOff>
      <xdr:row>94</xdr:row>
      <xdr:rowOff>88250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C0C2CC7-DD12-B2D8-55A7-E291D9B21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934611</xdr:colOff>
      <xdr:row>35</xdr:row>
      <xdr:rowOff>84865</xdr:rowOff>
    </xdr:from>
    <xdr:to>
      <xdr:col>10</xdr:col>
      <xdr:colOff>5849235</xdr:colOff>
      <xdr:row>72</xdr:row>
      <xdr:rowOff>133551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F7C4D7A-8612-9479-8E2A-533D81C90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616777</xdr:colOff>
      <xdr:row>5</xdr:row>
      <xdr:rowOff>800652</xdr:rowOff>
    </xdr:from>
    <xdr:to>
      <xdr:col>23</xdr:col>
      <xdr:colOff>469348</xdr:colOff>
      <xdr:row>37</xdr:row>
      <xdr:rowOff>90558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AA1930-7AE5-CB97-FA09-5244B0518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509587</xdr:colOff>
      <xdr:row>8</xdr:row>
      <xdr:rowOff>147637</xdr:rowOff>
    </xdr:from>
    <xdr:to>
      <xdr:col>21</xdr:col>
      <xdr:colOff>157162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D951BA-34BE-C828-25C7-B222A4255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331995</xdr:colOff>
      <xdr:row>6</xdr:row>
      <xdr:rowOff>88901</xdr:rowOff>
    </xdr:from>
    <xdr:to>
      <xdr:col>17</xdr:col>
      <xdr:colOff>213829</xdr:colOff>
      <xdr:row>32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1047E4-C4F8-13B5-1195-BF59EC9AA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201186</xdr:colOff>
      <xdr:row>5</xdr:row>
      <xdr:rowOff>734985</xdr:rowOff>
    </xdr:from>
    <xdr:to>
      <xdr:col>21</xdr:col>
      <xdr:colOff>550410</xdr:colOff>
      <xdr:row>28</xdr:row>
      <xdr:rowOff>61950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BB268D-AEB2-A575-D1FD-FDEF708A1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209549</xdr:colOff>
      <xdr:row>9</xdr:row>
      <xdr:rowOff>23811</xdr:rowOff>
    </xdr:from>
    <xdr:to>
      <xdr:col>15</xdr:col>
      <xdr:colOff>47624</xdr:colOff>
      <xdr:row>29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9066690-A582-9713-BC31-7322267C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2</xdr:row>
          <xdr:rowOff>63500</xdr:rowOff>
        </xdr:from>
        <xdr:to>
          <xdr:col>5</xdr:col>
          <xdr:colOff>431800</xdr:colOff>
          <xdr:row>10</xdr:row>
          <xdr:rowOff>50800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6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15089AC-C4C1-47D2-9541-8499103DC6B1}" name="Table6" displayName="Table6" ref="A3:J32" totalsRowShown="0" headerRowDxfId="120">
  <autoFilter ref="A3:J32" xr:uid="{415089AC-C4C1-47D2-9541-8499103DC6B1}"/>
  <sortState xmlns:xlrd2="http://schemas.microsoft.com/office/spreadsheetml/2017/richdata2" ref="A4:J32">
    <sortCondition descending="1" ref="I3:I32"/>
  </sortState>
  <tableColumns count="10">
    <tableColumn id="1" xr3:uid="{E2A7F013-4271-4AAB-BCFC-3761EC124D07}" name="Country" dataDxfId="119"/>
    <tableColumn id="2" xr3:uid="{36AFD569-2209-481A-817C-DD41970C45E2}" name="Policy Context" dataDxfId="118"/>
    <tableColumn id="3" xr3:uid="{A80A757D-BA46-4639-BD42-30156C0FD12E}" name="Access and Care Coverage" dataDxfId="117"/>
    <tableColumn id="4" xr3:uid="{0D331B84-B398-4D6A-8FB0-1DCF0551A95F}" name="Health System_x000a_Characteristics" dataDxfId="116"/>
    <tableColumn id="5" xr3:uid="{C90C77C8-372C-44D0-8801-70741A0BB312}" name="Disease Burden" dataDxfId="115"/>
    <tableColumn id="6" xr3:uid="{BCB4639F-1795-413F-9E56-1222C03EB8AF}" name="Environmental Factors" dataDxfId="114"/>
    <tableColumn id="7" xr3:uid="{1B601CEB-E508-4393-9886-138B06B709CE}" name="AGGREGATE SCORE (UNWEIGHTED)" dataDxfId="113">
      <calculatedColumnFormula>AVERAGE(B4:F4)</calculatedColumnFormula>
    </tableColumn>
    <tableColumn id="9" xr3:uid="{E7D04D6B-9D72-4319-81DD-127C6EB645FB}" name="RANK (UNWEIGHTED)" dataDxfId="112">
      <calculatedColumnFormula>_xlfn.RANK.EQ(G4,$G$4:$G$32,0)</calculatedColumnFormula>
    </tableColumn>
    <tableColumn id="8" xr3:uid="{3C6BDB30-994F-40E9-BC9F-6B13E465E592}" name="AGGREGATE SCORE (WEIGHTED)" dataDxfId="111">
      <calculatedColumnFormula>SUM((B4*($B$2/100)),(C4*($C$2/100)),(D4*($D$2/100)),(E4*($E$2/100)),(F4*($F$2/100)))</calculatedColumnFormula>
    </tableColumn>
    <tableColumn id="10" xr3:uid="{514789E9-D1B1-4505-AFC1-D6D406DF44E4}" name="RANK (WEIGHTED)" dataDxfId="110">
      <calculatedColumnFormula>_xlfn.RANK.EQ(I4,$I$4:$I$32,0)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E141802-D475-4D75-AAE6-DBC88B20013F}" name="Table1214" displayName="Table1214" ref="A111:H140" totalsRowShown="0" dataDxfId="45" tableBorderDxfId="44">
  <autoFilter ref="A111:H140" xr:uid="{DE141802-D475-4D75-AAE6-DBC88B20013F}"/>
  <tableColumns count="8">
    <tableColumn id="1" xr3:uid="{2FDC0CB2-C031-4336-91AB-15E9DDDCDDB8}" name="Country" dataDxfId="43"/>
    <tableColumn id="2" xr3:uid="{420FED84-360C-435C-8BFC-740925EEABCB}" name="Spirometry Testing (1=used in phenotyping; 0=not used in phentyping; 0=don't know)" dataDxfId="42"/>
    <tableColumn id="3" xr3:uid="{CF7E7100-9D36-4F50-843C-FFECF99CF470}" name="FeNO (1=used in phenotyping; 0=not used in phenotyping; 0=don't know)" dataDxfId="41"/>
    <tableColumn id="4" xr3:uid="{A0C4599B-4BE2-4C0F-9165-0D079E8DF984}" name="Assessment of IgE (1=used in phenotyping; 0=not used in phenotyping; 0=don't know)" dataDxfId="40"/>
    <tableColumn id="5" xr3:uid="{0488FB20-9E8B-42D8-803E-8673F082DBE9}" name="Allergy testing (1=used in phenotyping; 0=not used in phenotyping; 0=don't know)" dataDxfId="39"/>
    <tableColumn id="6" xr3:uid="{795CD5C2-C366-4C4E-87D2-7ABBD56F5B3C}" name="Gas diffusion test (1=used in phenotyping; 0=not used in phenotyping; 0=don't know)" dataDxfId="38"/>
    <tableColumn id="7" xr3:uid="{82730F4D-D898-48E5-AB7C-BFF547F7C498}" name="X-ray imaging (1=used in phenotyping; 0=not used in phenotyping; 0=don't know)" dataDxfId="37"/>
    <tableColumn id="8" xr3:uid="{3AD7333C-3E80-4E7B-95B0-7DD4EC16B021}" name="Total (out of 6)" dataDxfId="36">
      <calculatedColumnFormula>SUM(B112:G112)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FC2D9FD-91EF-44D1-8673-00B36C073696}" name="Table14" displayName="Table14" ref="A146:D175" totalsRowShown="0" headerRowDxfId="35">
  <autoFilter ref="A146:D175" xr:uid="{9FC2D9FD-91EF-44D1-8673-00B36C073696}"/>
  <tableColumns count="4">
    <tableColumn id="1" xr3:uid="{6A2F268F-1112-4E80-8BBB-033993C6B788}" name="Country" dataDxfId="34"/>
    <tableColumn id="2" xr3:uid="{BAFD853D-AB3D-4083-922B-56820E1B062A}" name="FeNO Testing used to assess risk of future asthma attacks and/or medication adherence (2=both applications; 1=only one application; 0=not used; 0=don't know)"/>
    <tableColumn id="3" xr3:uid="{1B072671-A758-45CC-A779-D1F711F76700}" name="FeNO Reimbursement(2=full payor coverage; 1=partial payor coverage; 0=no payor coverage; 0=don't know)"/>
    <tableColumn id="4" xr3:uid="{587C1B12-28FD-491C-ACA2-305635824682}" name="Total (out of 4)" dataDxfId="33">
      <calculatedColumnFormula>SUM(B147:C147)</calculatedColumnFormula>
    </tableColumn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5F0CEDD-AA6C-4BBB-96A3-F830F1703AB5}" name="Table1416" displayName="Table1416" ref="A181:E210" totalsRowShown="0" headerRowDxfId="32">
  <autoFilter ref="A181:E210" xr:uid="{F5F0CEDD-AA6C-4BBB-96A3-F830F1703AB5}"/>
  <tableColumns count="5">
    <tableColumn id="1" xr3:uid="{1A979355-8608-4A33-B570-16E2AD8977A7}" name="Country" dataDxfId="31"/>
    <tableColumn id="2" xr3:uid="{A12BA3BC-64A1-42AA-B8DA-35A44A81FB0D}" name="Existence of national referral pathways between primary and specialist care (1=yes; 0=no; 0=don't know)"/>
    <tableColumn id="3" xr3:uid="{BF7CA004-72F8-44CB-977A-E6C02F90E4EC}" name="Possibility to access specialist care without referral? (1=yes; 0=no; 0=don't know)"/>
    <tableColumn id="4" xr3:uid="{0D071876-0928-43FC-BADE-F189DF5B165A}" name="Public payor coverage for specialist care (2=full payor coverage; 1=partial payor coverage; 0=no payor coverage; 0=don't know)" dataDxfId="30"/>
    <tableColumn id="5" xr3:uid="{68D6F32F-588C-4186-A2D2-FA0EC90FDDAF}" name="Total (out of 4)" dataDxfId="29">
      <calculatedColumnFormula>SUM(B182:D182)</calculatedColumnFormula>
    </tableColumn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3AB75A5-8A16-4678-8D92-245FD3D920DB}" name="Table16" displayName="Table16" ref="A216:D245" totalsRowShown="0" headerRowDxfId="28" tableBorderDxfId="27">
  <autoFilter ref="A216:D245" xr:uid="{E3AB75A5-8A16-4678-8D92-245FD3D920DB}"/>
  <tableColumns count="4">
    <tableColumn id="1" xr3:uid="{B546A90E-A940-449A-853C-A519D2ACFD09}" name="Country" dataDxfId="26"/>
    <tableColumn id="2" xr3:uid="{58E1D26D-6B15-49E5-B202-31321B707F06}" name="Availability of telemedicine consultation/remote care (1=yes; 0=no; 0=don't know)"/>
    <tableColumn id="3" xr3:uid="{22DDDE00-AF5B-41E6-B2AD-A6928617EFD1}" name="Reimbursement for telemedicine/remote care (2=full coverage; 1=partial coverage; 0=no; 0=don't know)"/>
    <tableColumn id="4" xr3:uid="{4C2800BA-F7B1-42A9-A78D-26B3A5EADF7C}" name="Total (out of 3)" dataDxfId="25">
      <calculatedColumnFormula>SUM(B217:C217)</calculatedColumnFormula>
    </tableColumn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E9BD7D5-5ACC-48F4-8E41-0DB45FF2B3B8}" name="Table1618" displayName="Table1618" ref="A251:D280" totalsRowShown="0" headerRowDxfId="24" tableBorderDxfId="23">
  <autoFilter ref="A251:D280" xr:uid="{0E9BD7D5-5ACC-48F4-8E41-0DB45FF2B3B8}"/>
  <tableColumns count="4">
    <tableColumn id="1" xr3:uid="{C5EB5727-D8CA-49ED-AD13-D1844818283C}" name="Country" dataDxfId="22"/>
    <tableColumn id="2" xr3:uid="{D073FC5B-56A2-443B-B8DE-608402696A1E}" name="Availability of digital therapeutics (are digital therapeutics approved in COUNTRY?) (1=yes; 0=no; 0=don't know)"/>
    <tableColumn id="3" xr3:uid="{D041E2D0-43B6-4D1C-87D4-673FDE5A0A71}" name="Reimbursement for digital therapeutics (2=full coverage; 1=partial coverage; 0=no; 0=don't know)"/>
    <tableColumn id="4" xr3:uid="{90DEF957-3A14-4FFD-AF6B-6682B33A6A78}" name="Total (out of 3)" dataDxfId="21">
      <calculatedColumnFormula>SUM(B252:C252)</calculatedColumnFormula>
    </tableColumn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ECAE1F-38E0-4B71-B469-866F84E75A62}" name="Table3" displayName="Table3" ref="A6:F35" totalsRowShown="0" headerRowDxfId="20" dataDxfId="19">
  <autoFilter ref="A6:F35" xr:uid="{67ECAE1F-38E0-4B71-B469-866F84E75A62}"/>
  <sortState xmlns:xlrd2="http://schemas.microsoft.com/office/spreadsheetml/2017/richdata2" ref="A7:F35">
    <sortCondition descending="1" ref="F6:F35"/>
  </sortState>
  <tableColumns count="6">
    <tableColumn id="1" xr3:uid="{15075598-C797-4FDA-9624-C9A92F2883E5}" name="Country / Indicator Variable" dataDxfId="18"/>
    <tableColumn id="2" xr3:uid="{0554E727-31CB-4708-B1EC-9EB4604D1A40}" name="Annual Asthma Hospitalisations (per 100,000) (MIN: 0 / MAX: 150) - NOTE: NEGATIVE DIRECTION INDICATOR" dataDxfId="17"/>
    <tableColumn id="5" xr3:uid="{509FB0B6-E88A-4400-A274-2F0AB52C3B65}" name="Average number of days in hospital per asthma patient (MIN: 0 / MAX: 20) - NOTE: NEGATIVE DIRECTION INDICATOR" dataDxfId="16"/>
    <tableColumn id="11" xr3:uid="{3F73AC42-2C05-4C25-A511-4DB6581DBA38}" name="Health data recording/reporting (Out of 18)" dataDxfId="15"/>
    <tableColumn id="13" xr3:uid="{43FBF026-7CAC-4983-89EE-FF4D23D3560A}" name="Number of respiratory specialists per 100,000 (MIN: 0 / MAX: 15)" dataDxfId="14"/>
    <tableColumn id="15" xr3:uid="{50BFE1B3-03AC-4EC9-9C37-4C2C3B2BC185}" name="Normalised Score (Out of 100)" dataDxfId="13">
      <calculatedColumnFormula>SUM(
(10-((10-0)*(B7-$B$2)/($B$3-$B$2))+0)+
(10-((10-0)*(C7-$C$2)/($C$3-$C$2))+0)+
(((10-0)*(D7-$D$2)/($D$3-$D$2))+0)+
(((10-0)*(E7-$E$2)/($E$3-$E$2))+0)
)/(4*10)*100</calculatedColumnFormula>
    </tableColumn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68CE73E-6651-4C3F-B94E-4C937A429DCE}" name="Table18" displayName="Table18" ref="A41:T70" totalsRowShown="0" headerRowDxfId="12" tableBorderDxfId="11">
  <autoFilter ref="A41:T70" xr:uid="{968CE73E-6651-4C3F-B94E-4C937A429DCE}"/>
  <tableColumns count="20">
    <tableColumn id="1" xr3:uid="{DEA31375-81DB-43A8-91FF-2BCC1B381612}" name="Country" dataDxfId="10"/>
    <tableColumn id="2" xr3:uid="{7F30F8FC-A7BD-4003-8B98-4D7BD4D73377}" name="Recording of patient reported outcomes related to treatment to a health data registry (3=Multi-/international registry; 2=National registry; 1=Subnational registry; 0=not recorded; 0=don't know)"/>
    <tableColumn id="3" xr3:uid="{B2BE69E8-234D-4126-9AB3-7FF204B035D9}" name="Age (1=factor used in disaggregation; 0=factor not used in disaggregation; 0=don't know)"/>
    <tableColumn id="4" xr3:uid="{C9C434FA-480C-4B9B-926D-D11B1B70F557}" name="Sex (1=factor used in disaggregation; 0=factor not used in disaggregation; 0=don't know)"/>
    <tableColumn id="5" xr3:uid="{16F245BD-CB97-4F99-9843-EB8DA04595F1}" name="Income bracket (1=factor used in disaggregation; 0=factor not used in disaggregation; 0=don't know)"/>
    <tableColumn id="6" xr3:uid="{3C49511B-B0F5-4E57-981E-7CC308F9DC7E}" name="Race/ethnicity (1=factor used in disaggregation; 0=factor not used in disaggregation; 0=don't know)"/>
    <tableColumn id="7" xr3:uid="{5133741C-E4FE-409C-9CA5-F3969ACA6245}" name="Geographical location (1=factor used in disaggregation; 0=factor not used in disaggregation; 0=don't know)"/>
    <tableColumn id="8" xr3:uid="{C71FAEDF-0984-4BCB-8561-F9803DFE47A6}" name="Data concerning hospitalisation for severe asthma in my country are disaggregated by:" dataDxfId="9"/>
    <tableColumn id="9" xr3:uid="{74FFAD32-FDE4-44D1-B68F-747B96544D12}" name="Age (1=factor used in disaggregation; 0=factor not used in disaggregation; 0=don't know)2"/>
    <tableColumn id="10" xr3:uid="{F28377DE-B7A4-4F0E-AE08-80D67E21BE95}" name="Sex (1=factor used in disaggregation; 0=factor not used in disaggregation; 0=don't know)2"/>
    <tableColumn id="11" xr3:uid="{4CF43AF2-23F8-4B08-99BF-C0C206C05A21}" name="Income bracket (1=factor used in disaggregation; 0=factor not used in disaggregation; 0=don't know)2"/>
    <tableColumn id="12" xr3:uid="{76C36555-396D-40A2-A8EF-F4F1CCCBFF62}" name="Race/ethnicity (1=factor used in disaggregation; 0=factor not used in disaggregation; 0=don't know)2"/>
    <tableColumn id="13" xr3:uid="{55B7EEE7-08FD-4A82-BA6C-D586E8ECF224}" name="Geographical location (1=factor used in disaggregation; 0=factor not used in disaggregation; 0=don't know)2"/>
    <tableColumn id="14" xr3:uid="{E395C7A7-3ADE-4B01-B57B-12422AE3CED2}" name="Data concerning medication provision for severe asthma patients in my country are disaggregated by:" dataDxfId="8"/>
    <tableColumn id="15" xr3:uid="{8AC3B22E-F3BC-4141-A33E-D2867F6F075E}" name="Age (1=factor used in disaggregation; 0=factor not used in disaggregation; 0=don't know)3"/>
    <tableColumn id="16" xr3:uid="{26A220F4-5FE6-4D23-B703-09DD624F3DB0}" name="Sex (1=factor used in disaggregation; 0=factor not used in disaggregation; 0=don't know)3"/>
    <tableColumn id="17" xr3:uid="{74A07682-B18A-48C3-96E5-580E95EF6E70}" name="Income bracket (1=factor used in disaggregation; 0=factor not used in disaggregation; 0=don't know)3"/>
    <tableColumn id="18" xr3:uid="{0B4B5471-2A28-495D-B317-FF5B979CFD07}" name="Race/ethnicity (1=factor used in disaggregation; 0=factor not used in disaggregation; 0=don't know)3"/>
    <tableColumn id="19" xr3:uid="{285205D2-2CBC-444D-BD78-7EE58A699877}" name="Geographical location (1=factor used in disaggregation; 0=factor not used in disaggregation; 0=don't know)3"/>
    <tableColumn id="20" xr3:uid="{A31FF4FE-EBA2-4B8C-90C0-5FED60B8F5C1}" name="Total (out of 18)" dataDxfId="7">
      <calculatedColumnFormula>SUM(B42:S42)</calculatedColumnFormula>
    </tableColumn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07A7847-F663-4EE0-99EF-BAC052E8FD40}" name="Table4" displayName="Table4" ref="A6:G35" totalsRowShown="0" headerRowDxfId="6">
  <autoFilter ref="A6:G35" xr:uid="{607A7847-F663-4EE0-99EF-BAC052E8FD40}"/>
  <sortState xmlns:xlrd2="http://schemas.microsoft.com/office/spreadsheetml/2017/richdata2" ref="A7:G35">
    <sortCondition descending="1" ref="G6:G35"/>
  </sortState>
  <tableColumns count="7">
    <tableColumn id="1" xr3:uid="{1AB7CBA9-9631-4C0C-867C-0B720F36E89E}" name="Country / Indicator Variable" dataDxfId="5"/>
    <tableColumn id="7" xr3:uid="{80D660C3-E97F-4D07-80D8-C8DD0BC5D15A}" name="Societal Cost of Severe Asthma (Asthma DALYs per 100,000 among population aged 0 to 40 * GDP Per Capita (PPP 2021 International Dollars)" dataDxfId="4"/>
    <tableColumn id="2" xr3:uid="{C5CE2A40-BAB4-4B2F-9C9D-EE179B984EA8}" name="Asthma DALYs as % of all Country DALYs (MIN: 0 / MAX: 3) - NOTE: NEGATIVE DIRECTION INDICATOR"/>
    <tableColumn id="6" xr3:uid="{67BFAB57-BACA-47CA-B6A1-6B6A1A944086}" name="Asthma Deaths % of all Deaths aged 0-40 (MIN: 0 / MAX: 2.83) -  NOTE: NEGATIVE DIRECTION INDICATOR"/>
    <tableColumn id="3" xr3:uid="{C95C4F8A-48FD-4E06-A1E8-6820ED8FE73B}" name="Adult obesity rate (% of adults) (MIN: 0 / MAX: 61) - NOTE: NEGATIVE DIRECTION INDICATOR"/>
    <tableColumn id="4" xr3:uid="{E7C4AF89-8782-47FD-B788-C456CE4FB6AA}" name="Adult tobacco use rate (% of adults) (MIN: 0 / MAX: 52.1) - NOTE: NEGATIVE DIRECTION INDICATOR"/>
    <tableColumn id="5" xr3:uid="{6FD18111-6E1D-469D-8646-15929DFC4570}" name="Normalised Score (Out of 100)" dataDxfId="3">
      <calculatedColumnFormula>SUM(
(10-((10-0)*(B7-$B$2)/($B$3-$B$2))+0)+
(10-((10-0)*(C7-$C$2)/($C$3-$C$2))+0)+
(10-((10-0)*(D7-$D$2)/($D$3-$D$2))+0)+
(10-((10-0)*(E7-$E$2)/($E$3-$E$2))+0)+
(10-((10-0)*(F7-$F$2)/($F$3-$F$2))+0)
)/(5*10)*100</calculatedColumnFormula>
    </tableColumn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3FB38B-220D-4FD4-86E6-427D993F2989}" name="Table5" displayName="Table5" ref="A6:E35" totalsRowShown="0" headerRowDxfId="2">
  <autoFilter ref="A6:E35" xr:uid="{9A3FB38B-220D-4FD4-86E6-427D993F2989}"/>
  <sortState xmlns:xlrd2="http://schemas.microsoft.com/office/spreadsheetml/2017/richdata2" ref="A7:E35">
    <sortCondition descending="1" ref="B6:B35"/>
  </sortState>
  <tableColumns count="5">
    <tableColumn id="1" xr3:uid="{092CC653-ED1F-424B-8A0D-67C48889257C}" name="Country / Indicator Variable" dataDxfId="1"/>
    <tableColumn id="2" xr3:uid="{9ACF24D0-8C35-4237-9917-8F6D8307B9FC}" name="Indoor Air Quality ( MIN: 0 / MAX: 100) - NOTE: NEGATIVE DIRECTION INDICATOR"/>
    <tableColumn id="3" xr3:uid="{379F4896-AECD-441F-8A08-74C5860C5A4E}" name="Particulate matter levels ( MIN: 0 / MAX: 100) - NOTE: NEGATIVE DIRECTION INDICATOR"/>
    <tableColumn id="4" xr3:uid="{81BE9C43-6B2D-4FC5-991B-71A0F594549A}" name="Surface temperature increase (increase anomaly relative to 1951-1980 global average) ( MIN: -0.288 / MAX: 2.543) - NOTE: NEGATIVE DIRECTION INDICATOR"/>
    <tableColumn id="5" xr3:uid="{9434E820-D02D-4B1B-9184-0F6695B6BA3D}" name="Normalised Score (Out of 100)" dataDxfId="0">
      <calculatedColumnFormula>SUM(
(10-((10-0)*(B7-$B$2)/($B$3-$B$2))+0)+
(10-((10-0)*(C7-$C$2)/($C$3-$C$2))+0)+
(10-((10-0)*(D7-$D$2)/($D$3-$D$2))+0)
)/(3*10)*100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7DBB0A-A735-40EF-940F-06E75BD44192}" name="Table1" displayName="Table1" ref="A6:J35" totalsRowShown="0" headerRowDxfId="109">
  <autoFilter ref="A6:J35" xr:uid="{3F7DBB0A-A735-40EF-940F-06E75BD44192}"/>
  <sortState xmlns:xlrd2="http://schemas.microsoft.com/office/spreadsheetml/2017/richdata2" ref="A7:J35">
    <sortCondition ref="A6:A35"/>
  </sortState>
  <tableColumns count="10">
    <tableColumn id="1" xr3:uid="{E19240E2-BA62-4C2E-BC13-55ED5F2204BF}" name="Country / Indicator Variable" dataDxfId="108"/>
    <tableColumn id="2" xr3:uid="{7DCB63A3-970D-46E6-9092-19F1C085C1C2}" name="Existence and level of implementation of guidelines severe asthma (Out of 4)" dataDxfId="107"/>
    <tableColumn id="3" xr3:uid="{66486B64-4E17-4A8B-9426-52FDAE7FE400}" name="Existence of national strategy for asthma (not severe-specific) (out of 8)" dataDxfId="106"/>
    <tableColumn id="4" xr3:uid="{E02B59C5-CB29-4F4C-BD0D-7B7912C93607}" name="National care guidelines' level of alignment with GINA strategy for &quot;difficult-to-treat and severe asthma&quot; (Out of 10)" dataDxfId="105"/>
    <tableColumn id="5" xr3:uid="{1636CF50-A1AC-4C45-99AE-054B7CDCE6D1}" name="Severe Asthma Registries (Out of 1)" dataDxfId="104"/>
    <tableColumn id="6" xr3:uid="{EECB0863-2882-4E1D-8756-A586E90436D8}" name="Chemical Exposure Regulations (Out of 3)" dataDxfId="103"/>
    <tableColumn id="11" xr3:uid="{0162CE59-5514-4FB9-83F4-682C2ABE56C6}" name="Use of individualised/stratefied treatment regimens (Out of 1)" dataDxfId="102"/>
    <tableColumn id="12" xr3:uid="{301F8853-BBBD-4673-833E-8CE46DB545C9}" name="BMI Individualisation (Out of 1)" dataDxfId="101"/>
    <tableColumn id="13" xr3:uid="{AA616B11-705C-4050-9142-646814BE4570}" name="Tobacco Control Laws (Out of 18)" dataDxfId="100"/>
    <tableColumn id="14" xr3:uid="{6310B688-0E77-4E51-9E56-3C2EC2CF966F}" name="Normalised Score (Out of 100)" dataDxfId="99">
      <calculatedColumnFormula>(SUM(
(((10-0)*(B7-$B$2)/($B$3-$B$2))+0)+
(((10-0)*(C7-$C$2)/($C$3-$C$2))+0)+
(((10-0)*(D7-$D$2)/($D$3-$D$2))+0)+
(((10-0)*(E7-$E$2)/($E$3-$E$2))+0)+
(((10-0)*(F7-$F$2)/($F$3-$F$2))+0)+
(((10-0)*(G7-$G$2)/($G$3-$G$2))+0)+
(((10-0)*(H7-$H$2)/($H$3-$H$2))+0)+
(((10-0)*(I7-$I$2)/($I$3-$I$2))+0)))/(8*10)*100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FDEF37-25AA-4034-9A32-45EDFB6D8531}" name="Table7" displayName="Table7" ref="A41:F70" totalsRowShown="0" headerRowDxfId="98" headerRowBorderDxfId="97" tableBorderDxfId="96" totalsRowBorderDxfId="95">
  <autoFilter ref="A41:F70" xr:uid="{AAFDEF37-25AA-4034-9A32-45EDFB6D8531}"/>
  <tableColumns count="6">
    <tableColumn id="1" xr3:uid="{F729D576-3AFE-49A4-8C91-5C6AF9A67FCB}" name="Country" dataDxfId="94"/>
    <tableColumn id="2" xr3:uid="{0E6B0CD2-E961-4C2D-9F4B-68CB057F3FB6}" name="Existence of guidelines/strategy for severe asthma (1 point)" dataDxfId="93"/>
    <tableColumn id="3" xr3:uid="{DFC2ACC5-D423-47FA-922E-88B36FB77F82}" name="Level of implementation (1=local; 2=regional; 3=national; 0=don't know)" dataDxfId="92"/>
    <tableColumn id="4" xr3:uid="{9E5F2824-2390-44E6-8982-B7B728313E72}" name="Year of implementation (Supplemental, qualitative)" dataDxfId="91"/>
    <tableColumn id="5" xr3:uid="{976242A0-3ECA-4AB8-80C8-E5C2E66C3CB7}" name="Next update is expected in (Supplemental, qualitative)" dataDxfId="90"/>
    <tableColumn id="6" xr3:uid="{F489FE2D-9A08-4B09-950D-71BC5A0DA7F5}" name="Total (out of 4)" dataDxfId="89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044DCE8-F5FB-48B9-9EBA-3CAFD6063572}" name="Table8" displayName="Table8" ref="A76:H105" totalsRowShown="0" headerRowDxfId="88" headerRowBorderDxfId="87" tableBorderDxfId="86">
  <autoFilter ref="A76:H105" xr:uid="{B044DCE8-F5FB-48B9-9EBA-3CAFD6063572}"/>
  <tableColumns count="8">
    <tableColumn id="1" xr3:uid="{5EC68977-B992-46B9-96D3-4566B106ABC7}" name="Country" dataDxfId="85"/>
    <tableColumn id="2" xr3:uid="{A42DA31A-15B2-471F-BCA4-521D149FF3B6}" name="Existence of national strategy for asthma (not severe asthma) (1 point)"/>
    <tableColumn id="3" xr3:uid="{F3A5EEC5-1701-4ED9-BD1C-FF94C28B77A8}" name="To what extent is this national strategy implemented? (5=fully implemented; 4=partially implemented; 3=under approval process; 2=in development; 1=planned, but not in development; 0=don't know)"/>
    <tableColumn id="4" xr3:uid="{D1A3228C-476C-4B0C-AD26-C6C0A293FA5F}" name="Does it include environmental factors such as air quality and pollution? (1=yes; 0=no; 0=don't know)"/>
    <tableColumn id="5" xr3:uid="{39984423-EFA8-4B02-AFF3-C51B73AAC9D4}" name="Does it include specific elements related to severe asthma? (1=yes; 0=no; 0=don't know)"/>
    <tableColumn id="6" xr3:uid="{9FFFFA5A-74B1-4F9C-AFD9-8C7499B8EC1F}" name="Updating  the strategy in the future? (supplemental, qualitative)"/>
    <tableColumn id="7" xr3:uid="{8896CFA0-D72B-41BF-BA25-B3BFAF1C8B9F}" name="When? (supplemental, qualitative)"/>
    <tableColumn id="8" xr3:uid="{582CED2A-6E83-497C-AE99-809A3C5CE08A}" name="Total (out of 8)" dataDxfId="84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3DB4AE-18DD-4F82-9D53-10669CFF2E95}" name="Table9" displayName="Table9" ref="A111:G140" totalsRowShown="0" headerRowDxfId="83" dataDxfId="82" tableBorderDxfId="81">
  <autoFilter ref="A111:G140" xr:uid="{9A3DB4AE-18DD-4F82-9D53-10669CFF2E95}"/>
  <tableColumns count="7">
    <tableColumn id="1" xr3:uid="{46052A4D-F05D-4DE3-B281-4D387CCB2C8F}" name="Country" dataDxfId="80"/>
    <tableColumn id="2" xr3:uid="{C354ADE8-47EB-44EE-8759-4C3A31B6BC12}" name="Alignment with guidelines for adolescents and adults with symptoms and/or exacerbations despite medium or high dose ICS-LABA or taking maintenance OCS (2=full alignment; 1=partial alignment; 0=no alignment; 0=don't know)" dataDxfId="79"/>
    <tableColumn id="3" xr3:uid="{6E88A28C-8530-40F6-B2B8-307B39682467}" name="Alignment with guidelines for diagnosis and treatment of severe asthma phenotypes (2=full alignment; 1=partial alignment; 0=no alignment; 0=don't know)" dataDxfId="78"/>
    <tableColumn id="4" xr3:uid="{02BEF77A-1B9A-4A60-A9C1-271722B3BE9E}" name="Alignment with guidelines for treatment tracks including personal control-based asthma management (2=full alignment; 1=partial alignment; 0=no alignment; 0=don't know)" dataDxfId="77"/>
    <tableColumn id="5" xr3:uid="{8A772810-1467-4A98-9AB8-F05B5A170E40}" name="Alignment with guidelines for management of worsening asthma and exacerbations (2=full alignment; 1=partial alignment; 0=no alignment; 0=don't know)" dataDxfId="76"/>
    <tableColumn id="6" xr3:uid="{97833B80-18D2-4125-A8A7-F7DBAD639B5F}" name="Per guidelines, is it standard to assess the patient’s inflammatory phenotype? (2=yes, uniform standard in COUNTRY; 1=not standard everywhere in COUNTRY; 0=not standard; 0=don't know)"/>
    <tableColumn id="7" xr3:uid="{D10A96F7-E90B-4D60-BEDD-3405515C182B}" name="Total (out of 10)" dataDxfId="7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4921E3-22A5-46C1-8218-33516F0FFA74}" name="Table10" displayName="Table10" ref="A146:D175" totalsRowShown="0" headerRowDxfId="74">
  <autoFilter ref="A146:D175" xr:uid="{0E4921E3-22A5-46C1-8218-33516F0FFA74}"/>
  <tableColumns count="4">
    <tableColumn id="1" xr3:uid="{5BC47125-0A07-4AB1-BE43-9153ED6EC5ED}" name="Country" dataDxfId="73"/>
    <tableColumn id="2" xr3:uid="{6AB8091A-D1DC-4988-B23F-954BCA4B917B}" name="Existence of chemical exposure workplace regulations (1=yes; 0=no; 0=don't know)"/>
    <tableColumn id="3" xr3:uid="{4239A225-A98A-42EE-96CD-043AE59AE3B8}" name="Level of implementation (2=national; 1=regional; 0=don't know)"/>
    <tableColumn id="4" xr3:uid="{B965DAAB-493C-47A4-9822-879F279D60EA}" name="Total (out of 3)" dataDxfId="72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903296-4C99-406A-B936-8E87631CAE34}" name="Table2" displayName="Table2" ref="A6:J35" totalsRowShown="0" headerRowDxfId="71" dataDxfId="70">
  <autoFilter ref="A6:J35" xr:uid="{F8903296-4C99-406A-B936-8E87631CAE34}"/>
  <sortState xmlns:xlrd2="http://schemas.microsoft.com/office/spreadsheetml/2017/richdata2" ref="A7:J35">
    <sortCondition descending="1" ref="J6:J35"/>
  </sortState>
  <tableColumns count="10">
    <tableColumn id="1" xr3:uid="{7A207430-F896-464E-A1E5-A4318B97A157}" name="Country / Indicator Variable" dataDxfId="69"/>
    <tableColumn id="2" xr3:uid="{B6B25B75-4FF6-4716-8175-F1E7C9734BE4}" name="Treatment and Drug Access (Out of 18)" dataDxfId="68"/>
    <tableColumn id="3" xr3:uid="{2B37F4BC-B547-4875-B23E-BA3FEC166176}" name="Access to Biologics (Out of 12)" dataDxfId="67"/>
    <tableColumn id="4" xr3:uid="{F718E9E7-31A7-4EB3-9D6B-D7E82CF14661}" name="Diagnostics (inflammatory Phenotyping) (Out of 6)" dataDxfId="66"/>
    <tableColumn id="5" xr3:uid="{85792F06-C9F8-41E8-9173-20EEF5D461BC}" name="Diagnostics (FeNO Access) (Out of 4)" dataDxfId="65"/>
    <tableColumn id="7" xr3:uid="{3176095D-074C-4C98-9638-9BA49995541A}" name="Specialist Care (Out of 4)" dataDxfId="64"/>
    <tableColumn id="8" xr3:uid="{F3E905B3-21FC-4ADC-90DF-2BFC3E4B7026}" name="Telemedicine/Remote Care (Out of 3)" dataDxfId="63"/>
    <tableColumn id="9" xr3:uid="{F6451BD1-30DD-41B1-AB84-CF727DBD54DE}" name="Digital Therapeutics (Out of 3)" dataDxfId="62"/>
    <tableColumn id="10" xr3:uid="{865BB52E-29D2-4C96-B6BF-AA4054969EB0}" name="Equity (Unmet Need % population reporting unmet healthcare needs due to distance from care, financial barriers, and waiting lists) - NOTE: NEGATIVE DIRECTION INDICATOR" dataDxfId="61"/>
    <tableColumn id="11" xr3:uid="{B4E9C70F-252C-4219-9303-21EAF739100D}" name="Normalised Score (Out of 100)" dataDxfId="60">
      <calculatedColumnFormula>SUM(
(((10-0)*(B7-$B$2)/($B$3-$B$2))+0)+
(((10-0)*(C7-$C$2)/($C$3-$C$2))+0)+
(((10-0)*(D7-$D$2)/($D$3-$D$2))+0)+
(((10-0)*(E7-$E$2)/($E$3-$E$2))+0)+
(((10-0)*(F7-$F$2)/($F$3-$F$2))+0)+
(((10-0)*(G7-$G$2)/($G$3-$G$2))+0)+
(((10-0)*(H7-$H$2)/($H$3-$H$2))+0)+
(10-((10-0)*(I7-$I$2)/($I$3-$I$2))+0))/((8*10))*100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1775F6D-C5D6-4C47-A342-80DA3687CBD2}" name="Table11" displayName="Table11" ref="A41:K70" totalsRowShown="0" headerRowDxfId="59" tableBorderDxfId="58">
  <autoFilter ref="A41:K70" xr:uid="{51775F6D-C5D6-4C47-A342-80DA3687CBD2}"/>
  <tableColumns count="11">
    <tableColumn id="1" xr3:uid="{D7E85121-7029-44D1-97D7-0D41626D2512}" name="Country" dataDxfId="57"/>
    <tableColumn id="2" xr3:uid="{0A824797-D761-4F53-A34C-3D5F6D9E5839}" name="ICS (2=full payor coverage; 1=partial payor coveage; 0=no coverage; 0=don't know)"/>
    <tableColumn id="3" xr3:uid="{682FCC2D-574B-49B4-A6AD-0C2BB7AF22C0}" name="OCS (2=full payor coverage; 1=partial payor coveage; 0=no coverage; 0=don't know)"/>
    <tableColumn id="4" xr3:uid="{9703E946-BA65-4483-91D9-24B7216D9F98}" name="IV Corticosteriods (2=full payor coverage; 1=partial payor coveage; 0=no coverage; 0=don't know)"/>
    <tableColumn id="5" xr3:uid="{AB8BA457-2657-4874-9E52-BAEA240698C8}" name="Leukotrine modifiers (2=full payor coverage; 1=partial payor coveage; 0=no coverage; 0=don't know)"/>
    <tableColumn id="6" xr3:uid="{7934612D-4C2F-49DA-B056-AA2714AD5564}" name="Combination inhalers (2=full payor coverage; 1=partial payor coveage; 0=no coverage; 0=don't know)"/>
    <tableColumn id="7" xr3:uid="{7ACA2AAD-0AA4-44EF-99C1-5580CC9ACD10}" name="SABA (2=full payor coverage; 1=partial payor coveage; 0=no coverage; 0=don't know)"/>
    <tableColumn id="8" xr3:uid="{6CECB8E6-5ADE-41BB-80C4-38B31B78CEF9}" name="LABA (2=full payor coverage; 1=partial payor coveage; 0=no coverage; 0=don't know)"/>
    <tableColumn id="9" xr3:uid="{67E0D93F-598D-4F9C-B373-4642F35236C8}" name="SAMA (2=full payor coverage; 1=partial payor coveage; 0=no coverage; 0=don't know)"/>
    <tableColumn id="10" xr3:uid="{AF254503-75E2-4A06-8245-2A951B7D949A}" name="LAMA (2=full payor coverage; 1=partial payor coveage; 0=no coverage; 0=don't know)"/>
    <tableColumn id="11" xr3:uid="{5AABFF90-038C-4ECA-9284-6863984E6F8B}" name="Total (out of 18)" dataDxfId="56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AD7E121-F9FE-48CE-82CF-822AFB105671}" name="Table12" displayName="Table12" ref="A76:H105" totalsRowShown="0" dataDxfId="55" tableBorderDxfId="54">
  <autoFilter ref="A76:H105" xr:uid="{1AD7E121-F9FE-48CE-82CF-822AFB105671}"/>
  <tableColumns count="8">
    <tableColumn id="1" xr3:uid="{67C90B6E-7141-4BE6-83AD-850AB3870763}" name="Country" dataDxfId="53"/>
    <tableColumn id="2" xr3:uid="{27B184E4-9BA9-4FFA-B6C5-A7C29914C068}" name="Xolair (Omalizumab) (2=full payor coverage; 1=partial payor coverage; 0=no coverage; 0=don't know)" dataDxfId="52"/>
    <tableColumn id="3" xr3:uid="{BCA47D07-864B-46E3-ACAB-F300122851D1}" name="Nucala (Mepolizumab) (2=full payor coverage; 1=partial payor coverage; 0=no coverage; 0=don't know)" dataDxfId="51"/>
    <tableColumn id="4" xr3:uid="{DFD8745E-D142-4AE1-9FEA-769E6837DBE5}" name="Dupixent (Dupilumab) (2=full payor coverage; 1=partial payor coverage; 0=no coverage; 0=don't know)" dataDxfId="50"/>
    <tableColumn id="5" xr3:uid="{AD6590B6-3CEB-45F7-A46B-AE159331934A}" name="Cinqair (Reslizumab) (2=full payor coverage; 1=partial payor coverage; 0=no coverage; 0=don't know)" dataDxfId="49"/>
    <tableColumn id="6" xr3:uid="{4A90FFFE-18C3-4A3D-BDC5-9951A75AD16A}" name="Fasenra (Benralizumab) (2=full payor coverage; 1=partial payor coverage; 0=no coverage; 0=don't know)" dataDxfId="48"/>
    <tableColumn id="7" xr3:uid="{9DD6CF00-DA22-459A-AB13-FBC628563AA8}" name="Tezspire (Tezepelumab) (2=full payor coverage; 1=partial payor coverage; 0=no coverage; 0=don't know)" dataDxfId="47"/>
    <tableColumn id="8" xr3:uid="{C299041C-235D-4180-9AE5-905DF6B86E90}" name="Total (out of 12)" dataDxfId="46">
      <calculatedColumnFormula>SUM(B77:G77)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7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DBC7-1035-47B3-A2D9-B81FCBCB0D6E}">
  <dimension ref="A1:K39"/>
  <sheetViews>
    <sheetView tabSelected="1" zoomScale="72" zoomScaleNormal="72" workbookViewId="0">
      <selection activeCell="I4" sqref="I4"/>
    </sheetView>
  </sheetViews>
  <sheetFormatPr baseColWidth="10" defaultColWidth="8.83203125" defaultRowHeight="15" x14ac:dyDescent="0.2"/>
  <cols>
    <col min="1" max="1" width="18.5" customWidth="1"/>
    <col min="2" max="10" width="30.6640625" customWidth="1"/>
    <col min="11" max="11" width="79.83203125" customWidth="1"/>
  </cols>
  <sheetData>
    <row r="1" spans="1:11" ht="16" thickBot="1" x14ac:dyDescent="0.25">
      <c r="A1" s="118" t="s">
        <v>0</v>
      </c>
      <c r="B1" s="119"/>
      <c r="C1" s="119"/>
      <c r="D1" s="119"/>
      <c r="E1" s="119"/>
      <c r="F1" s="119"/>
      <c r="G1" s="120"/>
      <c r="H1" s="120"/>
      <c r="I1" s="120"/>
      <c r="J1" s="121"/>
    </row>
    <row r="2" spans="1:11" ht="16" thickBot="1" x14ac:dyDescent="0.25">
      <c r="A2" s="26" t="s">
        <v>1</v>
      </c>
      <c r="B2" s="45">
        <v>30</v>
      </c>
      <c r="C2" s="45">
        <v>25</v>
      </c>
      <c r="D2" s="45">
        <v>20</v>
      </c>
      <c r="E2" s="45">
        <v>15</v>
      </c>
      <c r="F2" s="45">
        <v>10</v>
      </c>
      <c r="G2" s="111"/>
      <c r="H2" s="112"/>
      <c r="I2" s="112"/>
      <c r="J2" s="113"/>
    </row>
    <row r="3" spans="1:11" ht="32.25" customHeight="1" x14ac:dyDescent="0.2">
      <c r="A3" s="8" t="s">
        <v>2</v>
      </c>
      <c r="B3" s="46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8" t="s">
        <v>8</v>
      </c>
      <c r="H3" s="49" t="s">
        <v>9</v>
      </c>
      <c r="I3" s="49" t="s">
        <v>10</v>
      </c>
      <c r="J3" s="49" t="s">
        <v>11</v>
      </c>
    </row>
    <row r="4" spans="1:11" x14ac:dyDescent="0.2">
      <c r="A4" s="1" t="s">
        <v>14</v>
      </c>
      <c r="B4" s="9">
        <v>88.234953703703695</v>
      </c>
      <c r="C4" s="9">
        <v>74.576388888888886</v>
      </c>
      <c r="D4" s="9">
        <v>57.11666666666666</v>
      </c>
      <c r="E4" s="9">
        <v>56.198585168552249</v>
      </c>
      <c r="F4" s="9">
        <v>82.323740918334622</v>
      </c>
      <c r="G4" s="9">
        <f t="shared" ref="G4:G32" si="0">AVERAGE(B4:F4)</f>
        <v>71.690067069229229</v>
      </c>
      <c r="H4">
        <f t="shared" ref="H4:H32" si="1">_xlfn.RANK.EQ(G4,$G$4:$G$32,0)</f>
        <v>1</v>
      </c>
      <c r="I4" s="102">
        <f t="shared" ref="I4:I32" si="2">SUM((B4*($B$2/100)),(C4*($C$2/100)),(D4*($D$2/100)),(E4*($E$2/100)),(F4*($F$2/100)))</f>
        <v>73.200078533782957</v>
      </c>
      <c r="J4" s="9">
        <f t="shared" ref="J4:J32" si="3">_xlfn.RANK.EQ(I4,$I$4:$I$32,0)</f>
        <v>1</v>
      </c>
      <c r="K4" s="10" t="s">
        <v>13</v>
      </c>
    </row>
    <row r="5" spans="1:11" x14ac:dyDescent="0.2">
      <c r="A5" s="1" t="s">
        <v>12</v>
      </c>
      <c r="B5" s="9">
        <v>90.243055555555557</v>
      </c>
      <c r="C5" s="9">
        <v>70.083333333333329</v>
      </c>
      <c r="D5" s="9">
        <v>56.375</v>
      </c>
      <c r="E5" s="9">
        <v>62.55210758142006</v>
      </c>
      <c r="F5" s="9">
        <v>72.623788767489103</v>
      </c>
      <c r="G5" s="9">
        <f t="shared" si="0"/>
        <v>70.375457047559607</v>
      </c>
      <c r="H5">
        <f t="shared" si="1"/>
        <v>3</v>
      </c>
      <c r="I5" s="102">
        <f t="shared" si="2"/>
        <v>72.513945013961916</v>
      </c>
      <c r="J5" s="9">
        <f t="shared" si="3"/>
        <v>2</v>
      </c>
      <c r="K5" s="4" t="s">
        <v>15</v>
      </c>
    </row>
    <row r="6" spans="1:11" x14ac:dyDescent="0.2">
      <c r="A6" s="1" t="s">
        <v>18</v>
      </c>
      <c r="B6" s="9">
        <v>85.90856481481481</v>
      </c>
      <c r="C6" s="9">
        <v>62.770833333333329</v>
      </c>
      <c r="D6" s="9">
        <v>63.31111111111111</v>
      </c>
      <c r="E6" s="9">
        <v>62.105833884808035</v>
      </c>
      <c r="F6" s="9">
        <v>77.488766130407754</v>
      </c>
      <c r="G6" s="9">
        <f t="shared" si="0"/>
        <v>70.317021854895003</v>
      </c>
      <c r="H6">
        <f t="shared" si="1"/>
        <v>4</v>
      </c>
      <c r="I6" s="102">
        <f t="shared" si="2"/>
        <v>71.192251695761982</v>
      </c>
      <c r="J6" s="9">
        <f t="shared" si="3"/>
        <v>3</v>
      </c>
      <c r="K6" s="3" t="s">
        <v>272</v>
      </c>
    </row>
    <row r="7" spans="1:11" x14ac:dyDescent="0.2">
      <c r="A7" s="1" t="s">
        <v>20</v>
      </c>
      <c r="B7" s="9">
        <v>75</v>
      </c>
      <c r="C7" s="9">
        <v>66.236111111111114</v>
      </c>
      <c r="D7" s="9">
        <v>68.544444444444437</v>
      </c>
      <c r="E7" s="9">
        <v>76.72102745810723</v>
      </c>
      <c r="F7" s="9">
        <v>67.089501293378731</v>
      </c>
      <c r="G7" s="9">
        <f t="shared" si="0"/>
        <v>70.718216861408308</v>
      </c>
      <c r="H7">
        <f t="shared" si="1"/>
        <v>2</v>
      </c>
      <c r="I7" s="102">
        <f t="shared" si="2"/>
        <v>70.985020914720621</v>
      </c>
      <c r="J7" s="9">
        <f t="shared" si="3"/>
        <v>4</v>
      </c>
    </row>
    <row r="8" spans="1:11" x14ac:dyDescent="0.2">
      <c r="A8" s="1" t="s">
        <v>30</v>
      </c>
      <c r="B8" s="9">
        <v>77.083333333333329</v>
      </c>
      <c r="C8" s="9">
        <v>85.729166666666657</v>
      </c>
      <c r="D8" s="9">
        <v>49.749999999999993</v>
      </c>
      <c r="E8" s="9">
        <v>54.95633023249988</v>
      </c>
      <c r="F8" s="9">
        <v>76.453951902630479</v>
      </c>
      <c r="G8" s="9">
        <f t="shared" si="0"/>
        <v>68.79455642702608</v>
      </c>
      <c r="H8">
        <f t="shared" si="1"/>
        <v>5</v>
      </c>
      <c r="I8" s="102">
        <f t="shared" si="2"/>
        <v>70.396136391804689</v>
      </c>
      <c r="J8" s="9">
        <f t="shared" si="3"/>
        <v>5</v>
      </c>
    </row>
    <row r="9" spans="1:11" x14ac:dyDescent="0.2">
      <c r="A9" s="1" t="s">
        <v>22</v>
      </c>
      <c r="B9" s="9">
        <v>77.777777777777786</v>
      </c>
      <c r="C9" s="9">
        <v>69.958333333333329</v>
      </c>
      <c r="D9" s="9">
        <v>61.774999999999991</v>
      </c>
      <c r="E9" s="9">
        <v>62.478170478204518</v>
      </c>
      <c r="F9" s="9">
        <v>70.398105867076382</v>
      </c>
      <c r="G9" s="9">
        <f t="shared" si="0"/>
        <v>68.477477491278393</v>
      </c>
      <c r="H9">
        <f t="shared" si="1"/>
        <v>6</v>
      </c>
      <c r="I9" s="102">
        <f t="shared" si="2"/>
        <v>69.589452825104985</v>
      </c>
      <c r="J9" s="9">
        <f t="shared" si="3"/>
        <v>6</v>
      </c>
    </row>
    <row r="10" spans="1:11" x14ac:dyDescent="0.2">
      <c r="A10" s="1" t="s">
        <v>24</v>
      </c>
      <c r="B10" s="9">
        <v>86.493055555555557</v>
      </c>
      <c r="C10" s="9">
        <v>64.430555555555557</v>
      </c>
      <c r="D10" s="9">
        <v>46.93888888888889</v>
      </c>
      <c r="E10" s="9">
        <v>61.755738135076363</v>
      </c>
      <c r="F10" s="9">
        <v>74.567674650020521</v>
      </c>
      <c r="G10" s="9">
        <f t="shared" si="0"/>
        <v>66.837182557019375</v>
      </c>
      <c r="H10">
        <f t="shared" si="1"/>
        <v>9</v>
      </c>
      <c r="I10" s="102">
        <f t="shared" si="2"/>
        <v>68.163461518596847</v>
      </c>
      <c r="J10" s="9">
        <f t="shared" si="3"/>
        <v>7</v>
      </c>
    </row>
    <row r="11" spans="1:11" x14ac:dyDescent="0.2">
      <c r="A11" s="1" t="s">
        <v>25</v>
      </c>
      <c r="B11" s="9">
        <v>78.333333333333329</v>
      </c>
      <c r="C11" s="9">
        <v>48.75694444444445</v>
      </c>
      <c r="D11" s="9">
        <v>70.672222222222231</v>
      </c>
      <c r="E11" s="9">
        <v>71.221259390692325</v>
      </c>
      <c r="F11" s="9">
        <v>66.760695617139234</v>
      </c>
      <c r="G11" s="9">
        <f t="shared" si="0"/>
        <v>67.148891001566298</v>
      </c>
      <c r="H11">
        <f t="shared" si="1"/>
        <v>7</v>
      </c>
      <c r="I11" s="102">
        <f t="shared" si="2"/>
        <v>67.182939025873324</v>
      </c>
      <c r="J11" s="9">
        <f t="shared" si="3"/>
        <v>8</v>
      </c>
    </row>
    <row r="12" spans="1:11" x14ac:dyDescent="0.2">
      <c r="A12" s="1" t="s">
        <v>28</v>
      </c>
      <c r="B12" s="9">
        <v>63.749999999999993</v>
      </c>
      <c r="C12" s="9">
        <v>72.986111111111114</v>
      </c>
      <c r="D12" s="9">
        <v>56.68888888888889</v>
      </c>
      <c r="E12" s="9">
        <v>75</v>
      </c>
      <c r="F12" s="9">
        <v>67.050624934388523</v>
      </c>
      <c r="G12" s="9">
        <f t="shared" si="0"/>
        <v>67.095124986877707</v>
      </c>
      <c r="H12">
        <f t="shared" si="1"/>
        <v>8</v>
      </c>
      <c r="I12" s="102">
        <f t="shared" si="2"/>
        <v>66.664368048994405</v>
      </c>
      <c r="J12" s="9">
        <f t="shared" si="3"/>
        <v>9</v>
      </c>
    </row>
    <row r="13" spans="1:11" x14ac:dyDescent="0.2">
      <c r="A13" s="1" t="s">
        <v>17</v>
      </c>
      <c r="B13" s="9">
        <v>63.749999999999993</v>
      </c>
      <c r="C13" s="9">
        <v>74.465277777777786</v>
      </c>
      <c r="D13" s="9">
        <v>52.255555555555546</v>
      </c>
      <c r="E13" s="9">
        <v>70.408489690410022</v>
      </c>
      <c r="F13" s="9">
        <v>72.967476296365817</v>
      </c>
      <c r="G13" s="9">
        <f t="shared" si="0"/>
        <v>66.769359864021823</v>
      </c>
      <c r="H13">
        <f t="shared" si="1"/>
        <v>10</v>
      </c>
      <c r="I13" s="102">
        <f t="shared" si="2"/>
        <v>66.050451638753643</v>
      </c>
      <c r="J13" s="9">
        <f t="shared" si="3"/>
        <v>10</v>
      </c>
    </row>
    <row r="14" spans="1:11" x14ac:dyDescent="0.2">
      <c r="A14" s="1" t="s">
        <v>19</v>
      </c>
      <c r="B14" s="9">
        <v>59.687500000000007</v>
      </c>
      <c r="C14" s="9">
        <v>81.125</v>
      </c>
      <c r="D14" s="9">
        <v>54.261111111111113</v>
      </c>
      <c r="E14" s="9">
        <v>63.944810893420609</v>
      </c>
      <c r="F14" s="9">
        <v>72.594437494688719</v>
      </c>
      <c r="G14" s="9">
        <f t="shared" si="0"/>
        <v>66.322571899844093</v>
      </c>
      <c r="H14">
        <f t="shared" si="1"/>
        <v>11</v>
      </c>
      <c r="I14" s="102">
        <f t="shared" si="2"/>
        <v>65.890887605704194</v>
      </c>
      <c r="J14" s="9">
        <f t="shared" si="3"/>
        <v>11</v>
      </c>
    </row>
    <row r="15" spans="1:11" x14ac:dyDescent="0.2">
      <c r="A15" s="1" t="s">
        <v>23</v>
      </c>
      <c r="B15" s="9">
        <v>77.083333333333329</v>
      </c>
      <c r="C15" s="9">
        <v>52.944444444444436</v>
      </c>
      <c r="D15" s="9">
        <v>55.708333333333329</v>
      </c>
      <c r="E15" s="9">
        <v>75.02333581242226</v>
      </c>
      <c r="F15" s="9">
        <v>68.048015868677652</v>
      </c>
      <c r="G15" s="9">
        <f t="shared" si="0"/>
        <v>65.7614925584422</v>
      </c>
      <c r="H15">
        <f t="shared" si="1"/>
        <v>14</v>
      </c>
      <c r="I15" s="102">
        <f t="shared" si="2"/>
        <v>65.561079736508873</v>
      </c>
      <c r="J15" s="9">
        <f t="shared" si="3"/>
        <v>12</v>
      </c>
    </row>
    <row r="16" spans="1:11" x14ac:dyDescent="0.2">
      <c r="A16" s="1" t="s">
        <v>21</v>
      </c>
      <c r="B16" s="9">
        <v>57.638888888888893</v>
      </c>
      <c r="C16" s="9">
        <v>70.708333333333329</v>
      </c>
      <c r="D16" s="9">
        <v>60.75277777777778</v>
      </c>
      <c r="E16" s="9">
        <v>70.834654786143346</v>
      </c>
      <c r="F16" s="9">
        <v>71.361646793862349</v>
      </c>
      <c r="G16" s="9">
        <f t="shared" si="0"/>
        <v>66.259260316001146</v>
      </c>
      <c r="H16">
        <f t="shared" si="1"/>
        <v>12</v>
      </c>
      <c r="I16" s="102">
        <f t="shared" si="2"/>
        <v>64.88066845286329</v>
      </c>
      <c r="J16" s="9">
        <f t="shared" si="3"/>
        <v>13</v>
      </c>
    </row>
    <row r="17" spans="1:10" x14ac:dyDescent="0.2">
      <c r="A17" s="1" t="s">
        <v>26</v>
      </c>
      <c r="B17" s="9">
        <v>76</v>
      </c>
      <c r="C17" s="9">
        <v>55.395833333333336</v>
      </c>
      <c r="D17" s="9">
        <v>54.691666666666663</v>
      </c>
      <c r="E17" s="9">
        <v>68.005808283257196</v>
      </c>
      <c r="F17" s="9">
        <v>70.513019184820507</v>
      </c>
      <c r="G17" s="9">
        <f t="shared" si="0"/>
        <v>64.92126549361555</v>
      </c>
      <c r="H17">
        <f t="shared" si="1"/>
        <v>16</v>
      </c>
      <c r="I17" s="102">
        <f t="shared" si="2"/>
        <v>64.8394648276373</v>
      </c>
      <c r="J17" s="9">
        <f t="shared" si="3"/>
        <v>14</v>
      </c>
    </row>
    <row r="18" spans="1:10" x14ac:dyDescent="0.2">
      <c r="A18" s="1" t="s">
        <v>27</v>
      </c>
      <c r="B18" s="9">
        <v>86.145833333333343</v>
      </c>
      <c r="C18" s="9">
        <v>55.694444444444443</v>
      </c>
      <c r="D18" s="9">
        <v>49.213888888888889</v>
      </c>
      <c r="E18" s="9">
        <v>50.82342209674384</v>
      </c>
      <c r="F18" s="9">
        <v>75.893903127570397</v>
      </c>
      <c r="G18" s="9">
        <f t="shared" si="0"/>
        <v>63.554298378196187</v>
      </c>
      <c r="H18">
        <f t="shared" si="1"/>
        <v>19</v>
      </c>
      <c r="I18" s="102">
        <f t="shared" si="2"/>
        <v>64.8230425161575</v>
      </c>
      <c r="J18" s="9">
        <f t="shared" si="3"/>
        <v>15</v>
      </c>
    </row>
    <row r="19" spans="1:10" x14ac:dyDescent="0.2">
      <c r="A19" s="1" t="s">
        <v>29</v>
      </c>
      <c r="B19" s="9">
        <v>60.972222222222229</v>
      </c>
      <c r="C19" s="9">
        <v>72.833333333333343</v>
      </c>
      <c r="D19" s="9">
        <v>52.99722222222222</v>
      </c>
      <c r="E19" s="9">
        <v>72.887633503945025</v>
      </c>
      <c r="F19" s="9">
        <v>67.755239740422709</v>
      </c>
      <c r="G19" s="9">
        <f t="shared" si="0"/>
        <v>65.489130204429117</v>
      </c>
      <c r="H19">
        <f t="shared" si="1"/>
        <v>15</v>
      </c>
      <c r="I19" s="102">
        <f t="shared" si="2"/>
        <v>64.808113444078472</v>
      </c>
      <c r="J19" s="9">
        <f t="shared" si="3"/>
        <v>16</v>
      </c>
    </row>
    <row r="20" spans="1:10" x14ac:dyDescent="0.2">
      <c r="A20" s="1" t="s">
        <v>16</v>
      </c>
      <c r="B20" s="9">
        <v>58.825231481481474</v>
      </c>
      <c r="C20" s="9">
        <v>63.555555555555557</v>
      </c>
      <c r="D20" s="9">
        <v>65.563888888888883</v>
      </c>
      <c r="E20" s="9">
        <v>73.781388099142958</v>
      </c>
      <c r="F20" s="9">
        <v>60.106293106281782</v>
      </c>
      <c r="G20" s="9">
        <f t="shared" si="0"/>
        <v>64.366471426270138</v>
      </c>
      <c r="H20">
        <f t="shared" si="1"/>
        <v>18</v>
      </c>
      <c r="I20" s="102">
        <f t="shared" si="2"/>
        <v>63.727073636610726</v>
      </c>
      <c r="J20" s="9">
        <f t="shared" si="3"/>
        <v>17</v>
      </c>
    </row>
    <row r="21" spans="1:10" x14ac:dyDescent="0.2">
      <c r="A21" s="1" t="s">
        <v>31</v>
      </c>
      <c r="B21" s="9">
        <v>56.736111111111107</v>
      </c>
      <c r="C21" s="9">
        <v>60.916666666666664</v>
      </c>
      <c r="D21" s="9">
        <v>63.413888888888906</v>
      </c>
      <c r="E21" s="9">
        <v>73.971531584326442</v>
      </c>
      <c r="F21" s="9">
        <v>75.605803890010193</v>
      </c>
      <c r="G21" s="9">
        <f t="shared" si="0"/>
        <v>66.128800428200663</v>
      </c>
      <c r="H21">
        <f t="shared" si="1"/>
        <v>13</v>
      </c>
      <c r="I21" s="102">
        <f t="shared" si="2"/>
        <v>63.589087904427764</v>
      </c>
      <c r="J21" s="9">
        <f t="shared" si="3"/>
        <v>18</v>
      </c>
    </row>
    <row r="22" spans="1:10" x14ac:dyDescent="0.2">
      <c r="A22" s="1" t="s">
        <v>33</v>
      </c>
      <c r="B22" s="9">
        <v>65.486111111111114</v>
      </c>
      <c r="C22" s="9">
        <v>62.756944444444443</v>
      </c>
      <c r="D22" s="9">
        <v>55.594444444444434</v>
      </c>
      <c r="E22" s="9">
        <v>61.652201290044403</v>
      </c>
      <c r="F22" s="9">
        <v>76.387439491705493</v>
      </c>
      <c r="G22" s="9">
        <f t="shared" si="0"/>
        <v>64.375428156349969</v>
      </c>
      <c r="H22">
        <f t="shared" si="1"/>
        <v>17</v>
      </c>
      <c r="I22" s="102">
        <f t="shared" si="2"/>
        <v>63.340532476010537</v>
      </c>
      <c r="J22" s="9">
        <f t="shared" si="3"/>
        <v>19</v>
      </c>
    </row>
    <row r="23" spans="1:10" x14ac:dyDescent="0.2">
      <c r="A23" s="1" t="s">
        <v>35</v>
      </c>
      <c r="B23" s="9">
        <v>58.05555555555555</v>
      </c>
      <c r="C23" s="9">
        <v>57.270833333333329</v>
      </c>
      <c r="D23" s="9">
        <v>56.783333333333331</v>
      </c>
      <c r="E23" s="9">
        <v>64.872878519476117</v>
      </c>
      <c r="F23" s="9">
        <v>66.967347850907387</v>
      </c>
      <c r="G23" s="9">
        <f t="shared" si="0"/>
        <v>60.789989718521142</v>
      </c>
      <c r="H23">
        <f t="shared" si="1"/>
        <v>22</v>
      </c>
      <c r="I23" s="102">
        <f t="shared" si="2"/>
        <v>59.518708229678822</v>
      </c>
      <c r="J23" s="9">
        <f t="shared" si="3"/>
        <v>20</v>
      </c>
    </row>
    <row r="24" spans="1:10" x14ac:dyDescent="0.2">
      <c r="A24" s="1" t="s">
        <v>32</v>
      </c>
      <c r="B24" s="9">
        <v>50.416666666666664</v>
      </c>
      <c r="C24" s="9">
        <v>65.4375</v>
      </c>
      <c r="D24" s="9">
        <v>44.174999999999997</v>
      </c>
      <c r="E24" s="9">
        <v>73.172867718740719</v>
      </c>
      <c r="F24" s="9">
        <v>73.245562180823129</v>
      </c>
      <c r="G24" s="9">
        <f t="shared" si="0"/>
        <v>61.289519313246089</v>
      </c>
      <c r="H24">
        <f t="shared" si="1"/>
        <v>21</v>
      </c>
      <c r="I24" s="102">
        <f t="shared" si="2"/>
        <v>58.619861375893421</v>
      </c>
      <c r="J24" s="9">
        <f t="shared" si="3"/>
        <v>21</v>
      </c>
    </row>
    <row r="25" spans="1:10" x14ac:dyDescent="0.2">
      <c r="A25" s="1" t="s">
        <v>274</v>
      </c>
      <c r="B25" s="9">
        <v>35.979166666666664</v>
      </c>
      <c r="C25" s="9">
        <v>60.340277777777786</v>
      </c>
      <c r="D25" s="9">
        <v>60.74722222222222</v>
      </c>
      <c r="E25" s="9">
        <v>81.19998735547783</v>
      </c>
      <c r="F25" s="9">
        <v>68.399577615412454</v>
      </c>
      <c r="G25" s="9">
        <f t="shared" si="0"/>
        <v>61.333246327511389</v>
      </c>
      <c r="H25">
        <f t="shared" si="1"/>
        <v>20</v>
      </c>
      <c r="I25" s="102">
        <f t="shared" si="2"/>
        <v>57.048219753751809</v>
      </c>
      <c r="J25" s="9">
        <f t="shared" si="3"/>
        <v>22</v>
      </c>
    </row>
    <row r="26" spans="1:10" x14ac:dyDescent="0.2">
      <c r="A26" s="1" t="s">
        <v>36</v>
      </c>
      <c r="B26" s="9">
        <v>40.625</v>
      </c>
      <c r="C26" s="9">
        <v>61.145833333333343</v>
      </c>
      <c r="D26" s="9">
        <v>47.533333333333339</v>
      </c>
      <c r="E26" s="9">
        <v>68.474393594412263</v>
      </c>
      <c r="F26" s="9">
        <v>73.796244484570337</v>
      </c>
      <c r="G26" s="9">
        <f t="shared" si="0"/>
        <v>58.314960949129862</v>
      </c>
      <c r="H26">
        <f t="shared" si="1"/>
        <v>26</v>
      </c>
      <c r="I26" s="102">
        <f t="shared" si="2"/>
        <v>54.631408487618877</v>
      </c>
      <c r="J26" s="9">
        <f t="shared" si="3"/>
        <v>23</v>
      </c>
    </row>
    <row r="27" spans="1:10" x14ac:dyDescent="0.2">
      <c r="A27" s="1" t="s">
        <v>34</v>
      </c>
      <c r="B27" s="9">
        <v>40.943287037037038</v>
      </c>
      <c r="C27" s="9">
        <v>45.770833333333336</v>
      </c>
      <c r="D27" s="9">
        <v>55.094444444444449</v>
      </c>
      <c r="E27" s="9">
        <v>82.228714870331245</v>
      </c>
      <c r="F27" s="9">
        <v>73.901480390151136</v>
      </c>
      <c r="G27" s="9">
        <f t="shared" si="0"/>
        <v>59.587752015059436</v>
      </c>
      <c r="H27">
        <f t="shared" si="1"/>
        <v>24</v>
      </c>
      <c r="I27" s="102">
        <f t="shared" si="2"/>
        <v>54.469038602898138</v>
      </c>
      <c r="J27" s="9">
        <f t="shared" si="3"/>
        <v>24</v>
      </c>
    </row>
    <row r="28" spans="1:10" x14ac:dyDescent="0.2">
      <c r="A28" s="1" t="s">
        <v>38</v>
      </c>
      <c r="B28" s="9">
        <v>31.944444444444446</v>
      </c>
      <c r="C28" s="9">
        <v>57.6875</v>
      </c>
      <c r="D28" s="9">
        <v>56.852777777777774</v>
      </c>
      <c r="E28" s="9">
        <v>74.700131532411859</v>
      </c>
      <c r="F28" s="9">
        <v>77.06640885271942</v>
      </c>
      <c r="G28" s="9">
        <f t="shared" si="0"/>
        <v>59.650252521470705</v>
      </c>
      <c r="H28">
        <f t="shared" si="1"/>
        <v>23</v>
      </c>
      <c r="I28" s="102">
        <f t="shared" si="2"/>
        <v>54.287424504022617</v>
      </c>
      <c r="J28" s="9">
        <f t="shared" si="3"/>
        <v>25</v>
      </c>
    </row>
    <row r="29" spans="1:10" x14ac:dyDescent="0.2">
      <c r="A29" s="1" t="s">
        <v>37</v>
      </c>
      <c r="B29" s="9">
        <v>26.388888888888896</v>
      </c>
      <c r="C29" s="9">
        <v>62.416666666666664</v>
      </c>
      <c r="D29" s="9">
        <v>61.197222222222223</v>
      </c>
      <c r="E29" s="9">
        <v>70.573041878156431</v>
      </c>
      <c r="F29" s="9">
        <v>73.539569787793397</v>
      </c>
      <c r="G29" s="9">
        <f t="shared" si="0"/>
        <v>58.823077888745523</v>
      </c>
      <c r="H29">
        <f t="shared" si="1"/>
        <v>25</v>
      </c>
      <c r="I29" s="102">
        <f t="shared" si="2"/>
        <v>53.700191038280579</v>
      </c>
      <c r="J29" s="9">
        <f t="shared" si="3"/>
        <v>26</v>
      </c>
    </row>
    <row r="30" spans="1:10" x14ac:dyDescent="0.2">
      <c r="A30" s="1" t="s">
        <v>40</v>
      </c>
      <c r="B30" s="9">
        <v>31.25</v>
      </c>
      <c r="C30" s="9">
        <v>51.770833333333343</v>
      </c>
      <c r="D30" s="9">
        <v>60.45833333333335</v>
      </c>
      <c r="E30" s="9">
        <v>77.954379103412364</v>
      </c>
      <c r="F30" s="9">
        <v>65.850130332301447</v>
      </c>
      <c r="G30" s="9">
        <f t="shared" si="0"/>
        <v>57.456735220476091</v>
      </c>
      <c r="H30">
        <f t="shared" si="1"/>
        <v>27</v>
      </c>
      <c r="I30" s="102">
        <f t="shared" si="2"/>
        <v>52.687544898742004</v>
      </c>
      <c r="J30" s="9">
        <f t="shared" si="3"/>
        <v>27</v>
      </c>
    </row>
    <row r="31" spans="1:10" x14ac:dyDescent="0.2">
      <c r="A31" s="1" t="s">
        <v>39</v>
      </c>
      <c r="B31" s="9">
        <v>28.611111111111111</v>
      </c>
      <c r="C31" s="9">
        <v>55.13194444444445</v>
      </c>
      <c r="D31" s="9">
        <v>48.913888888888891</v>
      </c>
      <c r="E31" s="9">
        <v>77.470705702626177</v>
      </c>
      <c r="F31" s="9">
        <v>65.394395147245135</v>
      </c>
      <c r="G31" s="9">
        <f t="shared" si="0"/>
        <v>55.104409058863141</v>
      </c>
      <c r="H31">
        <f t="shared" si="1"/>
        <v>28</v>
      </c>
      <c r="I31" s="102">
        <f t="shared" si="2"/>
        <v>50.309142592340663</v>
      </c>
      <c r="J31" s="9">
        <f t="shared" si="3"/>
        <v>28</v>
      </c>
    </row>
    <row r="32" spans="1:10" x14ac:dyDescent="0.2">
      <c r="A32" s="1" t="s">
        <v>41</v>
      </c>
      <c r="B32" s="9">
        <v>20.833333333333336</v>
      </c>
      <c r="C32" s="9">
        <v>61.895833333333329</v>
      </c>
      <c r="D32" s="9">
        <v>48.233333333333334</v>
      </c>
      <c r="E32" s="9">
        <v>73.517970841937995</v>
      </c>
      <c r="F32" s="9">
        <v>59.610371685674437</v>
      </c>
      <c r="G32" s="9">
        <f t="shared" si="0"/>
        <v>52.818168505522479</v>
      </c>
      <c r="H32">
        <f t="shared" si="1"/>
        <v>29</v>
      </c>
      <c r="I32" s="102">
        <f t="shared" si="2"/>
        <v>48.359357794858141</v>
      </c>
      <c r="J32" s="9">
        <f t="shared" si="3"/>
        <v>29</v>
      </c>
    </row>
    <row r="34" spans="1:6" x14ac:dyDescent="0.2">
      <c r="A34" s="44"/>
      <c r="B34" s="102"/>
      <c r="C34" s="102"/>
      <c r="D34" s="102"/>
      <c r="E34" s="102"/>
      <c r="F34" s="102"/>
    </row>
    <row r="35" spans="1:6" x14ac:dyDescent="0.2">
      <c r="B35" s="102"/>
      <c r="C35" s="102"/>
      <c r="D35" s="102"/>
      <c r="E35" s="102"/>
      <c r="F35" s="102"/>
    </row>
    <row r="36" spans="1:6" x14ac:dyDescent="0.2">
      <c r="B36" s="102"/>
      <c r="C36" s="102"/>
      <c r="D36" s="102"/>
      <c r="E36" s="102"/>
      <c r="F36" s="102"/>
    </row>
    <row r="37" spans="1:6" x14ac:dyDescent="0.2">
      <c r="B37" s="102"/>
      <c r="C37" s="102"/>
      <c r="D37" s="102"/>
      <c r="E37" s="102"/>
      <c r="F37" s="102"/>
    </row>
    <row r="38" spans="1:6" x14ac:dyDescent="0.2">
      <c r="B38" s="102"/>
      <c r="C38" s="102"/>
      <c r="D38" s="102"/>
      <c r="E38" s="102"/>
      <c r="F38" s="102"/>
    </row>
    <row r="39" spans="1:6" x14ac:dyDescent="0.2">
      <c r="B39" s="102"/>
      <c r="C39" s="102"/>
      <c r="D39" s="102"/>
      <c r="E39" s="102"/>
      <c r="F39" s="102"/>
    </row>
  </sheetData>
  <mergeCells count="1">
    <mergeCell ref="A1:J1"/>
  </mergeCells>
  <phoneticPr fontId="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7235-DA77-4DC1-BD1C-E6080B0BA1C3}">
  <dimension ref="A1:P175"/>
  <sheetViews>
    <sheetView topLeftCell="A5" zoomScale="69" zoomScaleNormal="69" workbookViewId="0">
      <selection activeCell="G30" sqref="G30"/>
    </sheetView>
  </sheetViews>
  <sheetFormatPr baseColWidth="10" defaultColWidth="8.83203125" defaultRowHeight="15" x14ac:dyDescent="0.2"/>
  <cols>
    <col min="1" max="12" width="15.6640625" customWidth="1"/>
    <col min="13" max="13" width="37.33203125" customWidth="1"/>
    <col min="14" max="16" width="9.1640625" customWidth="1"/>
  </cols>
  <sheetData>
    <row r="1" spans="1:16" ht="16" thickBot="1" x14ac:dyDescent="0.25">
      <c r="A1" s="118" t="s">
        <v>3</v>
      </c>
      <c r="B1" s="119"/>
      <c r="C1" s="119"/>
      <c r="D1" s="119"/>
      <c r="E1" s="119"/>
      <c r="F1" s="119"/>
      <c r="G1" s="119"/>
      <c r="H1" s="119"/>
      <c r="I1" s="119"/>
      <c r="J1" s="122"/>
      <c r="K1" s="44"/>
      <c r="O1" s="44"/>
      <c r="P1" s="44"/>
    </row>
    <row r="2" spans="1:16" x14ac:dyDescent="0.2">
      <c r="A2" s="26" t="s">
        <v>42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26">
        <v>0</v>
      </c>
      <c r="J2" s="67"/>
      <c r="O2" s="66"/>
    </row>
    <row r="3" spans="1:16" ht="16" thickBot="1" x14ac:dyDescent="0.25">
      <c r="A3" s="26" t="s">
        <v>43</v>
      </c>
      <c r="B3" s="10">
        <v>4</v>
      </c>
      <c r="C3" s="10">
        <v>8</v>
      </c>
      <c r="D3" s="10">
        <v>10</v>
      </c>
      <c r="E3" s="10">
        <v>1</v>
      </c>
      <c r="F3" s="10">
        <v>3</v>
      </c>
      <c r="G3" s="10">
        <v>1</v>
      </c>
      <c r="H3" s="10">
        <v>1</v>
      </c>
      <c r="I3" s="26">
        <v>18</v>
      </c>
      <c r="J3" s="68"/>
      <c r="O3" s="66"/>
    </row>
    <row r="4" spans="1:16" ht="32" x14ac:dyDescent="0.2">
      <c r="A4" s="85" t="s">
        <v>275</v>
      </c>
      <c r="B4" s="82" t="s">
        <v>239</v>
      </c>
      <c r="C4" s="83" t="s">
        <v>44</v>
      </c>
      <c r="D4" s="83" t="s">
        <v>242</v>
      </c>
      <c r="E4" s="83" t="s">
        <v>45</v>
      </c>
      <c r="F4" s="83" t="s">
        <v>46</v>
      </c>
      <c r="G4" s="83" t="s">
        <v>47</v>
      </c>
      <c r="H4" s="83" t="s">
        <v>48</v>
      </c>
      <c r="I4" s="84" t="s">
        <v>49</v>
      </c>
      <c r="J4" s="10"/>
      <c r="O4" s="66"/>
    </row>
    <row r="5" spans="1:16" ht="128" x14ac:dyDescent="0.2">
      <c r="A5" s="85" t="s">
        <v>50</v>
      </c>
      <c r="B5" s="97" t="s">
        <v>241</v>
      </c>
      <c r="C5" s="97" t="s">
        <v>52</v>
      </c>
      <c r="D5" s="97" t="s">
        <v>53</v>
      </c>
      <c r="E5" s="97" t="s">
        <v>54</v>
      </c>
      <c r="F5" s="97" t="s">
        <v>55</v>
      </c>
      <c r="G5" s="97" t="s">
        <v>56</v>
      </c>
      <c r="H5" s="97" t="s">
        <v>57</v>
      </c>
      <c r="I5" s="97" t="s">
        <v>58</v>
      </c>
      <c r="J5" s="10"/>
      <c r="M5" s="2"/>
    </row>
    <row r="6" spans="1:16" ht="72.75" customHeight="1" x14ac:dyDescent="0.2">
      <c r="A6" s="49" t="s">
        <v>276</v>
      </c>
      <c r="B6" s="2" t="s">
        <v>240</v>
      </c>
      <c r="C6" s="2" t="s">
        <v>59</v>
      </c>
      <c r="D6" s="2" t="s">
        <v>273</v>
      </c>
      <c r="E6" s="2" t="s">
        <v>60</v>
      </c>
      <c r="F6" s="2" t="s">
        <v>61</v>
      </c>
      <c r="G6" s="110" t="s">
        <v>62</v>
      </c>
      <c r="H6" s="110" t="s">
        <v>63</v>
      </c>
      <c r="I6" s="2" t="s">
        <v>64</v>
      </c>
      <c r="J6" s="2" t="s">
        <v>65</v>
      </c>
    </row>
    <row r="7" spans="1:16" x14ac:dyDescent="0.2">
      <c r="A7" s="1" t="s">
        <v>14</v>
      </c>
      <c r="B7" s="79">
        <v>4</v>
      </c>
      <c r="C7" s="79">
        <v>6</v>
      </c>
      <c r="D7" s="63">
        <v>7</v>
      </c>
      <c r="E7" s="16">
        <v>1</v>
      </c>
      <c r="F7" s="16">
        <v>3</v>
      </c>
      <c r="G7" s="52">
        <v>1</v>
      </c>
      <c r="H7" s="52">
        <v>1</v>
      </c>
      <c r="I7" s="116">
        <v>10.958333333333334</v>
      </c>
      <c r="J7" s="108">
        <f t="shared" ref="J7:J35" si="0">(SUM(
(((10-0)*(B7-$B$2)/($B$3-$B$2))+0)+
(((10-0)*(C7-$C$2)/($C$3-$C$2))+0)+
(((10-0)*(D7-$D$2)/($D$3-$D$2))+0)+
(((10-0)*(E7-$E$2)/($E$3-$E$2))+0)+
(((10-0)*(F7-$F$2)/($F$3-$F$2))+0)+
(((10-0)*(G7-$G$2)/($G$3-$G$2))+0)+
(((10-0)*(H7-$H$2)/($H$3-$H$2))+0)+
(((10-0)*(I7-$I$2)/($I$3-$I$2))+0)))/(8*10)*100</f>
        <v>88.234953703703695</v>
      </c>
    </row>
    <row r="8" spans="1:16" x14ac:dyDescent="0.2">
      <c r="A8" s="1" t="s">
        <v>17</v>
      </c>
      <c r="B8" s="79">
        <v>4</v>
      </c>
      <c r="C8" s="79">
        <v>0</v>
      </c>
      <c r="D8" s="63">
        <v>6</v>
      </c>
      <c r="E8" s="16">
        <v>1</v>
      </c>
      <c r="F8" s="16">
        <v>3</v>
      </c>
      <c r="G8" s="52">
        <v>1</v>
      </c>
      <c r="H8" s="52">
        <v>0</v>
      </c>
      <c r="I8" s="115">
        <v>9</v>
      </c>
      <c r="J8" s="108">
        <f t="shared" si="0"/>
        <v>63.749999999999993</v>
      </c>
    </row>
    <row r="9" spans="1:16" x14ac:dyDescent="0.2">
      <c r="A9" s="1" t="s">
        <v>37</v>
      </c>
      <c r="B9" s="79">
        <v>0</v>
      </c>
      <c r="C9" s="79">
        <v>0</v>
      </c>
      <c r="D9" s="14">
        <v>0</v>
      </c>
      <c r="E9" s="16">
        <v>1</v>
      </c>
      <c r="F9" s="17">
        <v>2</v>
      </c>
      <c r="G9">
        <v>0</v>
      </c>
      <c r="H9" s="3">
        <v>0</v>
      </c>
      <c r="I9" s="115">
        <v>8</v>
      </c>
      <c r="J9" s="108">
        <f t="shared" si="0"/>
        <v>26.388888888888896</v>
      </c>
    </row>
    <row r="10" spans="1:16" x14ac:dyDescent="0.2">
      <c r="A10" s="1" t="s">
        <v>16</v>
      </c>
      <c r="B10" s="79">
        <v>4</v>
      </c>
      <c r="C10" s="79">
        <v>7</v>
      </c>
      <c r="D10" s="62">
        <v>5</v>
      </c>
      <c r="E10" s="16">
        <v>1</v>
      </c>
      <c r="F10" s="16">
        <v>2</v>
      </c>
      <c r="G10">
        <v>0</v>
      </c>
      <c r="H10" s="3">
        <v>0</v>
      </c>
      <c r="I10" s="116">
        <v>11.958333333333334</v>
      </c>
      <c r="J10" s="108">
        <f t="shared" si="0"/>
        <v>58.825231481481474</v>
      </c>
    </row>
    <row r="11" spans="1:16" x14ac:dyDescent="0.2">
      <c r="A11" s="1" t="s">
        <v>36</v>
      </c>
      <c r="B11" s="79">
        <v>1</v>
      </c>
      <c r="C11" s="79">
        <v>0</v>
      </c>
      <c r="D11" s="63">
        <v>5</v>
      </c>
      <c r="E11" s="16">
        <v>0</v>
      </c>
      <c r="F11" s="16">
        <v>3</v>
      </c>
      <c r="G11" s="52">
        <v>1</v>
      </c>
      <c r="H11" s="52">
        <v>0</v>
      </c>
      <c r="I11" s="115">
        <v>9</v>
      </c>
      <c r="J11" s="108">
        <f t="shared" si="0"/>
        <v>40.625</v>
      </c>
    </row>
    <row r="12" spans="1:16" x14ac:dyDescent="0.2">
      <c r="A12" s="1" t="s">
        <v>29</v>
      </c>
      <c r="B12" s="79">
        <v>4</v>
      </c>
      <c r="C12" s="79">
        <v>0</v>
      </c>
      <c r="D12" s="63">
        <v>6</v>
      </c>
      <c r="E12" s="16">
        <v>1</v>
      </c>
      <c r="F12" s="16">
        <v>3</v>
      </c>
      <c r="G12" s="52">
        <v>1</v>
      </c>
      <c r="H12" s="52">
        <v>0</v>
      </c>
      <c r="I12" s="115">
        <v>5</v>
      </c>
      <c r="J12" s="108">
        <f t="shared" si="0"/>
        <v>60.972222222222229</v>
      </c>
    </row>
    <row r="13" spans="1:16" x14ac:dyDescent="0.2">
      <c r="A13" s="1" t="s">
        <v>40</v>
      </c>
      <c r="B13" s="79">
        <v>0</v>
      </c>
      <c r="C13" s="79">
        <v>0</v>
      </c>
      <c r="D13" s="14">
        <v>0</v>
      </c>
      <c r="E13" s="16">
        <v>0</v>
      </c>
      <c r="F13" s="16">
        <v>3</v>
      </c>
      <c r="G13">
        <v>1</v>
      </c>
      <c r="H13">
        <v>0</v>
      </c>
      <c r="I13" s="115">
        <v>9</v>
      </c>
      <c r="J13" s="108">
        <f t="shared" si="0"/>
        <v>31.25</v>
      </c>
    </row>
    <row r="14" spans="1:16" x14ac:dyDescent="0.2">
      <c r="A14" s="1" t="s">
        <v>26</v>
      </c>
      <c r="B14" s="14">
        <v>1</v>
      </c>
      <c r="C14" s="79">
        <v>6</v>
      </c>
      <c r="D14" s="63">
        <v>6</v>
      </c>
      <c r="E14" s="16">
        <v>1</v>
      </c>
      <c r="F14" s="16">
        <v>3</v>
      </c>
      <c r="G14" s="52">
        <v>1</v>
      </c>
      <c r="H14" s="52">
        <v>1</v>
      </c>
      <c r="I14" s="115">
        <v>8</v>
      </c>
      <c r="J14" s="108">
        <f t="shared" si="0"/>
        <v>75.555555555555557</v>
      </c>
    </row>
    <row r="15" spans="1:16" x14ac:dyDescent="0.2">
      <c r="A15" s="1" t="s">
        <v>12</v>
      </c>
      <c r="B15" s="79">
        <v>4</v>
      </c>
      <c r="C15" s="79">
        <v>7</v>
      </c>
      <c r="D15" s="63">
        <v>9</v>
      </c>
      <c r="E15" s="16">
        <v>1</v>
      </c>
      <c r="F15" s="16">
        <v>3</v>
      </c>
      <c r="G15" s="52">
        <v>1</v>
      </c>
      <c r="H15" s="52">
        <v>1</v>
      </c>
      <c r="I15" s="115">
        <v>8</v>
      </c>
      <c r="J15" s="108">
        <f t="shared" si="0"/>
        <v>90.243055555555557</v>
      </c>
    </row>
    <row r="16" spans="1:16" x14ac:dyDescent="0.2">
      <c r="A16" s="1" t="s">
        <v>32</v>
      </c>
      <c r="B16" s="79">
        <v>4</v>
      </c>
      <c r="C16" s="79">
        <v>0</v>
      </c>
      <c r="D16" s="14">
        <v>7</v>
      </c>
      <c r="E16" s="16">
        <v>1</v>
      </c>
      <c r="F16" s="16">
        <v>3</v>
      </c>
      <c r="G16">
        <v>0</v>
      </c>
      <c r="H16" s="3">
        <v>0</v>
      </c>
      <c r="I16" s="115">
        <v>6</v>
      </c>
      <c r="J16" s="108">
        <f t="shared" si="0"/>
        <v>50.416666666666664</v>
      </c>
    </row>
    <row r="17" spans="1:10" x14ac:dyDescent="0.2">
      <c r="A17" s="1" t="s">
        <v>25</v>
      </c>
      <c r="B17" s="79">
        <v>4</v>
      </c>
      <c r="C17" s="79">
        <v>0</v>
      </c>
      <c r="D17" s="63">
        <v>6</v>
      </c>
      <c r="E17" s="16">
        <v>1</v>
      </c>
      <c r="F17" s="16">
        <v>3</v>
      </c>
      <c r="G17" s="52">
        <v>1</v>
      </c>
      <c r="H17" s="52">
        <v>1</v>
      </c>
      <c r="I17" s="115">
        <v>12</v>
      </c>
      <c r="J17" s="108">
        <f t="shared" si="0"/>
        <v>78.333333333333329</v>
      </c>
    </row>
    <row r="18" spans="1:10" x14ac:dyDescent="0.2">
      <c r="A18" s="1" t="s">
        <v>28</v>
      </c>
      <c r="B18" s="79">
        <v>4</v>
      </c>
      <c r="C18" s="79">
        <v>0</v>
      </c>
      <c r="D18" s="63">
        <v>6</v>
      </c>
      <c r="E18" s="16">
        <v>0</v>
      </c>
      <c r="F18" s="16">
        <v>3</v>
      </c>
      <c r="G18" s="52">
        <v>1</v>
      </c>
      <c r="H18" s="52">
        <v>1</v>
      </c>
      <c r="I18" s="115">
        <v>9</v>
      </c>
      <c r="J18" s="108">
        <f t="shared" si="0"/>
        <v>63.749999999999993</v>
      </c>
    </row>
    <row r="19" spans="1:10" x14ac:dyDescent="0.2">
      <c r="A19" s="1" t="s">
        <v>27</v>
      </c>
      <c r="B19" s="79">
        <v>4</v>
      </c>
      <c r="C19" s="79">
        <v>5</v>
      </c>
      <c r="D19" s="80">
        <v>6</v>
      </c>
      <c r="E19" s="16">
        <v>1</v>
      </c>
      <c r="F19" s="16">
        <v>3</v>
      </c>
      <c r="G19" s="52">
        <v>1</v>
      </c>
      <c r="H19" s="5">
        <v>1</v>
      </c>
      <c r="I19" s="115">
        <v>12</v>
      </c>
      <c r="J19" s="108">
        <f t="shared" si="0"/>
        <v>86.145833333333343</v>
      </c>
    </row>
    <row r="20" spans="1:10" x14ac:dyDescent="0.2">
      <c r="A20" s="1" t="s">
        <v>20</v>
      </c>
      <c r="B20" s="79">
        <v>0</v>
      </c>
      <c r="C20" s="79">
        <v>4</v>
      </c>
      <c r="D20" s="63">
        <v>10</v>
      </c>
      <c r="E20" s="16">
        <v>1</v>
      </c>
      <c r="F20" s="16">
        <v>3</v>
      </c>
      <c r="G20" s="52">
        <v>1</v>
      </c>
      <c r="H20" s="52">
        <v>1</v>
      </c>
      <c r="I20" s="115">
        <v>9</v>
      </c>
      <c r="J20" s="108">
        <f t="shared" si="0"/>
        <v>75</v>
      </c>
    </row>
    <row r="21" spans="1:10" x14ac:dyDescent="0.2">
      <c r="A21" s="1" t="s">
        <v>34</v>
      </c>
      <c r="B21" s="79">
        <v>4</v>
      </c>
      <c r="C21" s="79">
        <v>0</v>
      </c>
      <c r="D21" s="14">
        <v>5</v>
      </c>
      <c r="E21" s="16">
        <v>1</v>
      </c>
      <c r="F21" s="16">
        <v>2</v>
      </c>
      <c r="G21">
        <v>0</v>
      </c>
      <c r="H21" s="3">
        <v>0</v>
      </c>
      <c r="I21" s="116">
        <v>1.9583333333333333</v>
      </c>
      <c r="J21" s="108">
        <f t="shared" si="0"/>
        <v>40.943287037037038</v>
      </c>
    </row>
    <row r="22" spans="1:10" x14ac:dyDescent="0.2">
      <c r="A22" s="1" t="s">
        <v>41</v>
      </c>
      <c r="B22" s="79">
        <v>0</v>
      </c>
      <c r="C22" s="79">
        <v>0</v>
      </c>
      <c r="D22" s="63">
        <v>0</v>
      </c>
      <c r="E22" s="16">
        <v>0</v>
      </c>
      <c r="F22" s="16">
        <v>3</v>
      </c>
      <c r="G22" s="52">
        <v>0</v>
      </c>
      <c r="H22" s="52">
        <v>0</v>
      </c>
      <c r="I22" s="115">
        <v>12</v>
      </c>
      <c r="J22" s="108">
        <f t="shared" si="0"/>
        <v>20.833333333333336</v>
      </c>
    </row>
    <row r="23" spans="1:10" x14ac:dyDescent="0.2">
      <c r="A23" s="1" t="s">
        <v>23</v>
      </c>
      <c r="B23" s="79">
        <v>4</v>
      </c>
      <c r="C23" s="79">
        <v>8</v>
      </c>
      <c r="D23" s="63">
        <v>5</v>
      </c>
      <c r="E23" s="16">
        <v>0</v>
      </c>
      <c r="F23" s="16">
        <v>3</v>
      </c>
      <c r="G23" s="52">
        <v>1</v>
      </c>
      <c r="H23" s="52">
        <v>1</v>
      </c>
      <c r="I23" s="115">
        <v>12</v>
      </c>
      <c r="J23" s="108">
        <f t="shared" si="0"/>
        <v>77.083333333333329</v>
      </c>
    </row>
    <row r="24" spans="1:10" x14ac:dyDescent="0.2">
      <c r="A24" s="1" t="s">
        <v>19</v>
      </c>
      <c r="B24" s="79">
        <v>4</v>
      </c>
      <c r="C24" s="79">
        <v>7</v>
      </c>
      <c r="D24" s="14">
        <v>4</v>
      </c>
      <c r="E24" s="16">
        <v>1</v>
      </c>
      <c r="F24" s="16">
        <v>3</v>
      </c>
      <c r="G24">
        <v>0</v>
      </c>
      <c r="H24" s="3">
        <v>0</v>
      </c>
      <c r="I24" s="115">
        <v>9</v>
      </c>
      <c r="J24" s="108">
        <f t="shared" si="0"/>
        <v>59.687500000000007</v>
      </c>
    </row>
    <row r="25" spans="1:10" x14ac:dyDescent="0.2">
      <c r="A25" s="1" t="s">
        <v>18</v>
      </c>
      <c r="B25" s="79">
        <v>4</v>
      </c>
      <c r="C25" s="79">
        <v>7</v>
      </c>
      <c r="D25" s="63">
        <v>5</v>
      </c>
      <c r="E25" s="16">
        <v>1</v>
      </c>
      <c r="F25" s="16">
        <v>3</v>
      </c>
      <c r="G25" s="52">
        <v>1</v>
      </c>
      <c r="H25" s="52">
        <v>1</v>
      </c>
      <c r="I25" s="116">
        <v>8.9583333333333339</v>
      </c>
      <c r="J25" s="108">
        <f t="shared" si="0"/>
        <v>85.90856481481481</v>
      </c>
    </row>
    <row r="26" spans="1:10" x14ac:dyDescent="0.2">
      <c r="A26" s="1" t="s">
        <v>24</v>
      </c>
      <c r="B26" s="79">
        <v>4</v>
      </c>
      <c r="C26" s="79">
        <v>7</v>
      </c>
      <c r="D26" s="80">
        <v>6</v>
      </c>
      <c r="E26" s="16">
        <v>1</v>
      </c>
      <c r="F26" s="16">
        <v>3</v>
      </c>
      <c r="G26" s="52">
        <v>1</v>
      </c>
      <c r="H26" s="52">
        <v>1</v>
      </c>
      <c r="I26" s="115">
        <v>8</v>
      </c>
      <c r="J26" s="108">
        <f t="shared" si="0"/>
        <v>86.493055555555557</v>
      </c>
    </row>
    <row r="27" spans="1:10" x14ac:dyDescent="0.2">
      <c r="A27" s="1" t="s">
        <v>31</v>
      </c>
      <c r="B27" s="79">
        <v>0</v>
      </c>
      <c r="C27" s="79">
        <v>6</v>
      </c>
      <c r="D27" s="63">
        <v>4</v>
      </c>
      <c r="E27" s="16">
        <v>1</v>
      </c>
      <c r="F27" s="16">
        <v>3</v>
      </c>
      <c r="G27" s="52">
        <v>0</v>
      </c>
      <c r="H27" s="52">
        <v>1</v>
      </c>
      <c r="I27" s="115">
        <v>7</v>
      </c>
      <c r="J27" s="108">
        <f t="shared" si="0"/>
        <v>56.736111111111107</v>
      </c>
    </row>
    <row r="28" spans="1:10" x14ac:dyDescent="0.2">
      <c r="A28" s="1" t="s">
        <v>35</v>
      </c>
      <c r="B28" s="79">
        <v>1</v>
      </c>
      <c r="C28" s="79">
        <v>6</v>
      </c>
      <c r="D28" s="80">
        <v>2</v>
      </c>
      <c r="E28" s="16">
        <v>1</v>
      </c>
      <c r="F28" s="16">
        <v>3</v>
      </c>
      <c r="G28" s="52">
        <v>0</v>
      </c>
      <c r="H28" s="52">
        <v>1</v>
      </c>
      <c r="I28" s="115">
        <v>8</v>
      </c>
      <c r="J28" s="108">
        <f t="shared" si="0"/>
        <v>58.05555555555555</v>
      </c>
    </row>
    <row r="29" spans="1:10" x14ac:dyDescent="0.2">
      <c r="A29" s="1" t="s">
        <v>274</v>
      </c>
      <c r="B29" s="79">
        <v>1</v>
      </c>
      <c r="C29" s="79">
        <v>1</v>
      </c>
      <c r="D29" s="63">
        <v>0</v>
      </c>
      <c r="E29" s="16">
        <v>1</v>
      </c>
      <c r="F29" s="16">
        <v>3</v>
      </c>
      <c r="G29" s="52">
        <v>0</v>
      </c>
      <c r="H29" s="52">
        <v>0</v>
      </c>
      <c r="I29" s="117">
        <v>9.06</v>
      </c>
      <c r="J29" s="108">
        <f t="shared" si="0"/>
        <v>35.979166666666664</v>
      </c>
    </row>
    <row r="30" spans="1:10" x14ac:dyDescent="0.2">
      <c r="A30" s="1" t="s">
        <v>38</v>
      </c>
      <c r="B30" s="79">
        <v>0</v>
      </c>
      <c r="C30" s="79">
        <v>0</v>
      </c>
      <c r="D30" s="63">
        <v>0</v>
      </c>
      <c r="E30" s="16">
        <v>0</v>
      </c>
      <c r="F30" s="16">
        <v>3</v>
      </c>
      <c r="G30" s="52">
        <v>1</v>
      </c>
      <c r="H30" s="52">
        <v>0</v>
      </c>
      <c r="I30" s="115">
        <v>10</v>
      </c>
      <c r="J30" s="108">
        <f t="shared" si="0"/>
        <v>31.944444444444446</v>
      </c>
    </row>
    <row r="31" spans="1:10" x14ac:dyDescent="0.2">
      <c r="A31" s="1" t="s">
        <v>39</v>
      </c>
      <c r="B31" s="79">
        <v>2</v>
      </c>
      <c r="C31" s="79">
        <v>0</v>
      </c>
      <c r="D31" s="80">
        <v>4</v>
      </c>
      <c r="E31" s="16">
        <v>0</v>
      </c>
      <c r="F31" s="16">
        <v>3</v>
      </c>
      <c r="G31" s="52">
        <v>0</v>
      </c>
      <c r="H31" s="52">
        <v>0</v>
      </c>
      <c r="I31" s="115">
        <v>7</v>
      </c>
      <c r="J31" s="108">
        <f t="shared" si="0"/>
        <v>28.611111111111111</v>
      </c>
    </row>
    <row r="32" spans="1:10" x14ac:dyDescent="0.2">
      <c r="A32" s="1" t="s">
        <v>21</v>
      </c>
      <c r="B32" s="79">
        <v>4</v>
      </c>
      <c r="C32" s="79">
        <v>0</v>
      </c>
      <c r="D32" s="14">
        <v>10</v>
      </c>
      <c r="E32" s="16">
        <v>1</v>
      </c>
      <c r="F32" s="16">
        <v>3</v>
      </c>
      <c r="G32" s="3">
        <v>0</v>
      </c>
      <c r="H32" s="3">
        <v>0</v>
      </c>
      <c r="I32" s="115">
        <v>11</v>
      </c>
      <c r="J32" s="108">
        <f t="shared" si="0"/>
        <v>57.638888888888893</v>
      </c>
    </row>
    <row r="33" spans="1:10" x14ac:dyDescent="0.2">
      <c r="A33" s="1" t="s">
        <v>22</v>
      </c>
      <c r="B33" s="79">
        <v>4</v>
      </c>
      <c r="C33" s="79">
        <v>0</v>
      </c>
      <c r="D33" s="63">
        <v>5</v>
      </c>
      <c r="E33" s="16">
        <v>1</v>
      </c>
      <c r="F33" s="16">
        <v>3</v>
      </c>
      <c r="G33" s="52">
        <v>1</v>
      </c>
      <c r="H33" s="52">
        <v>1</v>
      </c>
      <c r="I33" s="115">
        <v>13</v>
      </c>
      <c r="J33" s="108">
        <f t="shared" si="0"/>
        <v>77.777777777777786</v>
      </c>
    </row>
    <row r="34" spans="1:10" x14ac:dyDescent="0.2">
      <c r="A34" s="1" t="s">
        <v>33</v>
      </c>
      <c r="B34" s="79">
        <v>1</v>
      </c>
      <c r="C34" s="79">
        <v>0</v>
      </c>
      <c r="D34" s="63">
        <v>6</v>
      </c>
      <c r="E34" s="16">
        <v>1</v>
      </c>
      <c r="F34" s="16">
        <v>3</v>
      </c>
      <c r="G34" s="52">
        <v>1</v>
      </c>
      <c r="H34" s="52">
        <v>1</v>
      </c>
      <c r="I34" s="115">
        <v>7</v>
      </c>
      <c r="J34" s="108">
        <f t="shared" si="0"/>
        <v>65.486111111111114</v>
      </c>
    </row>
    <row r="35" spans="1:10" x14ac:dyDescent="0.2">
      <c r="A35" s="1" t="s">
        <v>30</v>
      </c>
      <c r="B35" s="79">
        <v>4</v>
      </c>
      <c r="C35" s="79">
        <v>4</v>
      </c>
      <c r="D35" s="63">
        <v>0</v>
      </c>
      <c r="E35" s="16">
        <v>1</v>
      </c>
      <c r="F35" s="16">
        <v>3</v>
      </c>
      <c r="G35" s="52">
        <v>1</v>
      </c>
      <c r="H35" s="52">
        <v>1</v>
      </c>
      <c r="I35" s="115">
        <v>12</v>
      </c>
      <c r="J35" s="108">
        <f t="shared" si="0"/>
        <v>77.083333333333329</v>
      </c>
    </row>
    <row r="37" spans="1:10" ht="16" thickBot="1" x14ac:dyDescent="0.25">
      <c r="A37" s="44"/>
    </row>
    <row r="38" spans="1:10" x14ac:dyDescent="0.2">
      <c r="A38" s="126" t="s">
        <v>243</v>
      </c>
      <c r="B38" s="127"/>
      <c r="C38" s="127"/>
      <c r="D38" s="127"/>
      <c r="E38" s="127"/>
      <c r="F38" s="128"/>
    </row>
    <row r="39" spans="1:10" ht="16" thickBot="1" x14ac:dyDescent="0.25">
      <c r="A39" s="131" t="s">
        <v>51</v>
      </c>
      <c r="B39" s="132"/>
      <c r="C39" s="132"/>
      <c r="D39" s="132"/>
      <c r="E39" s="132"/>
      <c r="F39" s="133"/>
    </row>
    <row r="40" spans="1:10" ht="145" thickBot="1" x14ac:dyDescent="0.25">
      <c r="A40" s="90" t="s">
        <v>66</v>
      </c>
      <c r="B40" s="88" t="s">
        <v>67</v>
      </c>
      <c r="C40" s="88" t="s">
        <v>68</v>
      </c>
      <c r="D40" s="88" t="s">
        <v>247</v>
      </c>
      <c r="E40" s="88" t="s">
        <v>248</v>
      </c>
      <c r="F40" s="89"/>
    </row>
    <row r="41" spans="1:10" ht="69.75" customHeight="1" x14ac:dyDescent="0.2">
      <c r="A41" s="25" t="s">
        <v>2</v>
      </c>
      <c r="B41" s="20" t="s">
        <v>70</v>
      </c>
      <c r="C41" s="20" t="s">
        <v>71</v>
      </c>
      <c r="D41" s="20" t="s">
        <v>72</v>
      </c>
      <c r="E41" s="20" t="s">
        <v>73</v>
      </c>
      <c r="F41" s="23" t="s">
        <v>74</v>
      </c>
    </row>
    <row r="42" spans="1:10" ht="32" x14ac:dyDescent="0.2">
      <c r="A42" s="58" t="s">
        <v>14</v>
      </c>
      <c r="B42" s="14">
        <v>1</v>
      </c>
      <c r="C42" s="14">
        <v>3</v>
      </c>
      <c r="D42" s="50" t="s">
        <v>75</v>
      </c>
      <c r="E42" s="14"/>
      <c r="F42" s="51">
        <v>4</v>
      </c>
    </row>
    <row r="43" spans="1:10" x14ac:dyDescent="0.2">
      <c r="A43" s="58" t="s">
        <v>17</v>
      </c>
      <c r="B43" s="14">
        <v>1</v>
      </c>
      <c r="C43" s="60">
        <v>3</v>
      </c>
      <c r="D43" s="14"/>
      <c r="E43" s="14">
        <v>2025</v>
      </c>
      <c r="F43" s="51">
        <v>4</v>
      </c>
    </row>
    <row r="44" spans="1:10" x14ac:dyDescent="0.2">
      <c r="A44" s="58" t="s">
        <v>37</v>
      </c>
      <c r="B44" s="14">
        <v>0</v>
      </c>
      <c r="C44" s="14">
        <v>0</v>
      </c>
      <c r="D44" s="14"/>
      <c r="E44" s="14"/>
      <c r="F44" s="51">
        <v>0</v>
      </c>
    </row>
    <row r="45" spans="1:10" x14ac:dyDescent="0.2">
      <c r="A45" s="58" t="s">
        <v>16</v>
      </c>
      <c r="B45" s="14">
        <v>1</v>
      </c>
      <c r="C45" s="14">
        <v>3</v>
      </c>
      <c r="D45" s="14">
        <v>2017</v>
      </c>
      <c r="E45" s="14">
        <v>2023</v>
      </c>
      <c r="F45" s="51">
        <v>4</v>
      </c>
    </row>
    <row r="46" spans="1:10" x14ac:dyDescent="0.2">
      <c r="A46" s="58" t="s">
        <v>36</v>
      </c>
      <c r="B46" s="14">
        <v>1</v>
      </c>
      <c r="C46" s="14">
        <v>0</v>
      </c>
      <c r="D46" s="14"/>
      <c r="E46" s="14" t="s">
        <v>76</v>
      </c>
      <c r="F46" s="51">
        <v>1</v>
      </c>
    </row>
    <row r="47" spans="1:10" x14ac:dyDescent="0.2">
      <c r="A47" s="58" t="s">
        <v>29</v>
      </c>
      <c r="B47" s="14">
        <v>1</v>
      </c>
      <c r="C47" s="14">
        <v>3</v>
      </c>
      <c r="D47" s="14">
        <v>2020</v>
      </c>
      <c r="E47" s="14" t="s">
        <v>77</v>
      </c>
      <c r="F47" s="51">
        <v>4</v>
      </c>
    </row>
    <row r="48" spans="1:10" x14ac:dyDescent="0.2">
      <c r="A48" s="58" t="s">
        <v>40</v>
      </c>
      <c r="B48" s="14">
        <v>0</v>
      </c>
      <c r="C48" s="14">
        <v>0</v>
      </c>
      <c r="D48" s="14"/>
      <c r="E48" s="14"/>
      <c r="F48" s="51">
        <v>0</v>
      </c>
    </row>
    <row r="49" spans="1:6" x14ac:dyDescent="0.2">
      <c r="A49" s="58" t="s">
        <v>26</v>
      </c>
      <c r="B49" s="61">
        <v>1</v>
      </c>
      <c r="C49" s="61">
        <v>0</v>
      </c>
      <c r="D49" s="14"/>
      <c r="E49" s="14"/>
      <c r="F49" s="51">
        <v>0</v>
      </c>
    </row>
    <row r="50" spans="1:6" x14ac:dyDescent="0.2">
      <c r="A50" s="58" t="s">
        <v>12</v>
      </c>
      <c r="B50" s="14">
        <v>1</v>
      </c>
      <c r="C50" s="14">
        <v>3</v>
      </c>
      <c r="D50" s="14"/>
      <c r="E50" s="14" t="s">
        <v>78</v>
      </c>
      <c r="F50" s="51">
        <v>4</v>
      </c>
    </row>
    <row r="51" spans="1:6" x14ac:dyDescent="0.2">
      <c r="A51" s="58" t="s">
        <v>32</v>
      </c>
      <c r="B51" s="14">
        <v>1</v>
      </c>
      <c r="C51" s="14">
        <v>3</v>
      </c>
      <c r="D51" s="14"/>
      <c r="E51" s="14" t="s">
        <v>79</v>
      </c>
      <c r="F51" s="51">
        <v>4</v>
      </c>
    </row>
    <row r="52" spans="1:6" x14ac:dyDescent="0.2">
      <c r="A52" s="58" t="s">
        <v>25</v>
      </c>
      <c r="B52" s="62">
        <v>1</v>
      </c>
      <c r="C52" s="14">
        <v>3</v>
      </c>
      <c r="D52" s="14"/>
      <c r="E52" s="14"/>
      <c r="F52" s="51">
        <v>4</v>
      </c>
    </row>
    <row r="53" spans="1:6" x14ac:dyDescent="0.2">
      <c r="A53" s="58" t="s">
        <v>28</v>
      </c>
      <c r="B53" s="14">
        <v>1</v>
      </c>
      <c r="C53" s="14">
        <v>3</v>
      </c>
      <c r="D53" s="14"/>
      <c r="E53" s="14"/>
      <c r="F53" s="51">
        <v>4</v>
      </c>
    </row>
    <row r="54" spans="1:6" x14ac:dyDescent="0.2">
      <c r="A54" s="58" t="s">
        <v>27</v>
      </c>
      <c r="B54" s="14">
        <v>1</v>
      </c>
      <c r="C54" s="62">
        <v>3</v>
      </c>
      <c r="D54" s="14"/>
      <c r="E54" s="14"/>
      <c r="F54" s="51">
        <v>4</v>
      </c>
    </row>
    <row r="55" spans="1:6" x14ac:dyDescent="0.2">
      <c r="A55" s="58" t="s">
        <v>20</v>
      </c>
      <c r="B55" s="14">
        <v>0</v>
      </c>
      <c r="C55" s="14">
        <v>0</v>
      </c>
      <c r="D55" s="14"/>
      <c r="E55" s="14"/>
      <c r="F55" s="51">
        <v>0</v>
      </c>
    </row>
    <row r="56" spans="1:6" x14ac:dyDescent="0.2">
      <c r="A56" s="58" t="s">
        <v>34</v>
      </c>
      <c r="B56" s="14">
        <v>1</v>
      </c>
      <c r="C56" s="14">
        <v>3</v>
      </c>
      <c r="D56" s="14">
        <v>2019</v>
      </c>
      <c r="E56" s="14">
        <v>2023</v>
      </c>
      <c r="F56" s="51">
        <v>4</v>
      </c>
    </row>
    <row r="57" spans="1:6" x14ac:dyDescent="0.2">
      <c r="A57" s="58" t="s">
        <v>41</v>
      </c>
      <c r="B57" s="14">
        <v>0</v>
      </c>
      <c r="C57" s="14">
        <v>0</v>
      </c>
      <c r="D57" s="14"/>
      <c r="E57" s="14"/>
      <c r="F57" s="51">
        <v>0</v>
      </c>
    </row>
    <row r="58" spans="1:6" x14ac:dyDescent="0.2">
      <c r="A58" s="58" t="s">
        <v>23</v>
      </c>
      <c r="B58" s="14">
        <v>1</v>
      </c>
      <c r="C58" s="62">
        <v>3</v>
      </c>
      <c r="D58" s="14">
        <v>2017</v>
      </c>
      <c r="E58" s="14"/>
      <c r="F58" s="51">
        <v>4</v>
      </c>
    </row>
    <row r="59" spans="1:6" x14ac:dyDescent="0.2">
      <c r="A59" s="58" t="s">
        <v>19</v>
      </c>
      <c r="B59" s="14">
        <v>1</v>
      </c>
      <c r="C59" s="14">
        <v>3</v>
      </c>
      <c r="D59" s="14">
        <v>2020</v>
      </c>
      <c r="E59" s="14"/>
      <c r="F59" s="51">
        <v>4</v>
      </c>
    </row>
    <row r="60" spans="1:6" x14ac:dyDescent="0.2">
      <c r="A60" s="58" t="s">
        <v>18</v>
      </c>
      <c r="B60" s="14">
        <v>1</v>
      </c>
      <c r="C60" s="62">
        <v>3</v>
      </c>
      <c r="D60" s="14"/>
      <c r="E60" s="14" t="s">
        <v>80</v>
      </c>
      <c r="F60" s="51">
        <v>4</v>
      </c>
    </row>
    <row r="61" spans="1:6" x14ac:dyDescent="0.2">
      <c r="A61" s="58" t="s">
        <v>24</v>
      </c>
      <c r="B61" s="14">
        <v>1</v>
      </c>
      <c r="C61" s="62">
        <v>3</v>
      </c>
      <c r="D61" s="14">
        <v>2019</v>
      </c>
      <c r="E61" s="14"/>
      <c r="F61" s="51">
        <v>4</v>
      </c>
    </row>
    <row r="62" spans="1:6" x14ac:dyDescent="0.2">
      <c r="A62" s="58" t="s">
        <v>31</v>
      </c>
      <c r="B62" s="14">
        <v>0</v>
      </c>
      <c r="C62" s="14">
        <v>0</v>
      </c>
      <c r="D62" s="14"/>
      <c r="E62" s="14"/>
      <c r="F62" s="51">
        <v>0</v>
      </c>
    </row>
    <row r="63" spans="1:6" x14ac:dyDescent="0.2">
      <c r="A63" s="58" t="s">
        <v>35</v>
      </c>
      <c r="B63" s="14">
        <v>1</v>
      </c>
      <c r="C63" s="63">
        <v>0</v>
      </c>
      <c r="D63" s="14"/>
      <c r="E63" s="14"/>
      <c r="F63" s="51">
        <v>1</v>
      </c>
    </row>
    <row r="64" spans="1:6" x14ac:dyDescent="0.2">
      <c r="A64" s="58" t="s">
        <v>38</v>
      </c>
      <c r="B64" s="14">
        <v>0</v>
      </c>
      <c r="C64" s="14">
        <v>0</v>
      </c>
      <c r="D64" s="14"/>
      <c r="E64" s="14"/>
      <c r="F64" s="51">
        <v>0</v>
      </c>
    </row>
    <row r="65" spans="1:8" x14ac:dyDescent="0.2">
      <c r="A65" s="58" t="s">
        <v>39</v>
      </c>
      <c r="B65" s="14">
        <v>1</v>
      </c>
      <c r="C65" s="62">
        <v>1</v>
      </c>
      <c r="D65" s="14"/>
      <c r="E65" s="14" t="s">
        <v>81</v>
      </c>
      <c r="F65" s="51">
        <v>2</v>
      </c>
    </row>
    <row r="66" spans="1:8" x14ac:dyDescent="0.2">
      <c r="A66" s="58" t="s">
        <v>274</v>
      </c>
      <c r="B66" s="62">
        <v>1</v>
      </c>
      <c r="C66" s="14">
        <v>0</v>
      </c>
      <c r="D66" s="14"/>
      <c r="E66" s="14" t="s">
        <v>82</v>
      </c>
      <c r="F66" s="51">
        <v>1</v>
      </c>
    </row>
    <row r="67" spans="1:8" x14ac:dyDescent="0.2">
      <c r="A67" s="58" t="s">
        <v>21</v>
      </c>
      <c r="B67" s="14">
        <v>1</v>
      </c>
      <c r="C67" s="14">
        <v>3</v>
      </c>
      <c r="D67" s="14">
        <v>2009</v>
      </c>
      <c r="E67" s="14">
        <v>2023</v>
      </c>
      <c r="F67" s="51">
        <v>4</v>
      </c>
    </row>
    <row r="68" spans="1:8" x14ac:dyDescent="0.2">
      <c r="A68" s="58" t="s">
        <v>22</v>
      </c>
      <c r="B68" s="14">
        <v>1</v>
      </c>
      <c r="C68" s="14">
        <v>3</v>
      </c>
      <c r="D68" s="14"/>
      <c r="E68" s="14" t="s">
        <v>76</v>
      </c>
      <c r="F68" s="51">
        <v>4</v>
      </c>
    </row>
    <row r="69" spans="1:8" x14ac:dyDescent="0.2">
      <c r="A69" s="58" t="s">
        <v>33</v>
      </c>
      <c r="B69" s="14">
        <v>1</v>
      </c>
      <c r="C69" s="14">
        <v>0</v>
      </c>
      <c r="D69" s="14"/>
      <c r="E69" s="14"/>
      <c r="F69" s="51">
        <v>1</v>
      </c>
    </row>
    <row r="70" spans="1:8" x14ac:dyDescent="0.2">
      <c r="A70" s="59" t="s">
        <v>30</v>
      </c>
      <c r="B70" s="24">
        <v>1</v>
      </c>
      <c r="C70" s="24">
        <v>3</v>
      </c>
      <c r="D70" s="24">
        <v>2003</v>
      </c>
      <c r="E70" s="24">
        <v>2019</v>
      </c>
      <c r="F70" s="64">
        <v>4</v>
      </c>
    </row>
    <row r="72" spans="1:8" ht="16" thickBot="1" x14ac:dyDescent="0.25"/>
    <row r="73" spans="1:8" ht="16" thickBot="1" x14ac:dyDescent="0.25">
      <c r="A73" s="118" t="s">
        <v>244</v>
      </c>
      <c r="B73" s="119"/>
      <c r="C73" s="119"/>
      <c r="D73" s="119"/>
      <c r="E73" s="119"/>
      <c r="F73" s="119"/>
      <c r="G73" s="119"/>
      <c r="H73" s="122"/>
    </row>
    <row r="74" spans="1:8" ht="16" thickBot="1" x14ac:dyDescent="0.25">
      <c r="A74" s="134" t="s">
        <v>52</v>
      </c>
      <c r="B74" s="135"/>
      <c r="C74" s="135"/>
      <c r="D74" s="135"/>
      <c r="E74" s="135"/>
      <c r="F74" s="135"/>
      <c r="G74" s="135"/>
      <c r="H74" s="136"/>
    </row>
    <row r="75" spans="1:8" ht="97" thickBot="1" x14ac:dyDescent="0.25">
      <c r="A75" s="92" t="s">
        <v>66</v>
      </c>
      <c r="B75" s="93" t="s">
        <v>245</v>
      </c>
      <c r="C75" s="94" t="s">
        <v>246</v>
      </c>
      <c r="D75" s="95" t="s">
        <v>83</v>
      </c>
      <c r="E75" s="93" t="s">
        <v>84</v>
      </c>
      <c r="F75" s="94" t="s">
        <v>69</v>
      </c>
      <c r="G75" s="91"/>
      <c r="H75" s="91"/>
    </row>
    <row r="76" spans="1:8" ht="125.25" customHeight="1" x14ac:dyDescent="0.2">
      <c r="A76" s="27" t="s">
        <v>2</v>
      </c>
      <c r="B76" s="28" t="s">
        <v>85</v>
      </c>
      <c r="C76" s="30" t="s">
        <v>86</v>
      </c>
      <c r="D76" s="31" t="s">
        <v>87</v>
      </c>
      <c r="E76" s="29" t="s">
        <v>88</v>
      </c>
      <c r="F76" s="29" t="s">
        <v>89</v>
      </c>
      <c r="G76" s="30" t="s">
        <v>90</v>
      </c>
      <c r="H76" s="31" t="s">
        <v>91</v>
      </c>
    </row>
    <row r="77" spans="1:8" x14ac:dyDescent="0.2">
      <c r="A77" s="21" t="s">
        <v>14</v>
      </c>
      <c r="B77">
        <v>1</v>
      </c>
      <c r="C77">
        <v>4</v>
      </c>
      <c r="D77">
        <v>1</v>
      </c>
      <c r="E77">
        <v>0</v>
      </c>
      <c r="H77" s="54">
        <v>6</v>
      </c>
    </row>
    <row r="78" spans="1:8" x14ac:dyDescent="0.2">
      <c r="A78" s="21" t="s">
        <v>17</v>
      </c>
      <c r="B78">
        <v>0</v>
      </c>
      <c r="H78" s="54">
        <v>0</v>
      </c>
    </row>
    <row r="79" spans="1:8" x14ac:dyDescent="0.2">
      <c r="A79" s="21" t="s">
        <v>37</v>
      </c>
      <c r="B79">
        <v>0</v>
      </c>
      <c r="H79" s="54">
        <v>0</v>
      </c>
    </row>
    <row r="80" spans="1:8" x14ac:dyDescent="0.2">
      <c r="A80" s="21" t="s">
        <v>16</v>
      </c>
      <c r="B80">
        <v>1</v>
      </c>
      <c r="C80">
        <v>4</v>
      </c>
      <c r="D80">
        <v>1</v>
      </c>
      <c r="E80">
        <v>1</v>
      </c>
      <c r="H80" s="54">
        <v>7</v>
      </c>
    </row>
    <row r="81" spans="1:8" x14ac:dyDescent="0.2">
      <c r="A81" s="21" t="s">
        <v>36</v>
      </c>
      <c r="B81">
        <v>0</v>
      </c>
      <c r="H81" s="54">
        <v>0</v>
      </c>
    </row>
    <row r="82" spans="1:8" x14ac:dyDescent="0.2">
      <c r="A82" s="21" t="s">
        <v>29</v>
      </c>
      <c r="B82">
        <v>0</v>
      </c>
      <c r="H82" s="54">
        <v>0</v>
      </c>
    </row>
    <row r="83" spans="1:8" x14ac:dyDescent="0.2">
      <c r="A83" s="21" t="s">
        <v>40</v>
      </c>
      <c r="B83">
        <v>0</v>
      </c>
      <c r="H83" s="54">
        <v>0</v>
      </c>
    </row>
    <row r="84" spans="1:8" x14ac:dyDescent="0.2">
      <c r="A84" s="21" t="s">
        <v>26</v>
      </c>
      <c r="B84">
        <v>1</v>
      </c>
      <c r="C84">
        <v>4</v>
      </c>
      <c r="D84">
        <v>0</v>
      </c>
      <c r="E84">
        <v>1</v>
      </c>
      <c r="H84" s="54">
        <v>6</v>
      </c>
    </row>
    <row r="85" spans="1:8" x14ac:dyDescent="0.2">
      <c r="A85" s="21" t="s">
        <v>12</v>
      </c>
      <c r="B85">
        <v>1</v>
      </c>
      <c r="C85">
        <v>4</v>
      </c>
      <c r="D85">
        <v>1</v>
      </c>
      <c r="E85">
        <v>1</v>
      </c>
      <c r="H85" s="54">
        <v>7</v>
      </c>
    </row>
    <row r="86" spans="1:8" x14ac:dyDescent="0.2">
      <c r="A86" s="21" t="s">
        <v>32</v>
      </c>
      <c r="B86">
        <v>0</v>
      </c>
      <c r="H86" s="54">
        <v>0</v>
      </c>
    </row>
    <row r="87" spans="1:8" x14ac:dyDescent="0.2">
      <c r="A87" s="21" t="s">
        <v>25</v>
      </c>
      <c r="B87">
        <v>0</v>
      </c>
      <c r="H87" s="54">
        <v>0</v>
      </c>
    </row>
    <row r="88" spans="1:8" x14ac:dyDescent="0.2">
      <c r="A88" s="21" t="s">
        <v>28</v>
      </c>
      <c r="B88">
        <v>0</v>
      </c>
      <c r="H88" s="54">
        <v>0</v>
      </c>
    </row>
    <row r="89" spans="1:8" x14ac:dyDescent="0.2">
      <c r="A89" s="21" t="s">
        <v>27</v>
      </c>
      <c r="B89">
        <v>1</v>
      </c>
      <c r="C89">
        <v>4</v>
      </c>
      <c r="D89">
        <v>0</v>
      </c>
      <c r="E89">
        <v>0</v>
      </c>
      <c r="H89" s="54">
        <v>5</v>
      </c>
    </row>
    <row r="90" spans="1:8" x14ac:dyDescent="0.2">
      <c r="A90" s="21" t="s">
        <v>20</v>
      </c>
      <c r="B90">
        <v>1</v>
      </c>
      <c r="C90">
        <v>2</v>
      </c>
      <c r="D90">
        <v>1</v>
      </c>
      <c r="E90">
        <v>0</v>
      </c>
      <c r="H90" s="54">
        <v>4</v>
      </c>
    </row>
    <row r="91" spans="1:8" x14ac:dyDescent="0.2">
      <c r="A91" s="21" t="s">
        <v>34</v>
      </c>
      <c r="B91">
        <v>1</v>
      </c>
      <c r="H91" s="54">
        <v>0</v>
      </c>
    </row>
    <row r="92" spans="1:8" x14ac:dyDescent="0.2">
      <c r="A92" s="21" t="s">
        <v>41</v>
      </c>
      <c r="B92">
        <v>0</v>
      </c>
      <c r="H92" s="54">
        <v>0</v>
      </c>
    </row>
    <row r="93" spans="1:8" x14ac:dyDescent="0.2">
      <c r="A93" s="21" t="s">
        <v>23</v>
      </c>
      <c r="B93">
        <v>1</v>
      </c>
      <c r="C93">
        <v>5</v>
      </c>
      <c r="D93">
        <v>1</v>
      </c>
      <c r="E93">
        <v>1</v>
      </c>
      <c r="F93" t="s">
        <v>92</v>
      </c>
      <c r="G93">
        <v>2023</v>
      </c>
      <c r="H93" s="54">
        <v>8</v>
      </c>
    </row>
    <row r="94" spans="1:8" x14ac:dyDescent="0.2">
      <c r="A94" s="21" t="s">
        <v>19</v>
      </c>
      <c r="B94">
        <v>1</v>
      </c>
      <c r="C94">
        <v>4</v>
      </c>
      <c r="D94">
        <v>1</v>
      </c>
      <c r="E94" s="3">
        <v>1</v>
      </c>
      <c r="H94" s="54">
        <v>7</v>
      </c>
    </row>
    <row r="95" spans="1:8" x14ac:dyDescent="0.2">
      <c r="A95" s="21" t="s">
        <v>18</v>
      </c>
      <c r="B95">
        <v>1</v>
      </c>
      <c r="C95">
        <v>4</v>
      </c>
      <c r="D95">
        <v>1</v>
      </c>
      <c r="E95">
        <v>1</v>
      </c>
      <c r="H95" s="54">
        <v>7</v>
      </c>
    </row>
    <row r="96" spans="1:8" x14ac:dyDescent="0.2">
      <c r="A96" s="21" t="s">
        <v>24</v>
      </c>
      <c r="B96">
        <v>1</v>
      </c>
      <c r="C96">
        <v>5</v>
      </c>
      <c r="D96">
        <v>1</v>
      </c>
      <c r="E96" s="52">
        <v>0</v>
      </c>
      <c r="F96" t="s">
        <v>92</v>
      </c>
      <c r="G96" s="1" t="s">
        <v>93</v>
      </c>
      <c r="H96" s="54">
        <v>7</v>
      </c>
    </row>
    <row r="97" spans="1:8" x14ac:dyDescent="0.2">
      <c r="A97" s="21" t="s">
        <v>31</v>
      </c>
      <c r="B97">
        <v>1</v>
      </c>
      <c r="C97">
        <v>4</v>
      </c>
      <c r="D97">
        <v>0</v>
      </c>
      <c r="E97">
        <v>1</v>
      </c>
      <c r="H97" s="54">
        <v>6</v>
      </c>
    </row>
    <row r="98" spans="1:8" x14ac:dyDescent="0.2">
      <c r="A98" s="21" t="s">
        <v>35</v>
      </c>
      <c r="B98">
        <v>1</v>
      </c>
      <c r="C98">
        <v>4</v>
      </c>
      <c r="D98">
        <v>0</v>
      </c>
      <c r="E98">
        <v>1</v>
      </c>
      <c r="H98" s="54">
        <v>6</v>
      </c>
    </row>
    <row r="99" spans="1:8" x14ac:dyDescent="0.2">
      <c r="A99" s="21" t="s">
        <v>38</v>
      </c>
      <c r="B99">
        <v>0</v>
      </c>
      <c r="H99" s="54">
        <v>0</v>
      </c>
    </row>
    <row r="100" spans="1:8" x14ac:dyDescent="0.2">
      <c r="A100" s="21" t="s">
        <v>39</v>
      </c>
      <c r="B100">
        <v>0</v>
      </c>
      <c r="H100" s="54">
        <v>0</v>
      </c>
    </row>
    <row r="101" spans="1:8" x14ac:dyDescent="0.2">
      <c r="A101" s="21" t="s">
        <v>274</v>
      </c>
      <c r="B101">
        <v>1</v>
      </c>
      <c r="H101" s="54">
        <v>1</v>
      </c>
    </row>
    <row r="102" spans="1:8" x14ac:dyDescent="0.2">
      <c r="A102" s="21" t="s">
        <v>21</v>
      </c>
      <c r="B102">
        <v>0</v>
      </c>
      <c r="H102" s="54">
        <v>0</v>
      </c>
    </row>
    <row r="103" spans="1:8" x14ac:dyDescent="0.2">
      <c r="A103" s="21" t="s">
        <v>22</v>
      </c>
      <c r="B103">
        <v>0</v>
      </c>
      <c r="H103" s="54">
        <v>0</v>
      </c>
    </row>
    <row r="104" spans="1:8" x14ac:dyDescent="0.2">
      <c r="A104" s="21" t="s">
        <v>33</v>
      </c>
      <c r="B104">
        <v>0</v>
      </c>
      <c r="H104" s="54">
        <v>0</v>
      </c>
    </row>
    <row r="105" spans="1:8" ht="16" thickBot="1" x14ac:dyDescent="0.25">
      <c r="A105" s="22" t="s">
        <v>30</v>
      </c>
      <c r="B105">
        <v>1</v>
      </c>
      <c r="C105">
        <v>1</v>
      </c>
      <c r="D105">
        <v>1</v>
      </c>
      <c r="E105">
        <v>1</v>
      </c>
      <c r="F105" t="s">
        <v>92</v>
      </c>
      <c r="G105">
        <v>2022</v>
      </c>
      <c r="H105" s="54">
        <v>4</v>
      </c>
    </row>
    <row r="107" spans="1:8" ht="16" thickBot="1" x14ac:dyDescent="0.25"/>
    <row r="108" spans="1:8" x14ac:dyDescent="0.2">
      <c r="A108" s="129" t="s">
        <v>249</v>
      </c>
      <c r="B108" s="120"/>
      <c r="C108" s="120"/>
      <c r="D108" s="120"/>
      <c r="E108" s="120"/>
      <c r="F108" s="120"/>
      <c r="G108" s="121"/>
    </row>
    <row r="109" spans="1:8" ht="16" thickBot="1" x14ac:dyDescent="0.25">
      <c r="A109" s="137" t="s">
        <v>53</v>
      </c>
      <c r="B109" s="138"/>
      <c r="C109" s="138"/>
      <c r="D109" s="138"/>
      <c r="E109" s="138"/>
      <c r="F109" s="138"/>
      <c r="G109" s="139"/>
    </row>
    <row r="110" spans="1:8" ht="43.5" customHeight="1" thickBot="1" x14ac:dyDescent="0.25">
      <c r="A110" s="92" t="s">
        <v>66</v>
      </c>
      <c r="B110" s="130" t="s">
        <v>94</v>
      </c>
      <c r="C110" s="130"/>
      <c r="D110" s="130"/>
      <c r="E110" s="130"/>
      <c r="F110" s="130"/>
      <c r="G110" s="130"/>
    </row>
    <row r="111" spans="1:8" ht="295.5" customHeight="1" x14ac:dyDescent="0.2">
      <c r="A111" s="27" t="s">
        <v>2</v>
      </c>
      <c r="B111" s="18" t="s">
        <v>95</v>
      </c>
      <c r="C111" s="18" t="s">
        <v>96</v>
      </c>
      <c r="D111" s="18" t="s">
        <v>97</v>
      </c>
      <c r="E111" s="18" t="s">
        <v>98</v>
      </c>
      <c r="F111" s="18" t="s">
        <v>99</v>
      </c>
      <c r="G111" s="18" t="s">
        <v>100</v>
      </c>
    </row>
    <row r="112" spans="1:8" ht="16" x14ac:dyDescent="0.2">
      <c r="A112" s="55" t="s">
        <v>14</v>
      </c>
      <c r="B112" s="18">
        <v>1</v>
      </c>
      <c r="C112" s="18">
        <v>1</v>
      </c>
      <c r="D112" s="18">
        <v>2</v>
      </c>
      <c r="E112" s="18">
        <v>1</v>
      </c>
      <c r="F112">
        <v>2</v>
      </c>
      <c r="G112" s="52">
        <v>7</v>
      </c>
    </row>
    <row r="113" spans="1:7" ht="16" x14ac:dyDescent="0.2">
      <c r="A113" s="55" t="s">
        <v>17</v>
      </c>
      <c r="B113" s="18">
        <v>1</v>
      </c>
      <c r="C113" s="18">
        <v>1</v>
      </c>
      <c r="D113" s="18">
        <v>1</v>
      </c>
      <c r="E113" s="18">
        <v>1</v>
      </c>
      <c r="F113">
        <v>2</v>
      </c>
      <c r="G113" s="52">
        <v>6</v>
      </c>
    </row>
    <row r="114" spans="1:7" ht="16" x14ac:dyDescent="0.2">
      <c r="A114" s="56" t="s">
        <v>37</v>
      </c>
      <c r="B114" s="18"/>
      <c r="C114" s="18"/>
      <c r="D114" s="18"/>
      <c r="E114" s="18"/>
      <c r="G114">
        <v>0</v>
      </c>
    </row>
    <row r="115" spans="1:7" ht="16" x14ac:dyDescent="0.2">
      <c r="A115" s="56" t="s">
        <v>16</v>
      </c>
      <c r="B115" s="18">
        <v>1</v>
      </c>
      <c r="C115" s="18">
        <v>1</v>
      </c>
      <c r="D115" s="18">
        <v>1</v>
      </c>
      <c r="E115" s="18">
        <v>1</v>
      </c>
      <c r="F115">
        <v>1</v>
      </c>
      <c r="G115" s="5">
        <v>5</v>
      </c>
    </row>
    <row r="116" spans="1:7" ht="16" x14ac:dyDescent="0.2">
      <c r="A116" s="56" t="s">
        <v>36</v>
      </c>
      <c r="B116" s="18">
        <v>1</v>
      </c>
      <c r="C116" s="18">
        <v>2</v>
      </c>
      <c r="D116" s="18">
        <v>0</v>
      </c>
      <c r="E116" s="18">
        <v>1</v>
      </c>
      <c r="F116">
        <v>1</v>
      </c>
      <c r="G116" s="52">
        <v>5</v>
      </c>
    </row>
    <row r="117" spans="1:7" ht="16" x14ac:dyDescent="0.2">
      <c r="A117" s="56" t="s">
        <v>29</v>
      </c>
      <c r="B117" s="18">
        <v>1</v>
      </c>
      <c r="C117" s="18">
        <v>1</v>
      </c>
      <c r="D117" s="18">
        <v>1</v>
      </c>
      <c r="E117" s="18">
        <v>1</v>
      </c>
      <c r="F117">
        <v>2</v>
      </c>
      <c r="G117" s="52">
        <v>6</v>
      </c>
    </row>
    <row r="118" spans="1:7" ht="16" x14ac:dyDescent="0.2">
      <c r="A118" s="56" t="s">
        <v>40</v>
      </c>
      <c r="B118" s="18"/>
      <c r="C118" s="18"/>
      <c r="D118" s="18"/>
      <c r="E118" s="18"/>
      <c r="G118">
        <v>0</v>
      </c>
    </row>
    <row r="119" spans="1:7" ht="16" x14ac:dyDescent="0.2">
      <c r="A119" s="56" t="s">
        <v>26</v>
      </c>
      <c r="B119" s="18">
        <v>1</v>
      </c>
      <c r="C119" s="18">
        <v>1</v>
      </c>
      <c r="D119" s="18">
        <v>1</v>
      </c>
      <c r="E119" s="18">
        <v>1</v>
      </c>
      <c r="F119">
        <v>2</v>
      </c>
      <c r="G119" s="52">
        <v>6</v>
      </c>
    </row>
    <row r="120" spans="1:7" ht="16" x14ac:dyDescent="0.2">
      <c r="A120" s="56" t="s">
        <v>12</v>
      </c>
      <c r="B120" s="18">
        <v>2</v>
      </c>
      <c r="C120" s="18">
        <v>2</v>
      </c>
      <c r="D120" s="18">
        <v>2</v>
      </c>
      <c r="E120" s="18">
        <v>2</v>
      </c>
      <c r="F120">
        <v>1</v>
      </c>
      <c r="G120" s="52">
        <v>9</v>
      </c>
    </row>
    <row r="121" spans="1:7" ht="16" x14ac:dyDescent="0.2">
      <c r="A121" s="56" t="s">
        <v>32</v>
      </c>
      <c r="B121" s="18">
        <v>1</v>
      </c>
      <c r="C121" s="18">
        <v>2</v>
      </c>
      <c r="D121" s="18">
        <v>0</v>
      </c>
      <c r="E121" s="18">
        <v>2</v>
      </c>
      <c r="F121">
        <v>2</v>
      </c>
      <c r="G121">
        <v>7</v>
      </c>
    </row>
    <row r="122" spans="1:7" ht="16" x14ac:dyDescent="0.2">
      <c r="A122" s="56" t="s">
        <v>25</v>
      </c>
      <c r="B122" s="18">
        <v>1</v>
      </c>
      <c r="C122" s="18">
        <v>1</v>
      </c>
      <c r="D122" s="18">
        <v>2</v>
      </c>
      <c r="E122" s="18">
        <v>2</v>
      </c>
      <c r="F122">
        <v>0</v>
      </c>
      <c r="G122" s="52">
        <v>6</v>
      </c>
    </row>
    <row r="123" spans="1:7" ht="16" x14ac:dyDescent="0.2">
      <c r="A123" s="56" t="s">
        <v>28</v>
      </c>
      <c r="B123" s="18">
        <v>1</v>
      </c>
      <c r="C123" s="18">
        <v>1</v>
      </c>
      <c r="D123" s="18">
        <v>1</v>
      </c>
      <c r="E123" s="18">
        <v>1</v>
      </c>
      <c r="F123">
        <v>2</v>
      </c>
      <c r="G123" s="52">
        <v>6</v>
      </c>
    </row>
    <row r="124" spans="1:7" ht="16" x14ac:dyDescent="0.2">
      <c r="A124" s="56" t="s">
        <v>27</v>
      </c>
      <c r="B124" s="53">
        <v>1</v>
      </c>
      <c r="C124" s="18">
        <v>1</v>
      </c>
      <c r="D124" s="18">
        <v>2</v>
      </c>
      <c r="E124" s="18">
        <v>2</v>
      </c>
      <c r="F124">
        <v>0</v>
      </c>
      <c r="G124" s="3">
        <v>6</v>
      </c>
    </row>
    <row r="125" spans="1:7" ht="16" x14ac:dyDescent="0.2">
      <c r="A125" s="56" t="s">
        <v>20</v>
      </c>
      <c r="B125" s="18">
        <v>2</v>
      </c>
      <c r="C125" s="18">
        <v>2</v>
      </c>
      <c r="D125" s="18">
        <v>2</v>
      </c>
      <c r="E125" s="18">
        <v>2</v>
      </c>
      <c r="F125">
        <v>2</v>
      </c>
      <c r="G125" s="52">
        <v>10</v>
      </c>
    </row>
    <row r="126" spans="1:7" ht="16" x14ac:dyDescent="0.2">
      <c r="A126" s="56" t="s">
        <v>34</v>
      </c>
      <c r="B126" s="18">
        <v>1</v>
      </c>
      <c r="C126" s="18">
        <v>2</v>
      </c>
      <c r="D126" s="18">
        <v>0</v>
      </c>
      <c r="E126" s="18">
        <v>2</v>
      </c>
      <c r="F126">
        <v>0</v>
      </c>
      <c r="G126">
        <v>5</v>
      </c>
    </row>
    <row r="127" spans="1:7" ht="16" x14ac:dyDescent="0.2">
      <c r="A127" s="56" t="s">
        <v>41</v>
      </c>
      <c r="B127" s="18"/>
      <c r="C127" s="18"/>
      <c r="D127" s="18"/>
      <c r="E127" s="18"/>
      <c r="G127" s="52">
        <v>0</v>
      </c>
    </row>
    <row r="128" spans="1:7" ht="16" x14ac:dyDescent="0.2">
      <c r="A128" s="56" t="s">
        <v>23</v>
      </c>
      <c r="B128" s="18">
        <v>1</v>
      </c>
      <c r="C128" s="18">
        <v>1</v>
      </c>
      <c r="D128" s="18">
        <v>0</v>
      </c>
      <c r="E128" s="18">
        <v>1</v>
      </c>
      <c r="F128">
        <v>2</v>
      </c>
      <c r="G128" s="52">
        <v>5</v>
      </c>
    </row>
    <row r="129" spans="1:7" ht="16" x14ac:dyDescent="0.2">
      <c r="A129" s="56" t="s">
        <v>19</v>
      </c>
      <c r="B129" s="18">
        <v>1</v>
      </c>
      <c r="C129" s="18">
        <v>1</v>
      </c>
      <c r="D129" s="18">
        <v>1</v>
      </c>
      <c r="E129" s="18">
        <v>1</v>
      </c>
      <c r="F129">
        <v>0</v>
      </c>
      <c r="G129">
        <v>4</v>
      </c>
    </row>
    <row r="130" spans="1:7" ht="16" x14ac:dyDescent="0.2">
      <c r="A130" s="56" t="s">
        <v>18</v>
      </c>
      <c r="B130" s="18">
        <v>1</v>
      </c>
      <c r="C130" s="18">
        <v>1</v>
      </c>
      <c r="D130" s="18">
        <v>1</v>
      </c>
      <c r="E130" s="18">
        <v>2</v>
      </c>
      <c r="F130">
        <v>0</v>
      </c>
      <c r="G130" s="52">
        <v>5</v>
      </c>
    </row>
    <row r="131" spans="1:7" ht="16" x14ac:dyDescent="0.2">
      <c r="A131" s="56" t="s">
        <v>24</v>
      </c>
      <c r="B131" s="18">
        <v>1</v>
      </c>
      <c r="C131" s="18">
        <v>1</v>
      </c>
      <c r="D131" s="18">
        <v>2</v>
      </c>
      <c r="E131" s="53">
        <v>0</v>
      </c>
      <c r="F131">
        <v>2</v>
      </c>
      <c r="G131" s="3">
        <v>6</v>
      </c>
    </row>
    <row r="132" spans="1:7" ht="16" x14ac:dyDescent="0.2">
      <c r="A132" s="56" t="s">
        <v>31</v>
      </c>
      <c r="B132" s="18">
        <v>1</v>
      </c>
      <c r="C132" s="18">
        <v>1</v>
      </c>
      <c r="D132" s="18">
        <v>1</v>
      </c>
      <c r="E132" s="18">
        <v>1</v>
      </c>
      <c r="F132">
        <v>0</v>
      </c>
      <c r="G132" s="52">
        <v>4</v>
      </c>
    </row>
    <row r="133" spans="1:7" ht="16" x14ac:dyDescent="0.2">
      <c r="A133" s="56" t="s">
        <v>35</v>
      </c>
      <c r="B133" s="18">
        <v>1</v>
      </c>
      <c r="C133" s="53">
        <v>0</v>
      </c>
      <c r="D133" s="18">
        <v>1</v>
      </c>
      <c r="E133" s="53">
        <v>0</v>
      </c>
      <c r="F133">
        <v>0</v>
      </c>
      <c r="G133" s="3">
        <v>2</v>
      </c>
    </row>
    <row r="134" spans="1:7" ht="16" x14ac:dyDescent="0.2">
      <c r="A134" s="56" t="s">
        <v>38</v>
      </c>
      <c r="B134" s="18"/>
      <c r="C134" s="18"/>
      <c r="D134" s="18"/>
      <c r="E134" s="18"/>
      <c r="G134" s="52">
        <v>0</v>
      </c>
    </row>
    <row r="135" spans="1:7" ht="16" x14ac:dyDescent="0.2">
      <c r="A135" s="56" t="s">
        <v>39</v>
      </c>
      <c r="B135" s="53">
        <v>0</v>
      </c>
      <c r="C135" s="18">
        <v>1</v>
      </c>
      <c r="D135" s="18">
        <v>1</v>
      </c>
      <c r="E135" s="18">
        <v>1</v>
      </c>
      <c r="F135">
        <v>1</v>
      </c>
      <c r="G135" s="3">
        <v>4</v>
      </c>
    </row>
    <row r="136" spans="1:7" ht="16" x14ac:dyDescent="0.2">
      <c r="A136" s="56" t="s">
        <v>274</v>
      </c>
      <c r="B136" s="18"/>
      <c r="C136" s="18"/>
      <c r="D136" s="18"/>
      <c r="E136" s="18"/>
      <c r="G136" s="52">
        <v>0</v>
      </c>
    </row>
    <row r="137" spans="1:7" ht="16" x14ac:dyDescent="0.2">
      <c r="A137" s="56" t="s">
        <v>21</v>
      </c>
      <c r="B137" s="18">
        <v>2</v>
      </c>
      <c r="C137" s="18">
        <v>2</v>
      </c>
      <c r="D137" s="18">
        <v>2</v>
      </c>
      <c r="E137" s="18">
        <v>2</v>
      </c>
      <c r="F137">
        <v>2</v>
      </c>
      <c r="G137">
        <v>10</v>
      </c>
    </row>
    <row r="138" spans="1:7" ht="16" x14ac:dyDescent="0.2">
      <c r="A138" s="56" t="s">
        <v>22</v>
      </c>
      <c r="B138" s="18">
        <v>1</v>
      </c>
      <c r="C138" s="18">
        <v>1</v>
      </c>
      <c r="D138" s="18">
        <v>2</v>
      </c>
      <c r="E138" s="18">
        <v>1</v>
      </c>
      <c r="F138">
        <v>0</v>
      </c>
      <c r="G138" s="52">
        <v>5</v>
      </c>
    </row>
    <row r="139" spans="1:7" ht="16" x14ac:dyDescent="0.2">
      <c r="A139" s="56" t="s">
        <v>33</v>
      </c>
      <c r="B139" s="18">
        <v>1</v>
      </c>
      <c r="C139" s="53">
        <v>1</v>
      </c>
      <c r="D139" s="18">
        <v>2</v>
      </c>
      <c r="E139" s="18">
        <v>2</v>
      </c>
      <c r="F139">
        <v>0</v>
      </c>
      <c r="G139" s="52">
        <v>6</v>
      </c>
    </row>
    <row r="140" spans="1:7" ht="16" thickBot="1" x14ac:dyDescent="0.25">
      <c r="A140" s="57" t="s">
        <v>30</v>
      </c>
      <c r="B140" s="18">
        <v>0</v>
      </c>
      <c r="C140" s="18">
        <v>0</v>
      </c>
      <c r="D140" s="18">
        <v>0</v>
      </c>
      <c r="E140" s="18">
        <v>0</v>
      </c>
      <c r="F140">
        <v>0</v>
      </c>
      <c r="G140" s="52">
        <v>0</v>
      </c>
    </row>
    <row r="142" spans="1:7" ht="16" thickBot="1" x14ac:dyDescent="0.25"/>
    <row r="143" spans="1:7" x14ac:dyDescent="0.2">
      <c r="A143" s="129" t="s">
        <v>61</v>
      </c>
      <c r="B143" s="120"/>
      <c r="C143" s="120"/>
      <c r="D143" s="121"/>
    </row>
    <row r="144" spans="1:7" ht="16" thickBot="1" x14ac:dyDescent="0.25">
      <c r="A144" s="123" t="s">
        <v>55</v>
      </c>
      <c r="B144" s="124"/>
      <c r="C144" s="124"/>
      <c r="D144" s="125"/>
    </row>
    <row r="145" spans="1:4" ht="80" x14ac:dyDescent="0.2">
      <c r="A145" s="85" t="s">
        <v>66</v>
      </c>
      <c r="B145" s="96" t="s">
        <v>101</v>
      </c>
      <c r="C145" s="96" t="s">
        <v>102</v>
      </c>
      <c r="D145" s="91"/>
    </row>
    <row r="146" spans="1:4" ht="96" x14ac:dyDescent="0.2">
      <c r="A146" s="18" t="s">
        <v>2</v>
      </c>
      <c r="B146" s="18" t="s">
        <v>103</v>
      </c>
      <c r="C146" s="18" t="s">
        <v>104</v>
      </c>
      <c r="D146" s="18" t="s">
        <v>105</v>
      </c>
    </row>
    <row r="147" spans="1:4" ht="16" x14ac:dyDescent="0.2">
      <c r="A147" s="32" t="s">
        <v>14</v>
      </c>
      <c r="B147">
        <v>1</v>
      </c>
      <c r="C147">
        <v>2</v>
      </c>
      <c r="D147" s="1">
        <v>3</v>
      </c>
    </row>
    <row r="148" spans="1:4" ht="16" x14ac:dyDescent="0.2">
      <c r="A148" s="32" t="s">
        <v>17</v>
      </c>
      <c r="B148">
        <v>1</v>
      </c>
      <c r="C148">
        <v>2</v>
      </c>
      <c r="D148" s="1">
        <v>3</v>
      </c>
    </row>
    <row r="149" spans="1:4" ht="16" x14ac:dyDescent="0.2">
      <c r="A149" s="32" t="s">
        <v>37</v>
      </c>
      <c r="B149">
        <v>1</v>
      </c>
      <c r="C149" s="3">
        <v>1</v>
      </c>
      <c r="D149" s="34">
        <v>2</v>
      </c>
    </row>
    <row r="150" spans="1:4" ht="16" x14ac:dyDescent="0.2">
      <c r="A150" s="32" t="s">
        <v>16</v>
      </c>
      <c r="B150">
        <v>1</v>
      </c>
      <c r="C150">
        <v>1</v>
      </c>
      <c r="D150" s="1">
        <v>2</v>
      </c>
    </row>
    <row r="151" spans="1:4" ht="16" x14ac:dyDescent="0.2">
      <c r="A151" s="32" t="s">
        <v>36</v>
      </c>
      <c r="B151">
        <v>1</v>
      </c>
      <c r="C151">
        <v>2</v>
      </c>
      <c r="D151" s="1">
        <v>3</v>
      </c>
    </row>
    <row r="152" spans="1:4" ht="16" x14ac:dyDescent="0.2">
      <c r="A152" s="32" t="s">
        <v>29</v>
      </c>
      <c r="B152">
        <v>1</v>
      </c>
      <c r="C152">
        <v>2</v>
      </c>
      <c r="D152" s="1">
        <v>3</v>
      </c>
    </row>
    <row r="153" spans="1:4" ht="16" x14ac:dyDescent="0.2">
      <c r="A153" s="32" t="s">
        <v>40</v>
      </c>
      <c r="B153">
        <v>1</v>
      </c>
      <c r="C153">
        <v>2</v>
      </c>
      <c r="D153" s="1">
        <v>3</v>
      </c>
    </row>
    <row r="154" spans="1:4" ht="16" x14ac:dyDescent="0.2">
      <c r="A154" s="32" t="s">
        <v>26</v>
      </c>
      <c r="B154">
        <v>1</v>
      </c>
      <c r="C154">
        <v>2</v>
      </c>
      <c r="D154" s="1">
        <v>3</v>
      </c>
    </row>
    <row r="155" spans="1:4" ht="16" x14ac:dyDescent="0.2">
      <c r="A155" s="32" t="s">
        <v>12</v>
      </c>
      <c r="B155">
        <v>1</v>
      </c>
      <c r="C155">
        <v>2</v>
      </c>
      <c r="D155" s="1">
        <v>3</v>
      </c>
    </row>
    <row r="156" spans="1:4" ht="16" x14ac:dyDescent="0.2">
      <c r="A156" s="32" t="s">
        <v>32</v>
      </c>
      <c r="B156">
        <v>1</v>
      </c>
      <c r="C156">
        <v>2</v>
      </c>
      <c r="D156" s="1">
        <v>3</v>
      </c>
    </row>
    <row r="157" spans="1:4" ht="16" x14ac:dyDescent="0.2">
      <c r="A157" s="32" t="s">
        <v>25</v>
      </c>
      <c r="B157">
        <v>1</v>
      </c>
      <c r="C157">
        <v>2</v>
      </c>
      <c r="D157" s="1">
        <v>3</v>
      </c>
    </row>
    <row r="158" spans="1:4" ht="16" x14ac:dyDescent="0.2">
      <c r="A158" s="32" t="s">
        <v>28</v>
      </c>
      <c r="B158">
        <v>1</v>
      </c>
      <c r="C158">
        <v>2</v>
      </c>
      <c r="D158" s="1">
        <v>3</v>
      </c>
    </row>
    <row r="159" spans="1:4" ht="16" x14ac:dyDescent="0.2">
      <c r="A159" s="32" t="s">
        <v>27</v>
      </c>
      <c r="B159">
        <v>1</v>
      </c>
      <c r="C159">
        <v>2</v>
      </c>
      <c r="D159" s="1">
        <v>3</v>
      </c>
    </row>
    <row r="160" spans="1:4" ht="16" x14ac:dyDescent="0.2">
      <c r="A160" s="32" t="s">
        <v>20</v>
      </c>
      <c r="B160">
        <v>1</v>
      </c>
      <c r="C160">
        <v>2</v>
      </c>
      <c r="D160" s="1">
        <v>3</v>
      </c>
    </row>
    <row r="161" spans="1:4" ht="16" x14ac:dyDescent="0.2">
      <c r="A161" s="32" t="s">
        <v>34</v>
      </c>
      <c r="B161">
        <v>1</v>
      </c>
      <c r="C161" s="3">
        <v>1</v>
      </c>
      <c r="D161" s="1">
        <v>2</v>
      </c>
    </row>
    <row r="162" spans="1:4" ht="16" x14ac:dyDescent="0.2">
      <c r="A162" s="32" t="s">
        <v>41</v>
      </c>
      <c r="B162">
        <v>1</v>
      </c>
      <c r="C162">
        <v>2</v>
      </c>
      <c r="D162" s="1">
        <v>3</v>
      </c>
    </row>
    <row r="163" spans="1:4" ht="16" x14ac:dyDescent="0.2">
      <c r="A163" s="32" t="s">
        <v>23</v>
      </c>
      <c r="B163">
        <v>1</v>
      </c>
      <c r="C163">
        <v>2</v>
      </c>
      <c r="D163" s="1">
        <v>3</v>
      </c>
    </row>
    <row r="164" spans="1:4" ht="16" x14ac:dyDescent="0.2">
      <c r="A164" s="32" t="s">
        <v>19</v>
      </c>
      <c r="B164">
        <v>1</v>
      </c>
      <c r="C164">
        <v>2</v>
      </c>
      <c r="D164" s="1">
        <v>3</v>
      </c>
    </row>
    <row r="165" spans="1:4" ht="16" x14ac:dyDescent="0.2">
      <c r="A165" s="32" t="s">
        <v>18</v>
      </c>
      <c r="B165">
        <v>1</v>
      </c>
      <c r="C165">
        <v>2</v>
      </c>
      <c r="D165" s="1">
        <v>3</v>
      </c>
    </row>
    <row r="166" spans="1:4" ht="16" x14ac:dyDescent="0.2">
      <c r="A166" s="32" t="s">
        <v>24</v>
      </c>
      <c r="B166">
        <v>1</v>
      </c>
      <c r="C166">
        <v>2</v>
      </c>
      <c r="D166" s="1">
        <v>3</v>
      </c>
    </row>
    <row r="167" spans="1:4" ht="16" x14ac:dyDescent="0.2">
      <c r="A167" s="32" t="s">
        <v>31</v>
      </c>
      <c r="B167">
        <v>1</v>
      </c>
      <c r="C167">
        <v>2</v>
      </c>
      <c r="D167" s="1">
        <v>3</v>
      </c>
    </row>
    <row r="168" spans="1:4" ht="16" x14ac:dyDescent="0.2">
      <c r="A168" s="32" t="s">
        <v>35</v>
      </c>
      <c r="B168">
        <v>1</v>
      </c>
      <c r="C168">
        <v>2</v>
      </c>
      <c r="D168" s="1">
        <v>3</v>
      </c>
    </row>
    <row r="169" spans="1:4" ht="16" x14ac:dyDescent="0.2">
      <c r="A169" s="32" t="s">
        <v>38</v>
      </c>
      <c r="B169">
        <v>1</v>
      </c>
      <c r="C169">
        <v>2</v>
      </c>
      <c r="D169" s="1">
        <v>3</v>
      </c>
    </row>
    <row r="170" spans="1:4" ht="16" x14ac:dyDescent="0.2">
      <c r="A170" s="32" t="s">
        <v>39</v>
      </c>
      <c r="B170">
        <v>1</v>
      </c>
      <c r="C170">
        <v>2</v>
      </c>
      <c r="D170" s="1">
        <v>3</v>
      </c>
    </row>
    <row r="171" spans="1:4" ht="16" x14ac:dyDescent="0.2">
      <c r="A171" s="32" t="s">
        <v>274</v>
      </c>
      <c r="B171">
        <v>1</v>
      </c>
      <c r="C171">
        <v>2</v>
      </c>
      <c r="D171" s="1">
        <v>3</v>
      </c>
    </row>
    <row r="172" spans="1:4" ht="16" x14ac:dyDescent="0.2">
      <c r="A172" s="32" t="s">
        <v>21</v>
      </c>
      <c r="B172">
        <v>1</v>
      </c>
      <c r="C172">
        <v>2</v>
      </c>
      <c r="D172" s="1">
        <v>3</v>
      </c>
    </row>
    <row r="173" spans="1:4" ht="16" x14ac:dyDescent="0.2">
      <c r="A173" s="32" t="s">
        <v>22</v>
      </c>
      <c r="B173">
        <v>1</v>
      </c>
      <c r="C173">
        <v>2</v>
      </c>
      <c r="D173" s="1">
        <v>3</v>
      </c>
    </row>
    <row r="174" spans="1:4" ht="16" x14ac:dyDescent="0.2">
      <c r="A174" s="32" t="s">
        <v>33</v>
      </c>
      <c r="B174">
        <v>1</v>
      </c>
      <c r="C174">
        <v>2</v>
      </c>
      <c r="D174" s="1">
        <v>3</v>
      </c>
    </row>
    <row r="175" spans="1:4" ht="17" thickBot="1" x14ac:dyDescent="0.25">
      <c r="A175" s="33" t="s">
        <v>30</v>
      </c>
      <c r="B175">
        <v>1</v>
      </c>
      <c r="C175">
        <v>2</v>
      </c>
      <c r="D175" s="1">
        <v>3</v>
      </c>
    </row>
  </sheetData>
  <mergeCells count="10">
    <mergeCell ref="A1:J1"/>
    <mergeCell ref="A144:D144"/>
    <mergeCell ref="A38:F38"/>
    <mergeCell ref="A73:H73"/>
    <mergeCell ref="A143:D143"/>
    <mergeCell ref="B110:G110"/>
    <mergeCell ref="A39:F39"/>
    <mergeCell ref="A74:H74"/>
    <mergeCell ref="A108:G108"/>
    <mergeCell ref="A109:G109"/>
  </mergeCells>
  <phoneticPr fontId="3" type="noConversion"/>
  <pageMargins left="0.7" right="0.7" top="0.75" bottom="0.75" header="0.3" footer="0.3"/>
  <pageSetup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DB3F-FB0B-4F28-9712-8FF90F0F59AF}">
  <dimension ref="A1:L280"/>
  <sheetViews>
    <sheetView topLeftCell="A5" zoomScale="69" zoomScaleNormal="69" workbookViewId="0">
      <selection activeCell="M5" sqref="M5"/>
    </sheetView>
  </sheetViews>
  <sheetFormatPr baseColWidth="10" defaultColWidth="8.83203125" defaultRowHeight="15" x14ac:dyDescent="0.2"/>
  <cols>
    <col min="1" max="12" width="15.6640625" customWidth="1"/>
  </cols>
  <sheetData>
    <row r="1" spans="1:12" ht="16" thickBot="1" x14ac:dyDescent="0.25">
      <c r="A1" s="118" t="s">
        <v>4</v>
      </c>
      <c r="B1" s="119"/>
      <c r="C1" s="119"/>
      <c r="D1" s="119"/>
      <c r="E1" s="119"/>
      <c r="F1" s="119"/>
      <c r="G1" s="119"/>
      <c r="H1" s="119"/>
      <c r="I1" s="119"/>
      <c r="J1" s="122"/>
      <c r="K1" s="69"/>
      <c r="L1" s="44"/>
    </row>
    <row r="2" spans="1:12" x14ac:dyDescent="0.2">
      <c r="A2" s="26" t="s">
        <v>42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70"/>
    </row>
    <row r="3" spans="1:12" ht="16" thickBot="1" x14ac:dyDescent="0.25">
      <c r="A3" s="26" t="s">
        <v>43</v>
      </c>
      <c r="B3" s="10">
        <v>18</v>
      </c>
      <c r="C3" s="10">
        <v>12</v>
      </c>
      <c r="D3" s="10">
        <v>6</v>
      </c>
      <c r="E3" s="10">
        <v>4</v>
      </c>
      <c r="F3" s="10">
        <v>4</v>
      </c>
      <c r="G3" s="10">
        <v>3</v>
      </c>
      <c r="H3" s="10">
        <v>3</v>
      </c>
      <c r="I3" s="10">
        <v>20</v>
      </c>
      <c r="J3" s="71"/>
    </row>
    <row r="4" spans="1:12" ht="48" x14ac:dyDescent="0.2">
      <c r="A4" s="85" t="s">
        <v>275</v>
      </c>
      <c r="B4" s="86" t="s">
        <v>106</v>
      </c>
      <c r="C4" s="83" t="s">
        <v>237</v>
      </c>
      <c r="D4" s="83" t="s">
        <v>107</v>
      </c>
      <c r="E4" s="83" t="s">
        <v>108</v>
      </c>
      <c r="F4" s="83" t="s">
        <v>109</v>
      </c>
      <c r="G4" s="83" t="s">
        <v>110</v>
      </c>
      <c r="H4" s="83" t="s">
        <v>111</v>
      </c>
      <c r="I4" s="85" t="s">
        <v>112</v>
      </c>
      <c r="J4" s="43"/>
    </row>
    <row r="5" spans="1:12" ht="208" x14ac:dyDescent="0.2">
      <c r="A5" s="85" t="s">
        <v>50</v>
      </c>
      <c r="B5" s="97" t="s">
        <v>113</v>
      </c>
      <c r="C5" s="97" t="s">
        <v>114</v>
      </c>
      <c r="D5" s="97" t="s">
        <v>115</v>
      </c>
      <c r="E5" s="97" t="s">
        <v>116</v>
      </c>
      <c r="F5" s="97" t="s">
        <v>117</v>
      </c>
      <c r="G5" s="97" t="s">
        <v>118</v>
      </c>
      <c r="H5" s="97" t="s">
        <v>119</v>
      </c>
      <c r="I5" s="97" t="s">
        <v>120</v>
      </c>
      <c r="J5" s="43"/>
    </row>
    <row r="6" spans="1:12" ht="97.5" customHeight="1" x14ac:dyDescent="0.2">
      <c r="A6" s="49" t="s">
        <v>276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238</v>
      </c>
      <c r="J6" s="2" t="s">
        <v>65</v>
      </c>
    </row>
    <row r="7" spans="1:12" x14ac:dyDescent="0.2">
      <c r="A7" s="1" t="s">
        <v>30</v>
      </c>
      <c r="B7">
        <v>18</v>
      </c>
      <c r="C7">
        <v>12</v>
      </c>
      <c r="D7">
        <v>6</v>
      </c>
      <c r="E7" s="11">
        <v>3</v>
      </c>
      <c r="F7" s="11">
        <v>4</v>
      </c>
      <c r="G7">
        <v>2</v>
      </c>
      <c r="H7">
        <v>2</v>
      </c>
      <c r="I7">
        <v>4.5</v>
      </c>
      <c r="J7" s="109">
        <f t="shared" ref="J7:J35" si="0">SUM(
(((10-0)*(B7-$B$2)/($B$3-$B$2))+0)+
(((10-0)*(C7-$C$2)/($C$3-$C$2))+0)+
(((10-0)*(D7-$D$2)/($D$3-$D$2))+0)+
(((10-0)*(E7-$E$2)/($E$3-$E$2))+0)+
(((10-0)*(F7-$F$2)/($F$3-$F$2))+0)+
(((10-0)*(G7-$G$2)/($G$3-$G$2))+0)+
(((10-0)*(H7-$H$2)/($H$3-$H$2))+0)+
(10-((10-0)*(I7-$I$2)/($I$3-$I$2))+0))/((8*10))*100</f>
        <v>85.729166666666657</v>
      </c>
    </row>
    <row r="8" spans="1:12" x14ac:dyDescent="0.2">
      <c r="A8" s="1" t="s">
        <v>19</v>
      </c>
      <c r="B8">
        <v>18</v>
      </c>
      <c r="C8">
        <v>12</v>
      </c>
      <c r="D8" s="3">
        <v>6</v>
      </c>
      <c r="E8" s="11">
        <v>4</v>
      </c>
      <c r="F8" s="11">
        <v>2</v>
      </c>
      <c r="G8">
        <v>3</v>
      </c>
      <c r="H8" s="52">
        <v>0</v>
      </c>
      <c r="I8">
        <v>0.2</v>
      </c>
      <c r="J8" s="109">
        <f t="shared" si="0"/>
        <v>81.125</v>
      </c>
    </row>
    <row r="9" spans="1:12" x14ac:dyDescent="0.2">
      <c r="A9" s="1" t="s">
        <v>14</v>
      </c>
      <c r="B9">
        <v>17</v>
      </c>
      <c r="C9">
        <v>4</v>
      </c>
      <c r="D9">
        <v>4</v>
      </c>
      <c r="E9" s="11">
        <v>2</v>
      </c>
      <c r="F9" s="11">
        <v>4</v>
      </c>
      <c r="G9">
        <v>3</v>
      </c>
      <c r="H9">
        <v>2</v>
      </c>
      <c r="I9" s="4">
        <v>2.9</v>
      </c>
      <c r="J9" s="109">
        <f t="shared" si="0"/>
        <v>74.576388888888886</v>
      </c>
    </row>
    <row r="10" spans="1:12" x14ac:dyDescent="0.2">
      <c r="A10" s="1" t="s">
        <v>17</v>
      </c>
      <c r="B10">
        <v>16</v>
      </c>
      <c r="C10">
        <v>5</v>
      </c>
      <c r="D10">
        <v>5</v>
      </c>
      <c r="E10" s="11">
        <v>2</v>
      </c>
      <c r="F10" s="11">
        <v>4</v>
      </c>
      <c r="G10">
        <v>3</v>
      </c>
      <c r="H10">
        <v>1</v>
      </c>
      <c r="I10">
        <v>0.3</v>
      </c>
      <c r="J10" s="109">
        <f t="shared" si="0"/>
        <v>74.465277777777786</v>
      </c>
    </row>
    <row r="11" spans="1:12" x14ac:dyDescent="0.2">
      <c r="A11" s="1" t="s">
        <v>28</v>
      </c>
      <c r="B11" s="4">
        <v>13</v>
      </c>
      <c r="C11" s="4">
        <v>6</v>
      </c>
      <c r="D11">
        <v>5</v>
      </c>
      <c r="E11" s="11">
        <v>2</v>
      </c>
      <c r="F11" s="11">
        <v>4</v>
      </c>
      <c r="G11">
        <v>3</v>
      </c>
      <c r="H11">
        <v>1</v>
      </c>
      <c r="I11">
        <v>1</v>
      </c>
      <c r="J11" s="109">
        <f t="shared" si="0"/>
        <v>72.986111111111114</v>
      </c>
    </row>
    <row r="12" spans="1:12" x14ac:dyDescent="0.2">
      <c r="A12" s="1" t="s">
        <v>29</v>
      </c>
      <c r="B12">
        <v>15</v>
      </c>
      <c r="C12">
        <v>6</v>
      </c>
      <c r="D12">
        <v>3</v>
      </c>
      <c r="E12" s="11">
        <v>3</v>
      </c>
      <c r="F12" s="11">
        <v>4</v>
      </c>
      <c r="G12">
        <v>3</v>
      </c>
      <c r="H12">
        <v>1</v>
      </c>
      <c r="I12">
        <v>1.8</v>
      </c>
      <c r="J12" s="109">
        <f t="shared" si="0"/>
        <v>72.833333333333343</v>
      </c>
    </row>
    <row r="13" spans="1:12" x14ac:dyDescent="0.2">
      <c r="A13" s="1" t="s">
        <v>21</v>
      </c>
      <c r="B13">
        <v>18</v>
      </c>
      <c r="C13">
        <v>6</v>
      </c>
      <c r="D13" s="3">
        <v>2</v>
      </c>
      <c r="E13" s="11">
        <v>4</v>
      </c>
      <c r="F13" s="11">
        <v>2</v>
      </c>
      <c r="G13">
        <v>3</v>
      </c>
      <c r="H13">
        <v>1</v>
      </c>
      <c r="I13">
        <v>0.2</v>
      </c>
      <c r="J13" s="109">
        <f t="shared" si="0"/>
        <v>70.708333333333329</v>
      </c>
    </row>
    <row r="14" spans="1:12" x14ac:dyDescent="0.2">
      <c r="A14" s="1" t="s">
        <v>12</v>
      </c>
      <c r="B14">
        <v>18</v>
      </c>
      <c r="C14">
        <v>10</v>
      </c>
      <c r="D14">
        <v>4</v>
      </c>
      <c r="E14" s="11">
        <v>1</v>
      </c>
      <c r="F14" s="11">
        <v>1</v>
      </c>
      <c r="G14">
        <v>3</v>
      </c>
      <c r="H14">
        <v>2</v>
      </c>
      <c r="I14">
        <v>1.2</v>
      </c>
      <c r="J14" s="109">
        <f t="shared" si="0"/>
        <v>70.083333333333329</v>
      </c>
    </row>
    <row r="15" spans="1:12" x14ac:dyDescent="0.2">
      <c r="A15" s="1" t="s">
        <v>22</v>
      </c>
      <c r="B15">
        <v>18</v>
      </c>
      <c r="C15">
        <v>8</v>
      </c>
      <c r="D15">
        <v>3</v>
      </c>
      <c r="E15" s="11">
        <v>3</v>
      </c>
      <c r="F15" s="11">
        <v>3</v>
      </c>
      <c r="G15">
        <v>2</v>
      </c>
      <c r="H15">
        <v>1</v>
      </c>
      <c r="I15">
        <v>1.4</v>
      </c>
      <c r="J15" s="109">
        <f t="shared" si="0"/>
        <v>69.958333333333329</v>
      </c>
    </row>
    <row r="16" spans="1:12" x14ac:dyDescent="0.2">
      <c r="A16" s="1" t="s">
        <v>20</v>
      </c>
      <c r="B16">
        <v>16</v>
      </c>
      <c r="C16">
        <v>8</v>
      </c>
      <c r="D16">
        <v>5</v>
      </c>
      <c r="E16" s="11">
        <v>2</v>
      </c>
      <c r="F16" s="11">
        <v>2</v>
      </c>
      <c r="G16">
        <v>2</v>
      </c>
      <c r="H16">
        <v>1</v>
      </c>
      <c r="I16">
        <v>1.8</v>
      </c>
      <c r="J16" s="109">
        <f t="shared" si="0"/>
        <v>66.236111111111114</v>
      </c>
    </row>
    <row r="17" spans="1:10" x14ac:dyDescent="0.2">
      <c r="A17" s="1" t="s">
        <v>32</v>
      </c>
      <c r="B17">
        <v>18</v>
      </c>
      <c r="C17">
        <v>8</v>
      </c>
      <c r="D17" s="52">
        <v>5</v>
      </c>
      <c r="E17" s="11">
        <v>1</v>
      </c>
      <c r="F17" s="11">
        <v>2</v>
      </c>
      <c r="G17">
        <v>1</v>
      </c>
      <c r="H17">
        <v>2</v>
      </c>
      <c r="I17">
        <v>0.3</v>
      </c>
      <c r="J17" s="109">
        <f t="shared" si="0"/>
        <v>65.4375</v>
      </c>
    </row>
    <row r="18" spans="1:10" x14ac:dyDescent="0.2">
      <c r="A18" s="1" t="s">
        <v>24</v>
      </c>
      <c r="B18">
        <v>11</v>
      </c>
      <c r="C18">
        <v>8</v>
      </c>
      <c r="D18" s="52">
        <v>6</v>
      </c>
      <c r="E18" s="103">
        <v>2</v>
      </c>
      <c r="F18" s="103">
        <v>3</v>
      </c>
      <c r="G18" s="52">
        <v>2</v>
      </c>
      <c r="H18" s="52">
        <v>0</v>
      </c>
      <c r="I18">
        <v>0.8</v>
      </c>
      <c r="J18" s="109">
        <f t="shared" si="0"/>
        <v>64.430555555555557</v>
      </c>
    </row>
    <row r="19" spans="1:10" x14ac:dyDescent="0.2">
      <c r="A19" s="1" t="s">
        <v>16</v>
      </c>
      <c r="B19">
        <v>17</v>
      </c>
      <c r="C19">
        <v>6</v>
      </c>
      <c r="D19" s="52">
        <v>6</v>
      </c>
      <c r="E19" s="11">
        <v>2</v>
      </c>
      <c r="F19" s="11">
        <v>2</v>
      </c>
      <c r="G19">
        <v>2</v>
      </c>
      <c r="H19">
        <v>1</v>
      </c>
      <c r="I19">
        <v>7.2</v>
      </c>
      <c r="J19" s="109">
        <f t="shared" si="0"/>
        <v>63.555555555555557</v>
      </c>
    </row>
    <row r="20" spans="1:10" x14ac:dyDescent="0.2">
      <c r="A20" s="1" t="s">
        <v>18</v>
      </c>
      <c r="B20">
        <v>15</v>
      </c>
      <c r="C20">
        <v>6</v>
      </c>
      <c r="D20">
        <v>5</v>
      </c>
      <c r="E20" s="78">
        <v>2</v>
      </c>
      <c r="F20" s="103">
        <v>2</v>
      </c>
      <c r="G20" s="3">
        <v>2</v>
      </c>
      <c r="H20" s="52">
        <v>1</v>
      </c>
      <c r="I20" s="4">
        <v>2.9</v>
      </c>
      <c r="J20" s="109">
        <f t="shared" si="0"/>
        <v>62.770833333333329</v>
      </c>
    </row>
    <row r="21" spans="1:10" x14ac:dyDescent="0.2">
      <c r="A21" s="1" t="s">
        <v>33</v>
      </c>
      <c r="B21">
        <v>13</v>
      </c>
      <c r="C21">
        <v>7</v>
      </c>
      <c r="D21">
        <v>3</v>
      </c>
      <c r="E21" s="11">
        <v>2</v>
      </c>
      <c r="F21" s="11">
        <v>3</v>
      </c>
      <c r="G21">
        <v>2</v>
      </c>
      <c r="H21">
        <v>1</v>
      </c>
      <c r="I21">
        <v>0.7</v>
      </c>
      <c r="J21" s="109">
        <f t="shared" si="0"/>
        <v>62.756944444444443</v>
      </c>
    </row>
    <row r="22" spans="1:10" x14ac:dyDescent="0.2">
      <c r="A22" s="1" t="s">
        <v>37</v>
      </c>
      <c r="B22">
        <v>9</v>
      </c>
      <c r="C22">
        <v>5</v>
      </c>
      <c r="D22" s="52">
        <v>5</v>
      </c>
      <c r="E22" s="11">
        <v>2</v>
      </c>
      <c r="F22" s="11">
        <v>2</v>
      </c>
      <c r="G22">
        <v>2</v>
      </c>
      <c r="H22">
        <v>2</v>
      </c>
      <c r="I22">
        <v>1.8</v>
      </c>
      <c r="J22" s="109">
        <f t="shared" si="0"/>
        <v>62.416666666666664</v>
      </c>
    </row>
    <row r="23" spans="1:10" x14ac:dyDescent="0.2">
      <c r="A23" s="1" t="s">
        <v>41</v>
      </c>
      <c r="B23">
        <v>9</v>
      </c>
      <c r="C23" s="52">
        <v>4</v>
      </c>
      <c r="D23" s="52">
        <v>6</v>
      </c>
      <c r="E23" s="104">
        <v>2</v>
      </c>
      <c r="F23" s="103">
        <v>2</v>
      </c>
      <c r="G23" s="3">
        <v>2</v>
      </c>
      <c r="H23" s="52">
        <v>2</v>
      </c>
      <c r="I23">
        <v>4.3</v>
      </c>
      <c r="J23" s="109">
        <f t="shared" si="0"/>
        <v>61.895833333333329</v>
      </c>
    </row>
    <row r="24" spans="1:10" x14ac:dyDescent="0.2">
      <c r="A24" s="1" t="s">
        <v>36</v>
      </c>
      <c r="B24">
        <v>9</v>
      </c>
      <c r="C24">
        <v>4</v>
      </c>
      <c r="D24">
        <v>5</v>
      </c>
      <c r="E24" s="11">
        <v>1</v>
      </c>
      <c r="F24" s="11">
        <v>4</v>
      </c>
      <c r="G24">
        <v>2</v>
      </c>
      <c r="H24">
        <v>1</v>
      </c>
      <c r="I24">
        <v>0.5</v>
      </c>
      <c r="J24" s="109">
        <f t="shared" si="0"/>
        <v>61.145833333333343</v>
      </c>
    </row>
    <row r="25" spans="1:10" x14ac:dyDescent="0.2">
      <c r="A25" s="1" t="s">
        <v>31</v>
      </c>
      <c r="B25">
        <v>9</v>
      </c>
      <c r="C25">
        <v>8</v>
      </c>
      <c r="D25" s="52">
        <v>6</v>
      </c>
      <c r="E25" s="103">
        <v>2</v>
      </c>
      <c r="F25" s="103">
        <v>3</v>
      </c>
      <c r="G25" s="52">
        <v>2</v>
      </c>
      <c r="H25" s="52">
        <v>0</v>
      </c>
      <c r="I25">
        <v>4.2</v>
      </c>
      <c r="J25" s="109">
        <f t="shared" si="0"/>
        <v>60.916666666666664</v>
      </c>
    </row>
    <row r="26" spans="1:10" x14ac:dyDescent="0.2">
      <c r="A26" s="1" t="s">
        <v>274</v>
      </c>
      <c r="B26" s="4">
        <v>13</v>
      </c>
      <c r="C26" s="4">
        <v>6</v>
      </c>
      <c r="D26" s="4">
        <v>5</v>
      </c>
      <c r="E26" s="78">
        <v>2</v>
      </c>
      <c r="F26" s="11">
        <v>3</v>
      </c>
      <c r="G26">
        <v>1</v>
      </c>
      <c r="H26">
        <v>1</v>
      </c>
      <c r="I26" s="4">
        <v>2.9</v>
      </c>
      <c r="J26" s="109">
        <f t="shared" si="0"/>
        <v>60.340277777777786</v>
      </c>
    </row>
    <row r="27" spans="1:10" x14ac:dyDescent="0.2">
      <c r="A27" s="1" t="s">
        <v>38</v>
      </c>
      <c r="B27">
        <v>12</v>
      </c>
      <c r="C27">
        <v>4</v>
      </c>
      <c r="D27" s="4">
        <v>5</v>
      </c>
      <c r="E27" s="78">
        <v>2</v>
      </c>
      <c r="F27" s="11">
        <v>3</v>
      </c>
      <c r="G27" s="3">
        <v>2</v>
      </c>
      <c r="H27">
        <v>0</v>
      </c>
      <c r="I27">
        <v>2.7</v>
      </c>
      <c r="J27" s="109">
        <f t="shared" si="0"/>
        <v>57.6875</v>
      </c>
    </row>
    <row r="28" spans="1:10" x14ac:dyDescent="0.2">
      <c r="A28" s="1" t="s">
        <v>35</v>
      </c>
      <c r="B28">
        <v>9</v>
      </c>
      <c r="C28">
        <v>0</v>
      </c>
      <c r="D28">
        <v>6</v>
      </c>
      <c r="E28" s="11">
        <v>2</v>
      </c>
      <c r="F28" s="11">
        <v>4</v>
      </c>
      <c r="G28">
        <v>2</v>
      </c>
      <c r="H28" s="3">
        <v>0</v>
      </c>
      <c r="I28">
        <v>1.7</v>
      </c>
      <c r="J28" s="109">
        <f t="shared" si="0"/>
        <v>57.270833333333329</v>
      </c>
    </row>
    <row r="29" spans="1:10" x14ac:dyDescent="0.2">
      <c r="A29" s="1" t="s">
        <v>27</v>
      </c>
      <c r="B29" s="4">
        <v>13</v>
      </c>
      <c r="C29" s="4">
        <v>6</v>
      </c>
      <c r="D29">
        <v>3</v>
      </c>
      <c r="E29" s="37">
        <v>0</v>
      </c>
      <c r="F29" s="11">
        <v>2</v>
      </c>
      <c r="G29">
        <v>2</v>
      </c>
      <c r="H29">
        <v>2</v>
      </c>
      <c r="I29">
        <v>2</v>
      </c>
      <c r="J29" s="109">
        <f t="shared" si="0"/>
        <v>55.694444444444443</v>
      </c>
    </row>
    <row r="30" spans="1:10" x14ac:dyDescent="0.2">
      <c r="A30" s="1" t="s">
        <v>26</v>
      </c>
      <c r="B30">
        <v>9</v>
      </c>
      <c r="C30">
        <v>4</v>
      </c>
      <c r="D30">
        <v>5</v>
      </c>
      <c r="E30" s="11">
        <v>2</v>
      </c>
      <c r="F30" s="11">
        <v>2</v>
      </c>
      <c r="G30">
        <v>2</v>
      </c>
      <c r="H30">
        <v>1</v>
      </c>
      <c r="I30">
        <v>4.7</v>
      </c>
      <c r="J30" s="109">
        <f t="shared" si="0"/>
        <v>55.395833333333336</v>
      </c>
    </row>
    <row r="31" spans="1:10" x14ac:dyDescent="0.2">
      <c r="A31" s="1" t="s">
        <v>39</v>
      </c>
      <c r="B31" s="4">
        <v>13</v>
      </c>
      <c r="C31" s="4">
        <v>6</v>
      </c>
      <c r="D31">
        <v>6</v>
      </c>
      <c r="E31" s="11">
        <v>1</v>
      </c>
      <c r="F31" s="11">
        <v>3</v>
      </c>
      <c r="G31">
        <v>1</v>
      </c>
      <c r="H31">
        <v>0</v>
      </c>
      <c r="I31">
        <v>2.9</v>
      </c>
      <c r="J31" s="109">
        <f t="shared" si="0"/>
        <v>55.13194444444445</v>
      </c>
    </row>
    <row r="32" spans="1:10" x14ac:dyDescent="0.2">
      <c r="A32" s="1" t="s">
        <v>23</v>
      </c>
      <c r="B32">
        <v>7</v>
      </c>
      <c r="C32" s="52">
        <v>3</v>
      </c>
      <c r="D32" s="52">
        <v>6</v>
      </c>
      <c r="E32" s="78">
        <v>2</v>
      </c>
      <c r="F32" s="103">
        <v>2</v>
      </c>
      <c r="G32" s="52">
        <v>2</v>
      </c>
      <c r="H32" s="52">
        <v>0</v>
      </c>
      <c r="I32">
        <v>1.4</v>
      </c>
      <c r="J32" s="109">
        <f t="shared" si="0"/>
        <v>52.944444444444436</v>
      </c>
    </row>
    <row r="33" spans="1:11" x14ac:dyDescent="0.2">
      <c r="A33" s="1" t="s">
        <v>40</v>
      </c>
      <c r="B33">
        <v>9</v>
      </c>
      <c r="C33">
        <v>10</v>
      </c>
      <c r="D33">
        <v>4</v>
      </c>
      <c r="E33" s="11">
        <v>2</v>
      </c>
      <c r="F33" s="11">
        <v>3</v>
      </c>
      <c r="G33">
        <v>1</v>
      </c>
      <c r="H33" s="5">
        <v>1</v>
      </c>
      <c r="I33">
        <v>15.5</v>
      </c>
      <c r="J33" s="109">
        <f t="shared" si="0"/>
        <v>51.770833333333343</v>
      </c>
    </row>
    <row r="34" spans="1:11" x14ac:dyDescent="0.2">
      <c r="A34" s="1" t="s">
        <v>25</v>
      </c>
      <c r="B34" s="4">
        <v>13</v>
      </c>
      <c r="C34" s="4">
        <v>6</v>
      </c>
      <c r="D34">
        <v>4</v>
      </c>
      <c r="E34" s="11">
        <v>0</v>
      </c>
      <c r="F34" s="11">
        <v>3</v>
      </c>
      <c r="G34">
        <v>1</v>
      </c>
      <c r="H34">
        <v>1</v>
      </c>
      <c r="I34">
        <v>8.1</v>
      </c>
      <c r="J34" s="109">
        <f t="shared" si="0"/>
        <v>48.75694444444445</v>
      </c>
    </row>
    <row r="35" spans="1:11" x14ac:dyDescent="0.2">
      <c r="A35" s="1" t="s">
        <v>34</v>
      </c>
      <c r="B35">
        <v>9</v>
      </c>
      <c r="C35">
        <v>4</v>
      </c>
      <c r="D35" s="5">
        <v>1</v>
      </c>
      <c r="E35" s="11">
        <v>2</v>
      </c>
      <c r="F35" s="37">
        <v>3</v>
      </c>
      <c r="G35">
        <v>2</v>
      </c>
      <c r="H35">
        <v>0</v>
      </c>
      <c r="I35">
        <v>5.0999999999999996</v>
      </c>
      <c r="J35" s="109">
        <f t="shared" si="0"/>
        <v>45.770833333333336</v>
      </c>
    </row>
    <row r="36" spans="1:11" x14ac:dyDescent="0.2">
      <c r="A36" s="1"/>
      <c r="J36" s="109"/>
    </row>
    <row r="37" spans="1:11" ht="16" thickBot="1" x14ac:dyDescent="0.25">
      <c r="A37" s="1"/>
      <c r="J37" s="9"/>
    </row>
    <row r="38" spans="1:11" x14ac:dyDescent="0.2">
      <c r="A38" s="129" t="s">
        <v>264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1"/>
    </row>
    <row r="39" spans="1:11" ht="16" thickBot="1" x14ac:dyDescent="0.25">
      <c r="A39" s="140" t="s">
        <v>113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33"/>
    </row>
    <row r="40" spans="1:11" ht="48" x14ac:dyDescent="0.2">
      <c r="A40" s="85" t="s">
        <v>66</v>
      </c>
      <c r="B40" s="85" t="s">
        <v>128</v>
      </c>
      <c r="C40" s="85" t="s">
        <v>129</v>
      </c>
      <c r="D40" s="85" t="s">
        <v>130</v>
      </c>
      <c r="E40" s="85" t="s">
        <v>131</v>
      </c>
      <c r="F40" s="85" t="s">
        <v>132</v>
      </c>
      <c r="G40" s="85" t="s">
        <v>133</v>
      </c>
      <c r="H40" s="85" t="s">
        <v>134</v>
      </c>
      <c r="I40" s="85" t="s">
        <v>135</v>
      </c>
      <c r="J40" s="85" t="s">
        <v>136</v>
      </c>
      <c r="K40" s="85"/>
    </row>
    <row r="41" spans="1:11" ht="112" x14ac:dyDescent="0.2">
      <c r="A41" s="27" t="s">
        <v>2</v>
      </c>
      <c r="B41" s="18" t="s">
        <v>137</v>
      </c>
      <c r="C41" s="18" t="s">
        <v>138</v>
      </c>
      <c r="D41" s="18" t="s">
        <v>139</v>
      </c>
      <c r="E41" s="18" t="s">
        <v>140</v>
      </c>
      <c r="F41" s="18" t="s">
        <v>141</v>
      </c>
      <c r="G41" s="18" t="s">
        <v>142</v>
      </c>
      <c r="H41" s="18" t="s">
        <v>143</v>
      </c>
      <c r="I41" s="18" t="s">
        <v>144</v>
      </c>
      <c r="J41" s="18" t="s">
        <v>145</v>
      </c>
      <c r="K41" s="18" t="s">
        <v>146</v>
      </c>
    </row>
    <row r="42" spans="1:11" x14ac:dyDescent="0.2">
      <c r="A42" s="21" t="s">
        <v>14</v>
      </c>
      <c r="B42">
        <v>2</v>
      </c>
      <c r="C42">
        <v>2</v>
      </c>
      <c r="D42">
        <v>2</v>
      </c>
      <c r="E42">
        <v>1</v>
      </c>
      <c r="F42">
        <v>2</v>
      </c>
      <c r="G42">
        <v>2</v>
      </c>
      <c r="H42">
        <v>2</v>
      </c>
      <c r="I42">
        <v>2</v>
      </c>
      <c r="J42">
        <v>2</v>
      </c>
      <c r="K42">
        <f t="shared" ref="K42:K67" si="1">SUM(B42:J42)</f>
        <v>17</v>
      </c>
    </row>
    <row r="43" spans="1:11" x14ac:dyDescent="0.2">
      <c r="A43" s="21" t="s">
        <v>17</v>
      </c>
      <c r="B43">
        <v>2</v>
      </c>
      <c r="C43">
        <v>2</v>
      </c>
      <c r="D43">
        <v>2</v>
      </c>
      <c r="E43">
        <v>1</v>
      </c>
      <c r="F43">
        <v>2</v>
      </c>
      <c r="G43">
        <v>2</v>
      </c>
      <c r="H43">
        <v>1</v>
      </c>
      <c r="I43">
        <v>2</v>
      </c>
      <c r="J43">
        <v>2</v>
      </c>
      <c r="K43">
        <f t="shared" si="1"/>
        <v>16</v>
      </c>
    </row>
    <row r="44" spans="1:11" x14ac:dyDescent="0.2">
      <c r="A44" s="21" t="s">
        <v>37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f t="shared" si="1"/>
        <v>9</v>
      </c>
    </row>
    <row r="45" spans="1:11" x14ac:dyDescent="0.2">
      <c r="A45" s="21" t="s">
        <v>16</v>
      </c>
      <c r="B45">
        <v>2</v>
      </c>
      <c r="C45">
        <v>2</v>
      </c>
      <c r="D45">
        <v>1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f t="shared" si="1"/>
        <v>17</v>
      </c>
    </row>
    <row r="46" spans="1:11" x14ac:dyDescent="0.2">
      <c r="A46" s="21" t="s">
        <v>36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f t="shared" si="1"/>
        <v>9</v>
      </c>
    </row>
    <row r="47" spans="1:11" x14ac:dyDescent="0.2">
      <c r="A47" s="21" t="s">
        <v>29</v>
      </c>
      <c r="B47">
        <v>2</v>
      </c>
      <c r="C47">
        <v>1</v>
      </c>
      <c r="D47">
        <v>1</v>
      </c>
      <c r="E47">
        <v>1</v>
      </c>
      <c r="F47">
        <v>2</v>
      </c>
      <c r="G47">
        <v>2</v>
      </c>
      <c r="H47">
        <v>2</v>
      </c>
      <c r="I47">
        <v>2</v>
      </c>
      <c r="J47">
        <v>2</v>
      </c>
      <c r="K47">
        <f t="shared" si="1"/>
        <v>15</v>
      </c>
    </row>
    <row r="48" spans="1:11" x14ac:dyDescent="0.2">
      <c r="A48" s="21" t="s">
        <v>40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f t="shared" si="1"/>
        <v>9</v>
      </c>
    </row>
    <row r="49" spans="1:11" x14ac:dyDescent="0.2">
      <c r="A49" s="21" t="s">
        <v>26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f t="shared" si="1"/>
        <v>9</v>
      </c>
    </row>
    <row r="50" spans="1:11" x14ac:dyDescent="0.2">
      <c r="A50" s="21" t="s">
        <v>12</v>
      </c>
      <c r="B50">
        <v>2</v>
      </c>
      <c r="C50">
        <v>2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f t="shared" si="1"/>
        <v>18</v>
      </c>
    </row>
    <row r="51" spans="1:11" x14ac:dyDescent="0.2">
      <c r="A51" s="21" t="s">
        <v>32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f t="shared" si="1"/>
        <v>18</v>
      </c>
    </row>
    <row r="52" spans="1:11" x14ac:dyDescent="0.2">
      <c r="A52" s="21" t="s">
        <v>25</v>
      </c>
      <c r="K52" s="4">
        <v>13</v>
      </c>
    </row>
    <row r="53" spans="1:11" x14ac:dyDescent="0.2">
      <c r="A53" s="21" t="s">
        <v>28</v>
      </c>
      <c r="K53" s="4">
        <v>13</v>
      </c>
    </row>
    <row r="54" spans="1:11" x14ac:dyDescent="0.2">
      <c r="A54" s="21" t="s">
        <v>27</v>
      </c>
      <c r="K54" s="4">
        <v>13</v>
      </c>
    </row>
    <row r="55" spans="1:11" x14ac:dyDescent="0.2">
      <c r="A55" s="21" t="s">
        <v>20</v>
      </c>
      <c r="B55">
        <v>2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0</v>
      </c>
      <c r="J55">
        <v>2</v>
      </c>
      <c r="K55">
        <f t="shared" si="1"/>
        <v>16</v>
      </c>
    </row>
    <row r="56" spans="1:11" x14ac:dyDescent="0.2">
      <c r="A56" s="21" t="s">
        <v>34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f t="shared" si="1"/>
        <v>9</v>
      </c>
    </row>
    <row r="57" spans="1:11" x14ac:dyDescent="0.2">
      <c r="A57" s="21" t="s">
        <v>41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9</v>
      </c>
    </row>
    <row r="58" spans="1:11" x14ac:dyDescent="0.2">
      <c r="A58" s="21" t="s">
        <v>23</v>
      </c>
      <c r="B58">
        <v>1</v>
      </c>
      <c r="C58">
        <v>1</v>
      </c>
      <c r="D58">
        <v>0</v>
      </c>
      <c r="E58">
        <v>0</v>
      </c>
      <c r="F58">
        <v>1</v>
      </c>
      <c r="G58">
        <v>1</v>
      </c>
      <c r="H58">
        <v>1</v>
      </c>
      <c r="I58">
        <v>2</v>
      </c>
      <c r="J58">
        <v>0</v>
      </c>
      <c r="K58">
        <v>7</v>
      </c>
    </row>
    <row r="59" spans="1:11" x14ac:dyDescent="0.2">
      <c r="A59" s="21" t="s">
        <v>19</v>
      </c>
      <c r="B59">
        <v>2</v>
      </c>
      <c r="C59">
        <v>2</v>
      </c>
      <c r="D59">
        <v>2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f t="shared" si="1"/>
        <v>18</v>
      </c>
    </row>
    <row r="60" spans="1:11" x14ac:dyDescent="0.2">
      <c r="A60" s="21" t="s">
        <v>18</v>
      </c>
      <c r="B60">
        <v>2</v>
      </c>
      <c r="C60">
        <v>2</v>
      </c>
      <c r="D60">
        <v>2</v>
      </c>
      <c r="E60">
        <v>1</v>
      </c>
      <c r="F60">
        <v>2</v>
      </c>
      <c r="G60">
        <v>1</v>
      </c>
      <c r="H60">
        <v>2</v>
      </c>
      <c r="I60">
        <v>2</v>
      </c>
      <c r="J60">
        <v>1</v>
      </c>
      <c r="K60">
        <f t="shared" si="1"/>
        <v>15</v>
      </c>
    </row>
    <row r="61" spans="1:11" x14ac:dyDescent="0.2">
      <c r="A61" s="21" t="s">
        <v>24</v>
      </c>
      <c r="B61">
        <v>2</v>
      </c>
      <c r="C61">
        <v>1</v>
      </c>
      <c r="D61">
        <v>0</v>
      </c>
      <c r="E61">
        <v>1</v>
      </c>
      <c r="F61">
        <v>2</v>
      </c>
      <c r="G61">
        <v>1</v>
      </c>
      <c r="H61">
        <v>1</v>
      </c>
      <c r="I61">
        <v>2</v>
      </c>
      <c r="J61">
        <v>1</v>
      </c>
      <c r="K61">
        <f t="shared" si="1"/>
        <v>11</v>
      </c>
    </row>
    <row r="62" spans="1:11" x14ac:dyDescent="0.2">
      <c r="A62" s="21" t="s">
        <v>31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f t="shared" si="1"/>
        <v>9</v>
      </c>
    </row>
    <row r="63" spans="1:11" x14ac:dyDescent="0.2">
      <c r="A63" s="21" t="s">
        <v>35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f t="shared" si="1"/>
        <v>9</v>
      </c>
    </row>
    <row r="64" spans="1:11" x14ac:dyDescent="0.2">
      <c r="A64" s="21" t="s">
        <v>38</v>
      </c>
      <c r="B64">
        <v>1</v>
      </c>
      <c r="C64">
        <v>2</v>
      </c>
      <c r="D64">
        <v>2</v>
      </c>
      <c r="E64">
        <v>1</v>
      </c>
      <c r="F64">
        <v>1</v>
      </c>
      <c r="G64">
        <v>1</v>
      </c>
      <c r="H64">
        <v>1</v>
      </c>
      <c r="I64">
        <v>2</v>
      </c>
      <c r="J64">
        <v>1</v>
      </c>
      <c r="K64">
        <f t="shared" si="1"/>
        <v>12</v>
      </c>
    </row>
    <row r="65" spans="1:11" x14ac:dyDescent="0.2">
      <c r="A65" s="21" t="s">
        <v>39</v>
      </c>
      <c r="K65" s="4">
        <v>13</v>
      </c>
    </row>
    <row r="66" spans="1:11" x14ac:dyDescent="0.2">
      <c r="A66" s="21" t="s">
        <v>274</v>
      </c>
      <c r="K66" s="4">
        <v>13</v>
      </c>
    </row>
    <row r="67" spans="1:11" x14ac:dyDescent="0.2">
      <c r="A67" s="21" t="s">
        <v>21</v>
      </c>
      <c r="B67">
        <v>2</v>
      </c>
      <c r="C67">
        <v>2</v>
      </c>
      <c r="D67">
        <v>2</v>
      </c>
      <c r="E67">
        <v>2</v>
      </c>
      <c r="F67">
        <v>2</v>
      </c>
      <c r="G67">
        <v>2</v>
      </c>
      <c r="H67">
        <v>2</v>
      </c>
      <c r="I67">
        <v>2</v>
      </c>
      <c r="J67">
        <v>2</v>
      </c>
      <c r="K67">
        <f t="shared" si="1"/>
        <v>18</v>
      </c>
    </row>
    <row r="68" spans="1:11" x14ac:dyDescent="0.2">
      <c r="A68" s="21" t="s">
        <v>22</v>
      </c>
      <c r="B68">
        <v>2</v>
      </c>
      <c r="C68">
        <v>2</v>
      </c>
      <c r="D68">
        <v>2</v>
      </c>
      <c r="E68">
        <v>2</v>
      </c>
      <c r="F68">
        <v>2</v>
      </c>
      <c r="G68">
        <v>2</v>
      </c>
      <c r="H68">
        <v>2</v>
      </c>
      <c r="I68">
        <v>2</v>
      </c>
      <c r="J68">
        <v>2</v>
      </c>
      <c r="K68">
        <v>18</v>
      </c>
    </row>
    <row r="69" spans="1:11" x14ac:dyDescent="0.2">
      <c r="A69" s="21" t="s">
        <v>33</v>
      </c>
      <c r="B69">
        <v>1</v>
      </c>
      <c r="C69">
        <v>1</v>
      </c>
      <c r="D69">
        <v>1</v>
      </c>
      <c r="E69">
        <v>2</v>
      </c>
      <c r="F69">
        <v>1</v>
      </c>
      <c r="G69">
        <v>2</v>
      </c>
      <c r="H69">
        <v>1</v>
      </c>
      <c r="I69">
        <v>2</v>
      </c>
      <c r="J69">
        <v>2</v>
      </c>
      <c r="K69">
        <f t="shared" ref="K69" si="2">SUM(B69:J69)</f>
        <v>13</v>
      </c>
    </row>
    <row r="70" spans="1:11" ht="16" thickBot="1" x14ac:dyDescent="0.25">
      <c r="A70" s="22" t="s">
        <v>30</v>
      </c>
      <c r="B70">
        <v>2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2</v>
      </c>
      <c r="K70">
        <v>18</v>
      </c>
    </row>
    <row r="72" spans="1:11" ht="16" thickBot="1" x14ac:dyDescent="0.25"/>
    <row r="73" spans="1:11" x14ac:dyDescent="0.2">
      <c r="A73" s="129" t="s">
        <v>250</v>
      </c>
      <c r="B73" s="120"/>
      <c r="C73" s="120"/>
      <c r="D73" s="120"/>
      <c r="E73" s="120"/>
      <c r="F73" s="120"/>
      <c r="G73" s="120"/>
      <c r="H73" s="121"/>
    </row>
    <row r="74" spans="1:11" ht="16" thickBot="1" x14ac:dyDescent="0.25">
      <c r="A74" s="140" t="s">
        <v>114</v>
      </c>
      <c r="B74" s="141"/>
      <c r="C74" s="141"/>
      <c r="D74" s="141"/>
      <c r="E74" s="141"/>
      <c r="F74" s="141"/>
      <c r="G74" s="141"/>
      <c r="H74" s="133"/>
    </row>
    <row r="75" spans="1:11" ht="69" customHeight="1" x14ac:dyDescent="0.2">
      <c r="A75" s="98" t="s">
        <v>66</v>
      </c>
      <c r="B75" s="85" t="s">
        <v>147</v>
      </c>
      <c r="C75" s="85" t="s">
        <v>148</v>
      </c>
      <c r="D75" s="85" t="s">
        <v>149</v>
      </c>
      <c r="E75" s="85" t="s">
        <v>150</v>
      </c>
      <c r="F75" s="85" t="s">
        <v>151</v>
      </c>
      <c r="G75" s="85" t="s">
        <v>152</v>
      </c>
      <c r="H75" s="91"/>
    </row>
    <row r="76" spans="1:11" ht="112" x14ac:dyDescent="0.2">
      <c r="A76" s="27" t="s">
        <v>2</v>
      </c>
      <c r="B76" s="18" t="s">
        <v>251</v>
      </c>
      <c r="C76" s="18" t="s">
        <v>252</v>
      </c>
      <c r="D76" s="18" t="s">
        <v>253</v>
      </c>
      <c r="E76" s="18" t="s">
        <v>254</v>
      </c>
      <c r="F76" s="18" t="s">
        <v>255</v>
      </c>
      <c r="G76" s="18" t="s">
        <v>256</v>
      </c>
      <c r="H76" s="18" t="s">
        <v>153</v>
      </c>
    </row>
    <row r="77" spans="1:11" x14ac:dyDescent="0.2">
      <c r="A77" s="21" t="s">
        <v>14</v>
      </c>
      <c r="B77" s="12">
        <v>1</v>
      </c>
      <c r="C77" s="12">
        <v>1</v>
      </c>
      <c r="D77" s="12">
        <v>1</v>
      </c>
      <c r="E77" s="12">
        <v>0</v>
      </c>
      <c r="F77" s="12">
        <v>1</v>
      </c>
      <c r="G77" s="12">
        <v>0</v>
      </c>
      <c r="H77">
        <f>SUM(B77:G77)</f>
        <v>4</v>
      </c>
    </row>
    <row r="78" spans="1:11" x14ac:dyDescent="0.2">
      <c r="A78" s="21" t="s">
        <v>17</v>
      </c>
      <c r="B78" s="12">
        <v>1</v>
      </c>
      <c r="C78" s="12">
        <v>1</v>
      </c>
      <c r="D78" s="12">
        <v>1</v>
      </c>
      <c r="E78" s="12">
        <v>1</v>
      </c>
      <c r="F78" s="12">
        <v>1</v>
      </c>
      <c r="G78" s="12">
        <v>0</v>
      </c>
      <c r="H78">
        <f>SUM(B78:G78)</f>
        <v>5</v>
      </c>
    </row>
    <row r="79" spans="1:11" x14ac:dyDescent="0.2">
      <c r="A79" s="21" t="s">
        <v>37</v>
      </c>
      <c r="B79" s="12">
        <v>1</v>
      </c>
      <c r="C79" s="12">
        <v>1</v>
      </c>
      <c r="D79" s="12">
        <v>0</v>
      </c>
      <c r="E79" s="12">
        <v>2</v>
      </c>
      <c r="F79" s="12">
        <v>1</v>
      </c>
      <c r="G79" s="12">
        <v>0</v>
      </c>
      <c r="H79">
        <f>SUM(B79:G79)</f>
        <v>5</v>
      </c>
    </row>
    <row r="80" spans="1:11" x14ac:dyDescent="0.2">
      <c r="A80" s="21" t="s">
        <v>16</v>
      </c>
      <c r="B80">
        <v>1</v>
      </c>
      <c r="C80">
        <v>2</v>
      </c>
      <c r="D80">
        <v>1</v>
      </c>
      <c r="E80">
        <v>0</v>
      </c>
      <c r="F80">
        <v>2</v>
      </c>
      <c r="G80">
        <v>0</v>
      </c>
      <c r="H80">
        <f>SUM(B80:G80)</f>
        <v>6</v>
      </c>
    </row>
    <row r="81" spans="1:8" x14ac:dyDescent="0.2">
      <c r="A81" s="21" t="s">
        <v>36</v>
      </c>
      <c r="B81" s="12">
        <v>1</v>
      </c>
      <c r="C81" s="12">
        <v>1</v>
      </c>
      <c r="D81" s="12">
        <v>1</v>
      </c>
      <c r="E81" s="12">
        <v>0</v>
      </c>
      <c r="F81" s="12">
        <v>1</v>
      </c>
      <c r="G81" s="12">
        <v>0</v>
      </c>
      <c r="H81">
        <f>SUM(B81:G81)</f>
        <v>4</v>
      </c>
    </row>
    <row r="82" spans="1:8" x14ac:dyDescent="0.2">
      <c r="A82" s="21" t="s">
        <v>29</v>
      </c>
      <c r="B82" s="12">
        <v>1</v>
      </c>
      <c r="C82" s="12">
        <v>1</v>
      </c>
      <c r="D82" s="12">
        <v>1</v>
      </c>
      <c r="E82" s="12">
        <v>1</v>
      </c>
      <c r="F82" s="12">
        <v>1</v>
      </c>
      <c r="G82" s="12">
        <v>1</v>
      </c>
      <c r="H82">
        <v>6</v>
      </c>
    </row>
    <row r="83" spans="1:8" x14ac:dyDescent="0.2">
      <c r="A83" s="21" t="s">
        <v>40</v>
      </c>
      <c r="B83">
        <v>2</v>
      </c>
      <c r="C83">
        <v>2</v>
      </c>
      <c r="D83">
        <v>2</v>
      </c>
      <c r="E83">
        <v>2</v>
      </c>
      <c r="F83">
        <v>2</v>
      </c>
      <c r="G83">
        <v>0</v>
      </c>
      <c r="H83">
        <f>SUM(B83:G83)</f>
        <v>10</v>
      </c>
    </row>
    <row r="84" spans="1:8" x14ac:dyDescent="0.2">
      <c r="A84" s="21" t="s">
        <v>26</v>
      </c>
      <c r="B84" s="12">
        <v>1</v>
      </c>
      <c r="C84" s="12">
        <v>1</v>
      </c>
      <c r="D84" s="12">
        <v>1</v>
      </c>
      <c r="E84" s="12">
        <v>0</v>
      </c>
      <c r="F84" s="12">
        <v>1</v>
      </c>
      <c r="G84" s="12">
        <v>0</v>
      </c>
      <c r="H84">
        <f>SUM(B84:G84)</f>
        <v>4</v>
      </c>
    </row>
    <row r="85" spans="1:8" x14ac:dyDescent="0.2">
      <c r="A85" s="21" t="s">
        <v>12</v>
      </c>
      <c r="B85" s="12">
        <v>2</v>
      </c>
      <c r="C85" s="12">
        <v>2</v>
      </c>
      <c r="D85" s="12">
        <v>2</v>
      </c>
      <c r="E85" s="12">
        <v>0</v>
      </c>
      <c r="F85" s="12">
        <v>2</v>
      </c>
      <c r="G85" s="12">
        <v>2</v>
      </c>
      <c r="H85">
        <f>SUM(B85:G85)</f>
        <v>10</v>
      </c>
    </row>
    <row r="86" spans="1:8" x14ac:dyDescent="0.2">
      <c r="A86" s="21" t="s">
        <v>32</v>
      </c>
      <c r="B86">
        <v>2</v>
      </c>
      <c r="C86">
        <v>2</v>
      </c>
      <c r="D86">
        <v>0</v>
      </c>
      <c r="E86">
        <v>2</v>
      </c>
      <c r="F86">
        <v>2</v>
      </c>
      <c r="G86">
        <v>0</v>
      </c>
      <c r="H86">
        <f t="shared" ref="H86:H105" si="3">SUM(B86:G86)</f>
        <v>8</v>
      </c>
    </row>
    <row r="87" spans="1:8" x14ac:dyDescent="0.2">
      <c r="A87" s="21" t="s">
        <v>25</v>
      </c>
      <c r="B87" s="12"/>
      <c r="C87" s="12"/>
      <c r="D87" s="12"/>
      <c r="E87" s="12"/>
      <c r="F87" s="12"/>
      <c r="G87" s="12"/>
      <c r="H87" s="4">
        <v>6</v>
      </c>
    </row>
    <row r="88" spans="1:8" x14ac:dyDescent="0.2">
      <c r="A88" s="21" t="s">
        <v>28</v>
      </c>
      <c r="B88" s="12"/>
      <c r="C88" s="12"/>
      <c r="D88" s="12"/>
      <c r="E88" s="12"/>
      <c r="F88" s="12"/>
      <c r="G88" s="12"/>
      <c r="H88" s="4">
        <v>6</v>
      </c>
    </row>
    <row r="89" spans="1:8" x14ac:dyDescent="0.2">
      <c r="A89" s="21" t="s">
        <v>27</v>
      </c>
      <c r="B89" s="12"/>
      <c r="C89" s="12"/>
      <c r="D89" s="12"/>
      <c r="E89" s="12"/>
      <c r="F89" s="12"/>
      <c r="G89" s="12"/>
      <c r="H89" s="4">
        <v>6</v>
      </c>
    </row>
    <row r="90" spans="1:8" x14ac:dyDescent="0.2">
      <c r="A90" s="21" t="s">
        <v>20</v>
      </c>
      <c r="B90" s="12">
        <v>2</v>
      </c>
      <c r="C90" s="12">
        <v>2</v>
      </c>
      <c r="D90" s="12">
        <v>2</v>
      </c>
      <c r="E90" s="12">
        <v>0</v>
      </c>
      <c r="F90" s="12">
        <v>2</v>
      </c>
      <c r="G90" s="12">
        <v>0</v>
      </c>
      <c r="H90">
        <f t="shared" si="3"/>
        <v>8</v>
      </c>
    </row>
    <row r="91" spans="1:8" x14ac:dyDescent="0.2">
      <c r="A91" s="21" t="s">
        <v>34</v>
      </c>
      <c r="B91">
        <v>1</v>
      </c>
      <c r="C91">
        <v>1</v>
      </c>
      <c r="D91">
        <v>0</v>
      </c>
      <c r="E91">
        <v>1</v>
      </c>
      <c r="F91">
        <v>1</v>
      </c>
      <c r="G91">
        <v>0</v>
      </c>
      <c r="H91">
        <f t="shared" si="3"/>
        <v>4</v>
      </c>
    </row>
    <row r="92" spans="1:8" x14ac:dyDescent="0.2">
      <c r="A92" s="21" t="s">
        <v>41</v>
      </c>
      <c r="B92" s="65">
        <v>1</v>
      </c>
      <c r="C92" s="65">
        <v>1</v>
      </c>
      <c r="D92" s="65">
        <v>1</v>
      </c>
      <c r="E92" s="65">
        <v>0</v>
      </c>
      <c r="F92" s="65">
        <v>1</v>
      </c>
      <c r="G92" s="65">
        <v>0</v>
      </c>
      <c r="H92" s="52">
        <f t="shared" si="3"/>
        <v>4</v>
      </c>
    </row>
    <row r="93" spans="1:8" x14ac:dyDescent="0.2">
      <c r="A93" s="21" t="s">
        <v>23</v>
      </c>
      <c r="B93" s="65">
        <v>1</v>
      </c>
      <c r="C93" s="65">
        <v>1</v>
      </c>
      <c r="D93" s="65">
        <v>0</v>
      </c>
      <c r="E93" s="65">
        <v>0</v>
      </c>
      <c r="F93" s="65">
        <v>1</v>
      </c>
      <c r="G93" s="65">
        <v>0</v>
      </c>
      <c r="H93" s="52">
        <f t="shared" si="3"/>
        <v>3</v>
      </c>
    </row>
    <row r="94" spans="1:8" x14ac:dyDescent="0.2">
      <c r="A94" s="21" t="s">
        <v>19</v>
      </c>
      <c r="B94">
        <v>2</v>
      </c>
      <c r="C94">
        <v>2</v>
      </c>
      <c r="D94">
        <v>2</v>
      </c>
      <c r="E94">
        <v>2</v>
      </c>
      <c r="F94">
        <v>2</v>
      </c>
      <c r="G94">
        <v>2</v>
      </c>
      <c r="H94">
        <f t="shared" si="3"/>
        <v>12</v>
      </c>
    </row>
    <row r="95" spans="1:8" x14ac:dyDescent="0.2">
      <c r="A95" s="21" t="s">
        <v>18</v>
      </c>
      <c r="B95" s="12">
        <v>2</v>
      </c>
      <c r="C95" s="12">
        <v>2</v>
      </c>
      <c r="D95" s="12">
        <v>0</v>
      </c>
      <c r="E95" s="12">
        <v>0</v>
      </c>
      <c r="F95" s="12">
        <v>2</v>
      </c>
      <c r="G95" s="12">
        <v>0</v>
      </c>
      <c r="H95">
        <f t="shared" si="3"/>
        <v>6</v>
      </c>
    </row>
    <row r="96" spans="1:8" x14ac:dyDescent="0.2">
      <c r="A96" s="21" t="s">
        <v>24</v>
      </c>
      <c r="B96" s="12">
        <v>0</v>
      </c>
      <c r="C96" s="12">
        <v>2</v>
      </c>
      <c r="D96" s="12">
        <v>2</v>
      </c>
      <c r="E96" s="12">
        <v>2</v>
      </c>
      <c r="F96" s="12">
        <v>2</v>
      </c>
      <c r="G96" s="12">
        <v>0</v>
      </c>
      <c r="H96">
        <f t="shared" si="3"/>
        <v>8</v>
      </c>
    </row>
    <row r="97" spans="1:8" x14ac:dyDescent="0.2">
      <c r="A97" s="21" t="s">
        <v>31</v>
      </c>
      <c r="B97" s="12">
        <v>2</v>
      </c>
      <c r="C97" s="12">
        <v>2</v>
      </c>
      <c r="D97" s="12">
        <v>2</v>
      </c>
      <c r="E97" s="12">
        <v>0</v>
      </c>
      <c r="F97" s="12">
        <v>2</v>
      </c>
      <c r="G97" s="12">
        <v>0</v>
      </c>
      <c r="H97">
        <f t="shared" si="3"/>
        <v>8</v>
      </c>
    </row>
    <row r="98" spans="1:8" x14ac:dyDescent="0.2">
      <c r="A98" s="21" t="s">
        <v>35</v>
      </c>
      <c r="B98" s="12">
        <v>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>
        <v>0</v>
      </c>
    </row>
    <row r="99" spans="1:8" x14ac:dyDescent="0.2">
      <c r="A99" s="21" t="s">
        <v>38</v>
      </c>
      <c r="B99" s="12">
        <v>2</v>
      </c>
      <c r="C99" s="12">
        <v>1</v>
      </c>
      <c r="D99" s="12">
        <v>1</v>
      </c>
      <c r="E99" s="12">
        <v>0</v>
      </c>
      <c r="F99" s="12">
        <v>0</v>
      </c>
      <c r="G99" s="12">
        <v>0</v>
      </c>
      <c r="H99">
        <f t="shared" si="3"/>
        <v>4</v>
      </c>
    </row>
    <row r="100" spans="1:8" x14ac:dyDescent="0.2">
      <c r="A100" s="21" t="s">
        <v>39</v>
      </c>
      <c r="B100" s="12"/>
      <c r="C100" s="12"/>
      <c r="D100" s="12"/>
      <c r="E100" s="12"/>
      <c r="F100" s="12"/>
      <c r="G100" s="12"/>
      <c r="H100" s="4">
        <v>6</v>
      </c>
    </row>
    <row r="101" spans="1:8" x14ac:dyDescent="0.2">
      <c r="A101" s="21" t="s">
        <v>274</v>
      </c>
      <c r="B101" s="12"/>
      <c r="C101" s="12"/>
      <c r="D101" s="12"/>
      <c r="E101" s="12"/>
      <c r="F101" s="12"/>
      <c r="G101" s="12"/>
      <c r="H101" s="4">
        <v>6</v>
      </c>
    </row>
    <row r="102" spans="1:8" x14ac:dyDescent="0.2">
      <c r="A102" s="21" t="s">
        <v>21</v>
      </c>
      <c r="B102">
        <v>2</v>
      </c>
      <c r="C102">
        <v>1</v>
      </c>
      <c r="D102">
        <v>1</v>
      </c>
      <c r="E102">
        <v>1</v>
      </c>
      <c r="F102">
        <v>1</v>
      </c>
      <c r="G102">
        <v>0</v>
      </c>
      <c r="H102">
        <f t="shared" si="3"/>
        <v>6</v>
      </c>
    </row>
    <row r="103" spans="1:8" x14ac:dyDescent="0.2">
      <c r="A103" s="21" t="s">
        <v>22</v>
      </c>
      <c r="B103" s="12">
        <v>2</v>
      </c>
      <c r="C103" s="12">
        <v>0</v>
      </c>
      <c r="D103" s="12">
        <v>2</v>
      </c>
      <c r="E103" s="12">
        <v>2</v>
      </c>
      <c r="F103" s="12">
        <v>0</v>
      </c>
      <c r="G103" s="12">
        <v>2</v>
      </c>
      <c r="H103">
        <f t="shared" si="3"/>
        <v>8</v>
      </c>
    </row>
    <row r="104" spans="1:8" x14ac:dyDescent="0.2">
      <c r="A104" s="21" t="s">
        <v>33</v>
      </c>
      <c r="B104" s="12">
        <v>2</v>
      </c>
      <c r="C104" s="12">
        <v>0</v>
      </c>
      <c r="D104" s="12">
        <v>2</v>
      </c>
      <c r="E104" s="12">
        <v>2</v>
      </c>
      <c r="F104" s="12">
        <v>0</v>
      </c>
      <c r="G104" s="12">
        <v>1</v>
      </c>
      <c r="H104">
        <f t="shared" si="3"/>
        <v>7</v>
      </c>
    </row>
    <row r="105" spans="1:8" ht="16" thickBot="1" x14ac:dyDescent="0.25">
      <c r="A105" s="22" t="s">
        <v>30</v>
      </c>
      <c r="B105" s="13">
        <v>2</v>
      </c>
      <c r="C105" s="13">
        <v>2</v>
      </c>
      <c r="D105" s="13">
        <v>2</v>
      </c>
      <c r="E105" s="13">
        <v>2</v>
      </c>
      <c r="F105" s="13">
        <v>2</v>
      </c>
      <c r="G105" s="13">
        <v>2</v>
      </c>
      <c r="H105">
        <f t="shared" si="3"/>
        <v>12</v>
      </c>
    </row>
    <row r="107" spans="1:8" ht="16" thickBot="1" x14ac:dyDescent="0.25"/>
    <row r="108" spans="1:8" ht="16" thickBot="1" x14ac:dyDescent="0.25">
      <c r="A108" s="118" t="s">
        <v>263</v>
      </c>
      <c r="B108" s="119"/>
      <c r="C108" s="119"/>
      <c r="D108" s="119"/>
      <c r="E108" s="119"/>
      <c r="F108" s="119"/>
      <c r="G108" s="119"/>
      <c r="H108" s="122"/>
    </row>
    <row r="109" spans="1:8" ht="16" thickBot="1" x14ac:dyDescent="0.25">
      <c r="A109" s="142" t="s">
        <v>115</v>
      </c>
      <c r="B109" s="143"/>
      <c r="C109" s="143"/>
      <c r="D109" s="143"/>
      <c r="E109" s="143"/>
      <c r="F109" s="143"/>
      <c r="G109" s="143"/>
      <c r="H109" s="144"/>
    </row>
    <row r="110" spans="1:8" ht="64" x14ac:dyDescent="0.2">
      <c r="A110" s="85" t="s">
        <v>66</v>
      </c>
      <c r="B110" s="85" t="s">
        <v>154</v>
      </c>
      <c r="C110" s="85" t="s">
        <v>155</v>
      </c>
      <c r="D110" s="85" t="s">
        <v>156</v>
      </c>
      <c r="E110" s="85" t="s">
        <v>157</v>
      </c>
      <c r="F110" s="85" t="s">
        <v>158</v>
      </c>
      <c r="G110" s="85" t="s">
        <v>159</v>
      </c>
      <c r="H110" s="85"/>
    </row>
    <row r="111" spans="1:8" ht="96" x14ac:dyDescent="0.2">
      <c r="A111" s="27" t="s">
        <v>2</v>
      </c>
      <c r="B111" s="35" t="s">
        <v>160</v>
      </c>
      <c r="C111" s="36" t="s">
        <v>257</v>
      </c>
      <c r="D111" s="18" t="s">
        <v>258</v>
      </c>
      <c r="E111" s="18" t="s">
        <v>259</v>
      </c>
      <c r="F111" s="18" t="s">
        <v>260</v>
      </c>
      <c r="G111" s="18" t="s">
        <v>261</v>
      </c>
      <c r="H111" s="18" t="s">
        <v>161</v>
      </c>
    </row>
    <row r="112" spans="1:8" x14ac:dyDescent="0.2">
      <c r="A112" s="21" t="s">
        <v>14</v>
      </c>
      <c r="B112" s="12">
        <v>1</v>
      </c>
      <c r="C112" s="12">
        <v>0</v>
      </c>
      <c r="D112" s="12">
        <v>1</v>
      </c>
      <c r="E112" s="12">
        <v>1</v>
      </c>
      <c r="F112" s="12">
        <v>0</v>
      </c>
      <c r="G112" s="12">
        <v>1</v>
      </c>
      <c r="H112">
        <f t="shared" ref="H112:H140" si="4">SUM(B112:G112)</f>
        <v>4</v>
      </c>
    </row>
    <row r="113" spans="1:8" x14ac:dyDescent="0.2">
      <c r="A113" s="21" t="s">
        <v>17</v>
      </c>
      <c r="B113" s="12">
        <v>1</v>
      </c>
      <c r="C113" s="12">
        <v>1</v>
      </c>
      <c r="D113" s="12">
        <v>1</v>
      </c>
      <c r="E113" s="12">
        <v>1</v>
      </c>
      <c r="F113" s="12">
        <v>0</v>
      </c>
      <c r="G113" s="12">
        <v>1</v>
      </c>
      <c r="H113">
        <f t="shared" si="4"/>
        <v>5</v>
      </c>
    </row>
    <row r="114" spans="1:8" x14ac:dyDescent="0.2">
      <c r="A114" s="21" t="s">
        <v>37</v>
      </c>
      <c r="B114" s="65">
        <v>1</v>
      </c>
      <c r="C114" s="65">
        <v>1</v>
      </c>
      <c r="D114" s="65">
        <v>1</v>
      </c>
      <c r="E114" s="12">
        <v>1</v>
      </c>
      <c r="F114" s="12">
        <v>0</v>
      </c>
      <c r="G114" s="12">
        <v>1</v>
      </c>
      <c r="H114" s="52">
        <f t="shared" si="4"/>
        <v>5</v>
      </c>
    </row>
    <row r="115" spans="1:8" x14ac:dyDescent="0.2">
      <c r="A115" s="21" t="s">
        <v>16</v>
      </c>
      <c r="B115">
        <v>1</v>
      </c>
      <c r="C115" s="52">
        <v>1</v>
      </c>
      <c r="D115">
        <v>1</v>
      </c>
      <c r="E115">
        <v>1</v>
      </c>
      <c r="F115">
        <v>1</v>
      </c>
      <c r="G115">
        <v>1</v>
      </c>
      <c r="H115" s="52">
        <f t="shared" si="4"/>
        <v>6</v>
      </c>
    </row>
    <row r="116" spans="1:8" x14ac:dyDescent="0.2">
      <c r="A116" s="21" t="s">
        <v>36</v>
      </c>
      <c r="B116" s="12">
        <v>1</v>
      </c>
      <c r="C116" s="12">
        <v>1</v>
      </c>
      <c r="D116" s="12">
        <v>1</v>
      </c>
      <c r="E116" s="12">
        <v>1</v>
      </c>
      <c r="F116" s="12">
        <v>0</v>
      </c>
      <c r="G116" s="12">
        <v>1</v>
      </c>
      <c r="H116">
        <f t="shared" si="4"/>
        <v>5</v>
      </c>
    </row>
    <row r="117" spans="1:8" x14ac:dyDescent="0.2">
      <c r="A117" s="21" t="s">
        <v>29</v>
      </c>
      <c r="B117" s="12">
        <v>0</v>
      </c>
      <c r="C117" s="12">
        <v>1</v>
      </c>
      <c r="D117" s="12">
        <v>1</v>
      </c>
      <c r="E117" s="12">
        <v>1</v>
      </c>
      <c r="F117" s="12">
        <v>0</v>
      </c>
      <c r="G117" s="12">
        <v>0</v>
      </c>
      <c r="H117">
        <f t="shared" si="4"/>
        <v>3</v>
      </c>
    </row>
    <row r="118" spans="1:8" x14ac:dyDescent="0.2">
      <c r="A118" s="21" t="s">
        <v>40</v>
      </c>
      <c r="B118">
        <v>1</v>
      </c>
      <c r="C118">
        <v>1</v>
      </c>
      <c r="D118">
        <v>1</v>
      </c>
      <c r="E118">
        <v>1</v>
      </c>
      <c r="F118">
        <v>0</v>
      </c>
      <c r="G118">
        <v>0</v>
      </c>
      <c r="H118">
        <f t="shared" si="4"/>
        <v>4</v>
      </c>
    </row>
    <row r="119" spans="1:8" x14ac:dyDescent="0.2">
      <c r="A119" s="21" t="s">
        <v>26</v>
      </c>
      <c r="B119" s="12">
        <v>1</v>
      </c>
      <c r="C119" s="12">
        <v>1</v>
      </c>
      <c r="D119" s="12">
        <v>1</v>
      </c>
      <c r="E119" s="12">
        <v>1</v>
      </c>
      <c r="F119" s="12">
        <v>0</v>
      </c>
      <c r="G119" s="12">
        <v>1</v>
      </c>
      <c r="H119">
        <f t="shared" si="4"/>
        <v>5</v>
      </c>
    </row>
    <row r="120" spans="1:8" x14ac:dyDescent="0.2">
      <c r="A120" s="21" t="s">
        <v>12</v>
      </c>
      <c r="B120" s="12">
        <v>1</v>
      </c>
      <c r="C120" s="12">
        <v>1</v>
      </c>
      <c r="D120" s="12">
        <v>1</v>
      </c>
      <c r="E120" s="12">
        <v>1</v>
      </c>
      <c r="F120" s="12">
        <v>0</v>
      </c>
      <c r="G120" s="12">
        <v>0</v>
      </c>
      <c r="H120">
        <f t="shared" si="4"/>
        <v>4</v>
      </c>
    </row>
    <row r="121" spans="1:8" x14ac:dyDescent="0.2">
      <c r="A121" s="21" t="s">
        <v>32</v>
      </c>
      <c r="B121">
        <v>1</v>
      </c>
      <c r="C121" s="52">
        <v>1</v>
      </c>
      <c r="D121" s="52">
        <v>1</v>
      </c>
      <c r="E121" s="52">
        <v>1</v>
      </c>
      <c r="F121">
        <v>0</v>
      </c>
      <c r="G121">
        <v>1</v>
      </c>
      <c r="H121" s="52">
        <f t="shared" si="4"/>
        <v>5</v>
      </c>
    </row>
    <row r="122" spans="1:8" x14ac:dyDescent="0.2">
      <c r="A122" s="21" t="s">
        <v>25</v>
      </c>
      <c r="B122" s="12">
        <v>1</v>
      </c>
      <c r="C122" s="12">
        <v>0</v>
      </c>
      <c r="D122" s="12">
        <v>1</v>
      </c>
      <c r="E122" s="12">
        <v>1</v>
      </c>
      <c r="F122" s="12">
        <v>0</v>
      </c>
      <c r="G122" s="12">
        <v>1</v>
      </c>
      <c r="H122">
        <f t="shared" si="4"/>
        <v>4</v>
      </c>
    </row>
    <row r="123" spans="1:8" x14ac:dyDescent="0.2">
      <c r="A123" s="21" t="s">
        <v>28</v>
      </c>
      <c r="B123" s="12">
        <v>1</v>
      </c>
      <c r="C123" s="12">
        <v>1</v>
      </c>
      <c r="D123" s="12">
        <v>1</v>
      </c>
      <c r="E123" s="12">
        <v>1</v>
      </c>
      <c r="F123" s="12">
        <v>0</v>
      </c>
      <c r="G123" s="12">
        <v>1</v>
      </c>
      <c r="H123">
        <f t="shared" si="4"/>
        <v>5</v>
      </c>
    </row>
    <row r="124" spans="1:8" x14ac:dyDescent="0.2">
      <c r="A124" s="21" t="s">
        <v>27</v>
      </c>
      <c r="B124" s="12">
        <v>1</v>
      </c>
      <c r="C124" s="12">
        <v>0</v>
      </c>
      <c r="D124" s="12">
        <v>0</v>
      </c>
      <c r="E124" s="12">
        <v>1</v>
      </c>
      <c r="F124" s="12">
        <v>0</v>
      </c>
      <c r="G124" s="12">
        <v>1</v>
      </c>
      <c r="H124">
        <f t="shared" si="4"/>
        <v>3</v>
      </c>
    </row>
    <row r="125" spans="1:8" x14ac:dyDescent="0.2">
      <c r="A125" s="21" t="s">
        <v>20</v>
      </c>
      <c r="B125" s="12">
        <v>1</v>
      </c>
      <c r="C125" s="12">
        <v>1</v>
      </c>
      <c r="D125" s="12">
        <v>1</v>
      </c>
      <c r="E125" s="12">
        <v>1</v>
      </c>
      <c r="F125" s="12">
        <v>0</v>
      </c>
      <c r="G125" s="12">
        <v>1</v>
      </c>
      <c r="H125">
        <f t="shared" si="4"/>
        <v>5</v>
      </c>
    </row>
    <row r="126" spans="1:8" x14ac:dyDescent="0.2">
      <c r="A126" s="21" t="s">
        <v>34</v>
      </c>
      <c r="B126" s="5">
        <v>0</v>
      </c>
      <c r="C126" s="5">
        <v>1</v>
      </c>
      <c r="D126" s="5">
        <v>0</v>
      </c>
      <c r="E126" s="5">
        <v>0</v>
      </c>
      <c r="F126" s="5">
        <v>0</v>
      </c>
      <c r="G126" s="5">
        <v>0</v>
      </c>
      <c r="H126" s="5">
        <f t="shared" si="4"/>
        <v>1</v>
      </c>
    </row>
    <row r="127" spans="1:8" x14ac:dyDescent="0.2">
      <c r="A127" s="21" t="s">
        <v>41</v>
      </c>
      <c r="B127" s="65">
        <v>1</v>
      </c>
      <c r="C127" s="65">
        <v>1</v>
      </c>
      <c r="D127" s="65">
        <v>1</v>
      </c>
      <c r="E127" s="65">
        <v>1</v>
      </c>
      <c r="F127" s="65">
        <v>1</v>
      </c>
      <c r="G127" s="65">
        <v>1</v>
      </c>
      <c r="H127" s="52">
        <f t="shared" si="4"/>
        <v>6</v>
      </c>
    </row>
    <row r="128" spans="1:8" x14ac:dyDescent="0.2">
      <c r="A128" s="21" t="s">
        <v>23</v>
      </c>
      <c r="B128" s="65">
        <v>1</v>
      </c>
      <c r="C128" s="65">
        <v>1</v>
      </c>
      <c r="D128" s="65">
        <v>1</v>
      </c>
      <c r="E128" s="65">
        <v>1</v>
      </c>
      <c r="F128" s="65">
        <v>1</v>
      </c>
      <c r="G128" s="65">
        <v>1</v>
      </c>
      <c r="H128" s="52">
        <f t="shared" si="4"/>
        <v>6</v>
      </c>
    </row>
    <row r="129" spans="1:8" x14ac:dyDescent="0.2">
      <c r="A129" s="21" t="s">
        <v>19</v>
      </c>
      <c r="B129" s="3">
        <v>1</v>
      </c>
      <c r="C129" s="3">
        <v>1</v>
      </c>
      <c r="D129" s="3">
        <v>1</v>
      </c>
      <c r="E129" s="3">
        <v>1</v>
      </c>
      <c r="F129" s="3">
        <v>1</v>
      </c>
      <c r="G129" s="3">
        <v>1</v>
      </c>
      <c r="H129" s="3">
        <f t="shared" si="4"/>
        <v>6</v>
      </c>
    </row>
    <row r="130" spans="1:8" x14ac:dyDescent="0.2">
      <c r="A130" s="21" t="s">
        <v>18</v>
      </c>
      <c r="B130" s="12">
        <v>1</v>
      </c>
      <c r="C130" s="12">
        <v>1</v>
      </c>
      <c r="D130" s="12">
        <v>1</v>
      </c>
      <c r="E130" s="12">
        <v>1</v>
      </c>
      <c r="F130" s="12">
        <v>0</v>
      </c>
      <c r="G130" s="12">
        <v>1</v>
      </c>
      <c r="H130">
        <f t="shared" si="4"/>
        <v>5</v>
      </c>
    </row>
    <row r="131" spans="1:8" x14ac:dyDescent="0.2">
      <c r="A131" s="21" t="s">
        <v>24</v>
      </c>
      <c r="B131" s="65">
        <v>1</v>
      </c>
      <c r="C131" s="65">
        <v>1</v>
      </c>
      <c r="D131" s="65">
        <v>1</v>
      </c>
      <c r="E131" s="65">
        <v>1</v>
      </c>
      <c r="F131" s="65">
        <v>1</v>
      </c>
      <c r="G131" s="65">
        <v>1</v>
      </c>
      <c r="H131" s="52">
        <f t="shared" si="4"/>
        <v>6</v>
      </c>
    </row>
    <row r="132" spans="1:8" x14ac:dyDescent="0.2">
      <c r="A132" s="21" t="s">
        <v>31</v>
      </c>
      <c r="B132" s="65">
        <v>1</v>
      </c>
      <c r="C132" s="65">
        <v>1</v>
      </c>
      <c r="D132" s="65">
        <v>1</v>
      </c>
      <c r="E132" s="65">
        <v>1</v>
      </c>
      <c r="F132" s="65">
        <v>1</v>
      </c>
      <c r="G132" s="65">
        <v>1</v>
      </c>
      <c r="H132" s="52">
        <f t="shared" si="4"/>
        <v>6</v>
      </c>
    </row>
    <row r="133" spans="1:8" x14ac:dyDescent="0.2">
      <c r="A133" s="21" t="s">
        <v>35</v>
      </c>
      <c r="B133" s="12">
        <v>1</v>
      </c>
      <c r="C133" s="12">
        <v>1</v>
      </c>
      <c r="D133" s="12">
        <v>1</v>
      </c>
      <c r="E133" s="12">
        <v>1</v>
      </c>
      <c r="F133" s="12">
        <v>1</v>
      </c>
      <c r="G133" s="12">
        <v>1</v>
      </c>
      <c r="H133">
        <f t="shared" si="4"/>
        <v>6</v>
      </c>
    </row>
    <row r="134" spans="1:8" x14ac:dyDescent="0.2">
      <c r="A134" s="21" t="s">
        <v>38</v>
      </c>
      <c r="B134" s="12"/>
      <c r="C134" s="12"/>
      <c r="D134" s="12"/>
      <c r="E134" s="12"/>
      <c r="F134" s="12"/>
      <c r="G134" s="12"/>
      <c r="H134" s="4">
        <v>5</v>
      </c>
    </row>
    <row r="135" spans="1:8" x14ac:dyDescent="0.2">
      <c r="A135" s="21" t="s">
        <v>39</v>
      </c>
      <c r="B135" s="12">
        <v>1</v>
      </c>
      <c r="C135" s="12">
        <v>1</v>
      </c>
      <c r="D135" s="12">
        <v>1</v>
      </c>
      <c r="E135" s="12">
        <v>1</v>
      </c>
      <c r="F135" s="12">
        <v>1</v>
      </c>
      <c r="G135" s="12">
        <v>1</v>
      </c>
      <c r="H135">
        <f t="shared" si="4"/>
        <v>6</v>
      </c>
    </row>
    <row r="136" spans="1:8" x14ac:dyDescent="0.2">
      <c r="A136" s="21" t="s">
        <v>274</v>
      </c>
      <c r="B136" s="12"/>
      <c r="C136" s="12"/>
      <c r="D136" s="12"/>
      <c r="E136" s="12"/>
      <c r="F136" s="12"/>
      <c r="G136" s="12"/>
      <c r="H136" s="4">
        <v>5</v>
      </c>
    </row>
    <row r="137" spans="1:8" x14ac:dyDescent="0.2">
      <c r="A137" s="21" t="s">
        <v>21</v>
      </c>
      <c r="B137">
        <v>1</v>
      </c>
      <c r="C137">
        <v>1</v>
      </c>
      <c r="D137">
        <v>0</v>
      </c>
      <c r="E137">
        <v>0</v>
      </c>
      <c r="F137">
        <v>0</v>
      </c>
      <c r="G137">
        <v>0</v>
      </c>
      <c r="H137" s="3">
        <f t="shared" si="4"/>
        <v>2</v>
      </c>
    </row>
    <row r="138" spans="1:8" x14ac:dyDescent="0.2">
      <c r="A138" s="21" t="s">
        <v>22</v>
      </c>
      <c r="B138" s="12">
        <v>1</v>
      </c>
      <c r="C138" s="12">
        <v>1</v>
      </c>
      <c r="D138" s="12">
        <v>0</v>
      </c>
      <c r="E138" s="12">
        <v>0</v>
      </c>
      <c r="F138" s="12">
        <v>1</v>
      </c>
      <c r="G138" s="12">
        <v>0</v>
      </c>
      <c r="H138">
        <f t="shared" si="4"/>
        <v>3</v>
      </c>
    </row>
    <row r="139" spans="1:8" x14ac:dyDescent="0.2">
      <c r="A139" s="21" t="s">
        <v>33</v>
      </c>
      <c r="B139" s="12">
        <v>1</v>
      </c>
      <c r="C139" s="12">
        <v>0</v>
      </c>
      <c r="D139" s="12">
        <v>1</v>
      </c>
      <c r="E139" s="12">
        <v>1</v>
      </c>
      <c r="F139" s="12">
        <v>0</v>
      </c>
      <c r="G139" s="12">
        <v>0</v>
      </c>
      <c r="H139">
        <f t="shared" si="4"/>
        <v>3</v>
      </c>
    </row>
    <row r="140" spans="1:8" ht="16" thickBot="1" x14ac:dyDescent="0.25">
      <c r="A140" s="22" t="s">
        <v>30</v>
      </c>
      <c r="B140" s="13">
        <v>1</v>
      </c>
      <c r="C140" s="13">
        <v>1</v>
      </c>
      <c r="D140" s="13">
        <v>1</v>
      </c>
      <c r="E140" s="13">
        <v>1</v>
      </c>
      <c r="F140" s="13">
        <v>1</v>
      </c>
      <c r="G140" s="13">
        <v>1</v>
      </c>
      <c r="H140">
        <f t="shared" si="4"/>
        <v>6</v>
      </c>
    </row>
    <row r="142" spans="1:8" ht="16" thickBot="1" x14ac:dyDescent="0.25"/>
    <row r="143" spans="1:8" ht="16" thickBot="1" x14ac:dyDescent="0.25">
      <c r="A143" s="118" t="s">
        <v>262</v>
      </c>
      <c r="B143" s="119"/>
      <c r="C143" s="119"/>
      <c r="D143" s="122"/>
    </row>
    <row r="144" spans="1:8" x14ac:dyDescent="0.2">
      <c r="A144" s="145" t="s">
        <v>116</v>
      </c>
      <c r="B144" s="145"/>
      <c r="C144" s="145"/>
      <c r="D144" s="145"/>
    </row>
    <row r="145" spans="1:4" ht="140.25" customHeight="1" x14ac:dyDescent="0.2">
      <c r="A145" s="85" t="s">
        <v>66</v>
      </c>
      <c r="B145" s="85" t="s">
        <v>162</v>
      </c>
      <c r="C145" s="85" t="s">
        <v>163</v>
      </c>
      <c r="D145" s="85"/>
    </row>
    <row r="146" spans="1:4" ht="124.5" customHeight="1" x14ac:dyDescent="0.2">
      <c r="A146" s="18" t="s">
        <v>2</v>
      </c>
      <c r="B146" s="18" t="s">
        <v>164</v>
      </c>
      <c r="C146" s="18" t="s">
        <v>165</v>
      </c>
      <c r="D146" s="18" t="s">
        <v>74</v>
      </c>
    </row>
    <row r="147" spans="1:4" x14ac:dyDescent="0.2">
      <c r="A147" s="15" t="s">
        <v>14</v>
      </c>
      <c r="B147">
        <v>1</v>
      </c>
      <c r="C147">
        <v>1</v>
      </c>
      <c r="D147" s="11">
        <f>SUM(B147:C147)</f>
        <v>2</v>
      </c>
    </row>
    <row r="148" spans="1:4" x14ac:dyDescent="0.2">
      <c r="A148" s="15" t="s">
        <v>17</v>
      </c>
      <c r="B148">
        <v>2</v>
      </c>
      <c r="C148">
        <v>0</v>
      </c>
      <c r="D148" s="11">
        <f t="shared" ref="D148:D175" si="5">SUM(B148:C148)</f>
        <v>2</v>
      </c>
    </row>
    <row r="149" spans="1:4" x14ac:dyDescent="0.2">
      <c r="A149" s="15" t="s">
        <v>37</v>
      </c>
      <c r="B149">
        <v>2</v>
      </c>
      <c r="C149">
        <v>0</v>
      </c>
      <c r="D149" s="11">
        <f t="shared" si="5"/>
        <v>2</v>
      </c>
    </row>
    <row r="150" spans="1:4" x14ac:dyDescent="0.2">
      <c r="A150" s="15" t="s">
        <v>16</v>
      </c>
      <c r="B150">
        <v>1</v>
      </c>
      <c r="C150">
        <v>1</v>
      </c>
      <c r="D150" s="11">
        <f t="shared" si="5"/>
        <v>2</v>
      </c>
    </row>
    <row r="151" spans="1:4" x14ac:dyDescent="0.2">
      <c r="A151" s="15" t="s">
        <v>36</v>
      </c>
      <c r="B151">
        <v>1</v>
      </c>
      <c r="C151">
        <v>0</v>
      </c>
      <c r="D151" s="11">
        <f t="shared" si="5"/>
        <v>1</v>
      </c>
    </row>
    <row r="152" spans="1:4" x14ac:dyDescent="0.2">
      <c r="A152" s="15" t="s">
        <v>29</v>
      </c>
      <c r="B152">
        <v>1</v>
      </c>
      <c r="C152">
        <v>2</v>
      </c>
      <c r="D152" s="11">
        <f t="shared" si="5"/>
        <v>3</v>
      </c>
    </row>
    <row r="153" spans="1:4" x14ac:dyDescent="0.2">
      <c r="A153" s="15" t="s">
        <v>40</v>
      </c>
      <c r="B153">
        <v>2</v>
      </c>
      <c r="C153">
        <v>0</v>
      </c>
      <c r="D153" s="11">
        <f t="shared" si="5"/>
        <v>2</v>
      </c>
    </row>
    <row r="154" spans="1:4" x14ac:dyDescent="0.2">
      <c r="A154" s="15" t="s">
        <v>26</v>
      </c>
      <c r="B154">
        <v>2</v>
      </c>
      <c r="C154">
        <v>0</v>
      </c>
      <c r="D154" s="11">
        <f t="shared" si="5"/>
        <v>2</v>
      </c>
    </row>
    <row r="155" spans="1:4" x14ac:dyDescent="0.2">
      <c r="A155" s="15" t="s">
        <v>12</v>
      </c>
      <c r="B155">
        <v>1</v>
      </c>
      <c r="C155">
        <v>0</v>
      </c>
      <c r="D155" s="11">
        <f t="shared" si="5"/>
        <v>1</v>
      </c>
    </row>
    <row r="156" spans="1:4" x14ac:dyDescent="0.2">
      <c r="A156" s="15" t="s">
        <v>32</v>
      </c>
      <c r="B156">
        <v>1</v>
      </c>
      <c r="C156">
        <v>0</v>
      </c>
      <c r="D156" s="11">
        <f t="shared" si="5"/>
        <v>1</v>
      </c>
    </row>
    <row r="157" spans="1:4" x14ac:dyDescent="0.2">
      <c r="A157" s="15" t="s">
        <v>25</v>
      </c>
      <c r="B157">
        <v>0</v>
      </c>
      <c r="C157">
        <v>0</v>
      </c>
      <c r="D157" s="11">
        <f t="shared" si="5"/>
        <v>0</v>
      </c>
    </row>
    <row r="158" spans="1:4" x14ac:dyDescent="0.2">
      <c r="A158" s="15" t="s">
        <v>28</v>
      </c>
      <c r="B158">
        <v>2</v>
      </c>
      <c r="C158">
        <v>0</v>
      </c>
      <c r="D158" s="11">
        <f t="shared" si="5"/>
        <v>2</v>
      </c>
    </row>
    <row r="159" spans="1:4" x14ac:dyDescent="0.2">
      <c r="A159" s="15" t="s">
        <v>27</v>
      </c>
      <c r="B159">
        <v>0</v>
      </c>
      <c r="C159">
        <v>0</v>
      </c>
      <c r="D159" s="11">
        <f t="shared" si="5"/>
        <v>0</v>
      </c>
    </row>
    <row r="160" spans="1:4" x14ac:dyDescent="0.2">
      <c r="A160" s="15" t="s">
        <v>20</v>
      </c>
      <c r="B160">
        <v>1</v>
      </c>
      <c r="C160">
        <v>1</v>
      </c>
      <c r="D160" s="11">
        <f t="shared" si="5"/>
        <v>2</v>
      </c>
    </row>
    <row r="161" spans="1:4" x14ac:dyDescent="0.2">
      <c r="A161" s="15" t="s">
        <v>34</v>
      </c>
      <c r="B161">
        <v>1</v>
      </c>
      <c r="C161">
        <v>1</v>
      </c>
      <c r="D161" s="11">
        <f t="shared" si="5"/>
        <v>2</v>
      </c>
    </row>
    <row r="162" spans="1:4" x14ac:dyDescent="0.2">
      <c r="A162" s="15" t="s">
        <v>41</v>
      </c>
      <c r="B162" s="52">
        <v>2</v>
      </c>
      <c r="C162" s="52">
        <v>0</v>
      </c>
      <c r="D162" s="104">
        <f t="shared" si="5"/>
        <v>2</v>
      </c>
    </row>
    <row r="163" spans="1:4" x14ac:dyDescent="0.2">
      <c r="A163" s="15" t="s">
        <v>23</v>
      </c>
      <c r="B163" s="52"/>
      <c r="C163" s="52"/>
      <c r="D163" s="78">
        <v>2</v>
      </c>
    </row>
    <row r="164" spans="1:4" x14ac:dyDescent="0.2">
      <c r="A164" s="15" t="s">
        <v>19</v>
      </c>
      <c r="B164">
        <v>2</v>
      </c>
      <c r="C164">
        <v>2</v>
      </c>
      <c r="D164" s="11">
        <f t="shared" si="5"/>
        <v>4</v>
      </c>
    </row>
    <row r="165" spans="1:4" x14ac:dyDescent="0.2">
      <c r="A165" s="15" t="s">
        <v>18</v>
      </c>
      <c r="B165" s="52"/>
      <c r="C165" s="52"/>
      <c r="D165" s="78">
        <v>2</v>
      </c>
    </row>
    <row r="166" spans="1:4" x14ac:dyDescent="0.2">
      <c r="A166" s="15" t="s">
        <v>24</v>
      </c>
      <c r="B166" s="52">
        <v>2</v>
      </c>
      <c r="C166" s="52">
        <v>0</v>
      </c>
      <c r="D166" s="103">
        <f t="shared" si="5"/>
        <v>2</v>
      </c>
    </row>
    <row r="167" spans="1:4" x14ac:dyDescent="0.2">
      <c r="A167" s="15" t="s">
        <v>31</v>
      </c>
      <c r="B167" s="52">
        <v>2</v>
      </c>
      <c r="C167" s="52">
        <v>0</v>
      </c>
      <c r="D167" s="103">
        <f t="shared" si="5"/>
        <v>2</v>
      </c>
    </row>
    <row r="168" spans="1:4" x14ac:dyDescent="0.2">
      <c r="A168" s="15" t="s">
        <v>35</v>
      </c>
      <c r="B168">
        <v>2</v>
      </c>
      <c r="C168">
        <v>0</v>
      </c>
      <c r="D168" s="11">
        <f t="shared" si="5"/>
        <v>2</v>
      </c>
    </row>
    <row r="169" spans="1:4" x14ac:dyDescent="0.2">
      <c r="A169" s="15" t="s">
        <v>38</v>
      </c>
      <c r="D169" s="78">
        <v>2</v>
      </c>
    </row>
    <row r="170" spans="1:4" x14ac:dyDescent="0.2">
      <c r="A170" s="15" t="s">
        <v>39</v>
      </c>
      <c r="B170">
        <v>1</v>
      </c>
      <c r="C170">
        <v>0</v>
      </c>
      <c r="D170" s="11">
        <f t="shared" si="5"/>
        <v>1</v>
      </c>
    </row>
    <row r="171" spans="1:4" x14ac:dyDescent="0.2">
      <c r="A171" s="15" t="s">
        <v>274</v>
      </c>
      <c r="D171" s="78">
        <v>2</v>
      </c>
    </row>
    <row r="172" spans="1:4" x14ac:dyDescent="0.2">
      <c r="A172" s="15" t="s">
        <v>21</v>
      </c>
      <c r="B172">
        <v>2</v>
      </c>
      <c r="C172">
        <v>2</v>
      </c>
      <c r="D172" s="11">
        <f t="shared" si="5"/>
        <v>4</v>
      </c>
    </row>
    <row r="173" spans="1:4" x14ac:dyDescent="0.2">
      <c r="A173" s="15" t="s">
        <v>22</v>
      </c>
      <c r="B173">
        <v>2</v>
      </c>
      <c r="C173">
        <v>1</v>
      </c>
      <c r="D173" s="11">
        <f t="shared" si="5"/>
        <v>3</v>
      </c>
    </row>
    <row r="174" spans="1:4" x14ac:dyDescent="0.2">
      <c r="A174" s="15" t="s">
        <v>33</v>
      </c>
      <c r="B174">
        <v>2</v>
      </c>
      <c r="C174">
        <v>0</v>
      </c>
      <c r="D174" s="11">
        <f t="shared" si="5"/>
        <v>2</v>
      </c>
    </row>
    <row r="175" spans="1:4" ht="16" thickBot="1" x14ac:dyDescent="0.25">
      <c r="A175" s="19" t="s">
        <v>30</v>
      </c>
      <c r="B175">
        <v>2</v>
      </c>
      <c r="C175">
        <v>1</v>
      </c>
      <c r="D175" s="11">
        <f t="shared" si="5"/>
        <v>3</v>
      </c>
    </row>
    <row r="177" spans="1:5" ht="16" thickBot="1" x14ac:dyDescent="0.25"/>
    <row r="178" spans="1:5" ht="16" thickBot="1" x14ac:dyDescent="0.25">
      <c r="A178" s="118" t="s">
        <v>265</v>
      </c>
      <c r="B178" s="119"/>
      <c r="C178" s="119"/>
      <c r="D178" s="119"/>
      <c r="E178" s="122"/>
    </row>
    <row r="179" spans="1:5" ht="16" thickBot="1" x14ac:dyDescent="0.25">
      <c r="A179" s="142" t="s">
        <v>117</v>
      </c>
      <c r="B179" s="143"/>
      <c r="C179" s="143"/>
      <c r="D179" s="143"/>
      <c r="E179" s="144"/>
    </row>
    <row r="180" spans="1:5" ht="80" x14ac:dyDescent="0.2">
      <c r="A180" s="85" t="s">
        <v>66</v>
      </c>
      <c r="B180" s="85" t="s">
        <v>166</v>
      </c>
      <c r="C180" s="85" t="s">
        <v>167</v>
      </c>
      <c r="D180" s="85" t="s">
        <v>168</v>
      </c>
      <c r="E180" s="85"/>
    </row>
    <row r="181" spans="1:5" ht="144" x14ac:dyDescent="0.2">
      <c r="A181" s="18" t="s">
        <v>2</v>
      </c>
      <c r="B181" s="39" t="s">
        <v>169</v>
      </c>
      <c r="C181" s="39" t="s">
        <v>170</v>
      </c>
      <c r="D181" s="18" t="s">
        <v>171</v>
      </c>
      <c r="E181" s="18" t="s">
        <v>74</v>
      </c>
    </row>
    <row r="182" spans="1:5" x14ac:dyDescent="0.2">
      <c r="A182" s="15" t="s">
        <v>14</v>
      </c>
      <c r="B182">
        <v>1</v>
      </c>
      <c r="C182">
        <v>1</v>
      </c>
      <c r="D182" s="38">
        <v>2</v>
      </c>
      <c r="E182" s="11">
        <f t="shared" ref="E182:E210" si="6">SUM(B182:D182)</f>
        <v>4</v>
      </c>
    </row>
    <row r="183" spans="1:5" x14ac:dyDescent="0.2">
      <c r="A183" s="15" t="s">
        <v>17</v>
      </c>
      <c r="B183">
        <v>1</v>
      </c>
      <c r="C183">
        <v>1</v>
      </c>
      <c r="D183" s="38">
        <v>2</v>
      </c>
      <c r="E183" s="11">
        <f t="shared" si="6"/>
        <v>4</v>
      </c>
    </row>
    <row r="184" spans="1:5" x14ac:dyDescent="0.2">
      <c r="A184" s="15" t="s">
        <v>37</v>
      </c>
      <c r="B184" s="14">
        <v>0</v>
      </c>
      <c r="C184" s="14">
        <v>1</v>
      </c>
      <c r="D184" s="14">
        <v>1</v>
      </c>
      <c r="E184" s="11">
        <f t="shared" si="6"/>
        <v>2</v>
      </c>
    </row>
    <row r="185" spans="1:5" x14ac:dyDescent="0.2">
      <c r="A185" s="15" t="s">
        <v>16</v>
      </c>
      <c r="B185">
        <v>0</v>
      </c>
      <c r="C185">
        <v>0</v>
      </c>
      <c r="D185" s="38">
        <v>2</v>
      </c>
      <c r="E185" s="11">
        <f t="shared" si="6"/>
        <v>2</v>
      </c>
    </row>
    <row r="186" spans="1:5" x14ac:dyDescent="0.2">
      <c r="A186" s="15" t="s">
        <v>36</v>
      </c>
      <c r="B186">
        <v>1</v>
      </c>
      <c r="C186">
        <v>1</v>
      </c>
      <c r="D186" s="38">
        <v>2</v>
      </c>
      <c r="E186" s="11">
        <f t="shared" si="6"/>
        <v>4</v>
      </c>
    </row>
    <row r="187" spans="1:5" x14ac:dyDescent="0.2">
      <c r="A187" s="15" t="s">
        <v>29</v>
      </c>
      <c r="B187">
        <v>1</v>
      </c>
      <c r="C187">
        <v>1</v>
      </c>
      <c r="D187" s="38">
        <v>2</v>
      </c>
      <c r="E187" s="11">
        <f t="shared" si="6"/>
        <v>4</v>
      </c>
    </row>
    <row r="188" spans="1:5" x14ac:dyDescent="0.2">
      <c r="A188" s="15" t="s">
        <v>40</v>
      </c>
      <c r="B188">
        <v>1</v>
      </c>
      <c r="C188">
        <v>0</v>
      </c>
      <c r="D188" s="38">
        <v>2</v>
      </c>
      <c r="E188" s="11">
        <f>SUM(B188:D188)</f>
        <v>3</v>
      </c>
    </row>
    <row r="189" spans="1:5" x14ac:dyDescent="0.2">
      <c r="A189" s="15" t="s">
        <v>26</v>
      </c>
      <c r="B189">
        <v>1</v>
      </c>
      <c r="C189">
        <v>0</v>
      </c>
      <c r="D189" s="38">
        <v>1</v>
      </c>
      <c r="E189" s="11">
        <f t="shared" si="6"/>
        <v>2</v>
      </c>
    </row>
    <row r="190" spans="1:5" x14ac:dyDescent="0.2">
      <c r="A190" s="15" t="s">
        <v>12</v>
      </c>
      <c r="B190">
        <v>1</v>
      </c>
      <c r="C190">
        <v>0</v>
      </c>
      <c r="D190" s="38">
        <v>0</v>
      </c>
      <c r="E190" s="11">
        <f t="shared" si="6"/>
        <v>1</v>
      </c>
    </row>
    <row r="191" spans="1:5" x14ac:dyDescent="0.2">
      <c r="A191" s="15" t="s">
        <v>32</v>
      </c>
      <c r="B191">
        <v>0</v>
      </c>
      <c r="C191">
        <v>1</v>
      </c>
      <c r="D191" s="38">
        <v>1</v>
      </c>
      <c r="E191" s="11">
        <f t="shared" si="6"/>
        <v>2</v>
      </c>
    </row>
    <row r="192" spans="1:5" x14ac:dyDescent="0.2">
      <c r="A192" s="15" t="s">
        <v>25</v>
      </c>
      <c r="B192">
        <v>1</v>
      </c>
      <c r="C192">
        <v>1</v>
      </c>
      <c r="D192" s="38">
        <v>1</v>
      </c>
      <c r="E192" s="11">
        <f t="shared" si="6"/>
        <v>3</v>
      </c>
    </row>
    <row r="193" spans="1:5" x14ac:dyDescent="0.2">
      <c r="A193" s="15" t="s">
        <v>28</v>
      </c>
      <c r="B193">
        <v>1</v>
      </c>
      <c r="C193">
        <v>1</v>
      </c>
      <c r="D193" s="38">
        <v>2</v>
      </c>
      <c r="E193" s="11">
        <f t="shared" si="6"/>
        <v>4</v>
      </c>
    </row>
    <row r="194" spans="1:5" x14ac:dyDescent="0.2">
      <c r="A194" s="15" t="s">
        <v>27</v>
      </c>
      <c r="B194">
        <v>1</v>
      </c>
      <c r="C194">
        <v>0</v>
      </c>
      <c r="D194" s="38">
        <v>1</v>
      </c>
      <c r="E194" s="11">
        <f t="shared" si="6"/>
        <v>2</v>
      </c>
    </row>
    <row r="195" spans="1:5" x14ac:dyDescent="0.2">
      <c r="A195" s="15" t="s">
        <v>20</v>
      </c>
      <c r="B195">
        <v>1</v>
      </c>
      <c r="C195">
        <v>0</v>
      </c>
      <c r="D195" s="38">
        <v>1</v>
      </c>
      <c r="E195" s="11">
        <f t="shared" si="6"/>
        <v>2</v>
      </c>
    </row>
    <row r="196" spans="1:5" x14ac:dyDescent="0.2">
      <c r="A196" s="15" t="s">
        <v>34</v>
      </c>
      <c r="B196" s="3">
        <v>1</v>
      </c>
      <c r="C196">
        <v>1</v>
      </c>
      <c r="D196" s="38">
        <v>1</v>
      </c>
      <c r="E196" s="37">
        <f t="shared" si="6"/>
        <v>3</v>
      </c>
    </row>
    <row r="197" spans="1:5" x14ac:dyDescent="0.2">
      <c r="A197" s="15" t="s">
        <v>41</v>
      </c>
      <c r="B197" s="52">
        <v>0</v>
      </c>
      <c r="C197" s="52">
        <v>1</v>
      </c>
      <c r="D197" s="105">
        <v>1</v>
      </c>
      <c r="E197" s="103">
        <f t="shared" si="6"/>
        <v>2</v>
      </c>
    </row>
    <row r="198" spans="1:5" x14ac:dyDescent="0.2">
      <c r="A198" s="15" t="s">
        <v>23</v>
      </c>
      <c r="B198" s="52">
        <v>0</v>
      </c>
      <c r="C198" s="52">
        <v>0</v>
      </c>
      <c r="D198" s="106">
        <v>2</v>
      </c>
      <c r="E198" s="103">
        <f t="shared" si="6"/>
        <v>2</v>
      </c>
    </row>
    <row r="199" spans="1:5" x14ac:dyDescent="0.2">
      <c r="A199" s="15" t="s">
        <v>19</v>
      </c>
      <c r="B199">
        <v>0</v>
      </c>
      <c r="C199">
        <v>0</v>
      </c>
      <c r="D199" s="38">
        <v>2</v>
      </c>
      <c r="E199" s="11">
        <f t="shared" si="6"/>
        <v>2</v>
      </c>
    </row>
    <row r="200" spans="1:5" x14ac:dyDescent="0.2">
      <c r="A200" s="15" t="s">
        <v>18</v>
      </c>
      <c r="B200" s="52">
        <v>1</v>
      </c>
      <c r="C200" s="52">
        <v>0</v>
      </c>
      <c r="D200" s="106">
        <v>1</v>
      </c>
      <c r="E200" s="103">
        <f t="shared" si="6"/>
        <v>2</v>
      </c>
    </row>
    <row r="201" spans="1:5" x14ac:dyDescent="0.2">
      <c r="A201" s="15" t="s">
        <v>24</v>
      </c>
      <c r="B201" s="52">
        <v>1</v>
      </c>
      <c r="C201" s="52">
        <v>0</v>
      </c>
      <c r="D201" s="105">
        <v>2</v>
      </c>
      <c r="E201" s="103">
        <f t="shared" si="6"/>
        <v>3</v>
      </c>
    </row>
    <row r="202" spans="1:5" x14ac:dyDescent="0.2">
      <c r="A202" s="15" t="s">
        <v>31</v>
      </c>
      <c r="B202" s="52">
        <v>1</v>
      </c>
      <c r="C202" s="52">
        <v>0</v>
      </c>
      <c r="D202" s="106">
        <v>2</v>
      </c>
      <c r="E202" s="103">
        <f t="shared" si="6"/>
        <v>3</v>
      </c>
    </row>
    <row r="203" spans="1:5" x14ac:dyDescent="0.2">
      <c r="A203" s="15" t="s">
        <v>35</v>
      </c>
      <c r="B203">
        <v>1</v>
      </c>
      <c r="C203">
        <v>1</v>
      </c>
      <c r="D203" s="38">
        <v>2</v>
      </c>
      <c r="E203" s="11">
        <f t="shared" si="6"/>
        <v>4</v>
      </c>
    </row>
    <row r="204" spans="1:5" x14ac:dyDescent="0.2">
      <c r="A204" s="15" t="s">
        <v>38</v>
      </c>
      <c r="B204">
        <v>1</v>
      </c>
      <c r="C204">
        <v>1</v>
      </c>
      <c r="D204" s="38">
        <v>1</v>
      </c>
      <c r="E204" s="11">
        <f t="shared" si="6"/>
        <v>3</v>
      </c>
    </row>
    <row r="205" spans="1:5" x14ac:dyDescent="0.2">
      <c r="A205" s="15" t="s">
        <v>39</v>
      </c>
      <c r="B205">
        <v>1</v>
      </c>
      <c r="C205">
        <v>1</v>
      </c>
      <c r="D205" s="38">
        <v>1</v>
      </c>
      <c r="E205" s="11">
        <f t="shared" si="6"/>
        <v>3</v>
      </c>
    </row>
    <row r="206" spans="1:5" x14ac:dyDescent="0.2">
      <c r="A206" s="15" t="s">
        <v>274</v>
      </c>
      <c r="B206">
        <v>1</v>
      </c>
      <c r="C206">
        <v>1</v>
      </c>
      <c r="D206" s="38">
        <v>1</v>
      </c>
      <c r="E206" s="11">
        <f t="shared" si="6"/>
        <v>3</v>
      </c>
    </row>
    <row r="207" spans="1:5" x14ac:dyDescent="0.2">
      <c r="A207" s="15" t="s">
        <v>21</v>
      </c>
      <c r="B207">
        <v>1</v>
      </c>
      <c r="C207">
        <v>0</v>
      </c>
      <c r="D207" s="38">
        <v>1</v>
      </c>
      <c r="E207" s="11">
        <f t="shared" si="6"/>
        <v>2</v>
      </c>
    </row>
    <row r="208" spans="1:5" x14ac:dyDescent="0.2">
      <c r="A208" s="15" t="s">
        <v>22</v>
      </c>
      <c r="B208">
        <v>1</v>
      </c>
      <c r="C208">
        <v>1</v>
      </c>
      <c r="D208" s="38">
        <v>1</v>
      </c>
      <c r="E208" s="11">
        <f t="shared" si="6"/>
        <v>3</v>
      </c>
    </row>
    <row r="209" spans="1:5" x14ac:dyDescent="0.2">
      <c r="A209" s="15" t="s">
        <v>33</v>
      </c>
      <c r="B209">
        <v>1</v>
      </c>
      <c r="C209">
        <v>1</v>
      </c>
      <c r="D209" s="38">
        <v>1</v>
      </c>
      <c r="E209" s="11">
        <f t="shared" si="6"/>
        <v>3</v>
      </c>
    </row>
    <row r="210" spans="1:5" ht="16" thickBot="1" x14ac:dyDescent="0.25">
      <c r="A210" s="19" t="s">
        <v>30</v>
      </c>
      <c r="B210">
        <v>1</v>
      </c>
      <c r="C210">
        <v>1</v>
      </c>
      <c r="D210" s="38">
        <v>2</v>
      </c>
      <c r="E210" s="11">
        <f t="shared" si="6"/>
        <v>4</v>
      </c>
    </row>
    <row r="212" spans="1:5" ht="16" thickBot="1" x14ac:dyDescent="0.25"/>
    <row r="213" spans="1:5" x14ac:dyDescent="0.2">
      <c r="A213" s="129" t="s">
        <v>266</v>
      </c>
      <c r="B213" s="120"/>
      <c r="C213" s="120"/>
      <c r="D213" s="121"/>
    </row>
    <row r="214" spans="1:5" ht="16" thickBot="1" x14ac:dyDescent="0.25">
      <c r="A214" s="146" t="s">
        <v>118</v>
      </c>
      <c r="B214" s="147"/>
      <c r="C214" s="147"/>
      <c r="D214" s="148"/>
    </row>
    <row r="215" spans="1:5" ht="96" x14ac:dyDescent="0.2">
      <c r="A215" s="85" t="s">
        <v>66</v>
      </c>
      <c r="B215" s="85" t="s">
        <v>172</v>
      </c>
      <c r="C215" s="85" t="s">
        <v>173</v>
      </c>
      <c r="D215" s="85"/>
    </row>
    <row r="216" spans="1:5" ht="128" x14ac:dyDescent="0.2">
      <c r="A216" s="40" t="s">
        <v>2</v>
      </c>
      <c r="B216" s="41" t="s">
        <v>174</v>
      </c>
      <c r="C216" s="41" t="s">
        <v>175</v>
      </c>
      <c r="D216" s="42" t="s">
        <v>105</v>
      </c>
    </row>
    <row r="217" spans="1:5" x14ac:dyDescent="0.2">
      <c r="A217" s="15" t="s">
        <v>14</v>
      </c>
      <c r="B217">
        <v>1</v>
      </c>
      <c r="C217">
        <v>2</v>
      </c>
      <c r="D217">
        <f t="shared" ref="D217:D245" si="7">SUM(B217:C217)</f>
        <v>3</v>
      </c>
    </row>
    <row r="218" spans="1:5" x14ac:dyDescent="0.2">
      <c r="A218" s="15" t="s">
        <v>17</v>
      </c>
      <c r="B218">
        <v>1</v>
      </c>
      <c r="C218">
        <v>2</v>
      </c>
      <c r="D218">
        <f t="shared" si="7"/>
        <v>3</v>
      </c>
    </row>
    <row r="219" spans="1:5" x14ac:dyDescent="0.2">
      <c r="A219" s="15" t="s">
        <v>37</v>
      </c>
      <c r="B219" s="52">
        <v>1</v>
      </c>
      <c r="C219" s="52">
        <v>1</v>
      </c>
      <c r="D219">
        <f t="shared" si="7"/>
        <v>2</v>
      </c>
    </row>
    <row r="220" spans="1:5" x14ac:dyDescent="0.2">
      <c r="A220" s="15" t="s">
        <v>16</v>
      </c>
      <c r="B220">
        <v>1</v>
      </c>
      <c r="C220">
        <v>1</v>
      </c>
      <c r="D220">
        <f t="shared" si="7"/>
        <v>2</v>
      </c>
    </row>
    <row r="221" spans="1:5" x14ac:dyDescent="0.2">
      <c r="A221" s="15" t="s">
        <v>36</v>
      </c>
      <c r="B221">
        <v>1</v>
      </c>
      <c r="C221">
        <v>1</v>
      </c>
      <c r="D221">
        <f t="shared" si="7"/>
        <v>2</v>
      </c>
    </row>
    <row r="222" spans="1:5" x14ac:dyDescent="0.2">
      <c r="A222" s="15" t="s">
        <v>29</v>
      </c>
      <c r="B222">
        <v>1</v>
      </c>
      <c r="C222">
        <v>2</v>
      </c>
      <c r="D222">
        <f t="shared" si="7"/>
        <v>3</v>
      </c>
    </row>
    <row r="223" spans="1:5" x14ac:dyDescent="0.2">
      <c r="A223" s="15" t="s">
        <v>40</v>
      </c>
      <c r="B223">
        <v>1</v>
      </c>
      <c r="C223">
        <v>0</v>
      </c>
      <c r="D223">
        <f t="shared" si="7"/>
        <v>1</v>
      </c>
    </row>
    <row r="224" spans="1:5" x14ac:dyDescent="0.2">
      <c r="A224" s="15" t="s">
        <v>26</v>
      </c>
      <c r="B224">
        <v>1</v>
      </c>
      <c r="C224">
        <v>1</v>
      </c>
      <c r="D224">
        <f t="shared" si="7"/>
        <v>2</v>
      </c>
    </row>
    <row r="225" spans="1:4" x14ac:dyDescent="0.2">
      <c r="A225" s="15" t="s">
        <v>12</v>
      </c>
      <c r="B225">
        <v>1</v>
      </c>
      <c r="C225">
        <v>2</v>
      </c>
      <c r="D225">
        <f t="shared" si="7"/>
        <v>3</v>
      </c>
    </row>
    <row r="226" spans="1:4" x14ac:dyDescent="0.2">
      <c r="A226" s="15" t="s">
        <v>32</v>
      </c>
      <c r="B226">
        <v>1</v>
      </c>
      <c r="C226">
        <v>0</v>
      </c>
      <c r="D226">
        <f t="shared" si="7"/>
        <v>1</v>
      </c>
    </row>
    <row r="227" spans="1:4" x14ac:dyDescent="0.2">
      <c r="A227" s="15" t="s">
        <v>25</v>
      </c>
      <c r="B227">
        <v>1</v>
      </c>
      <c r="C227">
        <v>0</v>
      </c>
      <c r="D227">
        <f t="shared" si="7"/>
        <v>1</v>
      </c>
    </row>
    <row r="228" spans="1:4" x14ac:dyDescent="0.2">
      <c r="A228" s="15" t="s">
        <v>28</v>
      </c>
      <c r="B228">
        <v>1</v>
      </c>
      <c r="C228">
        <v>2</v>
      </c>
      <c r="D228">
        <f t="shared" si="7"/>
        <v>3</v>
      </c>
    </row>
    <row r="229" spans="1:4" x14ac:dyDescent="0.2">
      <c r="A229" s="15" t="s">
        <v>27</v>
      </c>
      <c r="B229">
        <v>1</v>
      </c>
      <c r="C229">
        <v>1</v>
      </c>
      <c r="D229">
        <f t="shared" si="7"/>
        <v>2</v>
      </c>
    </row>
    <row r="230" spans="1:4" x14ac:dyDescent="0.2">
      <c r="A230" s="15" t="s">
        <v>20</v>
      </c>
      <c r="B230" s="52">
        <v>1</v>
      </c>
      <c r="C230">
        <v>1</v>
      </c>
      <c r="D230">
        <f t="shared" si="7"/>
        <v>2</v>
      </c>
    </row>
    <row r="231" spans="1:4" x14ac:dyDescent="0.2">
      <c r="A231" s="15" t="s">
        <v>34</v>
      </c>
      <c r="B231">
        <v>1</v>
      </c>
      <c r="C231">
        <v>1</v>
      </c>
      <c r="D231">
        <f t="shared" si="7"/>
        <v>2</v>
      </c>
    </row>
    <row r="232" spans="1:4" x14ac:dyDescent="0.2">
      <c r="A232" s="15" t="s">
        <v>41</v>
      </c>
      <c r="B232" s="52">
        <v>1</v>
      </c>
      <c r="C232" s="5">
        <v>1</v>
      </c>
      <c r="D232" s="3">
        <f t="shared" si="7"/>
        <v>2</v>
      </c>
    </row>
    <row r="233" spans="1:4" x14ac:dyDescent="0.2">
      <c r="A233" s="15" t="s">
        <v>23</v>
      </c>
      <c r="B233" s="52">
        <v>1</v>
      </c>
      <c r="C233" s="52">
        <v>1</v>
      </c>
      <c r="D233" s="52">
        <f t="shared" si="7"/>
        <v>2</v>
      </c>
    </row>
    <row r="234" spans="1:4" x14ac:dyDescent="0.2">
      <c r="A234" s="15" t="s">
        <v>19</v>
      </c>
      <c r="B234">
        <v>1</v>
      </c>
      <c r="C234">
        <v>2</v>
      </c>
      <c r="D234">
        <f t="shared" si="7"/>
        <v>3</v>
      </c>
    </row>
    <row r="235" spans="1:4" x14ac:dyDescent="0.2">
      <c r="A235" s="15" t="s">
        <v>18</v>
      </c>
      <c r="B235" s="52">
        <v>1</v>
      </c>
      <c r="C235" s="5">
        <v>1</v>
      </c>
      <c r="D235" s="3">
        <f t="shared" si="7"/>
        <v>2</v>
      </c>
    </row>
    <row r="236" spans="1:4" x14ac:dyDescent="0.2">
      <c r="A236" s="15" t="s">
        <v>24</v>
      </c>
      <c r="B236" s="52">
        <v>1</v>
      </c>
      <c r="C236" s="52">
        <v>1</v>
      </c>
      <c r="D236" s="52">
        <f t="shared" si="7"/>
        <v>2</v>
      </c>
    </row>
    <row r="237" spans="1:4" x14ac:dyDescent="0.2">
      <c r="A237" s="15" t="s">
        <v>31</v>
      </c>
      <c r="B237" s="52">
        <v>1</v>
      </c>
      <c r="C237" s="52">
        <v>1</v>
      </c>
      <c r="D237" s="52">
        <f t="shared" si="7"/>
        <v>2</v>
      </c>
    </row>
    <row r="238" spans="1:4" x14ac:dyDescent="0.2">
      <c r="A238" s="15" t="s">
        <v>35</v>
      </c>
      <c r="B238">
        <v>1</v>
      </c>
      <c r="C238">
        <v>1</v>
      </c>
      <c r="D238">
        <f t="shared" si="7"/>
        <v>2</v>
      </c>
    </row>
    <row r="239" spans="1:4" x14ac:dyDescent="0.2">
      <c r="A239" s="15" t="s">
        <v>38</v>
      </c>
      <c r="B239">
        <v>1</v>
      </c>
      <c r="C239" s="5">
        <v>1</v>
      </c>
      <c r="D239" s="3">
        <f t="shared" si="7"/>
        <v>2</v>
      </c>
    </row>
    <row r="240" spans="1:4" x14ac:dyDescent="0.2">
      <c r="A240" s="15" t="s">
        <v>39</v>
      </c>
      <c r="B240">
        <v>1</v>
      </c>
      <c r="C240">
        <v>0</v>
      </c>
      <c r="D240">
        <f t="shared" si="7"/>
        <v>1</v>
      </c>
    </row>
    <row r="241" spans="1:4" x14ac:dyDescent="0.2">
      <c r="A241" s="15" t="s">
        <v>274</v>
      </c>
      <c r="B241">
        <v>1</v>
      </c>
      <c r="C241">
        <v>0</v>
      </c>
      <c r="D241">
        <f t="shared" si="7"/>
        <v>1</v>
      </c>
    </row>
    <row r="242" spans="1:4" x14ac:dyDescent="0.2">
      <c r="A242" s="15" t="s">
        <v>21</v>
      </c>
      <c r="B242">
        <v>1</v>
      </c>
      <c r="C242">
        <v>2</v>
      </c>
      <c r="D242">
        <f t="shared" si="7"/>
        <v>3</v>
      </c>
    </row>
    <row r="243" spans="1:4" x14ac:dyDescent="0.2">
      <c r="A243" s="15" t="s">
        <v>22</v>
      </c>
      <c r="B243">
        <v>1</v>
      </c>
      <c r="C243">
        <v>1</v>
      </c>
      <c r="D243">
        <f t="shared" si="7"/>
        <v>2</v>
      </c>
    </row>
    <row r="244" spans="1:4" x14ac:dyDescent="0.2">
      <c r="A244" s="15" t="s">
        <v>33</v>
      </c>
      <c r="B244">
        <v>1</v>
      </c>
      <c r="C244">
        <v>1</v>
      </c>
      <c r="D244">
        <f t="shared" si="7"/>
        <v>2</v>
      </c>
    </row>
    <row r="245" spans="1:4" ht="16" thickBot="1" x14ac:dyDescent="0.25">
      <c r="A245" s="19" t="s">
        <v>30</v>
      </c>
      <c r="B245">
        <v>1</v>
      </c>
      <c r="C245">
        <v>1</v>
      </c>
      <c r="D245">
        <f t="shared" si="7"/>
        <v>2</v>
      </c>
    </row>
    <row r="247" spans="1:4" ht="16" thickBot="1" x14ac:dyDescent="0.25"/>
    <row r="248" spans="1:4" x14ac:dyDescent="0.2">
      <c r="A248" s="129" t="s">
        <v>111</v>
      </c>
      <c r="B248" s="120"/>
      <c r="C248" s="120"/>
      <c r="D248" s="121"/>
    </row>
    <row r="249" spans="1:4" ht="16" thickBot="1" x14ac:dyDescent="0.25">
      <c r="A249" s="140" t="s">
        <v>119</v>
      </c>
      <c r="B249" s="141"/>
      <c r="C249" s="141"/>
      <c r="D249" s="133"/>
    </row>
    <row r="250" spans="1:4" ht="64" x14ac:dyDescent="0.2">
      <c r="A250" s="85" t="s">
        <v>66</v>
      </c>
      <c r="B250" s="98" t="s">
        <v>176</v>
      </c>
      <c r="C250" s="98" t="s">
        <v>177</v>
      </c>
      <c r="D250" s="98"/>
    </row>
    <row r="251" spans="1:4" ht="144" x14ac:dyDescent="0.2">
      <c r="A251" s="40" t="s">
        <v>2</v>
      </c>
      <c r="B251" s="41" t="s">
        <v>178</v>
      </c>
      <c r="C251" s="41" t="s">
        <v>179</v>
      </c>
      <c r="D251" s="42" t="s">
        <v>105</v>
      </c>
    </row>
    <row r="252" spans="1:4" x14ac:dyDescent="0.2">
      <c r="A252" s="15" t="s">
        <v>14</v>
      </c>
      <c r="B252">
        <v>1</v>
      </c>
      <c r="C252">
        <v>1</v>
      </c>
      <c r="D252">
        <f t="shared" ref="D252:D280" si="8">SUM(B252:C252)</f>
        <v>2</v>
      </c>
    </row>
    <row r="253" spans="1:4" x14ac:dyDescent="0.2">
      <c r="A253" s="15" t="s">
        <v>17</v>
      </c>
      <c r="B253">
        <v>1</v>
      </c>
      <c r="C253">
        <v>0</v>
      </c>
      <c r="D253">
        <f t="shared" si="8"/>
        <v>1</v>
      </c>
    </row>
    <row r="254" spans="1:4" x14ac:dyDescent="0.2">
      <c r="A254" s="15" t="s">
        <v>37</v>
      </c>
      <c r="B254">
        <v>1</v>
      </c>
      <c r="C254">
        <v>1</v>
      </c>
      <c r="D254">
        <f t="shared" si="8"/>
        <v>2</v>
      </c>
    </row>
    <row r="255" spans="1:4" x14ac:dyDescent="0.2">
      <c r="A255" s="15" t="s">
        <v>16</v>
      </c>
      <c r="B255">
        <v>1</v>
      </c>
      <c r="C255">
        <v>0</v>
      </c>
      <c r="D255">
        <f t="shared" si="8"/>
        <v>1</v>
      </c>
    </row>
    <row r="256" spans="1:4" x14ac:dyDescent="0.2">
      <c r="A256" s="15" t="s">
        <v>36</v>
      </c>
      <c r="B256">
        <v>1</v>
      </c>
      <c r="C256">
        <v>0</v>
      </c>
      <c r="D256">
        <f t="shared" si="8"/>
        <v>1</v>
      </c>
    </row>
    <row r="257" spans="1:4" x14ac:dyDescent="0.2">
      <c r="A257" s="15" t="s">
        <v>29</v>
      </c>
      <c r="B257">
        <v>1</v>
      </c>
      <c r="C257">
        <v>0</v>
      </c>
      <c r="D257">
        <f t="shared" si="8"/>
        <v>1</v>
      </c>
    </row>
    <row r="258" spans="1:4" x14ac:dyDescent="0.2">
      <c r="A258" s="15" t="s">
        <v>40</v>
      </c>
      <c r="B258">
        <v>1</v>
      </c>
      <c r="C258">
        <v>0</v>
      </c>
      <c r="D258" s="5">
        <f t="shared" si="8"/>
        <v>1</v>
      </c>
    </row>
    <row r="259" spans="1:4" x14ac:dyDescent="0.2">
      <c r="A259" s="15" t="s">
        <v>26</v>
      </c>
      <c r="B259">
        <v>1</v>
      </c>
      <c r="C259">
        <v>0</v>
      </c>
      <c r="D259">
        <f t="shared" si="8"/>
        <v>1</v>
      </c>
    </row>
    <row r="260" spans="1:4" x14ac:dyDescent="0.2">
      <c r="A260" s="15" t="s">
        <v>12</v>
      </c>
      <c r="B260">
        <v>1</v>
      </c>
      <c r="C260">
        <v>1</v>
      </c>
      <c r="D260">
        <f t="shared" si="8"/>
        <v>2</v>
      </c>
    </row>
    <row r="261" spans="1:4" x14ac:dyDescent="0.2">
      <c r="A261" s="15" t="s">
        <v>32</v>
      </c>
      <c r="B261">
        <v>1</v>
      </c>
      <c r="C261">
        <v>1</v>
      </c>
      <c r="D261">
        <f t="shared" si="8"/>
        <v>2</v>
      </c>
    </row>
    <row r="262" spans="1:4" x14ac:dyDescent="0.2">
      <c r="A262" s="15" t="s">
        <v>25</v>
      </c>
      <c r="B262">
        <v>1</v>
      </c>
      <c r="C262">
        <v>0</v>
      </c>
      <c r="D262">
        <f t="shared" si="8"/>
        <v>1</v>
      </c>
    </row>
    <row r="263" spans="1:4" x14ac:dyDescent="0.2">
      <c r="A263" s="15" t="s">
        <v>28</v>
      </c>
      <c r="B263">
        <v>1</v>
      </c>
      <c r="C263">
        <v>0</v>
      </c>
      <c r="D263">
        <f t="shared" si="8"/>
        <v>1</v>
      </c>
    </row>
    <row r="264" spans="1:4" x14ac:dyDescent="0.2">
      <c r="A264" s="15" t="s">
        <v>27</v>
      </c>
      <c r="B264">
        <v>1</v>
      </c>
      <c r="C264">
        <v>1</v>
      </c>
      <c r="D264">
        <f t="shared" si="8"/>
        <v>2</v>
      </c>
    </row>
    <row r="265" spans="1:4" x14ac:dyDescent="0.2">
      <c r="A265" s="15" t="s">
        <v>20</v>
      </c>
      <c r="B265">
        <v>1</v>
      </c>
      <c r="C265">
        <v>0</v>
      </c>
      <c r="D265">
        <f t="shared" si="8"/>
        <v>1</v>
      </c>
    </row>
    <row r="266" spans="1:4" x14ac:dyDescent="0.2">
      <c r="A266" s="15" t="s">
        <v>34</v>
      </c>
      <c r="B266">
        <v>0</v>
      </c>
      <c r="C266">
        <v>0</v>
      </c>
      <c r="D266">
        <f t="shared" si="8"/>
        <v>0</v>
      </c>
    </row>
    <row r="267" spans="1:4" x14ac:dyDescent="0.2">
      <c r="A267" s="15" t="s">
        <v>41</v>
      </c>
      <c r="B267" s="52">
        <v>1</v>
      </c>
      <c r="C267" s="52">
        <v>1</v>
      </c>
      <c r="D267" s="52">
        <f t="shared" si="8"/>
        <v>2</v>
      </c>
    </row>
    <row r="268" spans="1:4" x14ac:dyDescent="0.2">
      <c r="A268" s="15" t="s">
        <v>23</v>
      </c>
      <c r="B268" s="52">
        <v>0</v>
      </c>
      <c r="C268" s="52">
        <v>0</v>
      </c>
      <c r="D268" s="52">
        <f t="shared" si="8"/>
        <v>0</v>
      </c>
    </row>
    <row r="269" spans="1:4" x14ac:dyDescent="0.2">
      <c r="A269" s="15" t="s">
        <v>19</v>
      </c>
      <c r="B269" s="52">
        <v>0</v>
      </c>
      <c r="C269" s="52">
        <v>0</v>
      </c>
      <c r="D269" s="52">
        <f t="shared" si="8"/>
        <v>0</v>
      </c>
    </row>
    <row r="270" spans="1:4" x14ac:dyDescent="0.2">
      <c r="A270" s="15" t="s">
        <v>18</v>
      </c>
      <c r="B270" s="52">
        <v>1</v>
      </c>
      <c r="C270" s="52">
        <v>0</v>
      </c>
      <c r="D270" s="52">
        <f t="shared" si="8"/>
        <v>1</v>
      </c>
    </row>
    <row r="271" spans="1:4" x14ac:dyDescent="0.2">
      <c r="A271" s="15" t="s">
        <v>24</v>
      </c>
      <c r="B271" s="52">
        <v>0</v>
      </c>
      <c r="C271" s="52">
        <v>0</v>
      </c>
      <c r="D271" s="52">
        <f t="shared" si="8"/>
        <v>0</v>
      </c>
    </row>
    <row r="272" spans="1:4" x14ac:dyDescent="0.2">
      <c r="A272" s="15" t="s">
        <v>31</v>
      </c>
      <c r="B272" s="52">
        <v>0</v>
      </c>
      <c r="C272" s="52">
        <v>0</v>
      </c>
      <c r="D272" s="52">
        <f t="shared" si="8"/>
        <v>0</v>
      </c>
    </row>
    <row r="273" spans="1:4" x14ac:dyDescent="0.2">
      <c r="A273" s="15" t="s">
        <v>35</v>
      </c>
      <c r="B273" s="5">
        <v>0</v>
      </c>
      <c r="C273">
        <v>0</v>
      </c>
      <c r="D273" s="3">
        <f t="shared" si="8"/>
        <v>0</v>
      </c>
    </row>
    <row r="274" spans="1:4" x14ac:dyDescent="0.2">
      <c r="A274" s="15" t="s">
        <v>38</v>
      </c>
      <c r="B274">
        <v>0</v>
      </c>
      <c r="C274">
        <v>0</v>
      </c>
      <c r="D274">
        <f t="shared" si="8"/>
        <v>0</v>
      </c>
    </row>
    <row r="275" spans="1:4" x14ac:dyDescent="0.2">
      <c r="A275" s="15" t="s">
        <v>39</v>
      </c>
      <c r="B275">
        <v>0</v>
      </c>
      <c r="C275">
        <v>0</v>
      </c>
      <c r="D275">
        <f t="shared" si="8"/>
        <v>0</v>
      </c>
    </row>
    <row r="276" spans="1:4" x14ac:dyDescent="0.2">
      <c r="A276" s="15" t="s">
        <v>274</v>
      </c>
      <c r="B276">
        <v>1</v>
      </c>
      <c r="C276">
        <v>0</v>
      </c>
      <c r="D276">
        <f t="shared" si="8"/>
        <v>1</v>
      </c>
    </row>
    <row r="277" spans="1:4" x14ac:dyDescent="0.2">
      <c r="A277" s="15" t="s">
        <v>21</v>
      </c>
      <c r="B277">
        <v>1</v>
      </c>
      <c r="C277">
        <v>0</v>
      </c>
      <c r="D277">
        <f t="shared" si="8"/>
        <v>1</v>
      </c>
    </row>
    <row r="278" spans="1:4" x14ac:dyDescent="0.2">
      <c r="A278" s="15" t="s">
        <v>22</v>
      </c>
      <c r="B278">
        <v>1</v>
      </c>
      <c r="C278">
        <v>0</v>
      </c>
      <c r="D278">
        <f t="shared" si="8"/>
        <v>1</v>
      </c>
    </row>
    <row r="279" spans="1:4" x14ac:dyDescent="0.2">
      <c r="A279" s="15" t="s">
        <v>33</v>
      </c>
      <c r="B279">
        <v>1</v>
      </c>
      <c r="C279">
        <v>0</v>
      </c>
      <c r="D279">
        <f t="shared" si="8"/>
        <v>1</v>
      </c>
    </row>
    <row r="280" spans="1:4" ht="16" thickBot="1" x14ac:dyDescent="0.25">
      <c r="A280" s="19" t="s">
        <v>30</v>
      </c>
      <c r="B280">
        <v>1</v>
      </c>
      <c r="C280">
        <v>1</v>
      </c>
      <c r="D280">
        <f t="shared" si="8"/>
        <v>2</v>
      </c>
    </row>
  </sheetData>
  <mergeCells count="15">
    <mergeCell ref="A1:J1"/>
    <mergeCell ref="A39:K39"/>
    <mergeCell ref="A74:H74"/>
    <mergeCell ref="A249:D249"/>
    <mergeCell ref="A143:D143"/>
    <mergeCell ref="A178:E178"/>
    <mergeCell ref="A213:D213"/>
    <mergeCell ref="A248:D248"/>
    <mergeCell ref="A109:H109"/>
    <mergeCell ref="A144:D144"/>
    <mergeCell ref="A179:E179"/>
    <mergeCell ref="A214:D214"/>
    <mergeCell ref="A38:K38"/>
    <mergeCell ref="A73:H73"/>
    <mergeCell ref="A108:H108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4D9D-6A03-4469-AADF-D79D3093575D}">
  <dimension ref="A1:T70"/>
  <sheetViews>
    <sheetView topLeftCell="A8" zoomScale="69" zoomScaleNormal="69" workbookViewId="0">
      <selection activeCell="T64" sqref="T64"/>
    </sheetView>
  </sheetViews>
  <sheetFormatPr baseColWidth="10" defaultColWidth="8.83203125" defaultRowHeight="15" x14ac:dyDescent="0.2"/>
  <cols>
    <col min="1" max="19" width="15.6640625" customWidth="1"/>
  </cols>
  <sheetData>
    <row r="1" spans="1:16" ht="16" thickBot="1" x14ac:dyDescent="0.25">
      <c r="A1" s="118" t="s">
        <v>180</v>
      </c>
      <c r="B1" s="119"/>
      <c r="C1" s="119"/>
      <c r="D1" s="119"/>
      <c r="E1" s="119"/>
      <c r="F1" s="122"/>
      <c r="N1" s="44"/>
      <c r="O1" s="44"/>
      <c r="P1" s="44"/>
    </row>
    <row r="2" spans="1:16" x14ac:dyDescent="0.2">
      <c r="A2" s="73" t="s">
        <v>42</v>
      </c>
      <c r="B2" s="74">
        <v>0</v>
      </c>
      <c r="C2" s="74">
        <v>0</v>
      </c>
      <c r="D2" s="74">
        <v>0</v>
      </c>
      <c r="E2" s="74">
        <v>0</v>
      </c>
      <c r="F2" s="74"/>
      <c r="N2" s="72"/>
    </row>
    <row r="3" spans="1:16" ht="16" thickBot="1" x14ac:dyDescent="0.25">
      <c r="A3" s="75" t="s">
        <v>43</v>
      </c>
      <c r="B3" s="76">
        <v>150</v>
      </c>
      <c r="C3" s="76">
        <v>20</v>
      </c>
      <c r="D3" s="76">
        <v>18</v>
      </c>
      <c r="E3" s="76">
        <v>15</v>
      </c>
      <c r="F3" s="76"/>
      <c r="N3" s="72"/>
    </row>
    <row r="4" spans="1:16" ht="48" x14ac:dyDescent="0.2">
      <c r="A4" s="85" t="s">
        <v>275</v>
      </c>
      <c r="B4" s="86" t="s">
        <v>181</v>
      </c>
      <c r="C4" s="83" t="s">
        <v>182</v>
      </c>
      <c r="D4" s="83" t="s">
        <v>183</v>
      </c>
      <c r="E4" s="83" t="s">
        <v>184</v>
      </c>
      <c r="F4" s="83"/>
    </row>
    <row r="5" spans="1:16" ht="192" x14ac:dyDescent="0.2">
      <c r="A5" s="85" t="s">
        <v>50</v>
      </c>
      <c r="B5" s="97" t="s">
        <v>185</v>
      </c>
      <c r="C5" s="97" t="s">
        <v>186</v>
      </c>
      <c r="D5" s="97" t="s">
        <v>187</v>
      </c>
      <c r="E5" s="97" t="s">
        <v>188</v>
      </c>
      <c r="F5" s="99"/>
      <c r="G5" s="107"/>
      <c r="H5" s="107"/>
    </row>
    <row r="6" spans="1:16" ht="128" x14ac:dyDescent="0.2">
      <c r="A6" s="49" t="s">
        <v>276</v>
      </c>
      <c r="B6" s="2" t="s">
        <v>189</v>
      </c>
      <c r="C6" s="2" t="s">
        <v>190</v>
      </c>
      <c r="D6" s="110" t="s">
        <v>191</v>
      </c>
      <c r="E6" s="2" t="s">
        <v>192</v>
      </c>
      <c r="F6" s="2" t="s">
        <v>65</v>
      </c>
    </row>
    <row r="7" spans="1:16" x14ac:dyDescent="0.2">
      <c r="A7" s="1" t="s">
        <v>25</v>
      </c>
      <c r="B7">
        <v>27.4</v>
      </c>
      <c r="C7">
        <v>5</v>
      </c>
      <c r="D7">
        <v>10</v>
      </c>
      <c r="E7" s="6">
        <v>10.56</v>
      </c>
      <c r="F7" s="9">
        <f t="shared" ref="F7:F35" si="0">SUM(
(10-((10-0)*(B7-$B$2)/($B$3-$B$2))+0)+
(10-((10-0)*(C7-$C$2)/($C$3-$C$2))+0)+
(((10-0)*(D7-$D$2)/($D$3-$D$2))+0)+
(((10-0)*(E7-$E$2)/($E$3-$E$2))+0)
)/(4*10)*100</f>
        <v>70.672222222222231</v>
      </c>
    </row>
    <row r="8" spans="1:16" x14ac:dyDescent="0.2">
      <c r="A8" s="1" t="s">
        <v>20</v>
      </c>
      <c r="B8">
        <v>4.5</v>
      </c>
      <c r="C8">
        <v>5.6</v>
      </c>
      <c r="D8">
        <v>11</v>
      </c>
      <c r="E8" s="6">
        <v>6.61</v>
      </c>
      <c r="F8" s="9">
        <f t="shared" si="0"/>
        <v>68.544444444444437</v>
      </c>
    </row>
    <row r="9" spans="1:16" x14ac:dyDescent="0.2">
      <c r="A9" s="1" t="s">
        <v>16</v>
      </c>
      <c r="B9">
        <v>10.4</v>
      </c>
      <c r="C9">
        <v>3.3</v>
      </c>
      <c r="D9">
        <v>13</v>
      </c>
      <c r="E9" s="6">
        <v>2.02</v>
      </c>
      <c r="F9" s="9">
        <f t="shared" si="0"/>
        <v>65.563888888888883</v>
      </c>
    </row>
    <row r="10" spans="1:16" x14ac:dyDescent="0.2">
      <c r="A10" s="1" t="s">
        <v>31</v>
      </c>
      <c r="B10">
        <v>31.1</v>
      </c>
      <c r="C10">
        <v>4.7</v>
      </c>
      <c r="D10">
        <v>10</v>
      </c>
      <c r="E10" s="6">
        <v>6.35</v>
      </c>
      <c r="F10" s="9">
        <f t="shared" si="0"/>
        <v>63.413888888888906</v>
      </c>
    </row>
    <row r="11" spans="1:16" x14ac:dyDescent="0.2">
      <c r="A11" s="1" t="s">
        <v>18</v>
      </c>
      <c r="B11">
        <v>27.5</v>
      </c>
      <c r="C11">
        <v>3.8</v>
      </c>
      <c r="D11">
        <v>11</v>
      </c>
      <c r="E11" s="7">
        <v>4.42</v>
      </c>
      <c r="F11" s="9">
        <f t="shared" si="0"/>
        <v>63.31111111111111</v>
      </c>
    </row>
    <row r="12" spans="1:16" x14ac:dyDescent="0.2">
      <c r="A12" s="1" t="s">
        <v>22</v>
      </c>
      <c r="B12">
        <v>18.600000000000001</v>
      </c>
      <c r="C12">
        <v>2.5</v>
      </c>
      <c r="D12">
        <v>9</v>
      </c>
      <c r="E12" s="6">
        <v>3.3</v>
      </c>
      <c r="F12" s="9">
        <f t="shared" si="0"/>
        <v>61.774999999999991</v>
      </c>
    </row>
    <row r="13" spans="1:16" x14ac:dyDescent="0.2">
      <c r="A13" s="1" t="s">
        <v>37</v>
      </c>
      <c r="B13">
        <v>28.8</v>
      </c>
      <c r="C13">
        <v>4.3</v>
      </c>
      <c r="D13">
        <v>10</v>
      </c>
      <c r="E13" s="6">
        <v>4.49</v>
      </c>
      <c r="F13" s="9">
        <f t="shared" si="0"/>
        <v>61.197222222222223</v>
      </c>
    </row>
    <row r="14" spans="1:16" x14ac:dyDescent="0.2">
      <c r="A14" s="1" t="s">
        <v>21</v>
      </c>
      <c r="B14">
        <v>26.1</v>
      </c>
      <c r="C14">
        <v>5.7</v>
      </c>
      <c r="D14">
        <v>11</v>
      </c>
      <c r="E14" s="6">
        <v>4.17</v>
      </c>
      <c r="F14" s="9">
        <f t="shared" si="0"/>
        <v>60.75277777777778</v>
      </c>
    </row>
    <row r="15" spans="1:16" x14ac:dyDescent="0.2">
      <c r="A15" s="1" t="s">
        <v>274</v>
      </c>
      <c r="B15">
        <v>23.3</v>
      </c>
      <c r="C15">
        <v>5.3</v>
      </c>
      <c r="D15">
        <v>10</v>
      </c>
      <c r="E15" s="7">
        <v>4.42</v>
      </c>
      <c r="F15" s="9">
        <f t="shared" si="0"/>
        <v>60.74722222222222</v>
      </c>
    </row>
    <row r="16" spans="1:16" x14ac:dyDescent="0.2">
      <c r="A16" s="1" t="s">
        <v>40</v>
      </c>
      <c r="B16">
        <v>27.2</v>
      </c>
      <c r="C16">
        <v>8.5</v>
      </c>
      <c r="D16">
        <v>12</v>
      </c>
      <c r="E16" s="6">
        <v>5.37</v>
      </c>
      <c r="F16" s="9">
        <f t="shared" si="0"/>
        <v>60.45833333333335</v>
      </c>
    </row>
    <row r="17" spans="1:6" x14ac:dyDescent="0.2">
      <c r="A17" s="1" t="s">
        <v>14</v>
      </c>
      <c r="B17">
        <v>82</v>
      </c>
      <c r="C17">
        <v>2.6</v>
      </c>
      <c r="D17">
        <v>12</v>
      </c>
      <c r="E17" s="7">
        <v>4.42</v>
      </c>
      <c r="F17" s="9">
        <f t="shared" si="0"/>
        <v>57.11666666666666</v>
      </c>
    </row>
    <row r="18" spans="1:6" x14ac:dyDescent="0.2">
      <c r="A18" s="1" t="s">
        <v>38</v>
      </c>
      <c r="B18">
        <v>14.5</v>
      </c>
      <c r="C18">
        <v>5.9</v>
      </c>
      <c r="D18">
        <v>5</v>
      </c>
      <c r="E18" s="6">
        <v>5.82</v>
      </c>
      <c r="F18" s="9">
        <f t="shared" si="0"/>
        <v>56.852777777777774</v>
      </c>
    </row>
    <row r="19" spans="1:6" x14ac:dyDescent="0.2">
      <c r="A19" s="1" t="s">
        <v>35</v>
      </c>
      <c r="B19">
        <v>44.4</v>
      </c>
      <c r="C19">
        <v>7.6</v>
      </c>
      <c r="D19">
        <v>12</v>
      </c>
      <c r="E19" s="6">
        <v>4.21</v>
      </c>
      <c r="F19" s="9">
        <f t="shared" si="0"/>
        <v>56.783333333333331</v>
      </c>
    </row>
    <row r="20" spans="1:6" x14ac:dyDescent="0.2">
      <c r="A20" s="1" t="s">
        <v>28</v>
      </c>
      <c r="B20">
        <v>32.799999999999997</v>
      </c>
      <c r="C20">
        <v>9.4</v>
      </c>
      <c r="D20">
        <v>10</v>
      </c>
      <c r="E20" s="6">
        <v>6.01</v>
      </c>
      <c r="F20" s="9">
        <f t="shared" si="0"/>
        <v>56.68888888888889</v>
      </c>
    </row>
    <row r="21" spans="1:6" x14ac:dyDescent="0.2">
      <c r="A21" s="1" t="s">
        <v>12</v>
      </c>
      <c r="B21">
        <v>55.9</v>
      </c>
      <c r="C21">
        <v>3.1</v>
      </c>
      <c r="D21">
        <v>9</v>
      </c>
      <c r="E21" s="6">
        <v>4.24</v>
      </c>
      <c r="F21" s="9">
        <f t="shared" si="0"/>
        <v>56.375</v>
      </c>
    </row>
    <row r="22" spans="1:6" x14ac:dyDescent="0.2">
      <c r="A22" s="1" t="s">
        <v>23</v>
      </c>
      <c r="B22">
        <v>68.400000000000006</v>
      </c>
      <c r="C22">
        <v>5.7</v>
      </c>
      <c r="D22">
        <v>9</v>
      </c>
      <c r="E22" s="6">
        <v>7.04</v>
      </c>
      <c r="F22" s="9">
        <f t="shared" si="0"/>
        <v>55.708333333333329</v>
      </c>
    </row>
    <row r="23" spans="1:6" x14ac:dyDescent="0.2">
      <c r="A23" s="1" t="s">
        <v>33</v>
      </c>
      <c r="B23">
        <v>25.9</v>
      </c>
      <c r="C23">
        <v>6</v>
      </c>
      <c r="D23">
        <v>8</v>
      </c>
      <c r="E23" s="6">
        <v>3.78</v>
      </c>
      <c r="F23" s="9">
        <f t="shared" si="0"/>
        <v>55.594444444444434</v>
      </c>
    </row>
    <row r="24" spans="1:6" x14ac:dyDescent="0.2">
      <c r="A24" s="1" t="s">
        <v>34</v>
      </c>
      <c r="B24">
        <v>32.299999999999997</v>
      </c>
      <c r="C24" s="4">
        <v>6.4</v>
      </c>
      <c r="D24">
        <v>8</v>
      </c>
      <c r="E24" s="7">
        <v>4.42</v>
      </c>
      <c r="F24" s="9">
        <f t="shared" si="0"/>
        <v>55.094444444444449</v>
      </c>
    </row>
    <row r="25" spans="1:6" x14ac:dyDescent="0.2">
      <c r="A25" s="1" t="s">
        <v>26</v>
      </c>
      <c r="B25">
        <v>34.700000000000003</v>
      </c>
      <c r="C25">
        <v>5.0999999999999996</v>
      </c>
      <c r="D25">
        <v>9</v>
      </c>
      <c r="E25" s="6">
        <v>2.61</v>
      </c>
      <c r="F25" s="9">
        <f t="shared" si="0"/>
        <v>54.691666666666663</v>
      </c>
    </row>
    <row r="26" spans="1:6" x14ac:dyDescent="0.2">
      <c r="A26" s="1" t="s">
        <v>19</v>
      </c>
      <c r="B26">
        <v>40</v>
      </c>
      <c r="C26">
        <v>7.6</v>
      </c>
      <c r="D26">
        <v>11</v>
      </c>
      <c r="E26" s="6">
        <v>3.09</v>
      </c>
      <c r="F26" s="9">
        <f t="shared" si="0"/>
        <v>54.261111111111113</v>
      </c>
    </row>
    <row r="27" spans="1:6" x14ac:dyDescent="0.2">
      <c r="A27" s="1" t="s">
        <v>29</v>
      </c>
      <c r="B27">
        <v>69.099999999999994</v>
      </c>
      <c r="C27">
        <v>2.5</v>
      </c>
      <c r="D27">
        <v>10</v>
      </c>
      <c r="E27" s="6">
        <v>2.25</v>
      </c>
      <c r="F27" s="9">
        <f t="shared" si="0"/>
        <v>52.99722222222222</v>
      </c>
    </row>
    <row r="28" spans="1:6" x14ac:dyDescent="0.2">
      <c r="A28" s="1" t="s">
        <v>17</v>
      </c>
      <c r="B28">
        <v>30.6</v>
      </c>
      <c r="C28">
        <v>11.8</v>
      </c>
      <c r="D28">
        <v>10</v>
      </c>
      <c r="E28" s="6">
        <v>4.93</v>
      </c>
      <c r="F28" s="9">
        <f t="shared" si="0"/>
        <v>52.255555555555546</v>
      </c>
    </row>
    <row r="29" spans="1:6" x14ac:dyDescent="0.2">
      <c r="A29" s="1" t="s">
        <v>30</v>
      </c>
      <c r="B29">
        <v>94.6</v>
      </c>
      <c r="C29">
        <v>3.4</v>
      </c>
      <c r="D29">
        <v>12</v>
      </c>
      <c r="E29" s="6">
        <v>1.86</v>
      </c>
      <c r="F29" s="9">
        <f t="shared" si="0"/>
        <v>49.749999999999993</v>
      </c>
    </row>
    <row r="30" spans="1:6" x14ac:dyDescent="0.2">
      <c r="A30" s="1" t="s">
        <v>27</v>
      </c>
      <c r="B30">
        <v>54.3</v>
      </c>
      <c r="C30">
        <v>2.9</v>
      </c>
      <c r="D30" s="3">
        <v>7</v>
      </c>
      <c r="E30" s="6">
        <v>1.3</v>
      </c>
      <c r="F30" s="9">
        <f t="shared" si="0"/>
        <v>49.213888888888889</v>
      </c>
    </row>
    <row r="31" spans="1:6" x14ac:dyDescent="0.2">
      <c r="A31" s="1" t="s">
        <v>39</v>
      </c>
      <c r="B31">
        <v>52.3</v>
      </c>
      <c r="C31">
        <v>10.9</v>
      </c>
      <c r="D31">
        <v>10</v>
      </c>
      <c r="E31" s="7">
        <v>4.42</v>
      </c>
      <c r="F31" s="9">
        <f t="shared" si="0"/>
        <v>48.913888888888891</v>
      </c>
    </row>
    <row r="32" spans="1:6" x14ac:dyDescent="0.2">
      <c r="A32" s="1" t="s">
        <v>41</v>
      </c>
      <c r="B32">
        <v>36.299999999999997</v>
      </c>
      <c r="C32">
        <v>15.8</v>
      </c>
      <c r="D32">
        <v>12</v>
      </c>
      <c r="E32" s="7">
        <v>4.42</v>
      </c>
      <c r="F32" s="9">
        <f t="shared" si="0"/>
        <v>48.233333333333334</v>
      </c>
    </row>
    <row r="33" spans="1:20" x14ac:dyDescent="0.2">
      <c r="A33" s="1" t="s">
        <v>36</v>
      </c>
      <c r="B33">
        <v>31.6</v>
      </c>
      <c r="C33">
        <v>15</v>
      </c>
      <c r="D33">
        <v>9</v>
      </c>
      <c r="E33" s="6">
        <v>5.43</v>
      </c>
      <c r="F33" s="9">
        <f t="shared" si="0"/>
        <v>47.533333333333339</v>
      </c>
    </row>
    <row r="34" spans="1:20" x14ac:dyDescent="0.2">
      <c r="A34" s="1" t="s">
        <v>24</v>
      </c>
      <c r="B34">
        <v>90.4</v>
      </c>
      <c r="C34">
        <v>2.6</v>
      </c>
      <c r="D34">
        <v>7</v>
      </c>
      <c r="E34" s="6">
        <v>3.32</v>
      </c>
      <c r="F34" s="9">
        <f t="shared" si="0"/>
        <v>46.93888888888889</v>
      </c>
    </row>
    <row r="35" spans="1:20" x14ac:dyDescent="0.2">
      <c r="A35" s="1" t="s">
        <v>32</v>
      </c>
      <c r="B35">
        <v>42.8</v>
      </c>
      <c r="C35">
        <v>12.9</v>
      </c>
      <c r="D35">
        <v>9</v>
      </c>
      <c r="E35" s="6">
        <v>2.96</v>
      </c>
      <c r="F35" s="9">
        <f t="shared" si="0"/>
        <v>44.174999999999997</v>
      </c>
    </row>
    <row r="36" spans="1:20" x14ac:dyDescent="0.2">
      <c r="A36" s="44"/>
    </row>
    <row r="37" spans="1:20" ht="16" thickBot="1" x14ac:dyDescent="0.25">
      <c r="A37" s="44"/>
    </row>
    <row r="38" spans="1:20" ht="16" thickBot="1" x14ac:dyDescent="0.25">
      <c r="A38" s="118" t="s">
        <v>267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22"/>
    </row>
    <row r="39" spans="1:20" ht="16" thickBot="1" x14ac:dyDescent="0.25">
      <c r="A39" s="149" t="s">
        <v>187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</row>
    <row r="40" spans="1:20" ht="96" x14ac:dyDescent="0.2">
      <c r="A40" s="85" t="s">
        <v>66</v>
      </c>
      <c r="B40" s="85" t="s">
        <v>193</v>
      </c>
      <c r="C40" s="85" t="s">
        <v>194</v>
      </c>
      <c r="D40" s="85" t="s">
        <v>195</v>
      </c>
      <c r="E40" s="85" t="s">
        <v>196</v>
      </c>
      <c r="F40" s="85" t="s">
        <v>197</v>
      </c>
      <c r="G40" s="85" t="s">
        <v>198</v>
      </c>
      <c r="H40" s="85"/>
      <c r="I40" s="85" t="s">
        <v>194</v>
      </c>
      <c r="J40" s="85" t="s">
        <v>195</v>
      </c>
      <c r="K40" s="85" t="s">
        <v>196</v>
      </c>
      <c r="L40" s="85" t="s">
        <v>197</v>
      </c>
      <c r="M40" s="85" t="s">
        <v>198</v>
      </c>
      <c r="N40" s="85"/>
      <c r="O40" s="85" t="s">
        <v>194</v>
      </c>
      <c r="P40" s="85" t="s">
        <v>195</v>
      </c>
      <c r="Q40" s="85" t="s">
        <v>196</v>
      </c>
      <c r="R40" s="85" t="s">
        <v>197</v>
      </c>
      <c r="S40" s="85" t="s">
        <v>198</v>
      </c>
      <c r="T40" s="85"/>
    </row>
    <row r="41" spans="1:20" ht="224" x14ac:dyDescent="0.2">
      <c r="A41" s="27" t="s">
        <v>2</v>
      </c>
      <c r="B41" s="18" t="s">
        <v>199</v>
      </c>
      <c r="C41" s="18" t="s">
        <v>200</v>
      </c>
      <c r="D41" s="18" t="s">
        <v>201</v>
      </c>
      <c r="E41" s="18" t="s">
        <v>202</v>
      </c>
      <c r="F41" s="18" t="s">
        <v>203</v>
      </c>
      <c r="G41" s="18" t="s">
        <v>204</v>
      </c>
      <c r="H41" s="18" t="s">
        <v>205</v>
      </c>
      <c r="I41" s="18" t="s">
        <v>206</v>
      </c>
      <c r="J41" s="18" t="s">
        <v>207</v>
      </c>
      <c r="K41" s="18" t="s">
        <v>208</v>
      </c>
      <c r="L41" s="18" t="s">
        <v>209</v>
      </c>
      <c r="M41" s="18" t="s">
        <v>210</v>
      </c>
      <c r="N41" s="18" t="s">
        <v>211</v>
      </c>
      <c r="O41" s="18" t="s">
        <v>212</v>
      </c>
      <c r="P41" s="18" t="s">
        <v>213</v>
      </c>
      <c r="Q41" s="18" t="s">
        <v>214</v>
      </c>
      <c r="R41" s="18" t="s">
        <v>215</v>
      </c>
      <c r="S41" s="18" t="s">
        <v>216</v>
      </c>
      <c r="T41" s="18" t="s">
        <v>146</v>
      </c>
    </row>
    <row r="42" spans="1:20" x14ac:dyDescent="0.2">
      <c r="A42" s="21" t="s">
        <v>14</v>
      </c>
      <c r="B42">
        <v>2</v>
      </c>
      <c r="C42">
        <v>1</v>
      </c>
      <c r="D42">
        <v>1</v>
      </c>
      <c r="E42">
        <v>0</v>
      </c>
      <c r="F42">
        <v>0</v>
      </c>
      <c r="G42">
        <v>0</v>
      </c>
      <c r="H42" s="43"/>
      <c r="I42">
        <v>1</v>
      </c>
      <c r="J42">
        <v>1</v>
      </c>
      <c r="K42">
        <v>1</v>
      </c>
      <c r="L42">
        <v>1</v>
      </c>
      <c r="M42">
        <v>0</v>
      </c>
      <c r="N42" s="43"/>
      <c r="O42">
        <v>1</v>
      </c>
      <c r="P42">
        <v>1</v>
      </c>
      <c r="Q42">
        <v>1</v>
      </c>
      <c r="R42">
        <v>0</v>
      </c>
      <c r="S42">
        <v>1</v>
      </c>
      <c r="T42">
        <f t="shared" ref="T42:T70" si="1">SUM(B42:S42)</f>
        <v>12</v>
      </c>
    </row>
    <row r="43" spans="1:20" x14ac:dyDescent="0.2">
      <c r="A43" s="21" t="s">
        <v>17</v>
      </c>
      <c r="B43">
        <v>2</v>
      </c>
      <c r="C43">
        <v>1</v>
      </c>
      <c r="D43">
        <v>1</v>
      </c>
      <c r="E43">
        <v>0</v>
      </c>
      <c r="F43">
        <v>0</v>
      </c>
      <c r="G43">
        <v>0</v>
      </c>
      <c r="H43" s="43"/>
      <c r="I43">
        <v>1</v>
      </c>
      <c r="J43">
        <v>1</v>
      </c>
      <c r="K43">
        <v>1</v>
      </c>
      <c r="L43">
        <v>0</v>
      </c>
      <c r="M43">
        <v>1</v>
      </c>
      <c r="N43" s="43"/>
      <c r="O43">
        <v>1</v>
      </c>
      <c r="P43">
        <v>1</v>
      </c>
      <c r="Q43">
        <v>0</v>
      </c>
      <c r="R43">
        <v>0</v>
      </c>
      <c r="S43">
        <v>0</v>
      </c>
      <c r="T43">
        <f t="shared" si="1"/>
        <v>10</v>
      </c>
    </row>
    <row r="44" spans="1:20" x14ac:dyDescent="0.2">
      <c r="A44" s="21" t="s">
        <v>37</v>
      </c>
      <c r="B44">
        <v>2</v>
      </c>
      <c r="C44">
        <v>1</v>
      </c>
      <c r="D44">
        <v>1</v>
      </c>
      <c r="E44">
        <v>0</v>
      </c>
      <c r="F44">
        <v>0</v>
      </c>
      <c r="G44">
        <v>0</v>
      </c>
      <c r="H44" s="43"/>
      <c r="I44">
        <v>1</v>
      </c>
      <c r="J44">
        <v>1</v>
      </c>
      <c r="K44">
        <v>0</v>
      </c>
      <c r="L44">
        <v>0</v>
      </c>
      <c r="M44">
        <v>0</v>
      </c>
      <c r="N44" s="43"/>
      <c r="O44">
        <v>1</v>
      </c>
      <c r="P44">
        <v>1</v>
      </c>
      <c r="Q44">
        <v>0</v>
      </c>
      <c r="R44">
        <v>1</v>
      </c>
      <c r="S44">
        <v>1</v>
      </c>
      <c r="T44" s="52">
        <f t="shared" si="1"/>
        <v>10</v>
      </c>
    </row>
    <row r="45" spans="1:20" x14ac:dyDescent="0.2">
      <c r="A45" s="21" t="s">
        <v>16</v>
      </c>
      <c r="B45">
        <v>3</v>
      </c>
      <c r="C45">
        <v>1</v>
      </c>
      <c r="D45">
        <v>1</v>
      </c>
      <c r="E45">
        <v>0</v>
      </c>
      <c r="F45">
        <v>0</v>
      </c>
      <c r="G45">
        <v>0</v>
      </c>
      <c r="H45" s="43"/>
      <c r="I45">
        <v>1</v>
      </c>
      <c r="J45">
        <v>1</v>
      </c>
      <c r="K45">
        <v>1</v>
      </c>
      <c r="L45">
        <v>1</v>
      </c>
      <c r="M45">
        <v>1</v>
      </c>
      <c r="N45" s="43"/>
      <c r="O45">
        <v>1</v>
      </c>
      <c r="P45">
        <v>1</v>
      </c>
      <c r="Q45">
        <v>1</v>
      </c>
      <c r="R45">
        <v>0</v>
      </c>
      <c r="S45">
        <v>0</v>
      </c>
      <c r="T45" s="52">
        <f t="shared" si="1"/>
        <v>13</v>
      </c>
    </row>
    <row r="46" spans="1:20" x14ac:dyDescent="0.2">
      <c r="A46" s="21" t="s">
        <v>36</v>
      </c>
      <c r="B46">
        <v>2</v>
      </c>
      <c r="C46">
        <v>1</v>
      </c>
      <c r="D46">
        <v>1</v>
      </c>
      <c r="E46">
        <v>0</v>
      </c>
      <c r="F46">
        <v>0</v>
      </c>
      <c r="G46">
        <v>0</v>
      </c>
      <c r="H46" s="43"/>
      <c r="I46">
        <v>1</v>
      </c>
      <c r="J46">
        <v>1</v>
      </c>
      <c r="K46">
        <v>0</v>
      </c>
      <c r="L46">
        <v>0</v>
      </c>
      <c r="M46">
        <v>0</v>
      </c>
      <c r="N46" s="43"/>
      <c r="O46">
        <v>1</v>
      </c>
      <c r="P46">
        <v>1</v>
      </c>
      <c r="Q46">
        <v>0</v>
      </c>
      <c r="R46">
        <v>1</v>
      </c>
      <c r="S46">
        <v>0</v>
      </c>
      <c r="T46" s="52">
        <f t="shared" si="1"/>
        <v>9</v>
      </c>
    </row>
    <row r="47" spans="1:20" x14ac:dyDescent="0.2">
      <c r="A47" s="21" t="s">
        <v>29</v>
      </c>
      <c r="B47">
        <v>2</v>
      </c>
      <c r="C47">
        <v>1</v>
      </c>
      <c r="D47">
        <v>1</v>
      </c>
      <c r="E47">
        <v>0</v>
      </c>
      <c r="F47">
        <v>1</v>
      </c>
      <c r="G47">
        <v>0</v>
      </c>
      <c r="H47" s="43"/>
      <c r="I47">
        <v>1</v>
      </c>
      <c r="J47">
        <v>1</v>
      </c>
      <c r="K47">
        <v>0</v>
      </c>
      <c r="L47">
        <v>0</v>
      </c>
      <c r="M47">
        <v>0</v>
      </c>
      <c r="N47" s="43"/>
      <c r="O47">
        <v>1</v>
      </c>
      <c r="P47">
        <v>1</v>
      </c>
      <c r="Q47">
        <v>0</v>
      </c>
      <c r="R47">
        <v>1</v>
      </c>
      <c r="S47">
        <v>0</v>
      </c>
      <c r="T47" s="52">
        <f t="shared" si="1"/>
        <v>10</v>
      </c>
    </row>
    <row r="48" spans="1:20" x14ac:dyDescent="0.2">
      <c r="A48" s="21" t="s">
        <v>40</v>
      </c>
      <c r="B48">
        <v>3</v>
      </c>
      <c r="C48">
        <v>1</v>
      </c>
      <c r="D48">
        <v>1</v>
      </c>
      <c r="E48">
        <v>0</v>
      </c>
      <c r="F48">
        <v>1</v>
      </c>
      <c r="G48">
        <v>0</v>
      </c>
      <c r="H48" s="43"/>
      <c r="I48">
        <v>1</v>
      </c>
      <c r="J48">
        <v>1</v>
      </c>
      <c r="K48">
        <v>1</v>
      </c>
      <c r="L48">
        <v>0</v>
      </c>
      <c r="M48">
        <v>1</v>
      </c>
      <c r="N48" s="43"/>
      <c r="O48">
        <v>1</v>
      </c>
      <c r="P48">
        <v>1</v>
      </c>
      <c r="Q48">
        <v>0</v>
      </c>
      <c r="R48">
        <v>0</v>
      </c>
      <c r="S48">
        <v>0</v>
      </c>
      <c r="T48" s="52">
        <f t="shared" si="1"/>
        <v>12</v>
      </c>
    </row>
    <row r="49" spans="1:20" x14ac:dyDescent="0.2">
      <c r="A49" s="21" t="s">
        <v>26</v>
      </c>
      <c r="B49">
        <v>2</v>
      </c>
      <c r="C49">
        <v>1</v>
      </c>
      <c r="D49">
        <v>1</v>
      </c>
      <c r="E49">
        <v>1</v>
      </c>
      <c r="F49">
        <v>0</v>
      </c>
      <c r="G49">
        <v>0</v>
      </c>
      <c r="H49" s="43"/>
      <c r="I49">
        <v>1</v>
      </c>
      <c r="J49">
        <v>1</v>
      </c>
      <c r="K49">
        <v>0</v>
      </c>
      <c r="L49">
        <v>0</v>
      </c>
      <c r="M49">
        <v>0</v>
      </c>
      <c r="N49" s="43"/>
      <c r="O49">
        <v>1</v>
      </c>
      <c r="P49">
        <v>1</v>
      </c>
      <c r="Q49">
        <v>0</v>
      </c>
      <c r="R49">
        <v>0</v>
      </c>
      <c r="S49">
        <v>0</v>
      </c>
      <c r="T49" s="52">
        <f t="shared" si="1"/>
        <v>9</v>
      </c>
    </row>
    <row r="50" spans="1:20" x14ac:dyDescent="0.2">
      <c r="A50" s="21" t="s">
        <v>12</v>
      </c>
      <c r="B50">
        <v>2</v>
      </c>
      <c r="C50">
        <v>1</v>
      </c>
      <c r="D50">
        <v>1</v>
      </c>
      <c r="E50" s="77">
        <v>0</v>
      </c>
      <c r="F50">
        <v>1</v>
      </c>
      <c r="G50">
        <v>0</v>
      </c>
      <c r="H50" s="43"/>
      <c r="I50">
        <v>1</v>
      </c>
      <c r="J50">
        <v>1</v>
      </c>
      <c r="K50">
        <v>0</v>
      </c>
      <c r="L50">
        <v>0</v>
      </c>
      <c r="M50">
        <v>0</v>
      </c>
      <c r="N50" s="43"/>
      <c r="O50">
        <v>1</v>
      </c>
      <c r="P50">
        <v>1</v>
      </c>
      <c r="Q50">
        <v>0</v>
      </c>
      <c r="R50">
        <v>0</v>
      </c>
      <c r="S50">
        <v>0</v>
      </c>
      <c r="T50">
        <f t="shared" si="1"/>
        <v>9</v>
      </c>
    </row>
    <row r="51" spans="1:20" x14ac:dyDescent="0.2">
      <c r="A51" s="21" t="s">
        <v>32</v>
      </c>
      <c r="B51">
        <v>2</v>
      </c>
      <c r="C51">
        <v>1</v>
      </c>
      <c r="D51">
        <v>1</v>
      </c>
      <c r="E51">
        <v>0</v>
      </c>
      <c r="F51">
        <v>0</v>
      </c>
      <c r="G51">
        <v>0</v>
      </c>
      <c r="H51" s="43"/>
      <c r="I51">
        <v>1</v>
      </c>
      <c r="J51">
        <v>1</v>
      </c>
      <c r="K51">
        <v>0</v>
      </c>
      <c r="L51">
        <v>0</v>
      </c>
      <c r="M51">
        <v>0</v>
      </c>
      <c r="N51" s="43"/>
      <c r="O51">
        <v>1</v>
      </c>
      <c r="P51">
        <v>1</v>
      </c>
      <c r="Q51">
        <v>0</v>
      </c>
      <c r="R51">
        <v>1</v>
      </c>
      <c r="S51">
        <v>0</v>
      </c>
      <c r="T51">
        <f t="shared" si="1"/>
        <v>9</v>
      </c>
    </row>
    <row r="52" spans="1:20" x14ac:dyDescent="0.2">
      <c r="A52" s="21" t="s">
        <v>25</v>
      </c>
      <c r="B52">
        <v>2</v>
      </c>
      <c r="C52">
        <v>1</v>
      </c>
      <c r="D52">
        <v>1</v>
      </c>
      <c r="E52">
        <v>0</v>
      </c>
      <c r="F52">
        <v>0</v>
      </c>
      <c r="G52">
        <v>0</v>
      </c>
      <c r="H52" s="43"/>
      <c r="I52">
        <v>1</v>
      </c>
      <c r="J52">
        <v>1</v>
      </c>
      <c r="K52">
        <v>0</v>
      </c>
      <c r="L52">
        <v>0</v>
      </c>
      <c r="M52">
        <v>1</v>
      </c>
      <c r="N52" s="43"/>
      <c r="O52">
        <v>1</v>
      </c>
      <c r="P52">
        <v>1</v>
      </c>
      <c r="Q52">
        <v>1</v>
      </c>
      <c r="R52">
        <v>0</v>
      </c>
      <c r="S52">
        <v>0</v>
      </c>
      <c r="T52">
        <f t="shared" si="1"/>
        <v>10</v>
      </c>
    </row>
    <row r="53" spans="1:20" x14ac:dyDescent="0.2">
      <c r="A53" s="21" t="s">
        <v>28</v>
      </c>
      <c r="B53">
        <v>2</v>
      </c>
      <c r="C53">
        <v>1</v>
      </c>
      <c r="D53">
        <v>1</v>
      </c>
      <c r="E53">
        <v>0</v>
      </c>
      <c r="F53">
        <v>0</v>
      </c>
      <c r="G53">
        <v>0</v>
      </c>
      <c r="H53" s="43"/>
      <c r="I53">
        <v>1</v>
      </c>
      <c r="J53">
        <v>1</v>
      </c>
      <c r="K53">
        <v>0</v>
      </c>
      <c r="L53">
        <v>0</v>
      </c>
      <c r="M53">
        <v>1</v>
      </c>
      <c r="N53" s="43"/>
      <c r="O53">
        <v>1</v>
      </c>
      <c r="P53">
        <v>1</v>
      </c>
      <c r="Q53">
        <v>0</v>
      </c>
      <c r="R53">
        <v>1</v>
      </c>
      <c r="S53">
        <v>0</v>
      </c>
      <c r="T53">
        <f t="shared" si="1"/>
        <v>10</v>
      </c>
    </row>
    <row r="54" spans="1:20" x14ac:dyDescent="0.2">
      <c r="A54" s="21" t="s">
        <v>27</v>
      </c>
      <c r="B54" s="5">
        <v>2</v>
      </c>
      <c r="C54">
        <v>0</v>
      </c>
      <c r="D54">
        <v>0</v>
      </c>
      <c r="E54">
        <v>0</v>
      </c>
      <c r="F54">
        <v>0</v>
      </c>
      <c r="G54">
        <v>0</v>
      </c>
      <c r="H54" s="43"/>
      <c r="I54">
        <v>1</v>
      </c>
      <c r="J54">
        <v>1</v>
      </c>
      <c r="K54">
        <v>0</v>
      </c>
      <c r="L54">
        <v>0</v>
      </c>
      <c r="M54">
        <v>0</v>
      </c>
      <c r="N54" s="43"/>
      <c r="O54">
        <v>1</v>
      </c>
      <c r="P54">
        <v>1</v>
      </c>
      <c r="Q54">
        <v>1</v>
      </c>
      <c r="R54">
        <v>0</v>
      </c>
      <c r="S54">
        <v>0</v>
      </c>
      <c r="T54" s="5">
        <f t="shared" si="1"/>
        <v>7</v>
      </c>
    </row>
    <row r="55" spans="1:20" x14ac:dyDescent="0.2">
      <c r="A55" s="21" t="s">
        <v>20</v>
      </c>
      <c r="B55">
        <v>2</v>
      </c>
      <c r="C55">
        <v>1</v>
      </c>
      <c r="D55">
        <v>1</v>
      </c>
      <c r="E55">
        <v>1</v>
      </c>
      <c r="F55">
        <v>1</v>
      </c>
      <c r="G55">
        <v>0</v>
      </c>
      <c r="H55" s="43"/>
      <c r="I55">
        <v>1</v>
      </c>
      <c r="J55">
        <v>1</v>
      </c>
      <c r="K55">
        <v>0</v>
      </c>
      <c r="L55">
        <v>1</v>
      </c>
      <c r="M55">
        <v>0</v>
      </c>
      <c r="N55" s="43"/>
      <c r="O55">
        <v>1</v>
      </c>
      <c r="P55">
        <v>1</v>
      </c>
      <c r="Q55">
        <v>0</v>
      </c>
      <c r="R55">
        <v>0</v>
      </c>
      <c r="S55">
        <v>0</v>
      </c>
      <c r="T55">
        <f t="shared" si="1"/>
        <v>11</v>
      </c>
    </row>
    <row r="56" spans="1:20" x14ac:dyDescent="0.2">
      <c r="A56" s="21" t="s">
        <v>34</v>
      </c>
      <c r="B56">
        <v>2</v>
      </c>
      <c r="C56">
        <v>1</v>
      </c>
      <c r="D56">
        <v>1</v>
      </c>
      <c r="E56">
        <v>0</v>
      </c>
      <c r="F56">
        <v>0</v>
      </c>
      <c r="G56">
        <v>0</v>
      </c>
      <c r="H56" s="43"/>
      <c r="I56">
        <v>1</v>
      </c>
      <c r="J56">
        <v>1</v>
      </c>
      <c r="K56">
        <v>0</v>
      </c>
      <c r="L56">
        <v>0</v>
      </c>
      <c r="M56">
        <v>0</v>
      </c>
      <c r="N56" s="43"/>
      <c r="O56">
        <v>1</v>
      </c>
      <c r="P56">
        <v>1</v>
      </c>
      <c r="Q56">
        <v>0</v>
      </c>
      <c r="R56">
        <v>0</v>
      </c>
      <c r="S56">
        <v>0</v>
      </c>
      <c r="T56">
        <f t="shared" si="1"/>
        <v>8</v>
      </c>
    </row>
    <row r="57" spans="1:20" x14ac:dyDescent="0.2">
      <c r="A57" s="21" t="s">
        <v>41</v>
      </c>
      <c r="B57">
        <v>2</v>
      </c>
      <c r="C57">
        <v>1</v>
      </c>
      <c r="D57">
        <v>1</v>
      </c>
      <c r="E57">
        <v>1</v>
      </c>
      <c r="F57">
        <v>0</v>
      </c>
      <c r="G57">
        <v>0</v>
      </c>
      <c r="H57" s="43"/>
      <c r="I57">
        <v>1</v>
      </c>
      <c r="J57">
        <v>1</v>
      </c>
      <c r="K57">
        <v>1</v>
      </c>
      <c r="L57">
        <v>0</v>
      </c>
      <c r="M57">
        <v>1</v>
      </c>
      <c r="N57" s="43"/>
      <c r="O57">
        <v>1</v>
      </c>
      <c r="P57">
        <v>1</v>
      </c>
      <c r="Q57">
        <v>1</v>
      </c>
      <c r="R57">
        <v>0</v>
      </c>
      <c r="S57">
        <v>0</v>
      </c>
      <c r="T57">
        <f t="shared" si="1"/>
        <v>12</v>
      </c>
    </row>
    <row r="58" spans="1:20" x14ac:dyDescent="0.2">
      <c r="A58" s="21" t="s">
        <v>23</v>
      </c>
      <c r="B58">
        <v>2</v>
      </c>
      <c r="C58">
        <v>1</v>
      </c>
      <c r="D58">
        <v>1</v>
      </c>
      <c r="E58">
        <v>1</v>
      </c>
      <c r="F58">
        <v>0</v>
      </c>
      <c r="G58">
        <v>0</v>
      </c>
      <c r="H58" s="43"/>
      <c r="I58">
        <v>1</v>
      </c>
      <c r="J58">
        <v>1</v>
      </c>
      <c r="K58">
        <v>0</v>
      </c>
      <c r="L58">
        <v>0</v>
      </c>
      <c r="M58">
        <v>0</v>
      </c>
      <c r="N58" s="43"/>
      <c r="O58">
        <v>1</v>
      </c>
      <c r="P58">
        <v>1</v>
      </c>
      <c r="Q58">
        <v>0</v>
      </c>
      <c r="R58">
        <v>0</v>
      </c>
      <c r="S58">
        <v>0</v>
      </c>
      <c r="T58">
        <f t="shared" si="1"/>
        <v>9</v>
      </c>
    </row>
    <row r="59" spans="1:20" x14ac:dyDescent="0.2">
      <c r="A59" s="21" t="s">
        <v>19</v>
      </c>
      <c r="B59" s="52">
        <v>2</v>
      </c>
      <c r="C59">
        <v>1</v>
      </c>
      <c r="D59">
        <v>1</v>
      </c>
      <c r="E59">
        <v>1</v>
      </c>
      <c r="F59">
        <v>0</v>
      </c>
      <c r="G59">
        <v>1</v>
      </c>
      <c r="H59" s="43"/>
      <c r="I59">
        <v>1</v>
      </c>
      <c r="J59">
        <v>1</v>
      </c>
      <c r="K59">
        <v>0</v>
      </c>
      <c r="L59">
        <v>1</v>
      </c>
      <c r="M59">
        <v>0</v>
      </c>
      <c r="N59" s="43"/>
      <c r="O59">
        <v>1</v>
      </c>
      <c r="P59">
        <v>1</v>
      </c>
      <c r="Q59">
        <v>0</v>
      </c>
      <c r="R59">
        <v>0</v>
      </c>
      <c r="S59">
        <v>0</v>
      </c>
      <c r="T59" s="52">
        <f t="shared" si="1"/>
        <v>11</v>
      </c>
    </row>
    <row r="60" spans="1:20" x14ac:dyDescent="0.2">
      <c r="A60" s="21" t="s">
        <v>18</v>
      </c>
      <c r="B60">
        <v>3</v>
      </c>
      <c r="C60">
        <v>1</v>
      </c>
      <c r="D60">
        <v>1</v>
      </c>
      <c r="E60">
        <v>0</v>
      </c>
      <c r="F60">
        <v>1</v>
      </c>
      <c r="G60">
        <v>0</v>
      </c>
      <c r="H60" s="43"/>
      <c r="I60">
        <v>1</v>
      </c>
      <c r="J60">
        <v>1</v>
      </c>
      <c r="K60">
        <v>0</v>
      </c>
      <c r="L60">
        <v>1</v>
      </c>
      <c r="M60">
        <v>0</v>
      </c>
      <c r="N60" s="43"/>
      <c r="O60">
        <v>1</v>
      </c>
      <c r="P60">
        <v>1</v>
      </c>
      <c r="Q60">
        <v>0</v>
      </c>
      <c r="R60">
        <v>0</v>
      </c>
      <c r="S60">
        <v>0</v>
      </c>
      <c r="T60">
        <f t="shared" si="1"/>
        <v>11</v>
      </c>
    </row>
    <row r="61" spans="1:20" x14ac:dyDescent="0.2">
      <c r="A61" s="21" t="s">
        <v>24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 s="43"/>
      <c r="I61">
        <v>1</v>
      </c>
      <c r="J61">
        <v>1</v>
      </c>
      <c r="K61">
        <v>1</v>
      </c>
      <c r="L61">
        <v>0</v>
      </c>
      <c r="M61">
        <v>1</v>
      </c>
      <c r="N61" s="43"/>
      <c r="O61">
        <v>1</v>
      </c>
      <c r="P61">
        <v>1</v>
      </c>
      <c r="Q61">
        <v>0</v>
      </c>
      <c r="R61">
        <v>0</v>
      </c>
      <c r="S61">
        <v>1</v>
      </c>
      <c r="T61">
        <f t="shared" si="1"/>
        <v>7</v>
      </c>
    </row>
    <row r="62" spans="1:20" x14ac:dyDescent="0.2">
      <c r="A62" s="21" t="s">
        <v>31</v>
      </c>
      <c r="B62">
        <v>2</v>
      </c>
      <c r="C62">
        <v>1</v>
      </c>
      <c r="D62">
        <v>1</v>
      </c>
      <c r="E62">
        <v>0</v>
      </c>
      <c r="F62">
        <v>0</v>
      </c>
      <c r="G62">
        <v>0</v>
      </c>
      <c r="H62" s="43"/>
      <c r="I62">
        <v>1</v>
      </c>
      <c r="J62">
        <v>1</v>
      </c>
      <c r="K62">
        <v>1</v>
      </c>
      <c r="L62">
        <v>0</v>
      </c>
      <c r="M62">
        <v>1</v>
      </c>
      <c r="N62" s="43"/>
      <c r="O62">
        <v>1</v>
      </c>
      <c r="P62">
        <v>1</v>
      </c>
      <c r="Q62">
        <v>0</v>
      </c>
      <c r="R62">
        <v>0</v>
      </c>
      <c r="S62">
        <v>0</v>
      </c>
      <c r="T62">
        <f t="shared" si="1"/>
        <v>10</v>
      </c>
    </row>
    <row r="63" spans="1:20" x14ac:dyDescent="0.2">
      <c r="A63" s="21" t="s">
        <v>35</v>
      </c>
      <c r="B63">
        <v>2</v>
      </c>
      <c r="C63">
        <v>1</v>
      </c>
      <c r="D63">
        <v>1</v>
      </c>
      <c r="E63">
        <v>0</v>
      </c>
      <c r="F63">
        <v>0</v>
      </c>
      <c r="G63">
        <v>1</v>
      </c>
      <c r="H63" s="43"/>
      <c r="I63">
        <v>1</v>
      </c>
      <c r="J63">
        <v>1</v>
      </c>
      <c r="K63">
        <v>1</v>
      </c>
      <c r="L63">
        <v>0</v>
      </c>
      <c r="M63">
        <v>1</v>
      </c>
      <c r="N63" s="43"/>
      <c r="O63">
        <v>1</v>
      </c>
      <c r="P63">
        <v>1</v>
      </c>
      <c r="Q63">
        <v>1</v>
      </c>
      <c r="R63">
        <v>0</v>
      </c>
      <c r="S63">
        <v>0</v>
      </c>
      <c r="T63">
        <f t="shared" si="1"/>
        <v>12</v>
      </c>
    </row>
    <row r="64" spans="1:20" x14ac:dyDescent="0.2">
      <c r="A64" s="21" t="s">
        <v>38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 s="43"/>
      <c r="I64">
        <v>1</v>
      </c>
      <c r="J64">
        <v>1</v>
      </c>
      <c r="K64">
        <v>0</v>
      </c>
      <c r="L64">
        <v>0</v>
      </c>
      <c r="M64">
        <v>0</v>
      </c>
      <c r="N64" s="43"/>
      <c r="O64">
        <v>1</v>
      </c>
      <c r="P64">
        <v>1</v>
      </c>
      <c r="Q64">
        <v>0</v>
      </c>
      <c r="R64">
        <v>1</v>
      </c>
      <c r="S64">
        <v>0</v>
      </c>
      <c r="T64">
        <f t="shared" si="1"/>
        <v>5</v>
      </c>
    </row>
    <row r="65" spans="1:20" x14ac:dyDescent="0.2">
      <c r="A65" s="21" t="s">
        <v>39</v>
      </c>
      <c r="B65">
        <v>2</v>
      </c>
      <c r="C65">
        <v>1</v>
      </c>
      <c r="D65">
        <v>1</v>
      </c>
      <c r="E65">
        <v>0</v>
      </c>
      <c r="F65">
        <v>0</v>
      </c>
      <c r="G65">
        <v>0</v>
      </c>
      <c r="H65" s="43"/>
      <c r="I65">
        <v>1</v>
      </c>
      <c r="J65">
        <v>1</v>
      </c>
      <c r="K65">
        <v>0</v>
      </c>
      <c r="L65">
        <v>0</v>
      </c>
      <c r="M65">
        <v>1</v>
      </c>
      <c r="N65" s="43"/>
      <c r="O65">
        <v>1</v>
      </c>
      <c r="P65">
        <v>1</v>
      </c>
      <c r="Q65">
        <v>1</v>
      </c>
      <c r="R65">
        <v>0</v>
      </c>
      <c r="S65">
        <v>0</v>
      </c>
      <c r="T65">
        <f t="shared" si="1"/>
        <v>10</v>
      </c>
    </row>
    <row r="66" spans="1:20" x14ac:dyDescent="0.2">
      <c r="A66" s="21" t="s">
        <v>274</v>
      </c>
      <c r="B66">
        <v>2</v>
      </c>
      <c r="C66">
        <v>1</v>
      </c>
      <c r="D66">
        <v>1</v>
      </c>
      <c r="E66">
        <v>0</v>
      </c>
      <c r="F66">
        <v>0</v>
      </c>
      <c r="G66">
        <v>0</v>
      </c>
      <c r="H66" s="43"/>
      <c r="I66">
        <v>1</v>
      </c>
      <c r="J66">
        <v>1</v>
      </c>
      <c r="K66">
        <v>1</v>
      </c>
      <c r="L66">
        <v>0</v>
      </c>
      <c r="M66">
        <v>0</v>
      </c>
      <c r="N66" s="43"/>
      <c r="O66">
        <v>1</v>
      </c>
      <c r="P66">
        <v>1</v>
      </c>
      <c r="Q66">
        <v>0</v>
      </c>
      <c r="R66">
        <v>0</v>
      </c>
      <c r="S66">
        <v>1</v>
      </c>
      <c r="T66">
        <f t="shared" si="1"/>
        <v>10</v>
      </c>
    </row>
    <row r="67" spans="1:20" x14ac:dyDescent="0.2">
      <c r="A67" s="21" t="s">
        <v>21</v>
      </c>
      <c r="B67">
        <v>2</v>
      </c>
      <c r="C67">
        <v>1</v>
      </c>
      <c r="D67">
        <v>1</v>
      </c>
      <c r="E67">
        <v>0</v>
      </c>
      <c r="F67">
        <v>0</v>
      </c>
      <c r="G67">
        <v>1</v>
      </c>
      <c r="H67" s="43"/>
      <c r="I67">
        <v>1</v>
      </c>
      <c r="J67">
        <v>1</v>
      </c>
      <c r="K67">
        <v>0</v>
      </c>
      <c r="L67">
        <v>0</v>
      </c>
      <c r="M67">
        <v>1</v>
      </c>
      <c r="N67" s="43"/>
      <c r="O67">
        <v>1</v>
      </c>
      <c r="P67">
        <v>1</v>
      </c>
      <c r="Q67">
        <v>0</v>
      </c>
      <c r="R67">
        <v>0</v>
      </c>
      <c r="S67">
        <v>1</v>
      </c>
      <c r="T67" s="52">
        <f t="shared" si="1"/>
        <v>11</v>
      </c>
    </row>
    <row r="68" spans="1:20" x14ac:dyDescent="0.2">
      <c r="A68" s="21" t="s">
        <v>22</v>
      </c>
      <c r="B68">
        <v>2</v>
      </c>
      <c r="C68">
        <v>1</v>
      </c>
      <c r="D68">
        <v>1</v>
      </c>
      <c r="E68">
        <v>0</v>
      </c>
      <c r="F68">
        <v>0</v>
      </c>
      <c r="G68">
        <v>0</v>
      </c>
      <c r="H68" s="43"/>
      <c r="I68">
        <v>1</v>
      </c>
      <c r="J68">
        <v>1</v>
      </c>
      <c r="K68">
        <v>0</v>
      </c>
      <c r="L68">
        <v>0</v>
      </c>
      <c r="M68">
        <v>0</v>
      </c>
      <c r="N68" s="43"/>
      <c r="O68">
        <v>1</v>
      </c>
      <c r="P68">
        <v>1</v>
      </c>
      <c r="Q68">
        <v>0</v>
      </c>
      <c r="R68">
        <v>0</v>
      </c>
      <c r="S68">
        <v>1</v>
      </c>
      <c r="T68">
        <f t="shared" si="1"/>
        <v>9</v>
      </c>
    </row>
    <row r="69" spans="1:20" x14ac:dyDescent="0.2">
      <c r="A69" s="21" t="s">
        <v>33</v>
      </c>
      <c r="B69">
        <v>2</v>
      </c>
      <c r="C69">
        <v>1</v>
      </c>
      <c r="D69">
        <v>1</v>
      </c>
      <c r="E69">
        <v>0</v>
      </c>
      <c r="F69">
        <v>0</v>
      </c>
      <c r="G69">
        <v>0</v>
      </c>
      <c r="H69" s="43"/>
      <c r="I69">
        <v>1</v>
      </c>
      <c r="J69">
        <v>1</v>
      </c>
      <c r="K69">
        <v>0</v>
      </c>
      <c r="L69">
        <v>0</v>
      </c>
      <c r="M69">
        <v>0</v>
      </c>
      <c r="N69" s="43"/>
      <c r="O69">
        <v>1</v>
      </c>
      <c r="P69">
        <v>1</v>
      </c>
      <c r="Q69">
        <v>0</v>
      </c>
      <c r="R69">
        <v>0</v>
      </c>
      <c r="S69">
        <v>0</v>
      </c>
      <c r="T69">
        <f t="shared" si="1"/>
        <v>8</v>
      </c>
    </row>
    <row r="70" spans="1:20" ht="16" thickBot="1" x14ac:dyDescent="0.25">
      <c r="A70" s="22" t="s">
        <v>30</v>
      </c>
      <c r="B70">
        <v>2</v>
      </c>
      <c r="C70">
        <v>1</v>
      </c>
      <c r="D70">
        <v>1</v>
      </c>
      <c r="E70">
        <v>0</v>
      </c>
      <c r="F70">
        <v>1</v>
      </c>
      <c r="G70">
        <v>0</v>
      </c>
      <c r="H70" s="43"/>
      <c r="I70">
        <v>1</v>
      </c>
      <c r="J70">
        <v>1</v>
      </c>
      <c r="K70">
        <v>0</v>
      </c>
      <c r="L70">
        <v>1</v>
      </c>
      <c r="M70">
        <v>1</v>
      </c>
      <c r="N70" s="43">
        <v>0</v>
      </c>
      <c r="O70">
        <v>1</v>
      </c>
      <c r="P70">
        <v>1</v>
      </c>
      <c r="Q70">
        <v>0</v>
      </c>
      <c r="R70">
        <v>1</v>
      </c>
      <c r="S70">
        <v>0</v>
      </c>
      <c r="T70">
        <f t="shared" si="1"/>
        <v>12</v>
      </c>
    </row>
  </sheetData>
  <mergeCells count="3">
    <mergeCell ref="A38:T38"/>
    <mergeCell ref="A39:T39"/>
    <mergeCell ref="A1:F1"/>
  </mergeCells>
  <phoneticPr fontId="3" type="noConversion"/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73C8-7339-42CC-8785-7A9410DF36A2}">
  <dimension ref="A1:J37"/>
  <sheetViews>
    <sheetView zoomScale="69" zoomScaleNormal="69" workbookViewId="0">
      <selection activeCell="E10" sqref="E10"/>
    </sheetView>
  </sheetViews>
  <sheetFormatPr baseColWidth="10" defaultColWidth="8.83203125" defaultRowHeight="15" x14ac:dyDescent="0.2"/>
  <cols>
    <col min="1" max="9" width="15.6640625" customWidth="1"/>
  </cols>
  <sheetData>
    <row r="1" spans="1:10" ht="16" thickBot="1" x14ac:dyDescent="0.25">
      <c r="A1" s="118" t="s">
        <v>6</v>
      </c>
      <c r="B1" s="119"/>
      <c r="C1" s="119"/>
      <c r="D1" s="119"/>
      <c r="E1" s="119"/>
      <c r="F1" s="119"/>
      <c r="G1" s="122"/>
    </row>
    <row r="2" spans="1:10" x14ac:dyDescent="0.2">
      <c r="A2" s="26" t="s">
        <v>42</v>
      </c>
      <c r="B2" s="26">
        <v>4372684.8293026276</v>
      </c>
      <c r="C2" s="10">
        <v>0</v>
      </c>
      <c r="D2" s="10">
        <v>0</v>
      </c>
      <c r="E2" s="10">
        <v>0</v>
      </c>
      <c r="F2" s="10">
        <v>0</v>
      </c>
      <c r="G2" s="67"/>
    </row>
    <row r="3" spans="1:10" ht="16" thickBot="1" x14ac:dyDescent="0.25">
      <c r="A3" s="26" t="s">
        <v>43</v>
      </c>
      <c r="B3" s="26">
        <v>31082098.964508526</v>
      </c>
      <c r="C3" s="10">
        <v>3</v>
      </c>
      <c r="D3" s="26">
        <v>2.83</v>
      </c>
      <c r="E3" s="10">
        <v>61</v>
      </c>
      <c r="F3" s="10">
        <v>52.1</v>
      </c>
      <c r="G3" s="68"/>
    </row>
    <row r="4" spans="1:10" ht="32" x14ac:dyDescent="0.2">
      <c r="A4" s="85" t="s">
        <v>275</v>
      </c>
      <c r="B4" s="85" t="s">
        <v>217</v>
      </c>
      <c r="C4" s="86" t="s">
        <v>218</v>
      </c>
      <c r="D4" s="82" t="s">
        <v>268</v>
      </c>
      <c r="E4" s="83" t="s">
        <v>219</v>
      </c>
      <c r="F4" s="84" t="s">
        <v>220</v>
      </c>
      <c r="G4" s="10"/>
    </row>
    <row r="5" spans="1:10" ht="192" x14ac:dyDescent="0.2">
      <c r="A5" s="85" t="s">
        <v>50</v>
      </c>
      <c r="B5" s="97" t="s">
        <v>221</v>
      </c>
      <c r="C5" s="97" t="s">
        <v>222</v>
      </c>
      <c r="D5" s="97" t="s">
        <v>269</v>
      </c>
      <c r="E5" s="97" t="s">
        <v>223</v>
      </c>
      <c r="F5" s="97" t="s">
        <v>224</v>
      </c>
      <c r="G5" s="100"/>
    </row>
    <row r="6" spans="1:10" ht="105.75" customHeight="1" x14ac:dyDescent="0.2">
      <c r="A6" s="49" t="s">
        <v>276</v>
      </c>
      <c r="B6" s="2" t="s">
        <v>225</v>
      </c>
      <c r="C6" s="2" t="s">
        <v>226</v>
      </c>
      <c r="D6" s="2" t="s">
        <v>270</v>
      </c>
      <c r="E6" s="2" t="s">
        <v>227</v>
      </c>
      <c r="F6" s="2" t="s">
        <v>228</v>
      </c>
      <c r="G6" s="2" t="s">
        <v>65</v>
      </c>
    </row>
    <row r="7" spans="1:10" x14ac:dyDescent="0.2">
      <c r="A7" s="1" t="s">
        <v>34</v>
      </c>
      <c r="B7" s="1">
        <v>7529298.398584961</v>
      </c>
      <c r="C7">
        <v>0.60401489499760574</v>
      </c>
      <c r="D7">
        <v>0.34693003475529899</v>
      </c>
      <c r="E7">
        <v>3.7</v>
      </c>
      <c r="F7">
        <v>20.100000000000001</v>
      </c>
      <c r="G7" s="81">
        <f t="shared" ref="G7:G35" si="0">SUM(
(10-((10-0)*(B7-$B$2)/($B$3-$B$2))+0)+
(10-((10-0)*(C7-$C$2)/($C$3-$C$2))+0)+
(10-((10-0)*(D7-$D$2)/($D$3-$D$2))+0)+
(10-((10-0)*(E7-$E$2)/($E$3-$E$2))+0)+
(10-((10-0)*(F7-$F$2)/($F$3-$F$2))+0)
)/(5*10)*100</f>
        <v>82.228714870331245</v>
      </c>
    </row>
    <row r="8" spans="1:10" x14ac:dyDescent="0.2">
      <c r="A8" s="1" t="s">
        <v>274</v>
      </c>
      <c r="B8" s="1">
        <v>9490206.1003388371</v>
      </c>
      <c r="C8">
        <v>0.67689016919469547</v>
      </c>
      <c r="D8">
        <v>0.12692521220385419</v>
      </c>
      <c r="E8">
        <v>4.8</v>
      </c>
      <c r="F8">
        <v>20.8</v>
      </c>
      <c r="G8" s="81">
        <f t="shared" si="0"/>
        <v>81.19998735547783</v>
      </c>
    </row>
    <row r="9" spans="1:10" ht="15" customHeight="1" x14ac:dyDescent="0.2">
      <c r="A9" s="1" t="s">
        <v>40</v>
      </c>
      <c r="B9" s="1">
        <v>4879480.0589673296</v>
      </c>
      <c r="C9">
        <v>0.33684820768170798</v>
      </c>
      <c r="D9">
        <v>0.1233576443160749</v>
      </c>
      <c r="E9">
        <v>21.8</v>
      </c>
      <c r="F9">
        <v>29.7</v>
      </c>
      <c r="G9" s="81">
        <f t="shared" si="0"/>
        <v>77.954379103412364</v>
      </c>
      <c r="J9" s="2"/>
    </row>
    <row r="10" spans="1:10" x14ac:dyDescent="0.2">
      <c r="A10" s="1" t="s">
        <v>39</v>
      </c>
      <c r="B10" s="1">
        <v>8854982.6118336003</v>
      </c>
      <c r="C10">
        <v>0.40976670969015139</v>
      </c>
      <c r="D10">
        <v>0.1571541178632431</v>
      </c>
      <c r="E10">
        <v>21</v>
      </c>
      <c r="F10">
        <v>22</v>
      </c>
      <c r="G10" s="81">
        <f t="shared" si="0"/>
        <v>77.470705702626177</v>
      </c>
    </row>
    <row r="11" spans="1:10" x14ac:dyDescent="0.2">
      <c r="A11" s="1" t="s">
        <v>20</v>
      </c>
      <c r="B11" s="1">
        <v>8120454.5576181961</v>
      </c>
      <c r="C11">
        <v>0.58123860654455095</v>
      </c>
      <c r="D11">
        <v>0.18914514820114869</v>
      </c>
      <c r="E11">
        <v>19.5</v>
      </c>
      <c r="F11">
        <v>23.1</v>
      </c>
      <c r="G11" s="81">
        <f t="shared" si="0"/>
        <v>76.72102745810723</v>
      </c>
    </row>
    <row r="12" spans="1:10" x14ac:dyDescent="0.2">
      <c r="A12" s="1" t="s">
        <v>23</v>
      </c>
      <c r="B12" s="1">
        <v>5426380.863001598</v>
      </c>
      <c r="C12">
        <v>0.32454195539287606</v>
      </c>
      <c r="D12">
        <v>8.8468733635407804E-2</v>
      </c>
      <c r="E12">
        <v>27.8</v>
      </c>
      <c r="F12">
        <v>32</v>
      </c>
      <c r="G12" s="81">
        <f t="shared" si="0"/>
        <v>75.02333581242226</v>
      </c>
    </row>
    <row r="13" spans="1:10" x14ac:dyDescent="0.2">
      <c r="A13" s="1" t="s">
        <v>28</v>
      </c>
      <c r="B13" s="1">
        <v>5501529.8334868159</v>
      </c>
      <c r="C13">
        <v>0.39414853171543401</v>
      </c>
      <c r="D13">
        <v>0.202471832289563</v>
      </c>
      <c r="E13">
        <v>24.6</v>
      </c>
      <c r="F13">
        <v>31.8</v>
      </c>
      <c r="G13" s="81">
        <f t="shared" si="0"/>
        <v>74.82330059821868</v>
      </c>
    </row>
    <row r="14" spans="1:10" x14ac:dyDescent="0.2">
      <c r="A14" s="1" t="s">
        <v>38</v>
      </c>
      <c r="B14" s="1">
        <v>4372684.8293026276</v>
      </c>
      <c r="C14">
        <v>0.83612827376133025</v>
      </c>
      <c r="D14">
        <v>0.1569177400553452</v>
      </c>
      <c r="E14">
        <v>19.899999999999999</v>
      </c>
      <c r="F14">
        <v>31.5</v>
      </c>
      <c r="G14" s="81">
        <f t="shared" si="0"/>
        <v>74.700131532411859</v>
      </c>
    </row>
    <row r="15" spans="1:10" x14ac:dyDescent="0.2">
      <c r="A15" s="1" t="s">
        <v>31</v>
      </c>
      <c r="B15" s="1">
        <v>9434409.7584648654</v>
      </c>
      <c r="C15">
        <v>0.74577226132251984</v>
      </c>
      <c r="D15">
        <v>0.10961936068556269</v>
      </c>
      <c r="E15">
        <v>22.2</v>
      </c>
      <c r="F15">
        <v>24</v>
      </c>
      <c r="G15" s="81">
        <f t="shared" si="0"/>
        <v>73.971531584326442</v>
      </c>
    </row>
    <row r="16" spans="1:10" x14ac:dyDescent="0.2">
      <c r="A16" s="1" t="s">
        <v>16</v>
      </c>
      <c r="B16" s="1">
        <v>9673918.2036297545</v>
      </c>
      <c r="C16">
        <v>0.69583295428994141</v>
      </c>
      <c r="D16">
        <v>0.426368279244844</v>
      </c>
      <c r="E16">
        <v>29.3</v>
      </c>
      <c r="F16">
        <v>13</v>
      </c>
      <c r="G16" s="81">
        <f t="shared" si="0"/>
        <v>73.781388099142958</v>
      </c>
    </row>
    <row r="17" spans="1:7" x14ac:dyDescent="0.2">
      <c r="A17" s="1" t="s">
        <v>41</v>
      </c>
      <c r="B17" s="1">
        <v>5394367.7834758954</v>
      </c>
      <c r="C17">
        <v>0.38913740433207561</v>
      </c>
      <c r="D17">
        <v>9.7603992329539091E-2</v>
      </c>
      <c r="E17">
        <v>25.1</v>
      </c>
      <c r="F17">
        <v>37</v>
      </c>
      <c r="G17" s="81">
        <f t="shared" si="0"/>
        <v>73.517970841937995</v>
      </c>
    </row>
    <row r="18" spans="1:7" x14ac:dyDescent="0.2">
      <c r="A18" s="1" t="s">
        <v>32</v>
      </c>
      <c r="B18" s="1">
        <v>11202537.636218388</v>
      </c>
      <c r="C18">
        <v>0.58618244413569764</v>
      </c>
      <c r="D18">
        <v>0.37797986892741997</v>
      </c>
      <c r="E18">
        <v>20.399999999999999</v>
      </c>
      <c r="F18">
        <v>22</v>
      </c>
      <c r="G18" s="81">
        <f t="shared" si="0"/>
        <v>73.172867718740719</v>
      </c>
    </row>
    <row r="19" spans="1:7" x14ac:dyDescent="0.2">
      <c r="A19" s="1" t="s">
        <v>29</v>
      </c>
      <c r="B19" s="1">
        <v>13593907.841705907</v>
      </c>
      <c r="C19">
        <v>0.71508121814788095</v>
      </c>
      <c r="D19">
        <v>0.44553949575813978</v>
      </c>
      <c r="E19">
        <v>17</v>
      </c>
      <c r="F19">
        <v>17.5</v>
      </c>
      <c r="G19" s="81">
        <f t="shared" si="0"/>
        <v>72.887633503945025</v>
      </c>
    </row>
    <row r="20" spans="1:7" x14ac:dyDescent="0.2">
      <c r="A20" s="1" t="s">
        <v>25</v>
      </c>
      <c r="B20" s="1">
        <v>6957350.4429889601</v>
      </c>
      <c r="C20">
        <v>0.6992859355209099</v>
      </c>
      <c r="D20">
        <v>0.1406062820452742</v>
      </c>
      <c r="E20">
        <v>25.4</v>
      </c>
      <c r="F20">
        <v>33.5</v>
      </c>
      <c r="G20" s="81">
        <f t="shared" si="0"/>
        <v>71.221259390692325</v>
      </c>
    </row>
    <row r="21" spans="1:7" x14ac:dyDescent="0.2">
      <c r="A21" s="1" t="s">
        <v>21</v>
      </c>
      <c r="B21" s="1">
        <v>8603073.6757942848</v>
      </c>
      <c r="C21">
        <v>0.78401344195651346</v>
      </c>
      <c r="D21">
        <v>0.37668263482819297</v>
      </c>
      <c r="E21">
        <v>22.8</v>
      </c>
      <c r="F21">
        <v>27.7</v>
      </c>
      <c r="G21" s="81">
        <f t="shared" si="0"/>
        <v>70.834654786143346</v>
      </c>
    </row>
    <row r="22" spans="1:7" x14ac:dyDescent="0.2">
      <c r="A22" s="1" t="s">
        <v>37</v>
      </c>
      <c r="B22" s="1">
        <v>12152318.512354167</v>
      </c>
      <c r="C22">
        <v>0.69451620769451239</v>
      </c>
      <c r="D22">
        <v>0.43914406837682901</v>
      </c>
      <c r="E22">
        <v>21</v>
      </c>
      <c r="F22">
        <v>23.4</v>
      </c>
      <c r="G22" s="81">
        <f t="shared" si="0"/>
        <v>70.573041878156431</v>
      </c>
    </row>
    <row r="23" spans="1:7" x14ac:dyDescent="0.2">
      <c r="A23" s="1" t="s">
        <v>17</v>
      </c>
      <c r="B23" s="1">
        <v>13278449.281002879</v>
      </c>
      <c r="C23">
        <v>0.79258574582049535</v>
      </c>
      <c r="D23">
        <v>0.21290302429106331</v>
      </c>
      <c r="E23">
        <v>18.3</v>
      </c>
      <c r="F23">
        <v>26.4</v>
      </c>
      <c r="G23" s="81">
        <f t="shared" si="0"/>
        <v>70.408489690410022</v>
      </c>
    </row>
    <row r="24" spans="1:7" x14ac:dyDescent="0.2">
      <c r="A24" s="1" t="s">
        <v>36</v>
      </c>
      <c r="B24" s="1">
        <v>6313170.1313690832</v>
      </c>
      <c r="C24">
        <v>0.43138343188198647</v>
      </c>
      <c r="D24">
        <v>1.0023555065035601</v>
      </c>
      <c r="E24">
        <v>25.4</v>
      </c>
      <c r="F24">
        <v>30.7</v>
      </c>
      <c r="G24" s="81">
        <f t="shared" si="0"/>
        <v>68.474393594412263</v>
      </c>
    </row>
    <row r="25" spans="1:7" x14ac:dyDescent="0.2">
      <c r="A25" s="1" t="s">
        <v>26</v>
      </c>
      <c r="B25" s="1">
        <v>15948467.153800709</v>
      </c>
      <c r="C25">
        <v>0.95325274549063521</v>
      </c>
      <c r="D25">
        <v>0.27244220951405401</v>
      </c>
      <c r="E25">
        <v>20.6</v>
      </c>
      <c r="F25">
        <v>21.6</v>
      </c>
      <c r="G25" s="81">
        <f t="shared" si="0"/>
        <v>68.005808283257196</v>
      </c>
    </row>
    <row r="26" spans="1:7" x14ac:dyDescent="0.2">
      <c r="A26" s="1" t="s">
        <v>35</v>
      </c>
      <c r="B26" s="1">
        <v>15408037.488144966</v>
      </c>
      <c r="C26">
        <v>1.3187162982950125</v>
      </c>
      <c r="D26">
        <v>0.19401231214731249</v>
      </c>
      <c r="E26">
        <v>21.2</v>
      </c>
      <c r="F26">
        <v>25.4</v>
      </c>
      <c r="G26" s="81">
        <f t="shared" si="0"/>
        <v>64.872878519476117</v>
      </c>
    </row>
    <row r="27" spans="1:7" x14ac:dyDescent="0.2">
      <c r="A27" s="1" t="s">
        <v>19</v>
      </c>
      <c r="B27" s="1">
        <v>19535158.562772445</v>
      </c>
      <c r="C27">
        <v>1.1007112986188703</v>
      </c>
      <c r="D27">
        <v>0.32318723769514301</v>
      </c>
      <c r="E27">
        <v>20</v>
      </c>
      <c r="F27">
        <v>22.2</v>
      </c>
      <c r="G27" s="81">
        <f t="shared" si="0"/>
        <v>63.944810893420609</v>
      </c>
    </row>
    <row r="28" spans="1:7" x14ac:dyDescent="0.2">
      <c r="A28" s="1" t="s">
        <v>12</v>
      </c>
      <c r="B28" s="1">
        <v>14647231.992151799</v>
      </c>
      <c r="C28">
        <v>1.0753995944477437</v>
      </c>
      <c r="D28">
        <v>0.402631818089565</v>
      </c>
      <c r="E28">
        <v>21.1</v>
      </c>
      <c r="F28">
        <v>33.4</v>
      </c>
      <c r="G28" s="81">
        <f t="shared" si="0"/>
        <v>62.55210758142006</v>
      </c>
    </row>
    <row r="29" spans="1:7" x14ac:dyDescent="0.2">
      <c r="A29" s="1" t="s">
        <v>22</v>
      </c>
      <c r="B29" s="1">
        <v>19591834.895715382</v>
      </c>
      <c r="C29">
        <v>1.2281268594164416</v>
      </c>
      <c r="D29">
        <v>0.39489038987160197</v>
      </c>
      <c r="E29">
        <v>18.100000000000001</v>
      </c>
      <c r="F29">
        <v>24</v>
      </c>
      <c r="G29" s="81">
        <f t="shared" si="0"/>
        <v>62.478170478204518</v>
      </c>
    </row>
    <row r="30" spans="1:7" x14ac:dyDescent="0.2">
      <c r="A30" s="1" t="s">
        <v>18</v>
      </c>
      <c r="B30" s="1">
        <v>11528832.195816793</v>
      </c>
      <c r="C30">
        <v>1.0124549637212388</v>
      </c>
      <c r="D30">
        <v>1.4477921512806611</v>
      </c>
      <c r="E30">
        <v>31.4</v>
      </c>
      <c r="F30">
        <v>13.7</v>
      </c>
      <c r="G30" s="81">
        <f t="shared" si="0"/>
        <v>62.105833884808035</v>
      </c>
    </row>
    <row r="31" spans="1:7" x14ac:dyDescent="0.2">
      <c r="A31" s="1" t="s">
        <v>24</v>
      </c>
      <c r="B31" s="114">
        <v>23516699.6198502</v>
      </c>
      <c r="C31">
        <v>1.1558065694944943</v>
      </c>
      <c r="D31">
        <v>0.36903114642076801</v>
      </c>
      <c r="E31">
        <v>22.5</v>
      </c>
      <c r="F31">
        <v>16.2</v>
      </c>
      <c r="G31" s="81">
        <f t="shared" si="0"/>
        <v>61.755738135076363</v>
      </c>
    </row>
    <row r="32" spans="1:7" x14ac:dyDescent="0.2">
      <c r="A32" s="1" t="s">
        <v>33</v>
      </c>
      <c r="B32" s="1">
        <v>22515030.120992441</v>
      </c>
      <c r="C32">
        <v>1.1068867393059385</v>
      </c>
      <c r="D32">
        <v>0.29060149007688141</v>
      </c>
      <c r="E32">
        <v>16.899999999999999</v>
      </c>
      <c r="F32">
        <v>25.5</v>
      </c>
      <c r="G32" s="81">
        <f t="shared" si="0"/>
        <v>61.652201290044403</v>
      </c>
    </row>
    <row r="33" spans="1:7" x14ac:dyDescent="0.2">
      <c r="A33" s="1" t="s">
        <v>14</v>
      </c>
      <c r="B33" s="1">
        <v>19700554.22312136</v>
      </c>
      <c r="C33">
        <v>1.4030751517343116</v>
      </c>
      <c r="D33">
        <v>1.19395895133687</v>
      </c>
      <c r="E33">
        <v>28.4</v>
      </c>
      <c r="F33">
        <v>13.6</v>
      </c>
      <c r="G33" s="81">
        <f t="shared" si="0"/>
        <v>56.198585168552249</v>
      </c>
    </row>
    <row r="34" spans="1:7" x14ac:dyDescent="0.2">
      <c r="A34" s="1" t="s">
        <v>30</v>
      </c>
      <c r="B34" s="1">
        <v>20480850.036789101</v>
      </c>
      <c r="C34">
        <v>1.3907586367425673</v>
      </c>
      <c r="D34">
        <v>1.1916280423964329</v>
      </c>
      <c r="E34">
        <v>28.6</v>
      </c>
      <c r="F34">
        <v>15.4</v>
      </c>
      <c r="G34" s="81">
        <f t="shared" si="0"/>
        <v>54.956330232499909</v>
      </c>
    </row>
    <row r="35" spans="1:7" x14ac:dyDescent="0.2">
      <c r="A35" s="1" t="s">
        <v>27</v>
      </c>
      <c r="B35" s="34">
        <v>31082098.964508526</v>
      </c>
      <c r="C35">
        <v>1.2090419261761363</v>
      </c>
      <c r="D35">
        <v>0.67509618078770095</v>
      </c>
      <c r="E35">
        <v>25.5</v>
      </c>
      <c r="F35">
        <v>20.8</v>
      </c>
      <c r="G35" s="81">
        <f t="shared" si="0"/>
        <v>50.82342209674384</v>
      </c>
    </row>
    <row r="37" spans="1:7" x14ac:dyDescent="0.2">
      <c r="A37" s="44"/>
      <c r="B37" s="44"/>
    </row>
  </sheetData>
  <mergeCells count="1">
    <mergeCell ref="A1:G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7390-2C1B-4FF4-A9C4-8654F2AE9329}">
  <dimension ref="A1:E38"/>
  <sheetViews>
    <sheetView topLeftCell="A6" zoomScale="69" zoomScaleNormal="69" workbookViewId="0">
      <selection activeCell="U10" sqref="U10"/>
    </sheetView>
  </sheetViews>
  <sheetFormatPr baseColWidth="10" defaultColWidth="8.83203125" defaultRowHeight="15" x14ac:dyDescent="0.2"/>
  <cols>
    <col min="1" max="8" width="15.6640625" customWidth="1"/>
  </cols>
  <sheetData>
    <row r="1" spans="1:5" ht="16" thickBot="1" x14ac:dyDescent="0.25">
      <c r="A1" s="118" t="s">
        <v>7</v>
      </c>
      <c r="B1" s="119"/>
      <c r="C1" s="119"/>
      <c r="D1" s="119"/>
      <c r="E1" s="122"/>
    </row>
    <row r="2" spans="1:5" x14ac:dyDescent="0.2">
      <c r="A2" s="26" t="s">
        <v>42</v>
      </c>
      <c r="B2" s="10">
        <v>0</v>
      </c>
      <c r="C2" s="10">
        <v>0</v>
      </c>
      <c r="D2" s="10">
        <v>-0.28799999999999998</v>
      </c>
      <c r="E2" s="67"/>
    </row>
    <row r="3" spans="1:5" ht="16" thickBot="1" x14ac:dyDescent="0.25">
      <c r="A3" s="26" t="s">
        <v>43</v>
      </c>
      <c r="B3" s="10">
        <v>100</v>
      </c>
      <c r="C3" s="10">
        <v>100</v>
      </c>
      <c r="D3" s="10">
        <v>2.5430000000000001</v>
      </c>
      <c r="E3" s="68"/>
    </row>
    <row r="4" spans="1:5" ht="49" thickBot="1" x14ac:dyDescent="0.25">
      <c r="A4" s="85" t="s">
        <v>275</v>
      </c>
      <c r="B4" s="86" t="s">
        <v>229</v>
      </c>
      <c r="C4" s="83" t="s">
        <v>230</v>
      </c>
      <c r="D4" s="87" t="s">
        <v>231</v>
      </c>
      <c r="E4" s="10"/>
    </row>
    <row r="5" spans="1:5" ht="176" x14ac:dyDescent="0.2">
      <c r="A5" s="85" t="s">
        <v>50</v>
      </c>
      <c r="B5" s="97" t="s">
        <v>232</v>
      </c>
      <c r="C5" s="97" t="s">
        <v>233</v>
      </c>
      <c r="D5" s="97" t="s">
        <v>234</v>
      </c>
      <c r="E5" s="10"/>
    </row>
    <row r="6" spans="1:5" ht="108" customHeight="1" x14ac:dyDescent="0.2">
      <c r="A6" s="49" t="s">
        <v>276</v>
      </c>
      <c r="B6" s="2" t="s">
        <v>235</v>
      </c>
      <c r="C6" s="2" t="s">
        <v>236</v>
      </c>
      <c r="D6" s="2" t="s">
        <v>271</v>
      </c>
      <c r="E6" s="2" t="s">
        <v>65</v>
      </c>
    </row>
    <row r="7" spans="1:5" x14ac:dyDescent="0.2">
      <c r="A7" s="1" t="s">
        <v>35</v>
      </c>
      <c r="B7">
        <v>25.2</v>
      </c>
      <c r="C7">
        <v>20.8778222190899</v>
      </c>
      <c r="D7">
        <v>1.2130000000000001</v>
      </c>
      <c r="E7" s="81">
        <f t="shared" ref="E7:E35" si="0">SUM(
(10-((10-0)*(B7-$B$2)/($B$3-$B$2))+0)+
(10-((10-0)*(C7-$C$2)/($C$3-$C$2))+0)+
(10-((10-0)*(D7-$D$2)/($D$3-$D$2))+0)
)/(3*10)*100</f>
        <v>66.967347850907387</v>
      </c>
    </row>
    <row r="8" spans="1:5" x14ac:dyDescent="0.2">
      <c r="A8" s="1" t="s">
        <v>39</v>
      </c>
      <c r="B8">
        <v>20.8</v>
      </c>
      <c r="C8">
        <v>17.562911343852701</v>
      </c>
      <c r="D8">
        <v>1.5649999999999999</v>
      </c>
      <c r="E8" s="81">
        <f t="shared" si="0"/>
        <v>65.394395147245135</v>
      </c>
    </row>
    <row r="9" spans="1:5" ht="15" customHeight="1" x14ac:dyDescent="0.2">
      <c r="A9" s="1" t="s">
        <v>28</v>
      </c>
      <c r="B9">
        <v>20.399999999999999</v>
      </c>
      <c r="C9">
        <v>15.9260481922424</v>
      </c>
      <c r="D9">
        <v>1.482</v>
      </c>
      <c r="E9" s="81">
        <f t="shared" si="0"/>
        <v>67.050624934388523</v>
      </c>
    </row>
    <row r="10" spans="1:5" x14ac:dyDescent="0.2">
      <c r="A10" s="1" t="s">
        <v>21</v>
      </c>
      <c r="B10">
        <v>19.7</v>
      </c>
      <c r="C10">
        <v>9.6979278628495305</v>
      </c>
      <c r="D10">
        <v>1.3120000000000001</v>
      </c>
      <c r="E10" s="81">
        <f t="shared" si="0"/>
        <v>71.361646793862349</v>
      </c>
    </row>
    <row r="11" spans="1:5" x14ac:dyDescent="0.2">
      <c r="A11" s="1" t="s">
        <v>20</v>
      </c>
      <c r="B11">
        <v>19.600000000000001</v>
      </c>
      <c r="C11">
        <v>16.750711944660701</v>
      </c>
      <c r="D11">
        <v>1.478</v>
      </c>
      <c r="E11" s="81">
        <f t="shared" si="0"/>
        <v>67.089501293378731</v>
      </c>
    </row>
    <row r="12" spans="1:5" x14ac:dyDescent="0.2">
      <c r="A12" s="1" t="s">
        <v>12</v>
      </c>
      <c r="B12">
        <v>18</v>
      </c>
      <c r="C12">
        <v>11.814963616289299</v>
      </c>
      <c r="D12">
        <v>1.1930000000000001</v>
      </c>
      <c r="E12" s="81">
        <f t="shared" si="0"/>
        <v>72.623788767489103</v>
      </c>
    </row>
    <row r="13" spans="1:5" x14ac:dyDescent="0.2">
      <c r="A13" s="1" t="s">
        <v>41</v>
      </c>
      <c r="B13">
        <v>17.5</v>
      </c>
      <c r="C13">
        <v>25.0394253880491</v>
      </c>
      <c r="D13">
        <v>1.9379999999999999</v>
      </c>
      <c r="E13" s="81">
        <f t="shared" si="0"/>
        <v>59.610371685674437</v>
      </c>
    </row>
    <row r="14" spans="1:5" x14ac:dyDescent="0.2">
      <c r="A14" s="1" t="s">
        <v>29</v>
      </c>
      <c r="B14">
        <v>16.8</v>
      </c>
      <c r="C14">
        <v>10.029653438569399</v>
      </c>
      <c r="D14">
        <v>1.6910000000000001</v>
      </c>
      <c r="E14" s="81">
        <f t="shared" si="0"/>
        <v>67.755239740422709</v>
      </c>
    </row>
    <row r="15" spans="1:5" x14ac:dyDescent="0.2">
      <c r="A15" s="1" t="s">
        <v>27</v>
      </c>
      <c r="B15">
        <v>16.600000000000001</v>
      </c>
      <c r="C15">
        <v>8.2085767352683696</v>
      </c>
      <c r="D15">
        <v>1.0569999999999999</v>
      </c>
      <c r="E15" s="81">
        <f t="shared" si="0"/>
        <v>75.893903127570397</v>
      </c>
    </row>
    <row r="16" spans="1:5" x14ac:dyDescent="0.2">
      <c r="A16" s="1" t="s">
        <v>30</v>
      </c>
      <c r="B16">
        <v>16.399999999999999</v>
      </c>
      <c r="C16">
        <v>10.4726903888942</v>
      </c>
      <c r="D16">
        <v>0.95099999999999996</v>
      </c>
      <c r="E16" s="81">
        <f t="shared" si="0"/>
        <v>76.453951902630479</v>
      </c>
    </row>
    <row r="17" spans="1:5" x14ac:dyDescent="0.2">
      <c r="A17" s="1" t="s">
        <v>37</v>
      </c>
      <c r="B17">
        <v>15.7</v>
      </c>
      <c r="C17">
        <v>12.8865184713072</v>
      </c>
      <c r="D17">
        <v>1.1499999999999999</v>
      </c>
      <c r="E17" s="81">
        <f t="shared" si="0"/>
        <v>73.539569787793397</v>
      </c>
    </row>
    <row r="18" spans="1:5" x14ac:dyDescent="0.2">
      <c r="A18" s="1" t="s">
        <v>19</v>
      </c>
      <c r="B18">
        <v>14.8</v>
      </c>
      <c r="C18">
        <v>11.8532823587456</v>
      </c>
      <c r="D18">
        <v>1.2849999999999999</v>
      </c>
      <c r="E18" s="81">
        <f t="shared" si="0"/>
        <v>72.594437494688719</v>
      </c>
    </row>
    <row r="19" spans="1:5" x14ac:dyDescent="0.2">
      <c r="A19" s="1" t="s">
        <v>14</v>
      </c>
      <c r="B19" s="4">
        <v>13.5</v>
      </c>
      <c r="C19">
        <v>8.5503244014779405</v>
      </c>
      <c r="D19">
        <v>0.58899999999999997</v>
      </c>
      <c r="E19" s="81">
        <f t="shared" si="0"/>
        <v>82.323740918334622</v>
      </c>
    </row>
    <row r="20" spans="1:5" x14ac:dyDescent="0.2">
      <c r="A20" s="1" t="s">
        <v>18</v>
      </c>
      <c r="B20" s="4">
        <v>13.5</v>
      </c>
      <c r="C20">
        <v>12.0344080729237</v>
      </c>
      <c r="D20">
        <v>0.90100000000000002</v>
      </c>
      <c r="E20" s="81">
        <f t="shared" si="0"/>
        <v>77.488766130407754</v>
      </c>
    </row>
    <row r="21" spans="1:5" x14ac:dyDescent="0.2">
      <c r="A21" s="1" t="s">
        <v>34</v>
      </c>
      <c r="B21" s="4">
        <v>13.5</v>
      </c>
      <c r="C21">
        <v>11.7047781866642</v>
      </c>
      <c r="D21">
        <v>1.2150000000000001</v>
      </c>
      <c r="E21" s="81">
        <f t="shared" si="0"/>
        <v>73.901480390151136</v>
      </c>
    </row>
    <row r="22" spans="1:5" x14ac:dyDescent="0.2">
      <c r="A22" s="1" t="s">
        <v>274</v>
      </c>
      <c r="B22" s="4">
        <v>13.5</v>
      </c>
      <c r="C22">
        <v>16.023979976086899</v>
      </c>
      <c r="D22">
        <v>1.56</v>
      </c>
      <c r="E22" s="81">
        <f t="shared" si="0"/>
        <v>68.399577615412454</v>
      </c>
    </row>
    <row r="23" spans="1:5" x14ac:dyDescent="0.2">
      <c r="A23" s="1" t="s">
        <v>16</v>
      </c>
      <c r="B23" s="4">
        <v>13.5</v>
      </c>
      <c r="C23">
        <v>6.4283831325852496</v>
      </c>
      <c r="D23">
        <v>2.536</v>
      </c>
      <c r="E23" s="81">
        <f t="shared" si="0"/>
        <v>60.106293106281782</v>
      </c>
    </row>
    <row r="24" spans="1:5" x14ac:dyDescent="0.2">
      <c r="A24" s="1" t="s">
        <v>25</v>
      </c>
      <c r="B24">
        <v>12.5</v>
      </c>
      <c r="C24">
        <v>16.218266380655798</v>
      </c>
      <c r="D24">
        <v>1.722</v>
      </c>
      <c r="E24" s="81">
        <f t="shared" si="0"/>
        <v>66.760695617139234</v>
      </c>
    </row>
    <row r="25" spans="1:5" x14ac:dyDescent="0.2">
      <c r="A25" s="1" t="s">
        <v>32</v>
      </c>
      <c r="B25">
        <v>12</v>
      </c>
      <c r="C25">
        <v>12.028767360745</v>
      </c>
      <c r="D25">
        <v>1.304</v>
      </c>
      <c r="E25" s="81">
        <f t="shared" si="0"/>
        <v>73.245562180823129</v>
      </c>
    </row>
    <row r="26" spans="1:5" x14ac:dyDescent="0.2">
      <c r="A26" s="1" t="s">
        <v>33</v>
      </c>
      <c r="B26">
        <v>11.4</v>
      </c>
      <c r="C26">
        <v>10.3031001048906</v>
      </c>
      <c r="D26">
        <v>1.103</v>
      </c>
      <c r="E26" s="81">
        <f t="shared" si="0"/>
        <v>76.387439491705493</v>
      </c>
    </row>
    <row r="27" spans="1:5" x14ac:dyDescent="0.2">
      <c r="A27" s="1" t="s">
        <v>23</v>
      </c>
      <c r="B27">
        <v>10.9</v>
      </c>
      <c r="C27">
        <v>13.4264575158321</v>
      </c>
      <c r="D27">
        <v>1.7370000000000001</v>
      </c>
      <c r="E27" s="81">
        <f t="shared" si="0"/>
        <v>68.048015868677652</v>
      </c>
    </row>
    <row r="28" spans="1:5" x14ac:dyDescent="0.2">
      <c r="A28" s="1" t="s">
        <v>40</v>
      </c>
      <c r="B28">
        <v>10.199999999999999</v>
      </c>
      <c r="C28">
        <v>6.73212401545877</v>
      </c>
      <c r="D28">
        <v>2.133</v>
      </c>
      <c r="E28" s="81">
        <f t="shared" si="0"/>
        <v>65.850130332301447</v>
      </c>
    </row>
    <row r="29" spans="1:5" x14ac:dyDescent="0.2">
      <c r="A29" s="1" t="s">
        <v>17</v>
      </c>
      <c r="B29">
        <v>9.1</v>
      </c>
      <c r="C29">
        <v>12.4779667308248</v>
      </c>
      <c r="D29">
        <v>1.397</v>
      </c>
      <c r="E29" s="81">
        <f t="shared" si="0"/>
        <v>72.967476296365817</v>
      </c>
    </row>
    <row r="30" spans="1:5" x14ac:dyDescent="0.2">
      <c r="A30" s="1" t="s">
        <v>22</v>
      </c>
      <c r="B30">
        <v>7.1</v>
      </c>
      <c r="C30">
        <v>6.18466509039924</v>
      </c>
      <c r="D30">
        <v>1.85</v>
      </c>
      <c r="E30" s="81">
        <f t="shared" si="0"/>
        <v>70.398105867076382</v>
      </c>
    </row>
    <row r="31" spans="1:5" x14ac:dyDescent="0.2">
      <c r="A31" s="1" t="s">
        <v>36</v>
      </c>
      <c r="B31">
        <v>6.8</v>
      </c>
      <c r="C31">
        <v>16.071245352364599</v>
      </c>
      <c r="D31">
        <v>1.29</v>
      </c>
      <c r="E31" s="81">
        <f t="shared" si="0"/>
        <v>73.796244484570337</v>
      </c>
    </row>
    <row r="32" spans="1:5" x14ac:dyDescent="0.2">
      <c r="A32" s="1" t="s">
        <v>24</v>
      </c>
      <c r="B32">
        <v>6.3</v>
      </c>
      <c r="C32">
        <v>5.9560011294156201</v>
      </c>
      <c r="D32">
        <v>1.5249999999999999</v>
      </c>
      <c r="E32" s="81">
        <f t="shared" si="0"/>
        <v>74.567674650020521</v>
      </c>
    </row>
    <row r="33" spans="1:5" x14ac:dyDescent="0.2">
      <c r="A33" s="1" t="s">
        <v>31</v>
      </c>
      <c r="B33">
        <v>6</v>
      </c>
      <c r="C33">
        <v>6.95651980294718</v>
      </c>
      <c r="D33">
        <v>1.417</v>
      </c>
      <c r="E33" s="81">
        <f t="shared" si="0"/>
        <v>75.605803890010193</v>
      </c>
    </row>
    <row r="34" spans="1:5" x14ac:dyDescent="0.2">
      <c r="A34" s="1" t="s">
        <v>38</v>
      </c>
      <c r="B34">
        <v>4.9000000000000004</v>
      </c>
      <c r="C34">
        <v>8.1607522479173493</v>
      </c>
      <c r="D34">
        <v>1.29</v>
      </c>
      <c r="E34" s="81">
        <f t="shared" si="0"/>
        <v>77.06640885271942</v>
      </c>
    </row>
    <row r="35" spans="1:5" x14ac:dyDescent="0.2">
      <c r="A35" s="1" t="s">
        <v>26</v>
      </c>
      <c r="B35">
        <v>4.5</v>
      </c>
      <c r="C35">
        <v>5.8613310008192796</v>
      </c>
      <c r="D35">
        <v>1.923</v>
      </c>
      <c r="E35" s="81">
        <f t="shared" si="0"/>
        <v>70.513019184820507</v>
      </c>
    </row>
    <row r="37" spans="1:5" x14ac:dyDescent="0.2">
      <c r="A37" s="44"/>
      <c r="C37" s="101"/>
      <c r="D37" s="101"/>
    </row>
    <row r="38" spans="1:5" x14ac:dyDescent="0.2">
      <c r="A38" s="44"/>
    </row>
  </sheetData>
  <mergeCells count="1">
    <mergeCell ref="A1:E1"/>
  </mergeCells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95A5-E1D7-4FA9-8937-05525A30AA05}">
  <dimension ref="A1"/>
  <sheetViews>
    <sheetView topLeftCell="B1" workbookViewId="0">
      <selection activeCell="E8" sqref="E8"/>
    </sheetView>
  </sheetViews>
  <sheetFormatPr baseColWidth="10" defaultColWidth="8.83203125" defaultRowHeight="1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Document" dvAspect="DVASPECT_ICON" shapeId="9218" r:id="rId3">
          <objectPr defaultSize="0" autoPict="0" r:id="rId4">
            <anchor moveWithCells="1">
              <from>
                <xdr:col>2</xdr:col>
                <xdr:colOff>254000</xdr:colOff>
                <xdr:row>2</xdr:row>
                <xdr:rowOff>63500</xdr:rowOff>
              </from>
              <to>
                <xdr:col>5</xdr:col>
                <xdr:colOff>431800</xdr:colOff>
                <xdr:row>10</xdr:row>
                <xdr:rowOff>50800</xdr:rowOff>
              </to>
            </anchor>
          </objectPr>
        </oleObject>
      </mc:Choice>
      <mc:Fallback>
        <oleObject progId="Document" dvAspect="DVASPECT_ICON" shapeId="9218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ADA655007A143B12AB50BC86CE660" ma:contentTypeVersion="22" ma:contentTypeDescription="Opret et nyt dokument." ma:contentTypeScope="" ma:versionID="e777707b047a8cb47842740b35e891ec">
  <xsd:schema xmlns:xsd="http://www.w3.org/2001/XMLSchema" xmlns:xs="http://www.w3.org/2001/XMLSchema" xmlns:p="http://schemas.microsoft.com/office/2006/metadata/properties" xmlns:ns2="e36f9c7d-dd19-439b-8cae-ee010e69ad73" xmlns:ns3="b378560e-2479-4d56-9f78-a4f218221aaf" targetNamespace="http://schemas.microsoft.com/office/2006/metadata/properties" ma:root="true" ma:fieldsID="f5a2332e04da0a040b2d6c53ab56c40f" ns2:_="" ns3:_="">
    <xsd:import namespace="e36f9c7d-dd19-439b-8cae-ee010e69ad73"/>
    <xsd:import namespace="b378560e-2479-4d56-9f78-a4f218221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TaxKeywordTaxHTFiel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f9c7d-dd19-439b-8cae-ee010e69a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5d7dd3c6-2da8-48ec-94ca-0c25200b8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8560e-2479-4d56-9f78-a4f218221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6b8cb737-20f0-4c3f-946e-7e6773051e06}" ma:internalName="TaxCatchAll" ma:readOnly="false" ma:showField="CatchAllData" ma:web="b378560e-2479-4d56-9f78-a4f218221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Virksomhedsnøgleord" ma:readOnly="false" ma:fieldId="{23f27201-bee3-471e-b2e7-b64fd8b7ca38}" ma:taxonomyMulti="true" ma:sspId="5d7dd3c6-2da8-48ec-94ca-0c25200b827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 ma:index="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6f9c7d-dd19-439b-8cae-ee010e69ad73">
      <Terms xmlns="http://schemas.microsoft.com/office/infopath/2007/PartnerControls"/>
    </lcf76f155ced4ddcb4097134ff3c332f>
    <TaxCatchAll xmlns="b378560e-2479-4d56-9f78-a4f218221aaf" xsi:nil="true"/>
    <TaxKeywordTaxHTField xmlns="b378560e-2479-4d56-9f78-a4f218221aaf">
      <Terms xmlns="http://schemas.microsoft.com/office/infopath/2007/PartnerControls"/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D91458-BA15-42C1-89D8-4B2C65B5A3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6f9c7d-dd19-439b-8cae-ee010e69ad73"/>
    <ds:schemaRef ds:uri="b378560e-2479-4d56-9f78-a4f218221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98430D-4EF1-4379-8D90-54122325CB7C}">
  <ds:schemaRefs>
    <ds:schemaRef ds:uri="http://purl.org/dc/terms/"/>
    <ds:schemaRef ds:uri="b378560e-2479-4d56-9f78-a4f218221aaf"/>
    <ds:schemaRef ds:uri="http://schemas.microsoft.com/office/2006/documentManagement/types"/>
    <ds:schemaRef ds:uri="e36f9c7d-dd19-439b-8cae-ee010e69ad73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E7F0C5-5D63-44E2-A9A3-C06FE86CED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Aggregate Scores</vt:lpstr>
      <vt:lpstr>Policy Context</vt:lpstr>
      <vt:lpstr>Access and Care Coverage</vt:lpstr>
      <vt:lpstr>Health System Characteristics</vt:lpstr>
      <vt:lpstr>Disease Burden</vt:lpstr>
      <vt:lpstr>Environmental Factors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Henry Gallen</dc:creator>
  <cp:keywords/>
  <dc:description/>
  <cp:lastModifiedBy>Microsoft Office User</cp:lastModifiedBy>
  <cp:revision/>
  <dcterms:created xsi:type="dcterms:W3CDTF">2023-01-17T15:19:27Z</dcterms:created>
  <dcterms:modified xsi:type="dcterms:W3CDTF">2023-04-14T10:56:38Z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ediaServiceImageTags">
    <vt:lpwstr/>
  </property>
  <property fmtid="{D5CDD505-2E9C-101B-9397-08002B2CF9AE}" pid="4" name="ContentTypeId">
    <vt:lpwstr>0x0101008E0ADA655007A143B12AB50BC86CE660</vt:lpwstr>
  </property>
</Properties>
</file>