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nexia.sharepoint.com/sites/ALQUILERSEGURO/ALQUILER_SEGURO/COMUNICACION AS/2. NOTAS DE PRENSA/2026/9. SEPTIEMBRE/Casa47-CriterioAsequibilidad/Recursos/"/>
    </mc:Choice>
  </mc:AlternateContent>
  <xr:revisionPtr revIDLastSave="59" documentId="13_ncr:1_{40616730-DC16-42E2-B66D-0DE935943658}" xr6:coauthVersionLast="47" xr6:coauthVersionMax="47" xr10:uidLastSave="{488E9845-34F2-4887-80EE-5E826B81425B}"/>
  <workbookProtection lockStructure="1"/>
  <bookViews>
    <workbookView xWindow="-108" yWindow="-108" windowWidth="23256" windowHeight="12456" xr2:uid="{00000000-000D-0000-FFFF-FFFF00000000}"/>
  </bookViews>
  <sheets>
    <sheet name="Datos Viviendas Casa47" sheetId="1" r:id="rId1"/>
    <sheet name="Supuestos" sheetId="2" state="hidden" r:id="rId2"/>
  </sheet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" i="1" l="1"/>
  <c r="P15" i="1" s="1"/>
  <c r="B7" i="2"/>
  <c r="Q569" i="1" s="1"/>
  <c r="R569" i="1" s="1"/>
  <c r="N646" i="1"/>
  <c r="P646" i="1" s="1"/>
  <c r="M646" i="1"/>
  <c r="O646" i="1" s="1"/>
  <c r="N645" i="1"/>
  <c r="P645" i="1" s="1"/>
  <c r="M645" i="1"/>
  <c r="O645" i="1" s="1"/>
  <c r="N644" i="1"/>
  <c r="P644" i="1" s="1"/>
  <c r="M644" i="1"/>
  <c r="O644" i="1" s="1"/>
  <c r="N643" i="1"/>
  <c r="P643" i="1" s="1"/>
  <c r="M643" i="1"/>
  <c r="O643" i="1" s="1"/>
  <c r="N642" i="1"/>
  <c r="P642" i="1" s="1"/>
  <c r="M642" i="1"/>
  <c r="O642" i="1" s="1"/>
  <c r="N641" i="1"/>
  <c r="P641" i="1" s="1"/>
  <c r="M641" i="1"/>
  <c r="O641" i="1" s="1"/>
  <c r="N640" i="1"/>
  <c r="P640" i="1" s="1"/>
  <c r="M640" i="1"/>
  <c r="O640" i="1" s="1"/>
  <c r="N639" i="1"/>
  <c r="P639" i="1" s="1"/>
  <c r="M639" i="1"/>
  <c r="O639" i="1" s="1"/>
  <c r="N638" i="1"/>
  <c r="P638" i="1" s="1"/>
  <c r="M638" i="1"/>
  <c r="O638" i="1" s="1"/>
  <c r="N637" i="1"/>
  <c r="P637" i="1" s="1"/>
  <c r="M637" i="1"/>
  <c r="O637" i="1" s="1"/>
  <c r="N636" i="1"/>
  <c r="P636" i="1" s="1"/>
  <c r="M636" i="1"/>
  <c r="O636" i="1" s="1"/>
  <c r="N635" i="1"/>
  <c r="P635" i="1" s="1"/>
  <c r="M635" i="1"/>
  <c r="O635" i="1" s="1"/>
  <c r="N634" i="1"/>
  <c r="P634" i="1" s="1"/>
  <c r="M634" i="1"/>
  <c r="O634" i="1" s="1"/>
  <c r="N633" i="1"/>
  <c r="P633" i="1" s="1"/>
  <c r="M633" i="1"/>
  <c r="O633" i="1" s="1"/>
  <c r="N632" i="1"/>
  <c r="P632" i="1" s="1"/>
  <c r="M632" i="1"/>
  <c r="O632" i="1" s="1"/>
  <c r="N631" i="1"/>
  <c r="P631" i="1" s="1"/>
  <c r="M631" i="1"/>
  <c r="O631" i="1" s="1"/>
  <c r="N630" i="1"/>
  <c r="P630" i="1" s="1"/>
  <c r="M630" i="1"/>
  <c r="O630" i="1" s="1"/>
  <c r="N629" i="1"/>
  <c r="P629" i="1" s="1"/>
  <c r="M629" i="1"/>
  <c r="O629" i="1" s="1"/>
  <c r="N628" i="1"/>
  <c r="P628" i="1" s="1"/>
  <c r="M628" i="1"/>
  <c r="O628" i="1" s="1"/>
  <c r="N627" i="1"/>
  <c r="P627" i="1" s="1"/>
  <c r="M627" i="1"/>
  <c r="O627" i="1" s="1"/>
  <c r="N626" i="1"/>
  <c r="P626" i="1" s="1"/>
  <c r="M626" i="1"/>
  <c r="O626" i="1" s="1"/>
  <c r="N625" i="1"/>
  <c r="P625" i="1" s="1"/>
  <c r="M625" i="1"/>
  <c r="O625" i="1" s="1"/>
  <c r="N624" i="1"/>
  <c r="P624" i="1" s="1"/>
  <c r="M624" i="1"/>
  <c r="O624" i="1" s="1"/>
  <c r="N623" i="1"/>
  <c r="P623" i="1" s="1"/>
  <c r="M623" i="1"/>
  <c r="O623" i="1" s="1"/>
  <c r="N622" i="1"/>
  <c r="P622" i="1" s="1"/>
  <c r="M622" i="1"/>
  <c r="O622" i="1" s="1"/>
  <c r="N621" i="1"/>
  <c r="P621" i="1" s="1"/>
  <c r="M621" i="1"/>
  <c r="O621" i="1" s="1"/>
  <c r="N620" i="1"/>
  <c r="P620" i="1" s="1"/>
  <c r="M620" i="1"/>
  <c r="O620" i="1" s="1"/>
  <c r="N619" i="1"/>
  <c r="P619" i="1" s="1"/>
  <c r="M619" i="1"/>
  <c r="O619" i="1" s="1"/>
  <c r="N618" i="1"/>
  <c r="P618" i="1" s="1"/>
  <c r="M618" i="1"/>
  <c r="O618" i="1" s="1"/>
  <c r="N617" i="1"/>
  <c r="P617" i="1" s="1"/>
  <c r="M617" i="1"/>
  <c r="O617" i="1" s="1"/>
  <c r="N616" i="1"/>
  <c r="P616" i="1" s="1"/>
  <c r="M616" i="1"/>
  <c r="O616" i="1" s="1"/>
  <c r="N615" i="1"/>
  <c r="P615" i="1" s="1"/>
  <c r="M615" i="1"/>
  <c r="O615" i="1" s="1"/>
  <c r="N614" i="1"/>
  <c r="P614" i="1" s="1"/>
  <c r="M614" i="1"/>
  <c r="O614" i="1" s="1"/>
  <c r="N613" i="1"/>
  <c r="P613" i="1" s="1"/>
  <c r="M613" i="1"/>
  <c r="O613" i="1" s="1"/>
  <c r="N612" i="1"/>
  <c r="P612" i="1" s="1"/>
  <c r="M612" i="1"/>
  <c r="O612" i="1" s="1"/>
  <c r="N611" i="1"/>
  <c r="P611" i="1" s="1"/>
  <c r="M611" i="1"/>
  <c r="O611" i="1" s="1"/>
  <c r="N610" i="1"/>
  <c r="P610" i="1" s="1"/>
  <c r="M610" i="1"/>
  <c r="O610" i="1" s="1"/>
  <c r="N609" i="1"/>
  <c r="P609" i="1" s="1"/>
  <c r="M609" i="1"/>
  <c r="O609" i="1" s="1"/>
  <c r="N608" i="1"/>
  <c r="P608" i="1" s="1"/>
  <c r="M608" i="1"/>
  <c r="O608" i="1" s="1"/>
  <c r="N607" i="1"/>
  <c r="P607" i="1" s="1"/>
  <c r="M607" i="1"/>
  <c r="O607" i="1" s="1"/>
  <c r="N606" i="1"/>
  <c r="P606" i="1" s="1"/>
  <c r="M606" i="1"/>
  <c r="O606" i="1" s="1"/>
  <c r="N605" i="1"/>
  <c r="P605" i="1" s="1"/>
  <c r="M605" i="1"/>
  <c r="O605" i="1" s="1"/>
  <c r="N604" i="1"/>
  <c r="P604" i="1" s="1"/>
  <c r="M604" i="1"/>
  <c r="O604" i="1" s="1"/>
  <c r="N603" i="1"/>
  <c r="P603" i="1" s="1"/>
  <c r="M603" i="1"/>
  <c r="O603" i="1" s="1"/>
  <c r="N602" i="1"/>
  <c r="P602" i="1" s="1"/>
  <c r="M602" i="1"/>
  <c r="O602" i="1" s="1"/>
  <c r="N601" i="1"/>
  <c r="P601" i="1" s="1"/>
  <c r="M601" i="1"/>
  <c r="O601" i="1" s="1"/>
  <c r="N600" i="1"/>
  <c r="P600" i="1" s="1"/>
  <c r="M600" i="1"/>
  <c r="O600" i="1" s="1"/>
  <c r="N599" i="1"/>
  <c r="P599" i="1" s="1"/>
  <c r="M599" i="1"/>
  <c r="O599" i="1" s="1"/>
  <c r="N598" i="1"/>
  <c r="P598" i="1" s="1"/>
  <c r="M598" i="1"/>
  <c r="O598" i="1" s="1"/>
  <c r="N597" i="1"/>
  <c r="P597" i="1" s="1"/>
  <c r="M597" i="1"/>
  <c r="O597" i="1" s="1"/>
  <c r="N596" i="1"/>
  <c r="P596" i="1" s="1"/>
  <c r="M596" i="1"/>
  <c r="O596" i="1" s="1"/>
  <c r="N595" i="1"/>
  <c r="P595" i="1" s="1"/>
  <c r="M595" i="1"/>
  <c r="O595" i="1" s="1"/>
  <c r="N594" i="1"/>
  <c r="P594" i="1" s="1"/>
  <c r="M594" i="1"/>
  <c r="O594" i="1" s="1"/>
  <c r="N593" i="1"/>
  <c r="P593" i="1" s="1"/>
  <c r="M593" i="1"/>
  <c r="O593" i="1" s="1"/>
  <c r="N592" i="1"/>
  <c r="P592" i="1" s="1"/>
  <c r="M592" i="1"/>
  <c r="O592" i="1" s="1"/>
  <c r="N591" i="1"/>
  <c r="P591" i="1" s="1"/>
  <c r="M591" i="1"/>
  <c r="O591" i="1" s="1"/>
  <c r="N590" i="1"/>
  <c r="P590" i="1" s="1"/>
  <c r="M590" i="1"/>
  <c r="O590" i="1" s="1"/>
  <c r="N589" i="1"/>
  <c r="P589" i="1" s="1"/>
  <c r="M589" i="1"/>
  <c r="O589" i="1" s="1"/>
  <c r="N588" i="1"/>
  <c r="P588" i="1" s="1"/>
  <c r="M588" i="1"/>
  <c r="O588" i="1" s="1"/>
  <c r="N587" i="1"/>
  <c r="P587" i="1" s="1"/>
  <c r="M587" i="1"/>
  <c r="O587" i="1" s="1"/>
  <c r="N586" i="1"/>
  <c r="P586" i="1" s="1"/>
  <c r="M586" i="1"/>
  <c r="O586" i="1" s="1"/>
  <c r="N585" i="1"/>
  <c r="P585" i="1" s="1"/>
  <c r="M585" i="1"/>
  <c r="O585" i="1" s="1"/>
  <c r="N584" i="1"/>
  <c r="P584" i="1" s="1"/>
  <c r="M584" i="1"/>
  <c r="O584" i="1" s="1"/>
  <c r="N583" i="1"/>
  <c r="P583" i="1" s="1"/>
  <c r="M583" i="1"/>
  <c r="O583" i="1" s="1"/>
  <c r="N582" i="1"/>
  <c r="P582" i="1" s="1"/>
  <c r="M582" i="1"/>
  <c r="O582" i="1" s="1"/>
  <c r="N581" i="1"/>
  <c r="P581" i="1" s="1"/>
  <c r="M581" i="1"/>
  <c r="O581" i="1" s="1"/>
  <c r="N580" i="1"/>
  <c r="P580" i="1" s="1"/>
  <c r="M580" i="1"/>
  <c r="O580" i="1" s="1"/>
  <c r="N579" i="1"/>
  <c r="P579" i="1" s="1"/>
  <c r="M579" i="1"/>
  <c r="O579" i="1" s="1"/>
  <c r="N578" i="1"/>
  <c r="P578" i="1" s="1"/>
  <c r="M578" i="1"/>
  <c r="O578" i="1" s="1"/>
  <c r="N577" i="1"/>
  <c r="P577" i="1" s="1"/>
  <c r="M577" i="1"/>
  <c r="O577" i="1" s="1"/>
  <c r="N576" i="1"/>
  <c r="P576" i="1" s="1"/>
  <c r="M576" i="1"/>
  <c r="O576" i="1" s="1"/>
  <c r="N575" i="1"/>
  <c r="P575" i="1" s="1"/>
  <c r="M575" i="1"/>
  <c r="O575" i="1" s="1"/>
  <c r="N574" i="1"/>
  <c r="P574" i="1" s="1"/>
  <c r="M574" i="1"/>
  <c r="O574" i="1" s="1"/>
  <c r="N573" i="1"/>
  <c r="P573" i="1" s="1"/>
  <c r="M573" i="1"/>
  <c r="O573" i="1" s="1"/>
  <c r="N572" i="1"/>
  <c r="P572" i="1" s="1"/>
  <c r="M572" i="1"/>
  <c r="O572" i="1" s="1"/>
  <c r="N571" i="1"/>
  <c r="P571" i="1" s="1"/>
  <c r="M571" i="1"/>
  <c r="O571" i="1" s="1"/>
  <c r="N570" i="1"/>
  <c r="P570" i="1" s="1"/>
  <c r="M570" i="1"/>
  <c r="O570" i="1" s="1"/>
  <c r="N569" i="1"/>
  <c r="P569" i="1" s="1"/>
  <c r="M569" i="1"/>
  <c r="O569" i="1" s="1"/>
  <c r="N568" i="1"/>
  <c r="P568" i="1" s="1"/>
  <c r="M568" i="1"/>
  <c r="O568" i="1" s="1"/>
  <c r="N567" i="1"/>
  <c r="P567" i="1" s="1"/>
  <c r="M567" i="1"/>
  <c r="O567" i="1" s="1"/>
  <c r="N566" i="1"/>
  <c r="P566" i="1" s="1"/>
  <c r="M566" i="1"/>
  <c r="O566" i="1" s="1"/>
  <c r="N565" i="1"/>
  <c r="P565" i="1" s="1"/>
  <c r="M565" i="1"/>
  <c r="O565" i="1" s="1"/>
  <c r="N564" i="1"/>
  <c r="P564" i="1" s="1"/>
  <c r="M564" i="1"/>
  <c r="O564" i="1" s="1"/>
  <c r="N563" i="1"/>
  <c r="P563" i="1" s="1"/>
  <c r="M563" i="1"/>
  <c r="O563" i="1" s="1"/>
  <c r="N562" i="1"/>
  <c r="P562" i="1" s="1"/>
  <c r="M562" i="1"/>
  <c r="O562" i="1" s="1"/>
  <c r="N561" i="1"/>
  <c r="P561" i="1" s="1"/>
  <c r="M561" i="1"/>
  <c r="O561" i="1" s="1"/>
  <c r="N560" i="1"/>
  <c r="P560" i="1" s="1"/>
  <c r="M560" i="1"/>
  <c r="O560" i="1" s="1"/>
  <c r="N559" i="1"/>
  <c r="P559" i="1" s="1"/>
  <c r="M559" i="1"/>
  <c r="O559" i="1" s="1"/>
  <c r="N558" i="1"/>
  <c r="P558" i="1" s="1"/>
  <c r="M558" i="1"/>
  <c r="O558" i="1" s="1"/>
  <c r="N557" i="1"/>
  <c r="P557" i="1" s="1"/>
  <c r="M557" i="1"/>
  <c r="O557" i="1" s="1"/>
  <c r="N556" i="1"/>
  <c r="P556" i="1" s="1"/>
  <c r="M556" i="1"/>
  <c r="O556" i="1" s="1"/>
  <c r="N555" i="1"/>
  <c r="P555" i="1" s="1"/>
  <c r="M555" i="1"/>
  <c r="O555" i="1" s="1"/>
  <c r="N554" i="1"/>
  <c r="P554" i="1" s="1"/>
  <c r="M554" i="1"/>
  <c r="O554" i="1" s="1"/>
  <c r="N553" i="1"/>
  <c r="P553" i="1" s="1"/>
  <c r="M553" i="1"/>
  <c r="O553" i="1" s="1"/>
  <c r="N552" i="1"/>
  <c r="P552" i="1" s="1"/>
  <c r="M552" i="1"/>
  <c r="O552" i="1" s="1"/>
  <c r="N551" i="1"/>
  <c r="P551" i="1" s="1"/>
  <c r="M551" i="1"/>
  <c r="O551" i="1" s="1"/>
  <c r="N550" i="1"/>
  <c r="P550" i="1" s="1"/>
  <c r="M550" i="1"/>
  <c r="O550" i="1" s="1"/>
  <c r="N549" i="1"/>
  <c r="P549" i="1" s="1"/>
  <c r="M549" i="1"/>
  <c r="O549" i="1" s="1"/>
  <c r="N548" i="1"/>
  <c r="P548" i="1" s="1"/>
  <c r="M548" i="1"/>
  <c r="O548" i="1" s="1"/>
  <c r="N547" i="1"/>
  <c r="P547" i="1" s="1"/>
  <c r="M547" i="1"/>
  <c r="O547" i="1" s="1"/>
  <c r="N546" i="1"/>
  <c r="P546" i="1" s="1"/>
  <c r="M546" i="1"/>
  <c r="O546" i="1" s="1"/>
  <c r="N545" i="1"/>
  <c r="P545" i="1" s="1"/>
  <c r="M545" i="1"/>
  <c r="O545" i="1" s="1"/>
  <c r="N544" i="1"/>
  <c r="P544" i="1" s="1"/>
  <c r="M544" i="1"/>
  <c r="O544" i="1" s="1"/>
  <c r="N543" i="1"/>
  <c r="P543" i="1" s="1"/>
  <c r="M543" i="1"/>
  <c r="O543" i="1" s="1"/>
  <c r="N542" i="1"/>
  <c r="P542" i="1" s="1"/>
  <c r="M542" i="1"/>
  <c r="O542" i="1" s="1"/>
  <c r="N541" i="1"/>
  <c r="P541" i="1" s="1"/>
  <c r="M541" i="1"/>
  <c r="O541" i="1" s="1"/>
  <c r="N540" i="1"/>
  <c r="P540" i="1" s="1"/>
  <c r="M540" i="1"/>
  <c r="O540" i="1" s="1"/>
  <c r="N539" i="1"/>
  <c r="P539" i="1" s="1"/>
  <c r="M539" i="1"/>
  <c r="O539" i="1" s="1"/>
  <c r="N538" i="1"/>
  <c r="P538" i="1" s="1"/>
  <c r="M538" i="1"/>
  <c r="O538" i="1" s="1"/>
  <c r="N537" i="1"/>
  <c r="P537" i="1" s="1"/>
  <c r="M537" i="1"/>
  <c r="O537" i="1" s="1"/>
  <c r="N536" i="1"/>
  <c r="P536" i="1" s="1"/>
  <c r="M536" i="1"/>
  <c r="O536" i="1" s="1"/>
  <c r="N535" i="1"/>
  <c r="P535" i="1" s="1"/>
  <c r="M535" i="1"/>
  <c r="O535" i="1" s="1"/>
  <c r="N534" i="1"/>
  <c r="P534" i="1" s="1"/>
  <c r="M534" i="1"/>
  <c r="O534" i="1" s="1"/>
  <c r="N533" i="1"/>
  <c r="P533" i="1" s="1"/>
  <c r="M533" i="1"/>
  <c r="O533" i="1" s="1"/>
  <c r="N532" i="1"/>
  <c r="P532" i="1" s="1"/>
  <c r="M532" i="1"/>
  <c r="O532" i="1" s="1"/>
  <c r="N531" i="1"/>
  <c r="P531" i="1" s="1"/>
  <c r="M531" i="1"/>
  <c r="O531" i="1" s="1"/>
  <c r="N530" i="1"/>
  <c r="P530" i="1" s="1"/>
  <c r="M530" i="1"/>
  <c r="O530" i="1" s="1"/>
  <c r="N529" i="1"/>
  <c r="P529" i="1" s="1"/>
  <c r="M529" i="1"/>
  <c r="O529" i="1" s="1"/>
  <c r="N528" i="1"/>
  <c r="P528" i="1" s="1"/>
  <c r="M528" i="1"/>
  <c r="O528" i="1" s="1"/>
  <c r="N527" i="1"/>
  <c r="P527" i="1" s="1"/>
  <c r="M527" i="1"/>
  <c r="O527" i="1" s="1"/>
  <c r="N526" i="1"/>
  <c r="P526" i="1" s="1"/>
  <c r="M526" i="1"/>
  <c r="O526" i="1" s="1"/>
  <c r="N525" i="1"/>
  <c r="P525" i="1" s="1"/>
  <c r="M525" i="1"/>
  <c r="O525" i="1" s="1"/>
  <c r="N524" i="1"/>
  <c r="P524" i="1" s="1"/>
  <c r="M524" i="1"/>
  <c r="O524" i="1" s="1"/>
  <c r="N523" i="1"/>
  <c r="P523" i="1" s="1"/>
  <c r="M523" i="1"/>
  <c r="O523" i="1" s="1"/>
  <c r="N522" i="1"/>
  <c r="P522" i="1" s="1"/>
  <c r="M522" i="1"/>
  <c r="O522" i="1" s="1"/>
  <c r="N521" i="1"/>
  <c r="P521" i="1" s="1"/>
  <c r="M521" i="1"/>
  <c r="O521" i="1" s="1"/>
  <c r="N520" i="1"/>
  <c r="P520" i="1" s="1"/>
  <c r="M520" i="1"/>
  <c r="O520" i="1" s="1"/>
  <c r="N519" i="1"/>
  <c r="P519" i="1" s="1"/>
  <c r="M519" i="1"/>
  <c r="O519" i="1" s="1"/>
  <c r="N518" i="1"/>
  <c r="P518" i="1" s="1"/>
  <c r="M518" i="1"/>
  <c r="O518" i="1" s="1"/>
  <c r="N517" i="1"/>
  <c r="P517" i="1" s="1"/>
  <c r="M517" i="1"/>
  <c r="O517" i="1" s="1"/>
  <c r="N516" i="1"/>
  <c r="P516" i="1" s="1"/>
  <c r="M516" i="1"/>
  <c r="O516" i="1" s="1"/>
  <c r="N515" i="1"/>
  <c r="P515" i="1" s="1"/>
  <c r="M515" i="1"/>
  <c r="O515" i="1" s="1"/>
  <c r="N514" i="1"/>
  <c r="P514" i="1" s="1"/>
  <c r="M514" i="1"/>
  <c r="O514" i="1" s="1"/>
  <c r="N513" i="1"/>
  <c r="P513" i="1" s="1"/>
  <c r="M513" i="1"/>
  <c r="O513" i="1" s="1"/>
  <c r="N512" i="1"/>
  <c r="P512" i="1" s="1"/>
  <c r="M512" i="1"/>
  <c r="O512" i="1" s="1"/>
  <c r="N511" i="1"/>
  <c r="P511" i="1" s="1"/>
  <c r="M511" i="1"/>
  <c r="O511" i="1" s="1"/>
  <c r="N510" i="1"/>
  <c r="P510" i="1" s="1"/>
  <c r="M510" i="1"/>
  <c r="O510" i="1" s="1"/>
  <c r="N509" i="1"/>
  <c r="P509" i="1" s="1"/>
  <c r="M509" i="1"/>
  <c r="O509" i="1" s="1"/>
  <c r="N508" i="1"/>
  <c r="P508" i="1" s="1"/>
  <c r="M508" i="1"/>
  <c r="O508" i="1" s="1"/>
  <c r="N507" i="1"/>
  <c r="P507" i="1" s="1"/>
  <c r="M507" i="1"/>
  <c r="O507" i="1" s="1"/>
  <c r="N506" i="1"/>
  <c r="P506" i="1" s="1"/>
  <c r="M506" i="1"/>
  <c r="O506" i="1" s="1"/>
  <c r="N505" i="1"/>
  <c r="P505" i="1" s="1"/>
  <c r="M505" i="1"/>
  <c r="O505" i="1" s="1"/>
  <c r="N504" i="1"/>
  <c r="P504" i="1" s="1"/>
  <c r="M504" i="1"/>
  <c r="O504" i="1" s="1"/>
  <c r="N503" i="1"/>
  <c r="P503" i="1" s="1"/>
  <c r="M503" i="1"/>
  <c r="O503" i="1" s="1"/>
  <c r="N502" i="1"/>
  <c r="P502" i="1" s="1"/>
  <c r="M502" i="1"/>
  <c r="O502" i="1" s="1"/>
  <c r="N501" i="1"/>
  <c r="P501" i="1" s="1"/>
  <c r="M501" i="1"/>
  <c r="O501" i="1" s="1"/>
  <c r="N500" i="1"/>
  <c r="P500" i="1" s="1"/>
  <c r="M500" i="1"/>
  <c r="O500" i="1" s="1"/>
  <c r="N499" i="1"/>
  <c r="P499" i="1" s="1"/>
  <c r="M499" i="1"/>
  <c r="O499" i="1" s="1"/>
  <c r="N498" i="1"/>
  <c r="P498" i="1" s="1"/>
  <c r="M498" i="1"/>
  <c r="O498" i="1" s="1"/>
  <c r="N497" i="1"/>
  <c r="P497" i="1" s="1"/>
  <c r="M497" i="1"/>
  <c r="O497" i="1" s="1"/>
  <c r="N496" i="1"/>
  <c r="P496" i="1" s="1"/>
  <c r="M496" i="1"/>
  <c r="O496" i="1" s="1"/>
  <c r="N495" i="1"/>
  <c r="P495" i="1" s="1"/>
  <c r="M495" i="1"/>
  <c r="O495" i="1" s="1"/>
  <c r="N494" i="1"/>
  <c r="P494" i="1" s="1"/>
  <c r="M494" i="1"/>
  <c r="O494" i="1" s="1"/>
  <c r="N493" i="1"/>
  <c r="P493" i="1" s="1"/>
  <c r="M493" i="1"/>
  <c r="O493" i="1" s="1"/>
  <c r="N492" i="1"/>
  <c r="P492" i="1" s="1"/>
  <c r="M492" i="1"/>
  <c r="O492" i="1" s="1"/>
  <c r="N491" i="1"/>
  <c r="P491" i="1" s="1"/>
  <c r="M491" i="1"/>
  <c r="O491" i="1" s="1"/>
  <c r="N490" i="1"/>
  <c r="P490" i="1" s="1"/>
  <c r="M490" i="1"/>
  <c r="O490" i="1" s="1"/>
  <c r="N489" i="1"/>
  <c r="P489" i="1" s="1"/>
  <c r="M489" i="1"/>
  <c r="O489" i="1" s="1"/>
  <c r="N488" i="1"/>
  <c r="P488" i="1" s="1"/>
  <c r="M488" i="1"/>
  <c r="O488" i="1" s="1"/>
  <c r="N487" i="1"/>
  <c r="P487" i="1" s="1"/>
  <c r="M487" i="1"/>
  <c r="O487" i="1" s="1"/>
  <c r="N486" i="1"/>
  <c r="P486" i="1" s="1"/>
  <c r="M486" i="1"/>
  <c r="O486" i="1" s="1"/>
  <c r="N485" i="1"/>
  <c r="P485" i="1" s="1"/>
  <c r="M485" i="1"/>
  <c r="O485" i="1" s="1"/>
  <c r="N484" i="1"/>
  <c r="P484" i="1" s="1"/>
  <c r="M484" i="1"/>
  <c r="O484" i="1" s="1"/>
  <c r="N483" i="1"/>
  <c r="P483" i="1" s="1"/>
  <c r="M483" i="1"/>
  <c r="O483" i="1" s="1"/>
  <c r="N482" i="1"/>
  <c r="P482" i="1" s="1"/>
  <c r="M482" i="1"/>
  <c r="O482" i="1" s="1"/>
  <c r="N481" i="1"/>
  <c r="P481" i="1" s="1"/>
  <c r="M481" i="1"/>
  <c r="O481" i="1" s="1"/>
  <c r="N480" i="1"/>
  <c r="P480" i="1" s="1"/>
  <c r="M480" i="1"/>
  <c r="O480" i="1" s="1"/>
  <c r="N479" i="1"/>
  <c r="P479" i="1" s="1"/>
  <c r="M479" i="1"/>
  <c r="O479" i="1" s="1"/>
  <c r="N478" i="1"/>
  <c r="P478" i="1" s="1"/>
  <c r="M478" i="1"/>
  <c r="O478" i="1" s="1"/>
  <c r="N477" i="1"/>
  <c r="P477" i="1" s="1"/>
  <c r="M477" i="1"/>
  <c r="O477" i="1" s="1"/>
  <c r="N476" i="1"/>
  <c r="P476" i="1" s="1"/>
  <c r="M476" i="1"/>
  <c r="O476" i="1" s="1"/>
  <c r="N475" i="1"/>
  <c r="P475" i="1" s="1"/>
  <c r="M475" i="1"/>
  <c r="O475" i="1" s="1"/>
  <c r="N474" i="1"/>
  <c r="P474" i="1" s="1"/>
  <c r="M474" i="1"/>
  <c r="O474" i="1" s="1"/>
  <c r="N473" i="1"/>
  <c r="P473" i="1" s="1"/>
  <c r="M473" i="1"/>
  <c r="O473" i="1" s="1"/>
  <c r="N472" i="1"/>
  <c r="P472" i="1" s="1"/>
  <c r="M472" i="1"/>
  <c r="O472" i="1" s="1"/>
  <c r="N471" i="1"/>
  <c r="P471" i="1" s="1"/>
  <c r="M471" i="1"/>
  <c r="O471" i="1" s="1"/>
  <c r="N470" i="1"/>
  <c r="P470" i="1" s="1"/>
  <c r="M470" i="1"/>
  <c r="O470" i="1" s="1"/>
  <c r="N469" i="1"/>
  <c r="P469" i="1" s="1"/>
  <c r="M469" i="1"/>
  <c r="O469" i="1" s="1"/>
  <c r="N468" i="1"/>
  <c r="P468" i="1" s="1"/>
  <c r="M468" i="1"/>
  <c r="O468" i="1" s="1"/>
  <c r="N467" i="1"/>
  <c r="P467" i="1" s="1"/>
  <c r="M467" i="1"/>
  <c r="O467" i="1" s="1"/>
  <c r="N466" i="1"/>
  <c r="P466" i="1" s="1"/>
  <c r="M466" i="1"/>
  <c r="O466" i="1" s="1"/>
  <c r="N465" i="1"/>
  <c r="P465" i="1" s="1"/>
  <c r="M465" i="1"/>
  <c r="O465" i="1" s="1"/>
  <c r="N464" i="1"/>
  <c r="P464" i="1" s="1"/>
  <c r="M464" i="1"/>
  <c r="O464" i="1" s="1"/>
  <c r="N463" i="1"/>
  <c r="P463" i="1" s="1"/>
  <c r="M463" i="1"/>
  <c r="O463" i="1" s="1"/>
  <c r="N462" i="1"/>
  <c r="P462" i="1" s="1"/>
  <c r="M462" i="1"/>
  <c r="O462" i="1" s="1"/>
  <c r="N461" i="1"/>
  <c r="P461" i="1" s="1"/>
  <c r="M461" i="1"/>
  <c r="O461" i="1" s="1"/>
  <c r="N460" i="1"/>
  <c r="P460" i="1" s="1"/>
  <c r="M460" i="1"/>
  <c r="O460" i="1" s="1"/>
  <c r="N459" i="1"/>
  <c r="P459" i="1" s="1"/>
  <c r="M459" i="1"/>
  <c r="O459" i="1" s="1"/>
  <c r="N458" i="1"/>
  <c r="P458" i="1" s="1"/>
  <c r="M458" i="1"/>
  <c r="O458" i="1" s="1"/>
  <c r="N457" i="1"/>
  <c r="P457" i="1" s="1"/>
  <c r="M457" i="1"/>
  <c r="O457" i="1" s="1"/>
  <c r="N456" i="1"/>
  <c r="P456" i="1" s="1"/>
  <c r="M456" i="1"/>
  <c r="O456" i="1" s="1"/>
  <c r="N455" i="1"/>
  <c r="P455" i="1" s="1"/>
  <c r="M455" i="1"/>
  <c r="O455" i="1" s="1"/>
  <c r="N454" i="1"/>
  <c r="P454" i="1" s="1"/>
  <c r="M454" i="1"/>
  <c r="O454" i="1" s="1"/>
  <c r="N453" i="1"/>
  <c r="P453" i="1" s="1"/>
  <c r="M453" i="1"/>
  <c r="O453" i="1" s="1"/>
  <c r="N452" i="1"/>
  <c r="P452" i="1" s="1"/>
  <c r="M452" i="1"/>
  <c r="O452" i="1" s="1"/>
  <c r="N451" i="1"/>
  <c r="P451" i="1" s="1"/>
  <c r="M451" i="1"/>
  <c r="O451" i="1" s="1"/>
  <c r="N450" i="1"/>
  <c r="P450" i="1" s="1"/>
  <c r="M450" i="1"/>
  <c r="O450" i="1" s="1"/>
  <c r="N449" i="1"/>
  <c r="P449" i="1" s="1"/>
  <c r="M449" i="1"/>
  <c r="O449" i="1" s="1"/>
  <c r="N448" i="1"/>
  <c r="P448" i="1" s="1"/>
  <c r="M448" i="1"/>
  <c r="O448" i="1" s="1"/>
  <c r="N447" i="1"/>
  <c r="P447" i="1" s="1"/>
  <c r="M447" i="1"/>
  <c r="O447" i="1" s="1"/>
  <c r="N446" i="1"/>
  <c r="P446" i="1" s="1"/>
  <c r="M446" i="1"/>
  <c r="O446" i="1" s="1"/>
  <c r="N445" i="1"/>
  <c r="P445" i="1" s="1"/>
  <c r="M445" i="1"/>
  <c r="O445" i="1" s="1"/>
  <c r="N444" i="1"/>
  <c r="P444" i="1" s="1"/>
  <c r="M444" i="1"/>
  <c r="O444" i="1" s="1"/>
  <c r="N443" i="1"/>
  <c r="P443" i="1" s="1"/>
  <c r="M443" i="1"/>
  <c r="O443" i="1" s="1"/>
  <c r="N442" i="1"/>
  <c r="P442" i="1" s="1"/>
  <c r="M442" i="1"/>
  <c r="O442" i="1" s="1"/>
  <c r="N441" i="1"/>
  <c r="P441" i="1" s="1"/>
  <c r="M441" i="1"/>
  <c r="O441" i="1" s="1"/>
  <c r="N440" i="1"/>
  <c r="P440" i="1" s="1"/>
  <c r="M440" i="1"/>
  <c r="O440" i="1" s="1"/>
  <c r="N439" i="1"/>
  <c r="P439" i="1" s="1"/>
  <c r="M439" i="1"/>
  <c r="O439" i="1" s="1"/>
  <c r="N438" i="1"/>
  <c r="P438" i="1" s="1"/>
  <c r="M438" i="1"/>
  <c r="O438" i="1" s="1"/>
  <c r="N437" i="1"/>
  <c r="P437" i="1" s="1"/>
  <c r="M437" i="1"/>
  <c r="O437" i="1" s="1"/>
  <c r="N436" i="1"/>
  <c r="P436" i="1" s="1"/>
  <c r="M436" i="1"/>
  <c r="O436" i="1" s="1"/>
  <c r="N435" i="1"/>
  <c r="P435" i="1" s="1"/>
  <c r="M435" i="1"/>
  <c r="O435" i="1" s="1"/>
  <c r="N434" i="1"/>
  <c r="P434" i="1" s="1"/>
  <c r="M434" i="1"/>
  <c r="O434" i="1" s="1"/>
  <c r="N433" i="1"/>
  <c r="P433" i="1" s="1"/>
  <c r="M433" i="1"/>
  <c r="O433" i="1" s="1"/>
  <c r="N432" i="1"/>
  <c r="P432" i="1" s="1"/>
  <c r="M432" i="1"/>
  <c r="O432" i="1" s="1"/>
  <c r="N431" i="1"/>
  <c r="P431" i="1" s="1"/>
  <c r="M431" i="1"/>
  <c r="O431" i="1" s="1"/>
  <c r="N430" i="1"/>
  <c r="P430" i="1" s="1"/>
  <c r="M430" i="1"/>
  <c r="O430" i="1" s="1"/>
  <c r="N429" i="1"/>
  <c r="P429" i="1" s="1"/>
  <c r="M429" i="1"/>
  <c r="O429" i="1" s="1"/>
  <c r="N428" i="1"/>
  <c r="P428" i="1" s="1"/>
  <c r="M428" i="1"/>
  <c r="O428" i="1" s="1"/>
  <c r="N427" i="1"/>
  <c r="P427" i="1" s="1"/>
  <c r="M427" i="1"/>
  <c r="O427" i="1" s="1"/>
  <c r="N426" i="1"/>
  <c r="P426" i="1" s="1"/>
  <c r="M426" i="1"/>
  <c r="O426" i="1" s="1"/>
  <c r="N425" i="1"/>
  <c r="P425" i="1" s="1"/>
  <c r="M425" i="1"/>
  <c r="O425" i="1" s="1"/>
  <c r="N424" i="1"/>
  <c r="P424" i="1" s="1"/>
  <c r="M424" i="1"/>
  <c r="O424" i="1" s="1"/>
  <c r="N423" i="1"/>
  <c r="P423" i="1" s="1"/>
  <c r="M423" i="1"/>
  <c r="O423" i="1" s="1"/>
  <c r="N422" i="1"/>
  <c r="P422" i="1" s="1"/>
  <c r="M422" i="1"/>
  <c r="O422" i="1" s="1"/>
  <c r="N421" i="1"/>
  <c r="P421" i="1" s="1"/>
  <c r="M421" i="1"/>
  <c r="O421" i="1" s="1"/>
  <c r="N420" i="1"/>
  <c r="P420" i="1" s="1"/>
  <c r="M420" i="1"/>
  <c r="O420" i="1" s="1"/>
  <c r="N419" i="1"/>
  <c r="P419" i="1" s="1"/>
  <c r="M419" i="1"/>
  <c r="O419" i="1" s="1"/>
  <c r="N418" i="1"/>
  <c r="P418" i="1" s="1"/>
  <c r="M418" i="1"/>
  <c r="O418" i="1" s="1"/>
  <c r="N417" i="1"/>
  <c r="P417" i="1" s="1"/>
  <c r="M417" i="1"/>
  <c r="O417" i="1" s="1"/>
  <c r="N416" i="1"/>
  <c r="P416" i="1" s="1"/>
  <c r="M416" i="1"/>
  <c r="O416" i="1" s="1"/>
  <c r="N415" i="1"/>
  <c r="P415" i="1" s="1"/>
  <c r="M415" i="1"/>
  <c r="O415" i="1" s="1"/>
  <c r="N414" i="1"/>
  <c r="P414" i="1" s="1"/>
  <c r="M414" i="1"/>
  <c r="O414" i="1" s="1"/>
  <c r="N413" i="1"/>
  <c r="P413" i="1" s="1"/>
  <c r="M413" i="1"/>
  <c r="O413" i="1" s="1"/>
  <c r="N412" i="1"/>
  <c r="P412" i="1" s="1"/>
  <c r="M412" i="1"/>
  <c r="O412" i="1" s="1"/>
  <c r="N411" i="1"/>
  <c r="P411" i="1" s="1"/>
  <c r="M411" i="1"/>
  <c r="O411" i="1" s="1"/>
  <c r="N410" i="1"/>
  <c r="P410" i="1" s="1"/>
  <c r="M410" i="1"/>
  <c r="O410" i="1" s="1"/>
  <c r="N409" i="1"/>
  <c r="P409" i="1" s="1"/>
  <c r="M409" i="1"/>
  <c r="O409" i="1" s="1"/>
  <c r="N408" i="1"/>
  <c r="P408" i="1" s="1"/>
  <c r="M408" i="1"/>
  <c r="O408" i="1" s="1"/>
  <c r="N407" i="1"/>
  <c r="P407" i="1" s="1"/>
  <c r="M407" i="1"/>
  <c r="O407" i="1" s="1"/>
  <c r="N406" i="1"/>
  <c r="P406" i="1" s="1"/>
  <c r="M406" i="1"/>
  <c r="O406" i="1" s="1"/>
  <c r="N405" i="1"/>
  <c r="P405" i="1" s="1"/>
  <c r="M405" i="1"/>
  <c r="O405" i="1" s="1"/>
  <c r="N404" i="1"/>
  <c r="P404" i="1" s="1"/>
  <c r="M404" i="1"/>
  <c r="O404" i="1" s="1"/>
  <c r="N403" i="1"/>
  <c r="P403" i="1" s="1"/>
  <c r="M403" i="1"/>
  <c r="O403" i="1" s="1"/>
  <c r="N402" i="1"/>
  <c r="P402" i="1" s="1"/>
  <c r="M402" i="1"/>
  <c r="O402" i="1" s="1"/>
  <c r="N401" i="1"/>
  <c r="P401" i="1" s="1"/>
  <c r="M401" i="1"/>
  <c r="O401" i="1" s="1"/>
  <c r="N400" i="1"/>
  <c r="P400" i="1" s="1"/>
  <c r="M400" i="1"/>
  <c r="O400" i="1" s="1"/>
  <c r="N399" i="1"/>
  <c r="P399" i="1" s="1"/>
  <c r="M399" i="1"/>
  <c r="O399" i="1" s="1"/>
  <c r="N398" i="1"/>
  <c r="P398" i="1" s="1"/>
  <c r="M398" i="1"/>
  <c r="O398" i="1" s="1"/>
  <c r="N397" i="1"/>
  <c r="P397" i="1" s="1"/>
  <c r="M397" i="1"/>
  <c r="O397" i="1" s="1"/>
  <c r="N396" i="1"/>
  <c r="P396" i="1" s="1"/>
  <c r="M396" i="1"/>
  <c r="O396" i="1" s="1"/>
  <c r="N395" i="1"/>
  <c r="P395" i="1" s="1"/>
  <c r="M395" i="1"/>
  <c r="O395" i="1" s="1"/>
  <c r="N394" i="1"/>
  <c r="P394" i="1" s="1"/>
  <c r="M394" i="1"/>
  <c r="O394" i="1" s="1"/>
  <c r="N393" i="1"/>
  <c r="P393" i="1" s="1"/>
  <c r="M393" i="1"/>
  <c r="O393" i="1" s="1"/>
  <c r="N392" i="1"/>
  <c r="P392" i="1" s="1"/>
  <c r="M392" i="1"/>
  <c r="O392" i="1" s="1"/>
  <c r="N391" i="1"/>
  <c r="P391" i="1" s="1"/>
  <c r="M391" i="1"/>
  <c r="O391" i="1" s="1"/>
  <c r="N390" i="1"/>
  <c r="P390" i="1" s="1"/>
  <c r="M390" i="1"/>
  <c r="O390" i="1" s="1"/>
  <c r="N389" i="1"/>
  <c r="P389" i="1" s="1"/>
  <c r="M389" i="1"/>
  <c r="O389" i="1" s="1"/>
  <c r="N388" i="1"/>
  <c r="P388" i="1" s="1"/>
  <c r="M388" i="1"/>
  <c r="O388" i="1" s="1"/>
  <c r="N387" i="1"/>
  <c r="P387" i="1" s="1"/>
  <c r="M387" i="1"/>
  <c r="O387" i="1" s="1"/>
  <c r="N386" i="1"/>
  <c r="P386" i="1" s="1"/>
  <c r="M386" i="1"/>
  <c r="O386" i="1" s="1"/>
  <c r="N385" i="1"/>
  <c r="P385" i="1" s="1"/>
  <c r="M385" i="1"/>
  <c r="O385" i="1" s="1"/>
  <c r="N384" i="1"/>
  <c r="P384" i="1" s="1"/>
  <c r="M384" i="1"/>
  <c r="O384" i="1" s="1"/>
  <c r="N383" i="1"/>
  <c r="P383" i="1" s="1"/>
  <c r="M383" i="1"/>
  <c r="O383" i="1" s="1"/>
  <c r="N382" i="1"/>
  <c r="P382" i="1" s="1"/>
  <c r="M382" i="1"/>
  <c r="O382" i="1" s="1"/>
  <c r="N381" i="1"/>
  <c r="P381" i="1" s="1"/>
  <c r="M381" i="1"/>
  <c r="O381" i="1" s="1"/>
  <c r="N380" i="1"/>
  <c r="P380" i="1" s="1"/>
  <c r="M380" i="1"/>
  <c r="O380" i="1" s="1"/>
  <c r="N379" i="1"/>
  <c r="P379" i="1" s="1"/>
  <c r="M379" i="1"/>
  <c r="O379" i="1" s="1"/>
  <c r="N378" i="1"/>
  <c r="P378" i="1" s="1"/>
  <c r="M378" i="1"/>
  <c r="O378" i="1" s="1"/>
  <c r="N377" i="1"/>
  <c r="P377" i="1" s="1"/>
  <c r="M377" i="1"/>
  <c r="O377" i="1" s="1"/>
  <c r="N376" i="1"/>
  <c r="P376" i="1" s="1"/>
  <c r="M376" i="1"/>
  <c r="O376" i="1" s="1"/>
  <c r="N375" i="1"/>
  <c r="P375" i="1" s="1"/>
  <c r="M375" i="1"/>
  <c r="O375" i="1" s="1"/>
  <c r="N374" i="1"/>
  <c r="P374" i="1" s="1"/>
  <c r="M374" i="1"/>
  <c r="O374" i="1" s="1"/>
  <c r="N373" i="1"/>
  <c r="P373" i="1" s="1"/>
  <c r="M373" i="1"/>
  <c r="O373" i="1" s="1"/>
  <c r="N372" i="1"/>
  <c r="P372" i="1" s="1"/>
  <c r="M372" i="1"/>
  <c r="O372" i="1" s="1"/>
  <c r="N371" i="1"/>
  <c r="P371" i="1" s="1"/>
  <c r="M371" i="1"/>
  <c r="O371" i="1" s="1"/>
  <c r="N370" i="1"/>
  <c r="P370" i="1" s="1"/>
  <c r="M370" i="1"/>
  <c r="O370" i="1" s="1"/>
  <c r="N369" i="1"/>
  <c r="P369" i="1" s="1"/>
  <c r="M369" i="1"/>
  <c r="O369" i="1" s="1"/>
  <c r="N368" i="1"/>
  <c r="P368" i="1" s="1"/>
  <c r="M368" i="1"/>
  <c r="O368" i="1" s="1"/>
  <c r="N367" i="1"/>
  <c r="P367" i="1" s="1"/>
  <c r="M367" i="1"/>
  <c r="O367" i="1" s="1"/>
  <c r="N366" i="1"/>
  <c r="P366" i="1" s="1"/>
  <c r="M366" i="1"/>
  <c r="O366" i="1" s="1"/>
  <c r="N365" i="1"/>
  <c r="P365" i="1" s="1"/>
  <c r="M365" i="1"/>
  <c r="O365" i="1" s="1"/>
  <c r="N364" i="1"/>
  <c r="P364" i="1" s="1"/>
  <c r="M364" i="1"/>
  <c r="O364" i="1" s="1"/>
  <c r="N363" i="1"/>
  <c r="P363" i="1" s="1"/>
  <c r="M363" i="1"/>
  <c r="O363" i="1" s="1"/>
  <c r="N362" i="1"/>
  <c r="P362" i="1" s="1"/>
  <c r="M362" i="1"/>
  <c r="O362" i="1" s="1"/>
  <c r="N361" i="1"/>
  <c r="P361" i="1" s="1"/>
  <c r="M361" i="1"/>
  <c r="O361" i="1" s="1"/>
  <c r="N360" i="1"/>
  <c r="P360" i="1" s="1"/>
  <c r="M360" i="1"/>
  <c r="O360" i="1" s="1"/>
  <c r="N359" i="1"/>
  <c r="P359" i="1" s="1"/>
  <c r="M359" i="1"/>
  <c r="O359" i="1" s="1"/>
  <c r="N358" i="1"/>
  <c r="P358" i="1" s="1"/>
  <c r="M358" i="1"/>
  <c r="O358" i="1" s="1"/>
  <c r="N357" i="1"/>
  <c r="P357" i="1" s="1"/>
  <c r="M357" i="1"/>
  <c r="O357" i="1" s="1"/>
  <c r="N356" i="1"/>
  <c r="P356" i="1" s="1"/>
  <c r="M356" i="1"/>
  <c r="O356" i="1" s="1"/>
  <c r="N355" i="1"/>
  <c r="P355" i="1" s="1"/>
  <c r="M355" i="1"/>
  <c r="O355" i="1" s="1"/>
  <c r="N354" i="1"/>
  <c r="P354" i="1" s="1"/>
  <c r="M354" i="1"/>
  <c r="O354" i="1" s="1"/>
  <c r="N353" i="1"/>
  <c r="P353" i="1" s="1"/>
  <c r="M353" i="1"/>
  <c r="O353" i="1" s="1"/>
  <c r="N352" i="1"/>
  <c r="P352" i="1" s="1"/>
  <c r="M352" i="1"/>
  <c r="O352" i="1" s="1"/>
  <c r="N351" i="1"/>
  <c r="P351" i="1" s="1"/>
  <c r="M351" i="1"/>
  <c r="O351" i="1" s="1"/>
  <c r="N350" i="1"/>
  <c r="P350" i="1" s="1"/>
  <c r="M350" i="1"/>
  <c r="O350" i="1" s="1"/>
  <c r="N349" i="1"/>
  <c r="P349" i="1" s="1"/>
  <c r="M349" i="1"/>
  <c r="O349" i="1" s="1"/>
  <c r="N348" i="1"/>
  <c r="P348" i="1" s="1"/>
  <c r="M348" i="1"/>
  <c r="O348" i="1" s="1"/>
  <c r="N347" i="1"/>
  <c r="P347" i="1" s="1"/>
  <c r="M347" i="1"/>
  <c r="O347" i="1" s="1"/>
  <c r="N346" i="1"/>
  <c r="P346" i="1" s="1"/>
  <c r="M346" i="1"/>
  <c r="O346" i="1" s="1"/>
  <c r="N345" i="1"/>
  <c r="P345" i="1" s="1"/>
  <c r="M345" i="1"/>
  <c r="O345" i="1" s="1"/>
  <c r="N344" i="1"/>
  <c r="P344" i="1" s="1"/>
  <c r="M344" i="1"/>
  <c r="O344" i="1" s="1"/>
  <c r="N343" i="1"/>
  <c r="P343" i="1" s="1"/>
  <c r="M343" i="1"/>
  <c r="O343" i="1" s="1"/>
  <c r="N342" i="1"/>
  <c r="P342" i="1" s="1"/>
  <c r="M342" i="1"/>
  <c r="O342" i="1" s="1"/>
  <c r="N341" i="1"/>
  <c r="P341" i="1" s="1"/>
  <c r="M341" i="1"/>
  <c r="O341" i="1" s="1"/>
  <c r="N340" i="1"/>
  <c r="P340" i="1" s="1"/>
  <c r="M340" i="1"/>
  <c r="O340" i="1" s="1"/>
  <c r="N339" i="1"/>
  <c r="P339" i="1" s="1"/>
  <c r="M339" i="1"/>
  <c r="O339" i="1" s="1"/>
  <c r="N338" i="1"/>
  <c r="P338" i="1" s="1"/>
  <c r="M338" i="1"/>
  <c r="O338" i="1" s="1"/>
  <c r="N337" i="1"/>
  <c r="P337" i="1" s="1"/>
  <c r="M337" i="1"/>
  <c r="O337" i="1" s="1"/>
  <c r="N336" i="1"/>
  <c r="P336" i="1" s="1"/>
  <c r="M336" i="1"/>
  <c r="O336" i="1" s="1"/>
  <c r="N335" i="1"/>
  <c r="P335" i="1" s="1"/>
  <c r="M335" i="1"/>
  <c r="O335" i="1" s="1"/>
  <c r="N334" i="1"/>
  <c r="P334" i="1" s="1"/>
  <c r="M334" i="1"/>
  <c r="O334" i="1" s="1"/>
  <c r="N333" i="1"/>
  <c r="P333" i="1" s="1"/>
  <c r="M333" i="1"/>
  <c r="O333" i="1" s="1"/>
  <c r="N332" i="1"/>
  <c r="P332" i="1" s="1"/>
  <c r="M332" i="1"/>
  <c r="O332" i="1" s="1"/>
  <c r="N331" i="1"/>
  <c r="P331" i="1" s="1"/>
  <c r="M331" i="1"/>
  <c r="O331" i="1" s="1"/>
  <c r="N330" i="1"/>
  <c r="P330" i="1" s="1"/>
  <c r="M330" i="1"/>
  <c r="O330" i="1" s="1"/>
  <c r="N329" i="1"/>
  <c r="P329" i="1" s="1"/>
  <c r="M329" i="1"/>
  <c r="O329" i="1" s="1"/>
  <c r="N328" i="1"/>
  <c r="P328" i="1" s="1"/>
  <c r="M328" i="1"/>
  <c r="O328" i="1" s="1"/>
  <c r="N327" i="1"/>
  <c r="P327" i="1" s="1"/>
  <c r="M327" i="1"/>
  <c r="O327" i="1" s="1"/>
  <c r="N326" i="1"/>
  <c r="P326" i="1" s="1"/>
  <c r="M326" i="1"/>
  <c r="O326" i="1" s="1"/>
  <c r="N325" i="1"/>
  <c r="P325" i="1" s="1"/>
  <c r="M325" i="1"/>
  <c r="O325" i="1" s="1"/>
  <c r="N324" i="1"/>
  <c r="P324" i="1" s="1"/>
  <c r="M324" i="1"/>
  <c r="O324" i="1" s="1"/>
  <c r="N323" i="1"/>
  <c r="P323" i="1" s="1"/>
  <c r="M323" i="1"/>
  <c r="O323" i="1" s="1"/>
  <c r="N322" i="1"/>
  <c r="P322" i="1" s="1"/>
  <c r="M322" i="1"/>
  <c r="O322" i="1" s="1"/>
  <c r="N321" i="1"/>
  <c r="P321" i="1" s="1"/>
  <c r="M321" i="1"/>
  <c r="O321" i="1" s="1"/>
  <c r="N320" i="1"/>
  <c r="P320" i="1" s="1"/>
  <c r="M320" i="1"/>
  <c r="O320" i="1" s="1"/>
  <c r="N319" i="1"/>
  <c r="P319" i="1" s="1"/>
  <c r="M319" i="1"/>
  <c r="O319" i="1" s="1"/>
  <c r="N318" i="1"/>
  <c r="P318" i="1" s="1"/>
  <c r="M318" i="1"/>
  <c r="O318" i="1" s="1"/>
  <c r="N317" i="1"/>
  <c r="P317" i="1" s="1"/>
  <c r="M317" i="1"/>
  <c r="O317" i="1" s="1"/>
  <c r="N316" i="1"/>
  <c r="P316" i="1" s="1"/>
  <c r="M316" i="1"/>
  <c r="O316" i="1" s="1"/>
  <c r="N315" i="1"/>
  <c r="P315" i="1" s="1"/>
  <c r="M315" i="1"/>
  <c r="O315" i="1" s="1"/>
  <c r="N314" i="1"/>
  <c r="P314" i="1" s="1"/>
  <c r="M314" i="1"/>
  <c r="O314" i="1" s="1"/>
  <c r="N313" i="1"/>
  <c r="P313" i="1" s="1"/>
  <c r="M313" i="1"/>
  <c r="O313" i="1" s="1"/>
  <c r="N312" i="1"/>
  <c r="P312" i="1" s="1"/>
  <c r="M312" i="1"/>
  <c r="O312" i="1" s="1"/>
  <c r="N311" i="1"/>
  <c r="P311" i="1" s="1"/>
  <c r="M311" i="1"/>
  <c r="O311" i="1" s="1"/>
  <c r="N310" i="1"/>
  <c r="P310" i="1" s="1"/>
  <c r="M310" i="1"/>
  <c r="O310" i="1" s="1"/>
  <c r="N309" i="1"/>
  <c r="P309" i="1" s="1"/>
  <c r="M309" i="1"/>
  <c r="O309" i="1" s="1"/>
  <c r="N308" i="1"/>
  <c r="P308" i="1" s="1"/>
  <c r="M308" i="1"/>
  <c r="O308" i="1" s="1"/>
  <c r="N307" i="1"/>
  <c r="P307" i="1" s="1"/>
  <c r="M307" i="1"/>
  <c r="O307" i="1" s="1"/>
  <c r="N306" i="1"/>
  <c r="P306" i="1" s="1"/>
  <c r="M306" i="1"/>
  <c r="O306" i="1" s="1"/>
  <c r="N305" i="1"/>
  <c r="P305" i="1" s="1"/>
  <c r="M305" i="1"/>
  <c r="O305" i="1" s="1"/>
  <c r="N304" i="1"/>
  <c r="P304" i="1" s="1"/>
  <c r="M304" i="1"/>
  <c r="O304" i="1" s="1"/>
  <c r="N303" i="1"/>
  <c r="P303" i="1" s="1"/>
  <c r="M303" i="1"/>
  <c r="O303" i="1" s="1"/>
  <c r="N302" i="1"/>
  <c r="P302" i="1" s="1"/>
  <c r="M302" i="1"/>
  <c r="O302" i="1" s="1"/>
  <c r="N301" i="1"/>
  <c r="P301" i="1" s="1"/>
  <c r="M301" i="1"/>
  <c r="O301" i="1" s="1"/>
  <c r="N300" i="1"/>
  <c r="P300" i="1" s="1"/>
  <c r="M300" i="1"/>
  <c r="O300" i="1" s="1"/>
  <c r="N299" i="1"/>
  <c r="P299" i="1" s="1"/>
  <c r="M299" i="1"/>
  <c r="O299" i="1" s="1"/>
  <c r="N298" i="1"/>
  <c r="P298" i="1" s="1"/>
  <c r="M298" i="1"/>
  <c r="O298" i="1" s="1"/>
  <c r="N297" i="1"/>
  <c r="P297" i="1" s="1"/>
  <c r="M297" i="1"/>
  <c r="O297" i="1" s="1"/>
  <c r="N296" i="1"/>
  <c r="P296" i="1" s="1"/>
  <c r="M296" i="1"/>
  <c r="O296" i="1" s="1"/>
  <c r="N295" i="1"/>
  <c r="P295" i="1" s="1"/>
  <c r="M295" i="1"/>
  <c r="O295" i="1" s="1"/>
  <c r="N294" i="1"/>
  <c r="P294" i="1" s="1"/>
  <c r="M294" i="1"/>
  <c r="O294" i="1" s="1"/>
  <c r="N293" i="1"/>
  <c r="P293" i="1" s="1"/>
  <c r="M293" i="1"/>
  <c r="O293" i="1" s="1"/>
  <c r="N292" i="1"/>
  <c r="P292" i="1" s="1"/>
  <c r="M292" i="1"/>
  <c r="O292" i="1" s="1"/>
  <c r="N291" i="1"/>
  <c r="P291" i="1" s="1"/>
  <c r="M291" i="1"/>
  <c r="O291" i="1" s="1"/>
  <c r="N290" i="1"/>
  <c r="P290" i="1" s="1"/>
  <c r="M290" i="1"/>
  <c r="O290" i="1" s="1"/>
  <c r="N289" i="1"/>
  <c r="P289" i="1" s="1"/>
  <c r="M289" i="1"/>
  <c r="O289" i="1" s="1"/>
  <c r="N288" i="1"/>
  <c r="P288" i="1" s="1"/>
  <c r="M288" i="1"/>
  <c r="O288" i="1" s="1"/>
  <c r="N287" i="1"/>
  <c r="P287" i="1" s="1"/>
  <c r="M287" i="1"/>
  <c r="O287" i="1" s="1"/>
  <c r="N286" i="1"/>
  <c r="P286" i="1" s="1"/>
  <c r="M286" i="1"/>
  <c r="O286" i="1" s="1"/>
  <c r="N285" i="1"/>
  <c r="P285" i="1" s="1"/>
  <c r="M285" i="1"/>
  <c r="O285" i="1" s="1"/>
  <c r="N284" i="1"/>
  <c r="P284" i="1" s="1"/>
  <c r="M284" i="1"/>
  <c r="O284" i="1" s="1"/>
  <c r="N283" i="1"/>
  <c r="P283" i="1" s="1"/>
  <c r="M283" i="1"/>
  <c r="O283" i="1" s="1"/>
  <c r="N282" i="1"/>
  <c r="P282" i="1" s="1"/>
  <c r="M282" i="1"/>
  <c r="O282" i="1" s="1"/>
  <c r="N281" i="1"/>
  <c r="P281" i="1" s="1"/>
  <c r="M281" i="1"/>
  <c r="O281" i="1" s="1"/>
  <c r="N280" i="1"/>
  <c r="P280" i="1" s="1"/>
  <c r="M280" i="1"/>
  <c r="O280" i="1" s="1"/>
  <c r="N279" i="1"/>
  <c r="P279" i="1" s="1"/>
  <c r="M279" i="1"/>
  <c r="O279" i="1" s="1"/>
  <c r="N278" i="1"/>
  <c r="P278" i="1" s="1"/>
  <c r="M278" i="1"/>
  <c r="O278" i="1" s="1"/>
  <c r="N277" i="1"/>
  <c r="P277" i="1" s="1"/>
  <c r="M277" i="1"/>
  <c r="O277" i="1" s="1"/>
  <c r="N276" i="1"/>
  <c r="P276" i="1" s="1"/>
  <c r="M276" i="1"/>
  <c r="O276" i="1" s="1"/>
  <c r="N275" i="1"/>
  <c r="P275" i="1" s="1"/>
  <c r="M275" i="1"/>
  <c r="O275" i="1" s="1"/>
  <c r="N274" i="1"/>
  <c r="P274" i="1" s="1"/>
  <c r="M274" i="1"/>
  <c r="O274" i="1" s="1"/>
  <c r="N273" i="1"/>
  <c r="P273" i="1" s="1"/>
  <c r="M273" i="1"/>
  <c r="O273" i="1" s="1"/>
  <c r="N272" i="1"/>
  <c r="P272" i="1" s="1"/>
  <c r="M272" i="1"/>
  <c r="O272" i="1" s="1"/>
  <c r="N271" i="1"/>
  <c r="P271" i="1" s="1"/>
  <c r="M271" i="1"/>
  <c r="O271" i="1" s="1"/>
  <c r="N270" i="1"/>
  <c r="P270" i="1" s="1"/>
  <c r="M270" i="1"/>
  <c r="O270" i="1" s="1"/>
  <c r="N269" i="1"/>
  <c r="P269" i="1" s="1"/>
  <c r="M269" i="1"/>
  <c r="O269" i="1" s="1"/>
  <c r="N268" i="1"/>
  <c r="P268" i="1" s="1"/>
  <c r="M268" i="1"/>
  <c r="O268" i="1" s="1"/>
  <c r="N267" i="1"/>
  <c r="P267" i="1" s="1"/>
  <c r="M267" i="1"/>
  <c r="O267" i="1" s="1"/>
  <c r="N266" i="1"/>
  <c r="P266" i="1" s="1"/>
  <c r="M266" i="1"/>
  <c r="O266" i="1" s="1"/>
  <c r="N265" i="1"/>
  <c r="P265" i="1" s="1"/>
  <c r="M265" i="1"/>
  <c r="O265" i="1" s="1"/>
  <c r="N264" i="1"/>
  <c r="P264" i="1" s="1"/>
  <c r="M264" i="1"/>
  <c r="O264" i="1" s="1"/>
  <c r="N263" i="1"/>
  <c r="P263" i="1" s="1"/>
  <c r="M263" i="1"/>
  <c r="O263" i="1" s="1"/>
  <c r="N262" i="1"/>
  <c r="P262" i="1" s="1"/>
  <c r="M262" i="1"/>
  <c r="O262" i="1" s="1"/>
  <c r="N261" i="1"/>
  <c r="P261" i="1" s="1"/>
  <c r="M261" i="1"/>
  <c r="O261" i="1" s="1"/>
  <c r="N260" i="1"/>
  <c r="P260" i="1" s="1"/>
  <c r="M260" i="1"/>
  <c r="O260" i="1" s="1"/>
  <c r="N259" i="1"/>
  <c r="P259" i="1" s="1"/>
  <c r="M259" i="1"/>
  <c r="O259" i="1" s="1"/>
  <c r="N258" i="1"/>
  <c r="P258" i="1" s="1"/>
  <c r="M258" i="1"/>
  <c r="O258" i="1" s="1"/>
  <c r="N257" i="1"/>
  <c r="P257" i="1" s="1"/>
  <c r="M257" i="1"/>
  <c r="O257" i="1" s="1"/>
  <c r="N256" i="1"/>
  <c r="P256" i="1" s="1"/>
  <c r="M256" i="1"/>
  <c r="O256" i="1" s="1"/>
  <c r="N255" i="1"/>
  <c r="P255" i="1" s="1"/>
  <c r="M255" i="1"/>
  <c r="O255" i="1" s="1"/>
  <c r="N254" i="1"/>
  <c r="P254" i="1" s="1"/>
  <c r="M254" i="1"/>
  <c r="O254" i="1" s="1"/>
  <c r="N253" i="1"/>
  <c r="P253" i="1" s="1"/>
  <c r="M253" i="1"/>
  <c r="O253" i="1" s="1"/>
  <c r="N252" i="1"/>
  <c r="P252" i="1" s="1"/>
  <c r="M252" i="1"/>
  <c r="O252" i="1" s="1"/>
  <c r="N251" i="1"/>
  <c r="P251" i="1" s="1"/>
  <c r="M251" i="1"/>
  <c r="O251" i="1" s="1"/>
  <c r="N250" i="1"/>
  <c r="P250" i="1" s="1"/>
  <c r="M250" i="1"/>
  <c r="O250" i="1" s="1"/>
  <c r="N249" i="1"/>
  <c r="P249" i="1" s="1"/>
  <c r="M249" i="1"/>
  <c r="O249" i="1" s="1"/>
  <c r="N248" i="1"/>
  <c r="P248" i="1" s="1"/>
  <c r="M248" i="1"/>
  <c r="O248" i="1" s="1"/>
  <c r="N247" i="1"/>
  <c r="P247" i="1" s="1"/>
  <c r="M247" i="1"/>
  <c r="O247" i="1" s="1"/>
  <c r="N246" i="1"/>
  <c r="P246" i="1" s="1"/>
  <c r="M246" i="1"/>
  <c r="O246" i="1" s="1"/>
  <c r="N245" i="1"/>
  <c r="P245" i="1" s="1"/>
  <c r="M245" i="1"/>
  <c r="O245" i="1" s="1"/>
  <c r="N244" i="1"/>
  <c r="P244" i="1" s="1"/>
  <c r="M244" i="1"/>
  <c r="O244" i="1" s="1"/>
  <c r="N243" i="1"/>
  <c r="P243" i="1" s="1"/>
  <c r="M243" i="1"/>
  <c r="O243" i="1" s="1"/>
  <c r="N242" i="1"/>
  <c r="P242" i="1" s="1"/>
  <c r="M242" i="1"/>
  <c r="O242" i="1" s="1"/>
  <c r="N241" i="1"/>
  <c r="P241" i="1" s="1"/>
  <c r="M241" i="1"/>
  <c r="O241" i="1" s="1"/>
  <c r="N240" i="1"/>
  <c r="P240" i="1" s="1"/>
  <c r="M240" i="1"/>
  <c r="O240" i="1" s="1"/>
  <c r="N239" i="1"/>
  <c r="P239" i="1" s="1"/>
  <c r="M239" i="1"/>
  <c r="O239" i="1" s="1"/>
  <c r="N238" i="1"/>
  <c r="P238" i="1" s="1"/>
  <c r="M238" i="1"/>
  <c r="O238" i="1" s="1"/>
  <c r="N237" i="1"/>
  <c r="P237" i="1" s="1"/>
  <c r="M237" i="1"/>
  <c r="O237" i="1" s="1"/>
  <c r="N236" i="1"/>
  <c r="P236" i="1" s="1"/>
  <c r="M236" i="1"/>
  <c r="O236" i="1" s="1"/>
  <c r="N235" i="1"/>
  <c r="P235" i="1" s="1"/>
  <c r="M235" i="1"/>
  <c r="O235" i="1" s="1"/>
  <c r="N234" i="1"/>
  <c r="P234" i="1" s="1"/>
  <c r="M234" i="1"/>
  <c r="O234" i="1" s="1"/>
  <c r="N233" i="1"/>
  <c r="P233" i="1" s="1"/>
  <c r="M233" i="1"/>
  <c r="O233" i="1" s="1"/>
  <c r="N232" i="1"/>
  <c r="P232" i="1" s="1"/>
  <c r="M232" i="1"/>
  <c r="O232" i="1" s="1"/>
  <c r="N231" i="1"/>
  <c r="P231" i="1" s="1"/>
  <c r="M231" i="1"/>
  <c r="O231" i="1" s="1"/>
  <c r="N230" i="1"/>
  <c r="P230" i="1" s="1"/>
  <c r="M230" i="1"/>
  <c r="O230" i="1" s="1"/>
  <c r="N229" i="1"/>
  <c r="P229" i="1" s="1"/>
  <c r="M229" i="1"/>
  <c r="O229" i="1" s="1"/>
  <c r="N228" i="1"/>
  <c r="P228" i="1" s="1"/>
  <c r="M228" i="1"/>
  <c r="O228" i="1" s="1"/>
  <c r="N227" i="1"/>
  <c r="P227" i="1" s="1"/>
  <c r="M227" i="1"/>
  <c r="O227" i="1" s="1"/>
  <c r="N226" i="1"/>
  <c r="P226" i="1" s="1"/>
  <c r="M226" i="1"/>
  <c r="O226" i="1" s="1"/>
  <c r="N225" i="1"/>
  <c r="P225" i="1" s="1"/>
  <c r="M225" i="1"/>
  <c r="O225" i="1" s="1"/>
  <c r="N224" i="1"/>
  <c r="P224" i="1" s="1"/>
  <c r="M224" i="1"/>
  <c r="O224" i="1" s="1"/>
  <c r="N223" i="1"/>
  <c r="P223" i="1" s="1"/>
  <c r="M223" i="1"/>
  <c r="O223" i="1" s="1"/>
  <c r="N222" i="1"/>
  <c r="P222" i="1" s="1"/>
  <c r="M222" i="1"/>
  <c r="O222" i="1" s="1"/>
  <c r="N221" i="1"/>
  <c r="P221" i="1" s="1"/>
  <c r="M221" i="1"/>
  <c r="O221" i="1" s="1"/>
  <c r="N220" i="1"/>
  <c r="P220" i="1" s="1"/>
  <c r="M220" i="1"/>
  <c r="O220" i="1" s="1"/>
  <c r="N219" i="1"/>
  <c r="P219" i="1" s="1"/>
  <c r="M219" i="1"/>
  <c r="O219" i="1" s="1"/>
  <c r="N218" i="1"/>
  <c r="P218" i="1" s="1"/>
  <c r="M218" i="1"/>
  <c r="O218" i="1" s="1"/>
  <c r="N217" i="1"/>
  <c r="P217" i="1" s="1"/>
  <c r="M217" i="1"/>
  <c r="O217" i="1" s="1"/>
  <c r="N216" i="1"/>
  <c r="P216" i="1" s="1"/>
  <c r="M216" i="1"/>
  <c r="O216" i="1" s="1"/>
  <c r="N215" i="1"/>
  <c r="P215" i="1" s="1"/>
  <c r="M215" i="1"/>
  <c r="O215" i="1" s="1"/>
  <c r="N214" i="1"/>
  <c r="P214" i="1" s="1"/>
  <c r="M214" i="1"/>
  <c r="O214" i="1" s="1"/>
  <c r="N213" i="1"/>
  <c r="P213" i="1" s="1"/>
  <c r="M213" i="1"/>
  <c r="O213" i="1" s="1"/>
  <c r="N212" i="1"/>
  <c r="P212" i="1" s="1"/>
  <c r="M212" i="1"/>
  <c r="O212" i="1" s="1"/>
  <c r="N211" i="1"/>
  <c r="P211" i="1" s="1"/>
  <c r="M211" i="1"/>
  <c r="O211" i="1" s="1"/>
  <c r="N210" i="1"/>
  <c r="P210" i="1" s="1"/>
  <c r="M210" i="1"/>
  <c r="O210" i="1" s="1"/>
  <c r="N209" i="1"/>
  <c r="P209" i="1" s="1"/>
  <c r="M209" i="1"/>
  <c r="O209" i="1" s="1"/>
  <c r="N208" i="1"/>
  <c r="P208" i="1" s="1"/>
  <c r="M208" i="1"/>
  <c r="O208" i="1" s="1"/>
  <c r="N207" i="1"/>
  <c r="P207" i="1" s="1"/>
  <c r="M207" i="1"/>
  <c r="O207" i="1" s="1"/>
  <c r="N206" i="1"/>
  <c r="P206" i="1" s="1"/>
  <c r="M206" i="1"/>
  <c r="O206" i="1" s="1"/>
  <c r="N205" i="1"/>
  <c r="P205" i="1" s="1"/>
  <c r="M205" i="1"/>
  <c r="O205" i="1" s="1"/>
  <c r="N204" i="1"/>
  <c r="P204" i="1" s="1"/>
  <c r="M204" i="1"/>
  <c r="O204" i="1" s="1"/>
  <c r="N203" i="1"/>
  <c r="P203" i="1" s="1"/>
  <c r="M203" i="1"/>
  <c r="O203" i="1" s="1"/>
  <c r="N202" i="1"/>
  <c r="P202" i="1" s="1"/>
  <c r="M202" i="1"/>
  <c r="O202" i="1" s="1"/>
  <c r="N201" i="1"/>
  <c r="P201" i="1" s="1"/>
  <c r="M201" i="1"/>
  <c r="O201" i="1" s="1"/>
  <c r="N200" i="1"/>
  <c r="P200" i="1" s="1"/>
  <c r="M200" i="1"/>
  <c r="O200" i="1" s="1"/>
  <c r="N199" i="1"/>
  <c r="P199" i="1" s="1"/>
  <c r="M199" i="1"/>
  <c r="O199" i="1" s="1"/>
  <c r="N198" i="1"/>
  <c r="P198" i="1" s="1"/>
  <c r="M198" i="1"/>
  <c r="O198" i="1" s="1"/>
  <c r="N197" i="1"/>
  <c r="P197" i="1" s="1"/>
  <c r="M197" i="1"/>
  <c r="O197" i="1" s="1"/>
  <c r="N196" i="1"/>
  <c r="P196" i="1" s="1"/>
  <c r="M196" i="1"/>
  <c r="O196" i="1" s="1"/>
  <c r="N195" i="1"/>
  <c r="P195" i="1" s="1"/>
  <c r="M195" i="1"/>
  <c r="O195" i="1" s="1"/>
  <c r="N194" i="1"/>
  <c r="P194" i="1" s="1"/>
  <c r="M194" i="1"/>
  <c r="O194" i="1" s="1"/>
  <c r="N193" i="1"/>
  <c r="P193" i="1" s="1"/>
  <c r="M193" i="1"/>
  <c r="O193" i="1" s="1"/>
  <c r="N192" i="1"/>
  <c r="P192" i="1" s="1"/>
  <c r="M192" i="1"/>
  <c r="O192" i="1" s="1"/>
  <c r="N191" i="1"/>
  <c r="P191" i="1" s="1"/>
  <c r="M191" i="1"/>
  <c r="O191" i="1" s="1"/>
  <c r="N190" i="1"/>
  <c r="P190" i="1" s="1"/>
  <c r="M190" i="1"/>
  <c r="O190" i="1" s="1"/>
  <c r="N189" i="1"/>
  <c r="P189" i="1" s="1"/>
  <c r="M189" i="1"/>
  <c r="O189" i="1" s="1"/>
  <c r="N188" i="1"/>
  <c r="P188" i="1" s="1"/>
  <c r="M188" i="1"/>
  <c r="O188" i="1" s="1"/>
  <c r="N187" i="1"/>
  <c r="P187" i="1" s="1"/>
  <c r="M187" i="1"/>
  <c r="O187" i="1" s="1"/>
  <c r="N186" i="1"/>
  <c r="P186" i="1" s="1"/>
  <c r="M186" i="1"/>
  <c r="O186" i="1" s="1"/>
  <c r="N185" i="1"/>
  <c r="P185" i="1" s="1"/>
  <c r="M185" i="1"/>
  <c r="O185" i="1" s="1"/>
  <c r="N184" i="1"/>
  <c r="P184" i="1" s="1"/>
  <c r="M184" i="1"/>
  <c r="O184" i="1" s="1"/>
  <c r="N183" i="1"/>
  <c r="P183" i="1" s="1"/>
  <c r="M183" i="1"/>
  <c r="O183" i="1" s="1"/>
  <c r="N182" i="1"/>
  <c r="P182" i="1" s="1"/>
  <c r="M182" i="1"/>
  <c r="O182" i="1" s="1"/>
  <c r="N181" i="1"/>
  <c r="P181" i="1" s="1"/>
  <c r="M181" i="1"/>
  <c r="O181" i="1" s="1"/>
  <c r="N180" i="1"/>
  <c r="P180" i="1" s="1"/>
  <c r="M180" i="1"/>
  <c r="O180" i="1" s="1"/>
  <c r="N179" i="1"/>
  <c r="P179" i="1" s="1"/>
  <c r="M179" i="1"/>
  <c r="O179" i="1" s="1"/>
  <c r="N178" i="1"/>
  <c r="P178" i="1" s="1"/>
  <c r="M178" i="1"/>
  <c r="O178" i="1" s="1"/>
  <c r="N177" i="1"/>
  <c r="P177" i="1" s="1"/>
  <c r="M177" i="1"/>
  <c r="O177" i="1" s="1"/>
  <c r="N176" i="1"/>
  <c r="P176" i="1" s="1"/>
  <c r="M176" i="1"/>
  <c r="O176" i="1" s="1"/>
  <c r="N175" i="1"/>
  <c r="P175" i="1" s="1"/>
  <c r="M175" i="1"/>
  <c r="O175" i="1" s="1"/>
  <c r="N174" i="1"/>
  <c r="P174" i="1" s="1"/>
  <c r="M174" i="1"/>
  <c r="O174" i="1" s="1"/>
  <c r="N173" i="1"/>
  <c r="P173" i="1" s="1"/>
  <c r="M173" i="1"/>
  <c r="O173" i="1" s="1"/>
  <c r="N172" i="1"/>
  <c r="P172" i="1" s="1"/>
  <c r="M172" i="1"/>
  <c r="O172" i="1" s="1"/>
  <c r="N171" i="1"/>
  <c r="P171" i="1" s="1"/>
  <c r="M171" i="1"/>
  <c r="O171" i="1" s="1"/>
  <c r="N170" i="1"/>
  <c r="P170" i="1" s="1"/>
  <c r="M170" i="1"/>
  <c r="O170" i="1" s="1"/>
  <c r="N169" i="1"/>
  <c r="P169" i="1" s="1"/>
  <c r="M169" i="1"/>
  <c r="O169" i="1" s="1"/>
  <c r="N168" i="1"/>
  <c r="P168" i="1" s="1"/>
  <c r="M168" i="1"/>
  <c r="O168" i="1" s="1"/>
  <c r="N167" i="1"/>
  <c r="P167" i="1" s="1"/>
  <c r="M167" i="1"/>
  <c r="O167" i="1" s="1"/>
  <c r="N166" i="1"/>
  <c r="P166" i="1" s="1"/>
  <c r="M166" i="1"/>
  <c r="O166" i="1" s="1"/>
  <c r="N165" i="1"/>
  <c r="P165" i="1" s="1"/>
  <c r="M165" i="1"/>
  <c r="O165" i="1" s="1"/>
  <c r="N164" i="1"/>
  <c r="P164" i="1" s="1"/>
  <c r="M164" i="1"/>
  <c r="O164" i="1" s="1"/>
  <c r="N163" i="1"/>
  <c r="P163" i="1" s="1"/>
  <c r="M163" i="1"/>
  <c r="O163" i="1" s="1"/>
  <c r="N162" i="1"/>
  <c r="P162" i="1" s="1"/>
  <c r="M162" i="1"/>
  <c r="O162" i="1" s="1"/>
  <c r="N161" i="1"/>
  <c r="P161" i="1" s="1"/>
  <c r="M161" i="1"/>
  <c r="O161" i="1" s="1"/>
  <c r="N160" i="1"/>
  <c r="P160" i="1" s="1"/>
  <c r="M160" i="1"/>
  <c r="O160" i="1" s="1"/>
  <c r="N159" i="1"/>
  <c r="P159" i="1" s="1"/>
  <c r="M159" i="1"/>
  <c r="O159" i="1" s="1"/>
  <c r="N158" i="1"/>
  <c r="P158" i="1" s="1"/>
  <c r="M158" i="1"/>
  <c r="O158" i="1" s="1"/>
  <c r="N157" i="1"/>
  <c r="P157" i="1" s="1"/>
  <c r="M157" i="1"/>
  <c r="O157" i="1" s="1"/>
  <c r="N156" i="1"/>
  <c r="P156" i="1" s="1"/>
  <c r="M156" i="1"/>
  <c r="O156" i="1" s="1"/>
  <c r="N155" i="1"/>
  <c r="P155" i="1" s="1"/>
  <c r="M155" i="1"/>
  <c r="O155" i="1" s="1"/>
  <c r="N154" i="1"/>
  <c r="P154" i="1" s="1"/>
  <c r="M154" i="1"/>
  <c r="O154" i="1" s="1"/>
  <c r="N153" i="1"/>
  <c r="P153" i="1" s="1"/>
  <c r="M153" i="1"/>
  <c r="O153" i="1" s="1"/>
  <c r="N152" i="1"/>
  <c r="P152" i="1" s="1"/>
  <c r="M152" i="1"/>
  <c r="O152" i="1" s="1"/>
  <c r="N151" i="1"/>
  <c r="P151" i="1" s="1"/>
  <c r="M151" i="1"/>
  <c r="O151" i="1" s="1"/>
  <c r="N150" i="1"/>
  <c r="P150" i="1" s="1"/>
  <c r="M150" i="1"/>
  <c r="O150" i="1" s="1"/>
  <c r="N149" i="1"/>
  <c r="P149" i="1" s="1"/>
  <c r="M149" i="1"/>
  <c r="O149" i="1" s="1"/>
  <c r="N148" i="1"/>
  <c r="P148" i="1" s="1"/>
  <c r="M148" i="1"/>
  <c r="O148" i="1" s="1"/>
  <c r="N147" i="1"/>
  <c r="P147" i="1" s="1"/>
  <c r="M147" i="1"/>
  <c r="O147" i="1" s="1"/>
  <c r="N146" i="1"/>
  <c r="P146" i="1" s="1"/>
  <c r="M146" i="1"/>
  <c r="O146" i="1" s="1"/>
  <c r="N145" i="1"/>
  <c r="P145" i="1" s="1"/>
  <c r="M145" i="1"/>
  <c r="O145" i="1" s="1"/>
  <c r="N144" i="1"/>
  <c r="P144" i="1" s="1"/>
  <c r="M144" i="1"/>
  <c r="O144" i="1" s="1"/>
  <c r="N143" i="1"/>
  <c r="P143" i="1" s="1"/>
  <c r="M143" i="1"/>
  <c r="O143" i="1" s="1"/>
  <c r="N142" i="1"/>
  <c r="P142" i="1" s="1"/>
  <c r="M142" i="1"/>
  <c r="O142" i="1" s="1"/>
  <c r="N141" i="1"/>
  <c r="P141" i="1" s="1"/>
  <c r="M141" i="1"/>
  <c r="O141" i="1" s="1"/>
  <c r="N140" i="1"/>
  <c r="P140" i="1" s="1"/>
  <c r="M140" i="1"/>
  <c r="O140" i="1" s="1"/>
  <c r="N139" i="1"/>
  <c r="P139" i="1" s="1"/>
  <c r="M139" i="1"/>
  <c r="O139" i="1" s="1"/>
  <c r="N138" i="1"/>
  <c r="P138" i="1" s="1"/>
  <c r="M138" i="1"/>
  <c r="O138" i="1" s="1"/>
  <c r="N137" i="1"/>
  <c r="P137" i="1" s="1"/>
  <c r="M137" i="1"/>
  <c r="O137" i="1" s="1"/>
  <c r="N136" i="1"/>
  <c r="P136" i="1" s="1"/>
  <c r="M136" i="1"/>
  <c r="O136" i="1" s="1"/>
  <c r="N135" i="1"/>
  <c r="P135" i="1" s="1"/>
  <c r="M135" i="1"/>
  <c r="O135" i="1" s="1"/>
  <c r="N134" i="1"/>
  <c r="P134" i="1" s="1"/>
  <c r="M134" i="1"/>
  <c r="O134" i="1" s="1"/>
  <c r="N133" i="1"/>
  <c r="P133" i="1" s="1"/>
  <c r="M133" i="1"/>
  <c r="O133" i="1" s="1"/>
  <c r="N132" i="1"/>
  <c r="P132" i="1" s="1"/>
  <c r="M132" i="1"/>
  <c r="O132" i="1" s="1"/>
  <c r="N131" i="1"/>
  <c r="P131" i="1" s="1"/>
  <c r="M131" i="1"/>
  <c r="O131" i="1" s="1"/>
  <c r="N130" i="1"/>
  <c r="P130" i="1" s="1"/>
  <c r="M130" i="1"/>
  <c r="O130" i="1" s="1"/>
  <c r="N129" i="1"/>
  <c r="P129" i="1" s="1"/>
  <c r="M129" i="1"/>
  <c r="O129" i="1" s="1"/>
  <c r="N128" i="1"/>
  <c r="P128" i="1" s="1"/>
  <c r="M128" i="1"/>
  <c r="O128" i="1" s="1"/>
  <c r="N127" i="1"/>
  <c r="P127" i="1" s="1"/>
  <c r="M127" i="1"/>
  <c r="O127" i="1" s="1"/>
  <c r="N126" i="1"/>
  <c r="P126" i="1" s="1"/>
  <c r="M126" i="1"/>
  <c r="O126" i="1" s="1"/>
  <c r="N125" i="1"/>
  <c r="P125" i="1" s="1"/>
  <c r="M125" i="1"/>
  <c r="O125" i="1" s="1"/>
  <c r="N124" i="1"/>
  <c r="P124" i="1" s="1"/>
  <c r="M124" i="1"/>
  <c r="O124" i="1" s="1"/>
  <c r="N123" i="1"/>
  <c r="P123" i="1" s="1"/>
  <c r="M123" i="1"/>
  <c r="O123" i="1" s="1"/>
  <c r="N122" i="1"/>
  <c r="P122" i="1" s="1"/>
  <c r="M122" i="1"/>
  <c r="O122" i="1" s="1"/>
  <c r="N121" i="1"/>
  <c r="P121" i="1" s="1"/>
  <c r="M121" i="1"/>
  <c r="O121" i="1" s="1"/>
  <c r="N120" i="1"/>
  <c r="P120" i="1" s="1"/>
  <c r="M120" i="1"/>
  <c r="O120" i="1" s="1"/>
  <c r="N119" i="1"/>
  <c r="P119" i="1" s="1"/>
  <c r="M119" i="1"/>
  <c r="O119" i="1" s="1"/>
  <c r="N118" i="1"/>
  <c r="P118" i="1" s="1"/>
  <c r="M118" i="1"/>
  <c r="O118" i="1" s="1"/>
  <c r="N117" i="1"/>
  <c r="P117" i="1" s="1"/>
  <c r="M117" i="1"/>
  <c r="O117" i="1" s="1"/>
  <c r="N116" i="1"/>
  <c r="P116" i="1" s="1"/>
  <c r="M116" i="1"/>
  <c r="O116" i="1" s="1"/>
  <c r="N115" i="1"/>
  <c r="P115" i="1" s="1"/>
  <c r="M115" i="1"/>
  <c r="O115" i="1" s="1"/>
  <c r="N114" i="1"/>
  <c r="P114" i="1" s="1"/>
  <c r="M114" i="1"/>
  <c r="O114" i="1" s="1"/>
  <c r="N113" i="1"/>
  <c r="P113" i="1" s="1"/>
  <c r="M113" i="1"/>
  <c r="O113" i="1" s="1"/>
  <c r="N112" i="1"/>
  <c r="P112" i="1" s="1"/>
  <c r="M112" i="1"/>
  <c r="O112" i="1" s="1"/>
  <c r="N111" i="1"/>
  <c r="P111" i="1" s="1"/>
  <c r="M111" i="1"/>
  <c r="O111" i="1" s="1"/>
  <c r="N110" i="1"/>
  <c r="P110" i="1" s="1"/>
  <c r="M110" i="1"/>
  <c r="O110" i="1" s="1"/>
  <c r="N109" i="1"/>
  <c r="P109" i="1" s="1"/>
  <c r="M109" i="1"/>
  <c r="O109" i="1" s="1"/>
  <c r="N108" i="1"/>
  <c r="P108" i="1" s="1"/>
  <c r="M108" i="1"/>
  <c r="O108" i="1" s="1"/>
  <c r="N107" i="1"/>
  <c r="P107" i="1" s="1"/>
  <c r="M107" i="1"/>
  <c r="O107" i="1" s="1"/>
  <c r="N106" i="1"/>
  <c r="P106" i="1" s="1"/>
  <c r="M106" i="1"/>
  <c r="O106" i="1" s="1"/>
  <c r="N105" i="1"/>
  <c r="P105" i="1" s="1"/>
  <c r="M105" i="1"/>
  <c r="O105" i="1" s="1"/>
  <c r="N104" i="1"/>
  <c r="P104" i="1" s="1"/>
  <c r="M104" i="1"/>
  <c r="O104" i="1" s="1"/>
  <c r="N103" i="1"/>
  <c r="P103" i="1" s="1"/>
  <c r="M103" i="1"/>
  <c r="O103" i="1" s="1"/>
  <c r="N102" i="1"/>
  <c r="P102" i="1" s="1"/>
  <c r="M102" i="1"/>
  <c r="O102" i="1" s="1"/>
  <c r="N101" i="1"/>
  <c r="P101" i="1" s="1"/>
  <c r="M101" i="1"/>
  <c r="O101" i="1" s="1"/>
  <c r="N100" i="1"/>
  <c r="P100" i="1" s="1"/>
  <c r="M100" i="1"/>
  <c r="O100" i="1" s="1"/>
  <c r="N99" i="1"/>
  <c r="P99" i="1" s="1"/>
  <c r="M99" i="1"/>
  <c r="O99" i="1" s="1"/>
  <c r="N98" i="1"/>
  <c r="P98" i="1" s="1"/>
  <c r="M98" i="1"/>
  <c r="O98" i="1" s="1"/>
  <c r="N97" i="1"/>
  <c r="P97" i="1" s="1"/>
  <c r="M97" i="1"/>
  <c r="O97" i="1" s="1"/>
  <c r="N96" i="1"/>
  <c r="P96" i="1" s="1"/>
  <c r="M96" i="1"/>
  <c r="O96" i="1" s="1"/>
  <c r="N95" i="1"/>
  <c r="P95" i="1" s="1"/>
  <c r="M95" i="1"/>
  <c r="O95" i="1" s="1"/>
  <c r="N94" i="1"/>
  <c r="P94" i="1" s="1"/>
  <c r="M94" i="1"/>
  <c r="O94" i="1" s="1"/>
  <c r="N93" i="1"/>
  <c r="P93" i="1" s="1"/>
  <c r="M93" i="1"/>
  <c r="O93" i="1" s="1"/>
  <c r="N92" i="1"/>
  <c r="P92" i="1" s="1"/>
  <c r="M92" i="1"/>
  <c r="O92" i="1" s="1"/>
  <c r="N91" i="1"/>
  <c r="P91" i="1" s="1"/>
  <c r="M91" i="1"/>
  <c r="O91" i="1" s="1"/>
  <c r="N90" i="1"/>
  <c r="P90" i="1" s="1"/>
  <c r="M90" i="1"/>
  <c r="O90" i="1" s="1"/>
  <c r="N89" i="1"/>
  <c r="P89" i="1" s="1"/>
  <c r="M89" i="1"/>
  <c r="O89" i="1" s="1"/>
  <c r="N88" i="1"/>
  <c r="P88" i="1" s="1"/>
  <c r="M88" i="1"/>
  <c r="O88" i="1" s="1"/>
  <c r="N87" i="1"/>
  <c r="P87" i="1" s="1"/>
  <c r="M87" i="1"/>
  <c r="O87" i="1" s="1"/>
  <c r="N86" i="1"/>
  <c r="P86" i="1" s="1"/>
  <c r="M86" i="1"/>
  <c r="O86" i="1" s="1"/>
  <c r="N85" i="1"/>
  <c r="P85" i="1" s="1"/>
  <c r="M85" i="1"/>
  <c r="O85" i="1" s="1"/>
  <c r="N84" i="1"/>
  <c r="P84" i="1" s="1"/>
  <c r="M84" i="1"/>
  <c r="O84" i="1" s="1"/>
  <c r="N83" i="1"/>
  <c r="P83" i="1" s="1"/>
  <c r="M83" i="1"/>
  <c r="O83" i="1" s="1"/>
  <c r="N82" i="1"/>
  <c r="P82" i="1" s="1"/>
  <c r="M82" i="1"/>
  <c r="O82" i="1" s="1"/>
  <c r="N81" i="1"/>
  <c r="P81" i="1" s="1"/>
  <c r="M81" i="1"/>
  <c r="O81" i="1" s="1"/>
  <c r="N80" i="1"/>
  <c r="P80" i="1" s="1"/>
  <c r="M80" i="1"/>
  <c r="O80" i="1" s="1"/>
  <c r="N79" i="1"/>
  <c r="P79" i="1" s="1"/>
  <c r="M79" i="1"/>
  <c r="O79" i="1" s="1"/>
  <c r="N78" i="1"/>
  <c r="P78" i="1" s="1"/>
  <c r="M78" i="1"/>
  <c r="O78" i="1" s="1"/>
  <c r="N77" i="1"/>
  <c r="P77" i="1" s="1"/>
  <c r="M77" i="1"/>
  <c r="O77" i="1" s="1"/>
  <c r="N76" i="1"/>
  <c r="P76" i="1" s="1"/>
  <c r="M76" i="1"/>
  <c r="O76" i="1" s="1"/>
  <c r="N75" i="1"/>
  <c r="P75" i="1" s="1"/>
  <c r="M75" i="1"/>
  <c r="O75" i="1" s="1"/>
  <c r="N74" i="1"/>
  <c r="P74" i="1" s="1"/>
  <c r="M74" i="1"/>
  <c r="O74" i="1" s="1"/>
  <c r="N73" i="1"/>
  <c r="P73" i="1" s="1"/>
  <c r="M73" i="1"/>
  <c r="O73" i="1" s="1"/>
  <c r="N72" i="1"/>
  <c r="P72" i="1" s="1"/>
  <c r="M72" i="1"/>
  <c r="O72" i="1" s="1"/>
  <c r="N71" i="1"/>
  <c r="P71" i="1" s="1"/>
  <c r="M71" i="1"/>
  <c r="O71" i="1" s="1"/>
  <c r="N70" i="1"/>
  <c r="P70" i="1" s="1"/>
  <c r="M70" i="1"/>
  <c r="O70" i="1" s="1"/>
  <c r="N69" i="1"/>
  <c r="P69" i="1" s="1"/>
  <c r="M69" i="1"/>
  <c r="O69" i="1" s="1"/>
  <c r="N68" i="1"/>
  <c r="P68" i="1" s="1"/>
  <c r="M68" i="1"/>
  <c r="O68" i="1" s="1"/>
  <c r="N67" i="1"/>
  <c r="P67" i="1" s="1"/>
  <c r="M67" i="1"/>
  <c r="O67" i="1" s="1"/>
  <c r="N66" i="1"/>
  <c r="P66" i="1" s="1"/>
  <c r="M66" i="1"/>
  <c r="O66" i="1" s="1"/>
  <c r="N65" i="1"/>
  <c r="P65" i="1" s="1"/>
  <c r="M65" i="1"/>
  <c r="O65" i="1" s="1"/>
  <c r="N64" i="1"/>
  <c r="P64" i="1" s="1"/>
  <c r="M64" i="1"/>
  <c r="O64" i="1" s="1"/>
  <c r="N63" i="1"/>
  <c r="P63" i="1" s="1"/>
  <c r="M63" i="1"/>
  <c r="O63" i="1" s="1"/>
  <c r="N62" i="1"/>
  <c r="P62" i="1" s="1"/>
  <c r="M62" i="1"/>
  <c r="O62" i="1" s="1"/>
  <c r="N61" i="1"/>
  <c r="P61" i="1" s="1"/>
  <c r="M61" i="1"/>
  <c r="O61" i="1" s="1"/>
  <c r="N60" i="1"/>
  <c r="P60" i="1" s="1"/>
  <c r="M60" i="1"/>
  <c r="O60" i="1" s="1"/>
  <c r="N59" i="1"/>
  <c r="P59" i="1" s="1"/>
  <c r="M59" i="1"/>
  <c r="O59" i="1" s="1"/>
  <c r="N58" i="1"/>
  <c r="P58" i="1" s="1"/>
  <c r="M58" i="1"/>
  <c r="O58" i="1" s="1"/>
  <c r="N57" i="1"/>
  <c r="P57" i="1" s="1"/>
  <c r="M57" i="1"/>
  <c r="O57" i="1" s="1"/>
  <c r="N56" i="1"/>
  <c r="P56" i="1" s="1"/>
  <c r="M56" i="1"/>
  <c r="O56" i="1" s="1"/>
  <c r="N55" i="1"/>
  <c r="P55" i="1" s="1"/>
  <c r="M55" i="1"/>
  <c r="O55" i="1" s="1"/>
  <c r="N54" i="1"/>
  <c r="P54" i="1" s="1"/>
  <c r="M54" i="1"/>
  <c r="O54" i="1" s="1"/>
  <c r="N53" i="1"/>
  <c r="P53" i="1" s="1"/>
  <c r="M53" i="1"/>
  <c r="O53" i="1" s="1"/>
  <c r="N52" i="1"/>
  <c r="P52" i="1" s="1"/>
  <c r="M52" i="1"/>
  <c r="O52" i="1" s="1"/>
  <c r="N51" i="1"/>
  <c r="P51" i="1" s="1"/>
  <c r="M51" i="1"/>
  <c r="O51" i="1" s="1"/>
  <c r="N50" i="1"/>
  <c r="P50" i="1" s="1"/>
  <c r="M50" i="1"/>
  <c r="O50" i="1" s="1"/>
  <c r="N49" i="1"/>
  <c r="P49" i="1" s="1"/>
  <c r="M49" i="1"/>
  <c r="O49" i="1" s="1"/>
  <c r="N48" i="1"/>
  <c r="P48" i="1" s="1"/>
  <c r="M48" i="1"/>
  <c r="O48" i="1" s="1"/>
  <c r="N47" i="1"/>
  <c r="P47" i="1" s="1"/>
  <c r="M47" i="1"/>
  <c r="O47" i="1" s="1"/>
  <c r="N46" i="1"/>
  <c r="P46" i="1" s="1"/>
  <c r="M46" i="1"/>
  <c r="O46" i="1" s="1"/>
  <c r="N45" i="1"/>
  <c r="P45" i="1" s="1"/>
  <c r="M45" i="1"/>
  <c r="O45" i="1" s="1"/>
  <c r="N44" i="1"/>
  <c r="P44" i="1" s="1"/>
  <c r="M44" i="1"/>
  <c r="O44" i="1" s="1"/>
  <c r="N43" i="1"/>
  <c r="P43" i="1" s="1"/>
  <c r="M43" i="1"/>
  <c r="O43" i="1" s="1"/>
  <c r="N42" i="1"/>
  <c r="P42" i="1" s="1"/>
  <c r="M42" i="1"/>
  <c r="O42" i="1" s="1"/>
  <c r="N41" i="1"/>
  <c r="P41" i="1" s="1"/>
  <c r="M41" i="1"/>
  <c r="O41" i="1" s="1"/>
  <c r="N40" i="1"/>
  <c r="P40" i="1" s="1"/>
  <c r="M40" i="1"/>
  <c r="O40" i="1" s="1"/>
  <c r="N39" i="1"/>
  <c r="P39" i="1" s="1"/>
  <c r="M39" i="1"/>
  <c r="O39" i="1" s="1"/>
  <c r="N38" i="1"/>
  <c r="P38" i="1" s="1"/>
  <c r="M38" i="1"/>
  <c r="O38" i="1" s="1"/>
  <c r="N37" i="1"/>
  <c r="P37" i="1" s="1"/>
  <c r="M37" i="1"/>
  <c r="O37" i="1" s="1"/>
  <c r="N36" i="1"/>
  <c r="P36" i="1" s="1"/>
  <c r="M36" i="1"/>
  <c r="O36" i="1" s="1"/>
  <c r="N35" i="1"/>
  <c r="P35" i="1" s="1"/>
  <c r="M35" i="1"/>
  <c r="O35" i="1" s="1"/>
  <c r="N34" i="1"/>
  <c r="P34" i="1" s="1"/>
  <c r="M34" i="1"/>
  <c r="O34" i="1" s="1"/>
  <c r="N33" i="1"/>
  <c r="P33" i="1" s="1"/>
  <c r="M33" i="1"/>
  <c r="O33" i="1" s="1"/>
  <c r="N32" i="1"/>
  <c r="P32" i="1" s="1"/>
  <c r="M32" i="1"/>
  <c r="O32" i="1" s="1"/>
  <c r="N31" i="1"/>
  <c r="P31" i="1" s="1"/>
  <c r="M31" i="1"/>
  <c r="O31" i="1" s="1"/>
  <c r="N30" i="1"/>
  <c r="P30" i="1" s="1"/>
  <c r="M30" i="1"/>
  <c r="O30" i="1" s="1"/>
  <c r="N29" i="1"/>
  <c r="P29" i="1" s="1"/>
  <c r="M29" i="1"/>
  <c r="O29" i="1" s="1"/>
  <c r="N28" i="1"/>
  <c r="P28" i="1" s="1"/>
  <c r="M28" i="1"/>
  <c r="O28" i="1" s="1"/>
  <c r="N27" i="1"/>
  <c r="P27" i="1" s="1"/>
  <c r="M27" i="1"/>
  <c r="O27" i="1" s="1"/>
  <c r="N26" i="1"/>
  <c r="P26" i="1" s="1"/>
  <c r="M26" i="1"/>
  <c r="O26" i="1" s="1"/>
  <c r="N25" i="1"/>
  <c r="P25" i="1" s="1"/>
  <c r="M25" i="1"/>
  <c r="O25" i="1" s="1"/>
  <c r="N24" i="1"/>
  <c r="P24" i="1" s="1"/>
  <c r="M24" i="1"/>
  <c r="O24" i="1" s="1"/>
  <c r="N23" i="1"/>
  <c r="P23" i="1" s="1"/>
  <c r="M23" i="1"/>
  <c r="O23" i="1" s="1"/>
  <c r="N22" i="1"/>
  <c r="P22" i="1" s="1"/>
  <c r="M22" i="1"/>
  <c r="O22" i="1" s="1"/>
  <c r="N21" i="1"/>
  <c r="P21" i="1" s="1"/>
  <c r="M21" i="1"/>
  <c r="O21" i="1" s="1"/>
  <c r="N20" i="1"/>
  <c r="P20" i="1" s="1"/>
  <c r="M20" i="1"/>
  <c r="O20" i="1" s="1"/>
  <c r="N19" i="1"/>
  <c r="P19" i="1" s="1"/>
  <c r="M19" i="1"/>
  <c r="O19" i="1" s="1"/>
  <c r="N18" i="1"/>
  <c r="P18" i="1" s="1"/>
  <c r="M18" i="1"/>
  <c r="O18" i="1" s="1"/>
  <c r="N17" i="1"/>
  <c r="P17" i="1" s="1"/>
  <c r="M17" i="1"/>
  <c r="O17" i="1" s="1"/>
  <c r="N16" i="1"/>
  <c r="P16" i="1" s="1"/>
  <c r="M16" i="1"/>
  <c r="O16" i="1" s="1"/>
  <c r="M15" i="1"/>
  <c r="O15" i="1" s="1"/>
  <c r="N14" i="1"/>
  <c r="P14" i="1" s="1"/>
  <c r="M14" i="1"/>
  <c r="O14" i="1" s="1"/>
  <c r="N13" i="1"/>
  <c r="P13" i="1" s="1"/>
  <c r="M13" i="1"/>
  <c r="O13" i="1" s="1"/>
  <c r="N12" i="1"/>
  <c r="P12" i="1" s="1"/>
  <c r="M12" i="1"/>
  <c r="O12" i="1" s="1"/>
  <c r="N11" i="1"/>
  <c r="P11" i="1" s="1"/>
  <c r="M11" i="1"/>
  <c r="O11" i="1" s="1"/>
  <c r="N10" i="1"/>
  <c r="P10" i="1" s="1"/>
  <c r="M10" i="1"/>
  <c r="O10" i="1" s="1"/>
  <c r="N9" i="1"/>
  <c r="P9" i="1" s="1"/>
  <c r="M9" i="1"/>
  <c r="O9" i="1" s="1"/>
  <c r="N8" i="1"/>
  <c r="P8" i="1" s="1"/>
  <c r="M8" i="1"/>
  <c r="O8" i="1" s="1"/>
  <c r="N7" i="1"/>
  <c r="P7" i="1" s="1"/>
  <c r="M7" i="1"/>
  <c r="O7" i="1" s="1"/>
  <c r="N6" i="1"/>
  <c r="P6" i="1" s="1"/>
  <c r="M6" i="1"/>
  <c r="O6" i="1" s="1"/>
  <c r="N5" i="1"/>
  <c r="P5" i="1" s="1"/>
  <c r="M5" i="1"/>
  <c r="O5" i="1" s="1"/>
  <c r="N4" i="1"/>
  <c r="P4" i="1" s="1"/>
  <c r="M4" i="1"/>
  <c r="O4" i="1" s="1"/>
  <c r="N3" i="1"/>
  <c r="P3" i="1" s="1"/>
  <c r="M3" i="1"/>
  <c r="O3" i="1" s="1"/>
  <c r="N2" i="1"/>
  <c r="P2" i="1" s="1"/>
  <c r="M2" i="1"/>
  <c r="O2" i="1" s="1"/>
  <c r="Q70" i="1" l="1"/>
  <c r="R70" i="1" s="1"/>
  <c r="T70" i="1" s="1"/>
  <c r="T569" i="1"/>
  <c r="S569" i="1"/>
  <c r="Q646" i="1"/>
  <c r="R646" i="1" s="1"/>
  <c r="Q23" i="1"/>
  <c r="R23" i="1" s="1"/>
  <c r="Q231" i="1"/>
  <c r="R231" i="1" s="1"/>
  <c r="Q632" i="1"/>
  <c r="R632" i="1" s="1"/>
  <c r="Q185" i="1"/>
  <c r="R185" i="1" s="1"/>
  <c r="Q618" i="1"/>
  <c r="R618" i="1" s="1"/>
  <c r="Q442" i="1"/>
  <c r="R442" i="1" s="1"/>
  <c r="Q331" i="1"/>
  <c r="R331" i="1" s="1"/>
  <c r="Q394" i="1"/>
  <c r="R394" i="1" s="1"/>
  <c r="Q150" i="1"/>
  <c r="R150" i="1" s="1"/>
  <c r="Q4" i="1"/>
  <c r="R4" i="1" s="1"/>
  <c r="Q283" i="1"/>
  <c r="R283" i="1" s="1"/>
  <c r="Q219" i="1"/>
  <c r="R219" i="1" s="1"/>
  <c r="Q96" i="1"/>
  <c r="R96" i="1" s="1"/>
  <c r="Q448" i="1"/>
  <c r="R448" i="1" s="1"/>
  <c r="Q526" i="1"/>
  <c r="R526" i="1" s="1"/>
  <c r="Q297" i="1"/>
  <c r="R297" i="1" s="1"/>
  <c r="Q110" i="1"/>
  <c r="R110" i="1" s="1"/>
  <c r="Q64" i="1"/>
  <c r="R64" i="1" s="1"/>
  <c r="Q171" i="1"/>
  <c r="R171" i="1" s="1"/>
  <c r="Q17" i="1"/>
  <c r="R17" i="1" s="1"/>
  <c r="Q130" i="1"/>
  <c r="R130" i="1" s="1"/>
  <c r="Q137" i="1"/>
  <c r="R137" i="1" s="1"/>
  <c r="Q90" i="1"/>
  <c r="R90" i="1" s="1"/>
  <c r="Q191" i="1"/>
  <c r="R191" i="1" s="1"/>
  <c r="Q144" i="1"/>
  <c r="R144" i="1" s="1"/>
  <c r="Q539" i="1"/>
  <c r="R539" i="1" s="1"/>
  <c r="Q277" i="1"/>
  <c r="R277" i="1" s="1"/>
  <c r="Q484" i="1"/>
  <c r="R484" i="1" s="1"/>
  <c r="Q625" i="1"/>
  <c r="R625" i="1" s="1"/>
  <c r="Q532" i="1"/>
  <c r="R532" i="1" s="1"/>
  <c r="Q197" i="1"/>
  <c r="R197" i="1" s="1"/>
  <c r="Q241" i="1"/>
  <c r="R241" i="1" s="1"/>
  <c r="Q234" i="1"/>
  <c r="R234" i="1" s="1"/>
  <c r="Q490" i="1"/>
  <c r="R490" i="1" s="1"/>
  <c r="Q37" i="1"/>
  <c r="R37" i="1" s="1"/>
  <c r="Q575" i="1"/>
  <c r="R575" i="1" s="1"/>
  <c r="Q497" i="1"/>
  <c r="R497" i="1" s="1"/>
  <c r="Q179" i="1"/>
  <c r="R179" i="1" s="1"/>
  <c r="Q125" i="1"/>
  <c r="R125" i="1" s="1"/>
  <c r="Q192" i="1"/>
  <c r="R192" i="1" s="1"/>
  <c r="Q186" i="1"/>
  <c r="R186" i="1" s="1"/>
  <c r="Q325" i="1"/>
  <c r="R325" i="1" s="1"/>
  <c r="Q485" i="1"/>
  <c r="R485" i="1" s="1"/>
  <c r="Q12" i="1"/>
  <c r="R12" i="1" s="1"/>
  <c r="Q229" i="1"/>
  <c r="R229" i="1" s="1"/>
  <c r="Q319" i="1"/>
  <c r="R319" i="1" s="1"/>
  <c r="Q430" i="1"/>
  <c r="R430" i="1" s="1"/>
  <c r="Q527" i="1"/>
  <c r="R527" i="1" s="1"/>
  <c r="Q612" i="1"/>
  <c r="R612" i="1" s="1"/>
  <c r="Q232" i="1"/>
  <c r="R232" i="1" s="1"/>
  <c r="Q534" i="1"/>
  <c r="R534" i="1" s="1"/>
  <c r="Q582" i="1"/>
  <c r="R582" i="1" s="1"/>
  <c r="Q138" i="1"/>
  <c r="R138" i="1" s="1"/>
  <c r="Q58" i="1"/>
  <c r="R58" i="1" s="1"/>
  <c r="Q97" i="1"/>
  <c r="R97" i="1" s="1"/>
  <c r="Q361" i="1"/>
  <c r="R361" i="1" s="1"/>
  <c r="Q443" i="1"/>
  <c r="R443" i="1" s="1"/>
  <c r="Q45" i="1"/>
  <c r="R45" i="1" s="1"/>
  <c r="Q91" i="1"/>
  <c r="R91" i="1" s="1"/>
  <c r="Q132" i="1"/>
  <c r="R132" i="1" s="1"/>
  <c r="Q416" i="1"/>
  <c r="R416" i="1" s="1"/>
  <c r="Q513" i="1"/>
  <c r="R513" i="1" s="1"/>
  <c r="Q52" i="1"/>
  <c r="R52" i="1" s="1"/>
  <c r="Q126" i="1"/>
  <c r="R126" i="1" s="1"/>
  <c r="Q180" i="1"/>
  <c r="R180" i="1" s="1"/>
  <c r="Q272" i="1"/>
  <c r="R272" i="1" s="1"/>
  <c r="Q313" i="1"/>
  <c r="R313" i="1" s="1"/>
  <c r="Q479" i="1"/>
  <c r="R479" i="1" s="1"/>
  <c r="Q59" i="1"/>
  <c r="R59" i="1" s="1"/>
  <c r="Q207" i="1"/>
  <c r="R207" i="1" s="1"/>
  <c r="Q326" i="1"/>
  <c r="R326" i="1" s="1"/>
  <c r="Q362" i="1"/>
  <c r="R362" i="1" s="1"/>
  <c r="Q13" i="1"/>
  <c r="R13" i="1" s="1"/>
  <c r="Q40" i="1"/>
  <c r="R40" i="1" s="1"/>
  <c r="Q92" i="1"/>
  <c r="R92" i="1" s="1"/>
  <c r="Q174" i="1"/>
  <c r="R174" i="1" s="1"/>
  <c r="Q320" i="1"/>
  <c r="R320" i="1" s="1"/>
  <c r="Q356" i="1"/>
  <c r="R356" i="1" s="1"/>
  <c r="Q431" i="1"/>
  <c r="R431" i="1" s="1"/>
  <c r="Q53" i="1"/>
  <c r="R53" i="1" s="1"/>
  <c r="Q113" i="1"/>
  <c r="R113" i="1" s="1"/>
  <c r="Q161" i="1"/>
  <c r="R161" i="1" s="1"/>
  <c r="Q266" i="1"/>
  <c r="R266" i="1" s="1"/>
  <c r="Q20" i="1"/>
  <c r="R20" i="1" s="1"/>
  <c r="Q80" i="1"/>
  <c r="R80" i="1" s="1"/>
  <c r="Q208" i="1"/>
  <c r="R208" i="1" s="1"/>
  <c r="Q308" i="1"/>
  <c r="R308" i="1" s="1"/>
  <c r="Q350" i="1"/>
  <c r="R350" i="1" s="1"/>
  <c r="Q459" i="1"/>
  <c r="R459" i="1" s="1"/>
  <c r="Q550" i="1"/>
  <c r="R550" i="1" s="1"/>
  <c r="Q607" i="1"/>
  <c r="R607" i="1" s="1"/>
  <c r="Q14" i="1"/>
  <c r="R14" i="1" s="1"/>
  <c r="Q41" i="1"/>
  <c r="R41" i="1" s="1"/>
  <c r="Q47" i="1"/>
  <c r="R47" i="1" s="1"/>
  <c r="Q74" i="1"/>
  <c r="R74" i="1" s="1"/>
  <c r="Q148" i="1"/>
  <c r="R148" i="1" s="1"/>
  <c r="Q216" i="1"/>
  <c r="R216" i="1" s="1"/>
  <c r="Q321" i="1"/>
  <c r="R321" i="1" s="1"/>
  <c r="Q357" i="1"/>
  <c r="R357" i="1" s="1"/>
  <c r="Q398" i="1"/>
  <c r="R398" i="1" s="1"/>
  <c r="Q405" i="1"/>
  <c r="R405" i="1" s="1"/>
  <c r="Q558" i="1"/>
  <c r="R558" i="1" s="1"/>
  <c r="Q586" i="1"/>
  <c r="R586" i="1" s="1"/>
  <c r="Q593" i="1"/>
  <c r="R593" i="1" s="1"/>
  <c r="Q28" i="1"/>
  <c r="R28" i="1" s="1"/>
  <c r="Q108" i="1"/>
  <c r="R108" i="1" s="1"/>
  <c r="Q114" i="1"/>
  <c r="R114" i="1" s="1"/>
  <c r="Q142" i="1"/>
  <c r="R142" i="1" s="1"/>
  <c r="Q162" i="1"/>
  <c r="R162" i="1" s="1"/>
  <c r="Q246" i="1"/>
  <c r="R246" i="1" s="1"/>
  <c r="Q288" i="1"/>
  <c r="R288" i="1" s="1"/>
  <c r="Q302" i="1"/>
  <c r="R302" i="1" s="1"/>
  <c r="Q315" i="1"/>
  <c r="R315" i="1" s="1"/>
  <c r="Q453" i="1"/>
  <c r="R453" i="1" s="1"/>
  <c r="Q495" i="1"/>
  <c r="R495" i="1" s="1"/>
  <c r="Q580" i="1"/>
  <c r="R580" i="1" s="1"/>
  <c r="Q601" i="1"/>
  <c r="R601" i="1" s="1"/>
  <c r="Q436" i="1"/>
  <c r="R436" i="1" s="1"/>
  <c r="Q478" i="1"/>
  <c r="R478" i="1" s="1"/>
  <c r="Q491" i="1"/>
  <c r="R491" i="1" s="1"/>
  <c r="Q388" i="1"/>
  <c r="R388" i="1" s="1"/>
  <c r="Q278" i="1"/>
  <c r="R278" i="1" s="1"/>
  <c r="Q166" i="1"/>
  <c r="R166" i="1" s="1"/>
  <c r="Q437" i="1"/>
  <c r="R437" i="1" s="1"/>
  <c r="Q79" i="1"/>
  <c r="R79" i="1" s="1"/>
  <c r="Q465" i="1"/>
  <c r="R465" i="1" s="1"/>
  <c r="Q73" i="1"/>
  <c r="R73" i="1" s="1"/>
  <c r="Q417" i="1"/>
  <c r="R417" i="1" s="1"/>
  <c r="Q252" i="1"/>
  <c r="R252" i="1" s="1"/>
  <c r="Q522" i="1"/>
  <c r="R522" i="1" s="1"/>
  <c r="Q294" i="1"/>
  <c r="R294" i="1" s="1"/>
  <c r="Q411" i="1"/>
  <c r="R411" i="1" s="1"/>
  <c r="Q643" i="1"/>
  <c r="R643" i="1" s="1"/>
  <c r="Q8" i="1"/>
  <c r="R8" i="1" s="1"/>
  <c r="Q81" i="1"/>
  <c r="R81" i="1" s="1"/>
  <c r="Q190" i="1"/>
  <c r="R190" i="1" s="1"/>
  <c r="Q196" i="1"/>
  <c r="R196" i="1" s="1"/>
  <c r="Q309" i="1"/>
  <c r="R309" i="1" s="1"/>
  <c r="Q351" i="1"/>
  <c r="R351" i="1" s="1"/>
  <c r="Q385" i="1"/>
  <c r="R385" i="1" s="1"/>
  <c r="Q447" i="1"/>
  <c r="R447" i="1" s="1"/>
  <c r="Q489" i="1"/>
  <c r="R489" i="1" s="1"/>
  <c r="Q544" i="1"/>
  <c r="R544" i="1" s="1"/>
  <c r="Q637" i="1"/>
  <c r="R637" i="1" s="1"/>
  <c r="Q165" i="1"/>
  <c r="R165" i="1" s="1"/>
  <c r="Q367" i="1"/>
  <c r="R367" i="1" s="1"/>
  <c r="Q422" i="1"/>
  <c r="R422" i="1" s="1"/>
  <c r="Q449" i="1"/>
  <c r="R449" i="1" s="1"/>
  <c r="Q533" i="1"/>
  <c r="R533" i="1" s="1"/>
  <c r="Q374" i="1"/>
  <c r="R374" i="1" s="1"/>
  <c r="Q570" i="1"/>
  <c r="R570" i="1" s="1"/>
  <c r="Q85" i="1"/>
  <c r="R85" i="1" s="1"/>
  <c r="Q265" i="1"/>
  <c r="R265" i="1" s="1"/>
  <c r="Q368" i="1"/>
  <c r="R368" i="1" s="1"/>
  <c r="Q19" i="1"/>
  <c r="R19" i="1" s="1"/>
  <c r="Q620" i="1"/>
  <c r="R620" i="1" s="1"/>
  <c r="Q7" i="1"/>
  <c r="R7" i="1" s="1"/>
  <c r="Q46" i="1"/>
  <c r="R46" i="1" s="1"/>
  <c r="Q473" i="1"/>
  <c r="R473" i="1" s="1"/>
  <c r="Q127" i="1"/>
  <c r="R127" i="1" s="1"/>
  <c r="Q314" i="1"/>
  <c r="R314" i="1" s="1"/>
  <c r="Q195" i="1"/>
  <c r="R195" i="1" s="1"/>
  <c r="Q363" i="1"/>
  <c r="R363" i="1" s="1"/>
  <c r="Q68" i="1"/>
  <c r="R68" i="1" s="1"/>
  <c r="Q3" i="1"/>
  <c r="R3" i="1" s="1"/>
  <c r="Q9" i="1"/>
  <c r="R9" i="1" s="1"/>
  <c r="Q36" i="1"/>
  <c r="R36" i="1" s="1"/>
  <c r="Q42" i="1"/>
  <c r="R42" i="1" s="1"/>
  <c r="Q69" i="1"/>
  <c r="R69" i="1" s="1"/>
  <c r="Q75" i="1"/>
  <c r="R75" i="1" s="1"/>
  <c r="Q149" i="1"/>
  <c r="R149" i="1" s="1"/>
  <c r="Q203" i="1"/>
  <c r="R203" i="1" s="1"/>
  <c r="Q240" i="1"/>
  <c r="R240" i="1" s="1"/>
  <c r="Q282" i="1"/>
  <c r="R282" i="1" s="1"/>
  <c r="Q406" i="1"/>
  <c r="R406" i="1" s="1"/>
  <c r="Q510" i="1"/>
  <c r="R510" i="1" s="1"/>
  <c r="Q574" i="1"/>
  <c r="R574" i="1" s="1"/>
  <c r="Q587" i="1"/>
  <c r="R587" i="1" s="1"/>
  <c r="Q226" i="1"/>
  <c r="R226" i="1" s="1"/>
  <c r="Q626" i="1"/>
  <c r="R626" i="1" s="1"/>
  <c r="Q160" i="1"/>
  <c r="R160" i="1" s="1"/>
  <c r="Q382" i="1"/>
  <c r="R382" i="1" s="1"/>
  <c r="Q521" i="1"/>
  <c r="R521" i="1" s="1"/>
  <c r="Q410" i="1"/>
  <c r="R410" i="1" s="1"/>
  <c r="Q507" i="1"/>
  <c r="R507" i="1" s="1"/>
  <c r="Q404" i="1"/>
  <c r="R404" i="1" s="1"/>
  <c r="Q86" i="1"/>
  <c r="R86" i="1" s="1"/>
  <c r="Q222" i="1"/>
  <c r="R222" i="1" s="1"/>
  <c r="Q369" i="1"/>
  <c r="R369" i="1" s="1"/>
  <c r="Q260" i="1"/>
  <c r="R260" i="1" s="1"/>
  <c r="Q425" i="1"/>
  <c r="R425" i="1" s="1"/>
  <c r="Q614" i="1"/>
  <c r="R614" i="1" s="1"/>
  <c r="Q202" i="1"/>
  <c r="R202" i="1" s="1"/>
  <c r="Q29" i="1"/>
  <c r="R29" i="1" s="1"/>
  <c r="Q102" i="1"/>
  <c r="R102" i="1" s="1"/>
  <c r="Q109" i="1"/>
  <c r="R109" i="1" s="1"/>
  <c r="Q143" i="1"/>
  <c r="R143" i="1" s="1"/>
  <c r="Q276" i="1"/>
  <c r="R276" i="1" s="1"/>
  <c r="Q289" i="1"/>
  <c r="R289" i="1" s="1"/>
  <c r="Q303" i="1"/>
  <c r="R303" i="1" s="1"/>
  <c r="Q337" i="1"/>
  <c r="R337" i="1" s="1"/>
  <c r="Q379" i="1"/>
  <c r="R379" i="1" s="1"/>
  <c r="Q393" i="1"/>
  <c r="R393" i="1" s="1"/>
  <c r="Q454" i="1"/>
  <c r="R454" i="1" s="1"/>
  <c r="Q496" i="1"/>
  <c r="R496" i="1" s="1"/>
  <c r="Q538" i="1"/>
  <c r="R538" i="1" s="1"/>
  <c r="Q581" i="1"/>
  <c r="R581" i="1" s="1"/>
  <c r="Q602" i="1"/>
  <c r="R602" i="1" s="1"/>
  <c r="Q631" i="1"/>
  <c r="R631" i="1" s="1"/>
  <c r="Q24" i="1"/>
  <c r="R24" i="1" s="1"/>
  <c r="Q30" i="1"/>
  <c r="R30" i="1" s="1"/>
  <c r="Q56" i="1"/>
  <c r="R56" i="1" s="1"/>
  <c r="Q62" i="1"/>
  <c r="R62" i="1" s="1"/>
  <c r="Q87" i="1"/>
  <c r="R87" i="1" s="1"/>
  <c r="Q121" i="1"/>
  <c r="R121" i="1" s="1"/>
  <c r="Q154" i="1"/>
  <c r="R154" i="1" s="1"/>
  <c r="Q213" i="1"/>
  <c r="R213" i="1" s="1"/>
  <c r="Q235" i="1"/>
  <c r="R235" i="1" s="1"/>
  <c r="Q270" i="1"/>
  <c r="R270" i="1" s="1"/>
  <c r="Q345" i="1"/>
  <c r="R345" i="1" s="1"/>
  <c r="Q399" i="1"/>
  <c r="R399" i="1" s="1"/>
  <c r="Q501" i="1"/>
  <c r="R501" i="1" s="1"/>
  <c r="Q528" i="1"/>
  <c r="R528" i="1" s="1"/>
  <c r="Q563" i="1"/>
  <c r="R563" i="1" s="1"/>
  <c r="Q576" i="1"/>
  <c r="R576" i="1" s="1"/>
  <c r="Q640" i="1"/>
  <c r="R640" i="1" s="1"/>
  <c r="Q634" i="1"/>
  <c r="R634" i="1" s="1"/>
  <c r="Q606" i="1"/>
  <c r="R606" i="1" s="1"/>
  <c r="Q595" i="1"/>
  <c r="R595" i="1" s="1"/>
  <c r="Q584" i="1"/>
  <c r="R584" i="1" s="1"/>
  <c r="Q568" i="1"/>
  <c r="R568" i="1" s="1"/>
  <c r="Q552" i="1"/>
  <c r="R552" i="1" s="1"/>
  <c r="Q531" i="1"/>
  <c r="R531" i="1" s="1"/>
  <c r="Q515" i="1"/>
  <c r="R515" i="1" s="1"/>
  <c r="Q499" i="1"/>
  <c r="R499" i="1" s="1"/>
  <c r="Q483" i="1"/>
  <c r="R483" i="1" s="1"/>
  <c r="Q467" i="1"/>
  <c r="R467" i="1" s="1"/>
  <c r="Q451" i="1"/>
  <c r="R451" i="1" s="1"/>
  <c r="Q435" i="1"/>
  <c r="R435" i="1" s="1"/>
  <c r="Q419" i="1"/>
  <c r="R419" i="1" s="1"/>
  <c r="Q403" i="1"/>
  <c r="R403" i="1" s="1"/>
  <c r="Q387" i="1"/>
  <c r="R387" i="1" s="1"/>
  <c r="Q371" i="1"/>
  <c r="R371" i="1" s="1"/>
  <c r="Q355" i="1"/>
  <c r="R355" i="1" s="1"/>
  <c r="Q339" i="1"/>
  <c r="R339" i="1" s="1"/>
  <c r="Q323" i="1"/>
  <c r="R323" i="1" s="1"/>
  <c r="Q307" i="1"/>
  <c r="R307" i="1" s="1"/>
  <c r="Q291" i="1"/>
  <c r="R291" i="1" s="1"/>
  <c r="Q275" i="1"/>
  <c r="R275" i="1" s="1"/>
  <c r="Q254" i="1"/>
  <c r="R254" i="1" s="1"/>
  <c r="Q238" i="1"/>
  <c r="R238" i="1" s="1"/>
  <c r="Q228" i="1"/>
  <c r="R228" i="1" s="1"/>
  <c r="Q221" i="1"/>
  <c r="R221" i="1" s="1"/>
  <c r="Q205" i="1"/>
  <c r="R205" i="1" s="1"/>
  <c r="Q184" i="1"/>
  <c r="R184" i="1" s="1"/>
  <c r="Q168" i="1"/>
  <c r="R168" i="1" s="1"/>
  <c r="Q163" i="1"/>
  <c r="R163" i="1" s="1"/>
  <c r="Q147" i="1"/>
  <c r="R147" i="1" s="1"/>
  <c r="Q131" i="1"/>
  <c r="R131" i="1" s="1"/>
  <c r="Q115" i="1"/>
  <c r="R115" i="1" s="1"/>
  <c r="Q99" i="1"/>
  <c r="R99" i="1" s="1"/>
  <c r="Q94" i="1"/>
  <c r="R94" i="1" s="1"/>
  <c r="Q78" i="1"/>
  <c r="R78" i="1" s="1"/>
  <c r="Q639" i="1"/>
  <c r="R639" i="1" s="1"/>
  <c r="Q628" i="1"/>
  <c r="R628" i="1" s="1"/>
  <c r="Q617" i="1"/>
  <c r="R617" i="1" s="1"/>
  <c r="Q589" i="1"/>
  <c r="R589" i="1" s="1"/>
  <c r="Q573" i="1"/>
  <c r="R573" i="1" s="1"/>
  <c r="Q557" i="1"/>
  <c r="R557" i="1" s="1"/>
  <c r="Q536" i="1"/>
  <c r="R536" i="1" s="1"/>
  <c r="Q520" i="1"/>
  <c r="R520" i="1" s="1"/>
  <c r="Q504" i="1"/>
  <c r="R504" i="1" s="1"/>
  <c r="Q488" i="1"/>
  <c r="R488" i="1" s="1"/>
  <c r="Q472" i="1"/>
  <c r="R472" i="1" s="1"/>
  <c r="Q456" i="1"/>
  <c r="R456" i="1" s="1"/>
  <c r="Q440" i="1"/>
  <c r="R440" i="1" s="1"/>
  <c r="Q424" i="1"/>
  <c r="R424" i="1" s="1"/>
  <c r="Q408" i="1"/>
  <c r="R408" i="1" s="1"/>
  <c r="Q392" i="1"/>
  <c r="R392" i="1" s="1"/>
  <c r="Q376" i="1"/>
  <c r="R376" i="1" s="1"/>
  <c r="Q360" i="1"/>
  <c r="R360" i="1" s="1"/>
  <c r="Q344" i="1"/>
  <c r="R344" i="1" s="1"/>
  <c r="Q328" i="1"/>
  <c r="R328" i="1" s="1"/>
  <c r="Q312" i="1"/>
  <c r="R312" i="1" s="1"/>
  <c r="Q296" i="1"/>
  <c r="R296" i="1" s="1"/>
  <c r="Q280" i="1"/>
  <c r="R280" i="1" s="1"/>
  <c r="Q259" i="1"/>
  <c r="R259" i="1" s="1"/>
  <c r="Q243" i="1"/>
  <c r="R243" i="1" s="1"/>
  <c r="Q210" i="1"/>
  <c r="R210" i="1" s="1"/>
  <c r="Q189" i="1"/>
  <c r="R189" i="1" s="1"/>
  <c r="Q173" i="1"/>
  <c r="R173" i="1" s="1"/>
  <c r="Q152" i="1"/>
  <c r="R152" i="1" s="1"/>
  <c r="Q136" i="1"/>
  <c r="R136" i="1" s="1"/>
  <c r="Q120" i="1"/>
  <c r="R120" i="1" s="1"/>
  <c r="Q104" i="1"/>
  <c r="R104" i="1" s="1"/>
  <c r="Q83" i="1"/>
  <c r="R83" i="1" s="1"/>
  <c r="Q67" i="1"/>
  <c r="R67" i="1" s="1"/>
  <c r="Q51" i="1"/>
  <c r="R51" i="1" s="1"/>
  <c r="Q35" i="1"/>
  <c r="R35" i="1" s="1"/>
  <c r="Q622" i="1"/>
  <c r="R622" i="1" s="1"/>
  <c r="Q611" i="1"/>
  <c r="R611" i="1" s="1"/>
  <c r="Q600" i="1"/>
  <c r="R600" i="1" s="1"/>
  <c r="Q578" i="1"/>
  <c r="R578" i="1" s="1"/>
  <c r="Q562" i="1"/>
  <c r="R562" i="1" s="1"/>
  <c r="Q546" i="1"/>
  <c r="R546" i="1" s="1"/>
  <c r="Q541" i="1"/>
  <c r="R541" i="1" s="1"/>
  <c r="Q525" i="1"/>
  <c r="R525" i="1" s="1"/>
  <c r="Q509" i="1"/>
  <c r="R509" i="1" s="1"/>
  <c r="Q493" i="1"/>
  <c r="R493" i="1" s="1"/>
  <c r="Q477" i="1"/>
  <c r="R477" i="1" s="1"/>
  <c r="Q461" i="1"/>
  <c r="R461" i="1" s="1"/>
  <c r="Q445" i="1"/>
  <c r="R445" i="1" s="1"/>
  <c r="Q429" i="1"/>
  <c r="R429" i="1" s="1"/>
  <c r="Q413" i="1"/>
  <c r="R413" i="1" s="1"/>
  <c r="Q397" i="1"/>
  <c r="R397" i="1" s="1"/>
  <c r="Q381" i="1"/>
  <c r="R381" i="1" s="1"/>
  <c r="Q365" i="1"/>
  <c r="R365" i="1" s="1"/>
  <c r="Q349" i="1"/>
  <c r="R349" i="1" s="1"/>
  <c r="Q333" i="1"/>
  <c r="R333" i="1" s="1"/>
  <c r="Q317" i="1"/>
  <c r="R317" i="1" s="1"/>
  <c r="Q301" i="1"/>
  <c r="R301" i="1" s="1"/>
  <c r="Q285" i="1"/>
  <c r="R285" i="1" s="1"/>
  <c r="Q269" i="1"/>
  <c r="R269" i="1" s="1"/>
  <c r="Q264" i="1"/>
  <c r="R264" i="1" s="1"/>
  <c r="Q248" i="1"/>
  <c r="R248" i="1" s="1"/>
  <c r="Q233" i="1"/>
  <c r="R233" i="1" s="1"/>
  <c r="Q215" i="1"/>
  <c r="R215" i="1" s="1"/>
  <c r="Q199" i="1"/>
  <c r="R199" i="1" s="1"/>
  <c r="Q194" i="1"/>
  <c r="R194" i="1" s="1"/>
  <c r="Q178" i="1"/>
  <c r="R178" i="1" s="1"/>
  <c r="Q157" i="1"/>
  <c r="R157" i="1" s="1"/>
  <c r="Q644" i="1"/>
  <c r="R644" i="1" s="1"/>
  <c r="Q633" i="1"/>
  <c r="R633" i="1" s="1"/>
  <c r="Q605" i="1"/>
  <c r="R605" i="1" s="1"/>
  <c r="Q594" i="1"/>
  <c r="R594" i="1" s="1"/>
  <c r="Q583" i="1"/>
  <c r="R583" i="1" s="1"/>
  <c r="Q567" i="1"/>
  <c r="R567" i="1" s="1"/>
  <c r="Q551" i="1"/>
  <c r="R551" i="1" s="1"/>
  <c r="Q530" i="1"/>
  <c r="R530" i="1" s="1"/>
  <c r="Q514" i="1"/>
  <c r="R514" i="1" s="1"/>
  <c r="Q498" i="1"/>
  <c r="R498" i="1" s="1"/>
  <c r="Q482" i="1"/>
  <c r="R482" i="1" s="1"/>
  <c r="Q466" i="1"/>
  <c r="R466" i="1" s="1"/>
  <c r="Q450" i="1"/>
  <c r="R450" i="1" s="1"/>
  <c r="Q434" i="1"/>
  <c r="R434" i="1" s="1"/>
  <c r="Q418" i="1"/>
  <c r="R418" i="1" s="1"/>
  <c r="Q402" i="1"/>
  <c r="R402" i="1" s="1"/>
  <c r="Q386" i="1"/>
  <c r="R386" i="1" s="1"/>
  <c r="Q370" i="1"/>
  <c r="R370" i="1" s="1"/>
  <c r="Q354" i="1"/>
  <c r="R354" i="1" s="1"/>
  <c r="Q338" i="1"/>
  <c r="R338" i="1" s="1"/>
  <c r="Q322" i="1"/>
  <c r="R322" i="1" s="1"/>
  <c r="Q306" i="1"/>
  <c r="R306" i="1" s="1"/>
  <c r="Q290" i="1"/>
  <c r="R290" i="1" s="1"/>
  <c r="Q274" i="1"/>
  <c r="R274" i="1" s="1"/>
  <c r="Q253" i="1"/>
  <c r="R253" i="1" s="1"/>
  <c r="Q237" i="1"/>
  <c r="R237" i="1" s="1"/>
  <c r="Q225" i="1"/>
  <c r="R225" i="1" s="1"/>
  <c r="Q220" i="1"/>
  <c r="R220" i="1" s="1"/>
  <c r="Q204" i="1"/>
  <c r="R204" i="1" s="1"/>
  <c r="Q183" i="1"/>
  <c r="R183" i="1" s="1"/>
  <c r="Q167" i="1"/>
  <c r="R167" i="1" s="1"/>
  <c r="Q638" i="1"/>
  <c r="R638" i="1" s="1"/>
  <c r="Q627" i="1"/>
  <c r="R627" i="1" s="1"/>
  <c r="Q616" i="1"/>
  <c r="R616" i="1" s="1"/>
  <c r="Q588" i="1"/>
  <c r="R588" i="1" s="1"/>
  <c r="Q572" i="1"/>
  <c r="R572" i="1" s="1"/>
  <c r="Q556" i="1"/>
  <c r="R556" i="1" s="1"/>
  <c r="Q535" i="1"/>
  <c r="R535" i="1" s="1"/>
  <c r="Q519" i="1"/>
  <c r="R519" i="1" s="1"/>
  <c r="Q503" i="1"/>
  <c r="R503" i="1" s="1"/>
  <c r="Q487" i="1"/>
  <c r="R487" i="1" s="1"/>
  <c r="Q471" i="1"/>
  <c r="R471" i="1" s="1"/>
  <c r="Q455" i="1"/>
  <c r="R455" i="1" s="1"/>
  <c r="Q439" i="1"/>
  <c r="R439" i="1" s="1"/>
  <c r="Q423" i="1"/>
  <c r="R423" i="1" s="1"/>
  <c r="Q407" i="1"/>
  <c r="R407" i="1" s="1"/>
  <c r="Q391" i="1"/>
  <c r="R391" i="1" s="1"/>
  <c r="Q375" i="1"/>
  <c r="R375" i="1" s="1"/>
  <c r="Q359" i="1"/>
  <c r="R359" i="1" s="1"/>
  <c r="Q343" i="1"/>
  <c r="R343" i="1" s="1"/>
  <c r="Q327" i="1"/>
  <c r="R327" i="1" s="1"/>
  <c r="Q311" i="1"/>
  <c r="R311" i="1" s="1"/>
  <c r="Q295" i="1"/>
  <c r="R295" i="1" s="1"/>
  <c r="Q279" i="1"/>
  <c r="R279" i="1" s="1"/>
  <c r="Q258" i="1"/>
  <c r="R258" i="1" s="1"/>
  <c r="Q242" i="1"/>
  <c r="R242" i="1" s="1"/>
  <c r="Q230" i="1"/>
  <c r="R230" i="1" s="1"/>
  <c r="Q209" i="1"/>
  <c r="R209" i="1" s="1"/>
  <c r="Q188" i="1"/>
  <c r="R188" i="1" s="1"/>
  <c r="Q172" i="1"/>
  <c r="R172" i="1" s="1"/>
  <c r="Q151" i="1"/>
  <c r="R151" i="1" s="1"/>
  <c r="Q135" i="1"/>
  <c r="R135" i="1" s="1"/>
  <c r="Q119" i="1"/>
  <c r="R119" i="1" s="1"/>
  <c r="Q103" i="1"/>
  <c r="R103" i="1" s="1"/>
  <c r="Q98" i="1"/>
  <c r="R98" i="1" s="1"/>
  <c r="Q82" i="1"/>
  <c r="R82" i="1" s="1"/>
  <c r="Q66" i="1"/>
  <c r="R66" i="1" s="1"/>
  <c r="Q50" i="1"/>
  <c r="R50" i="1" s="1"/>
  <c r="Q34" i="1"/>
  <c r="R34" i="1" s="1"/>
  <c r="Q18" i="1"/>
  <c r="R18" i="1" s="1"/>
  <c r="Q2" i="1"/>
  <c r="R2" i="1" s="1"/>
  <c r="Q198" i="1"/>
  <c r="R198" i="1" s="1"/>
  <c r="Q177" i="1"/>
  <c r="R177" i="1" s="1"/>
  <c r="Q621" i="1"/>
  <c r="R621" i="1" s="1"/>
  <c r="Q610" i="1"/>
  <c r="R610" i="1" s="1"/>
  <c r="Q599" i="1"/>
  <c r="R599" i="1" s="1"/>
  <c r="Q577" i="1"/>
  <c r="R577" i="1" s="1"/>
  <c r="Q561" i="1"/>
  <c r="R561" i="1" s="1"/>
  <c r="Q545" i="1"/>
  <c r="R545" i="1" s="1"/>
  <c r="Q540" i="1"/>
  <c r="R540" i="1" s="1"/>
  <c r="Q524" i="1"/>
  <c r="R524" i="1" s="1"/>
  <c r="Q508" i="1"/>
  <c r="R508" i="1" s="1"/>
  <c r="Q492" i="1"/>
  <c r="R492" i="1" s="1"/>
  <c r="Q476" i="1"/>
  <c r="R476" i="1" s="1"/>
  <c r="Q460" i="1"/>
  <c r="R460" i="1" s="1"/>
  <c r="Q444" i="1"/>
  <c r="R444" i="1" s="1"/>
  <c r="Q428" i="1"/>
  <c r="R428" i="1" s="1"/>
  <c r="Q412" i="1"/>
  <c r="R412" i="1" s="1"/>
  <c r="Q396" i="1"/>
  <c r="R396" i="1" s="1"/>
  <c r="Q380" i="1"/>
  <c r="R380" i="1" s="1"/>
  <c r="Q364" i="1"/>
  <c r="R364" i="1" s="1"/>
  <c r="Q348" i="1"/>
  <c r="R348" i="1" s="1"/>
  <c r="Q332" i="1"/>
  <c r="R332" i="1" s="1"/>
  <c r="Q316" i="1"/>
  <c r="R316" i="1" s="1"/>
  <c r="Q300" i="1"/>
  <c r="R300" i="1" s="1"/>
  <c r="Q284" i="1"/>
  <c r="R284" i="1" s="1"/>
  <c r="Q268" i="1"/>
  <c r="R268" i="1" s="1"/>
  <c r="Q263" i="1"/>
  <c r="R263" i="1" s="1"/>
  <c r="Q247" i="1"/>
  <c r="R247" i="1" s="1"/>
  <c r="Q214" i="1"/>
  <c r="R214" i="1" s="1"/>
  <c r="Q193" i="1"/>
  <c r="R193" i="1" s="1"/>
  <c r="Q156" i="1"/>
  <c r="R156" i="1" s="1"/>
  <c r="Q140" i="1"/>
  <c r="R140" i="1" s="1"/>
  <c r="Q555" i="1"/>
  <c r="R555" i="1" s="1"/>
  <c r="Q549" i="1"/>
  <c r="R549" i="1" s="1"/>
  <c r="Q470" i="1"/>
  <c r="R470" i="1" s="1"/>
  <c r="Q464" i="1"/>
  <c r="R464" i="1" s="1"/>
  <c r="Q458" i="1"/>
  <c r="R458" i="1" s="1"/>
  <c r="Q452" i="1"/>
  <c r="R452" i="1" s="1"/>
  <c r="Q446" i="1"/>
  <c r="R446" i="1" s="1"/>
  <c r="Q342" i="1"/>
  <c r="R342" i="1" s="1"/>
  <c r="Q336" i="1"/>
  <c r="R336" i="1" s="1"/>
  <c r="Q330" i="1"/>
  <c r="R330" i="1" s="1"/>
  <c r="Q324" i="1"/>
  <c r="R324" i="1" s="1"/>
  <c r="Q318" i="1"/>
  <c r="R318" i="1" s="1"/>
  <c r="Q257" i="1"/>
  <c r="R257" i="1" s="1"/>
  <c r="Q251" i="1"/>
  <c r="R251" i="1" s="1"/>
  <c r="Q245" i="1"/>
  <c r="R245" i="1" s="1"/>
  <c r="Q239" i="1"/>
  <c r="R239" i="1" s="1"/>
  <c r="Q159" i="1"/>
  <c r="R159" i="1" s="1"/>
  <c r="Q153" i="1"/>
  <c r="R153" i="1" s="1"/>
  <c r="Q124" i="1"/>
  <c r="R124" i="1" s="1"/>
  <c r="Q118" i="1"/>
  <c r="R118" i="1" s="1"/>
  <c r="Q107" i="1"/>
  <c r="R107" i="1" s="1"/>
  <c r="Q101" i="1"/>
  <c r="R101" i="1" s="1"/>
  <c r="Q95" i="1"/>
  <c r="R95" i="1" s="1"/>
  <c r="Q84" i="1"/>
  <c r="R84" i="1" s="1"/>
  <c r="Q61" i="1"/>
  <c r="R61" i="1" s="1"/>
  <c r="Q39" i="1"/>
  <c r="R39" i="1" s="1"/>
  <c r="Q33" i="1"/>
  <c r="R33" i="1" s="1"/>
  <c r="Q6" i="1"/>
  <c r="R6" i="1" s="1"/>
  <c r="Q72" i="1"/>
  <c r="R72" i="1" s="1"/>
  <c r="Q22" i="1"/>
  <c r="R22" i="1" s="1"/>
  <c r="Q636" i="1"/>
  <c r="R636" i="1" s="1"/>
  <c r="Q630" i="1"/>
  <c r="R630" i="1" s="1"/>
  <c r="Q604" i="1"/>
  <c r="R604" i="1" s="1"/>
  <c r="Q598" i="1"/>
  <c r="R598" i="1" s="1"/>
  <c r="Q543" i="1"/>
  <c r="R543" i="1" s="1"/>
  <c r="Q537" i="1"/>
  <c r="R537" i="1" s="1"/>
  <c r="Q433" i="1"/>
  <c r="R433" i="1" s="1"/>
  <c r="Q427" i="1"/>
  <c r="R427" i="1" s="1"/>
  <c r="Q421" i="1"/>
  <c r="R421" i="1" s="1"/>
  <c r="Q415" i="1"/>
  <c r="R415" i="1" s="1"/>
  <c r="Q409" i="1"/>
  <c r="R409" i="1" s="1"/>
  <c r="Q305" i="1"/>
  <c r="R305" i="1" s="1"/>
  <c r="Q299" i="1"/>
  <c r="R299" i="1" s="1"/>
  <c r="Q293" i="1"/>
  <c r="R293" i="1" s="1"/>
  <c r="Q287" i="1"/>
  <c r="R287" i="1" s="1"/>
  <c r="Q281" i="1"/>
  <c r="R281" i="1" s="1"/>
  <c r="Q182" i="1"/>
  <c r="R182" i="1" s="1"/>
  <c r="Q176" i="1"/>
  <c r="R176" i="1" s="1"/>
  <c r="Q170" i="1"/>
  <c r="R170" i="1" s="1"/>
  <c r="Q164" i="1"/>
  <c r="R164" i="1" s="1"/>
  <c r="Q141" i="1"/>
  <c r="R141" i="1" s="1"/>
  <c r="Q129" i="1"/>
  <c r="R129" i="1" s="1"/>
  <c r="Q112" i="1"/>
  <c r="R112" i="1" s="1"/>
  <c r="Q89" i="1"/>
  <c r="R89" i="1" s="1"/>
  <c r="Q44" i="1"/>
  <c r="R44" i="1" s="1"/>
  <c r="Q11" i="1"/>
  <c r="R11" i="1" s="1"/>
  <c r="Q642" i="1"/>
  <c r="R642" i="1" s="1"/>
  <c r="Q623" i="1"/>
  <c r="R623" i="1" s="1"/>
  <c r="Q591" i="1"/>
  <c r="R591" i="1" s="1"/>
  <c r="Q585" i="1"/>
  <c r="R585" i="1" s="1"/>
  <c r="Q579" i="1"/>
  <c r="R579" i="1" s="1"/>
  <c r="Q518" i="1"/>
  <c r="R518" i="1" s="1"/>
  <c r="Q512" i="1"/>
  <c r="R512" i="1" s="1"/>
  <c r="Q506" i="1"/>
  <c r="R506" i="1" s="1"/>
  <c r="Q500" i="1"/>
  <c r="R500" i="1" s="1"/>
  <c r="Q494" i="1"/>
  <c r="R494" i="1" s="1"/>
  <c r="Q390" i="1"/>
  <c r="R390" i="1" s="1"/>
  <c r="Q384" i="1"/>
  <c r="R384" i="1" s="1"/>
  <c r="Q378" i="1"/>
  <c r="R378" i="1" s="1"/>
  <c r="Q372" i="1"/>
  <c r="R372" i="1" s="1"/>
  <c r="Q366" i="1"/>
  <c r="R366" i="1" s="1"/>
  <c r="Q224" i="1"/>
  <c r="R224" i="1" s="1"/>
  <c r="Q218" i="1"/>
  <c r="R218" i="1" s="1"/>
  <c r="Q212" i="1"/>
  <c r="R212" i="1" s="1"/>
  <c r="Q206" i="1"/>
  <c r="R206" i="1" s="1"/>
  <c r="Q200" i="1"/>
  <c r="R200" i="1" s="1"/>
  <c r="Q146" i="1"/>
  <c r="R146" i="1" s="1"/>
  <c r="Q77" i="1"/>
  <c r="R77" i="1" s="1"/>
  <c r="Q55" i="1"/>
  <c r="R55" i="1" s="1"/>
  <c r="Q49" i="1"/>
  <c r="R49" i="1" s="1"/>
  <c r="Q27" i="1"/>
  <c r="R27" i="1" s="1"/>
  <c r="Q16" i="1"/>
  <c r="R16" i="1" s="1"/>
  <c r="Q566" i="1"/>
  <c r="R566" i="1" s="1"/>
  <c r="Q560" i="1"/>
  <c r="R560" i="1" s="1"/>
  <c r="Q554" i="1"/>
  <c r="R554" i="1" s="1"/>
  <c r="Q548" i="1"/>
  <c r="R548" i="1" s="1"/>
  <c r="Q481" i="1"/>
  <c r="R481" i="1" s="1"/>
  <c r="Q475" i="1"/>
  <c r="R475" i="1" s="1"/>
  <c r="Q469" i="1"/>
  <c r="R469" i="1" s="1"/>
  <c r="Q463" i="1"/>
  <c r="R463" i="1" s="1"/>
  <c r="Q457" i="1"/>
  <c r="R457" i="1" s="1"/>
  <c r="Q353" i="1"/>
  <c r="R353" i="1" s="1"/>
  <c r="Q347" i="1"/>
  <c r="R347" i="1" s="1"/>
  <c r="Q341" i="1"/>
  <c r="R341" i="1" s="1"/>
  <c r="Q335" i="1"/>
  <c r="R335" i="1" s="1"/>
  <c r="Q329" i="1"/>
  <c r="R329" i="1" s="1"/>
  <c r="Q262" i="1"/>
  <c r="R262" i="1" s="1"/>
  <c r="Q256" i="1"/>
  <c r="R256" i="1" s="1"/>
  <c r="Q250" i="1"/>
  <c r="R250" i="1" s="1"/>
  <c r="Q244" i="1"/>
  <c r="R244" i="1" s="1"/>
  <c r="Q158" i="1"/>
  <c r="R158" i="1" s="1"/>
  <c r="Q134" i="1"/>
  <c r="R134" i="1" s="1"/>
  <c r="Q123" i="1"/>
  <c r="R123" i="1" s="1"/>
  <c r="Q117" i="1"/>
  <c r="R117" i="1" s="1"/>
  <c r="Q106" i="1"/>
  <c r="R106" i="1" s="1"/>
  <c r="Q100" i="1"/>
  <c r="R100" i="1" s="1"/>
  <c r="Q60" i="1"/>
  <c r="R60" i="1" s="1"/>
  <c r="Q38" i="1"/>
  <c r="R38" i="1" s="1"/>
  <c r="Q32" i="1"/>
  <c r="R32" i="1" s="1"/>
  <c r="Q5" i="1"/>
  <c r="R5" i="1" s="1"/>
  <c r="Q635" i="1"/>
  <c r="R635" i="1" s="1"/>
  <c r="Q603" i="1"/>
  <c r="R603" i="1" s="1"/>
  <c r="Q542" i="1"/>
  <c r="R542" i="1" s="1"/>
  <c r="Q438" i="1"/>
  <c r="R438" i="1" s="1"/>
  <c r="Q432" i="1"/>
  <c r="R432" i="1" s="1"/>
  <c r="Q426" i="1"/>
  <c r="R426" i="1" s="1"/>
  <c r="Q420" i="1"/>
  <c r="R420" i="1" s="1"/>
  <c r="Q414" i="1"/>
  <c r="R414" i="1" s="1"/>
  <c r="Q310" i="1"/>
  <c r="R310" i="1" s="1"/>
  <c r="Q304" i="1"/>
  <c r="R304" i="1" s="1"/>
  <c r="Q298" i="1"/>
  <c r="R298" i="1" s="1"/>
  <c r="Q292" i="1"/>
  <c r="R292" i="1" s="1"/>
  <c r="Q286" i="1"/>
  <c r="R286" i="1" s="1"/>
  <c r="Q227" i="1"/>
  <c r="R227" i="1" s="1"/>
  <c r="Q187" i="1"/>
  <c r="R187" i="1" s="1"/>
  <c r="Q181" i="1"/>
  <c r="R181" i="1" s="1"/>
  <c r="Q175" i="1"/>
  <c r="R175" i="1" s="1"/>
  <c r="Q169" i="1"/>
  <c r="R169" i="1" s="1"/>
  <c r="Q128" i="1"/>
  <c r="R128" i="1" s="1"/>
  <c r="Q111" i="1"/>
  <c r="R111" i="1" s="1"/>
  <c r="Q88" i="1"/>
  <c r="R88" i="1" s="1"/>
  <c r="Q71" i="1"/>
  <c r="R71" i="1" s="1"/>
  <c r="Q65" i="1"/>
  <c r="R65" i="1" s="1"/>
  <c r="Q43" i="1"/>
  <c r="R43" i="1" s="1"/>
  <c r="Q21" i="1"/>
  <c r="R21" i="1" s="1"/>
  <c r="Q10" i="1"/>
  <c r="R10" i="1" s="1"/>
  <c r="Q211" i="1"/>
  <c r="R211" i="1" s="1"/>
  <c r="Q48" i="1"/>
  <c r="R48" i="1" s="1"/>
  <c r="Q596" i="1"/>
  <c r="R596" i="1" s="1"/>
  <c r="Q565" i="1"/>
  <c r="R565" i="1" s="1"/>
  <c r="Q553" i="1"/>
  <c r="R553" i="1" s="1"/>
  <c r="Q480" i="1"/>
  <c r="R480" i="1" s="1"/>
  <c r="Q474" i="1"/>
  <c r="R474" i="1" s="1"/>
  <c r="Q462" i="1"/>
  <c r="R462" i="1" s="1"/>
  <c r="Q346" i="1"/>
  <c r="R346" i="1" s="1"/>
  <c r="Q261" i="1"/>
  <c r="R261" i="1" s="1"/>
  <c r="Q249" i="1"/>
  <c r="R249" i="1" s="1"/>
  <c r="Q139" i="1"/>
  <c r="R139" i="1" s="1"/>
  <c r="Q116" i="1"/>
  <c r="R116" i="1" s="1"/>
  <c r="Q641" i="1"/>
  <c r="R641" i="1" s="1"/>
  <c r="Q609" i="1"/>
  <c r="R609" i="1" s="1"/>
  <c r="Q590" i="1"/>
  <c r="R590" i="1" s="1"/>
  <c r="Q529" i="1"/>
  <c r="R529" i="1" s="1"/>
  <c r="Q523" i="1"/>
  <c r="R523" i="1" s="1"/>
  <c r="Q517" i="1"/>
  <c r="R517" i="1" s="1"/>
  <c r="Q511" i="1"/>
  <c r="R511" i="1" s="1"/>
  <c r="Q505" i="1"/>
  <c r="R505" i="1" s="1"/>
  <c r="Q401" i="1"/>
  <c r="R401" i="1" s="1"/>
  <c r="Q395" i="1"/>
  <c r="R395" i="1" s="1"/>
  <c r="Q389" i="1"/>
  <c r="R389" i="1" s="1"/>
  <c r="Q383" i="1"/>
  <c r="R383" i="1" s="1"/>
  <c r="Q377" i="1"/>
  <c r="R377" i="1" s="1"/>
  <c r="Q273" i="1"/>
  <c r="R273" i="1" s="1"/>
  <c r="Q267" i="1"/>
  <c r="R267" i="1" s="1"/>
  <c r="Q223" i="1"/>
  <c r="R223" i="1" s="1"/>
  <c r="Q217" i="1"/>
  <c r="R217" i="1" s="1"/>
  <c r="Q145" i="1"/>
  <c r="R145" i="1" s="1"/>
  <c r="Q93" i="1"/>
  <c r="R93" i="1" s="1"/>
  <c r="Q76" i="1"/>
  <c r="R76" i="1" s="1"/>
  <c r="Q54" i="1"/>
  <c r="R54" i="1" s="1"/>
  <c r="Q26" i="1"/>
  <c r="R26" i="1" s="1"/>
  <c r="Q15" i="1"/>
  <c r="R15" i="1" s="1"/>
  <c r="Q615" i="1"/>
  <c r="R615" i="1" s="1"/>
  <c r="Q571" i="1"/>
  <c r="R571" i="1" s="1"/>
  <c r="Q559" i="1"/>
  <c r="R559" i="1" s="1"/>
  <c r="Q547" i="1"/>
  <c r="R547" i="1" s="1"/>
  <c r="Q486" i="1"/>
  <c r="R486" i="1" s="1"/>
  <c r="Q468" i="1"/>
  <c r="R468" i="1" s="1"/>
  <c r="Q358" i="1"/>
  <c r="R358" i="1" s="1"/>
  <c r="Q352" i="1"/>
  <c r="R352" i="1" s="1"/>
  <c r="Q340" i="1"/>
  <c r="R340" i="1" s="1"/>
  <c r="Q334" i="1"/>
  <c r="R334" i="1" s="1"/>
  <c r="Q255" i="1"/>
  <c r="R255" i="1" s="1"/>
  <c r="Q133" i="1"/>
  <c r="R133" i="1" s="1"/>
  <c r="Q122" i="1"/>
  <c r="R122" i="1" s="1"/>
  <c r="Q105" i="1"/>
  <c r="R105" i="1" s="1"/>
  <c r="Q25" i="1"/>
  <c r="R25" i="1" s="1"/>
  <c r="Q31" i="1"/>
  <c r="R31" i="1" s="1"/>
  <c r="Q57" i="1"/>
  <c r="R57" i="1" s="1"/>
  <c r="Q63" i="1"/>
  <c r="R63" i="1" s="1"/>
  <c r="Q155" i="1"/>
  <c r="R155" i="1" s="1"/>
  <c r="Q201" i="1"/>
  <c r="R201" i="1" s="1"/>
  <c r="Q236" i="1"/>
  <c r="R236" i="1" s="1"/>
  <c r="Q271" i="1"/>
  <c r="R271" i="1" s="1"/>
  <c r="Q373" i="1"/>
  <c r="R373" i="1" s="1"/>
  <c r="Q400" i="1"/>
  <c r="R400" i="1" s="1"/>
  <c r="Q441" i="1"/>
  <c r="R441" i="1" s="1"/>
  <c r="Q502" i="1"/>
  <c r="R502" i="1" s="1"/>
  <c r="Q516" i="1"/>
  <c r="R516" i="1" s="1"/>
  <c r="Q564" i="1"/>
  <c r="R564" i="1" s="1"/>
  <c r="Q619" i="1"/>
  <c r="R619" i="1" s="1"/>
  <c r="Q597" i="1"/>
  <c r="R597" i="1" s="1"/>
  <c r="Q613" i="1"/>
  <c r="R613" i="1" s="1"/>
  <c r="Q629" i="1"/>
  <c r="R629" i="1" s="1"/>
  <c r="Q645" i="1"/>
  <c r="R645" i="1" s="1"/>
  <c r="Q592" i="1"/>
  <c r="R592" i="1" s="1"/>
  <c r="Q608" i="1"/>
  <c r="R608" i="1" s="1"/>
  <c r="Q624" i="1"/>
  <c r="R624" i="1" s="1"/>
  <c r="S70" i="1" l="1"/>
  <c r="S181" i="1"/>
  <c r="T181" i="1"/>
  <c r="S77" i="1"/>
  <c r="T77" i="1"/>
  <c r="S281" i="1"/>
  <c r="T281" i="1"/>
  <c r="S460" i="1"/>
  <c r="T460" i="1"/>
  <c r="S34" i="1"/>
  <c r="T34" i="1"/>
  <c r="S562" i="1"/>
  <c r="T562" i="1"/>
  <c r="S168" i="1"/>
  <c r="T168" i="1"/>
  <c r="S637" i="1"/>
  <c r="T637" i="1"/>
  <c r="S302" i="1"/>
  <c r="T302" i="1"/>
  <c r="S234" i="1"/>
  <c r="T234" i="1"/>
  <c r="S615" i="1"/>
  <c r="T615" i="1"/>
  <c r="S579" i="1"/>
  <c r="T579" i="1"/>
  <c r="S214" i="1"/>
  <c r="T214" i="1"/>
  <c r="S594" i="1"/>
  <c r="T594" i="1"/>
  <c r="S184" i="1"/>
  <c r="T184" i="1"/>
  <c r="S435" i="1"/>
  <c r="T435" i="1"/>
  <c r="S544" i="1"/>
  <c r="T544" i="1"/>
  <c r="S241" i="1"/>
  <c r="T241" i="1"/>
  <c r="S31" i="1"/>
  <c r="T31" i="1"/>
  <c r="S227" i="1"/>
  <c r="T227" i="1"/>
  <c r="S293" i="1"/>
  <c r="T293" i="1"/>
  <c r="S247" i="1"/>
  <c r="T247" i="1"/>
  <c r="S327" i="1"/>
  <c r="T327" i="1"/>
  <c r="S349" i="1"/>
  <c r="T349" i="1"/>
  <c r="S280" i="1"/>
  <c r="T280" i="1"/>
  <c r="S538" i="1"/>
  <c r="T538" i="1"/>
  <c r="S46" i="1"/>
  <c r="T46" i="1"/>
  <c r="S465" i="1"/>
  <c r="T465" i="1"/>
  <c r="S47" i="1"/>
  <c r="T47" i="1"/>
  <c r="S526" i="1"/>
  <c r="T526" i="1"/>
  <c r="S25" i="1"/>
  <c r="T25" i="1"/>
  <c r="S286" i="1"/>
  <c r="T286" i="1"/>
  <c r="S60" i="1"/>
  <c r="T60" i="1"/>
  <c r="S299" i="1"/>
  <c r="T299" i="1"/>
  <c r="S508" i="1"/>
  <c r="T508" i="1"/>
  <c r="S343" i="1"/>
  <c r="T343" i="1"/>
  <c r="S370" i="1"/>
  <c r="T370" i="1"/>
  <c r="S221" i="1"/>
  <c r="T221" i="1"/>
  <c r="S240" i="1"/>
  <c r="T240" i="1"/>
  <c r="S447" i="1"/>
  <c r="T447" i="1"/>
  <c r="S41" i="1"/>
  <c r="T41" i="1"/>
  <c r="S448" i="1"/>
  <c r="T448" i="1"/>
  <c r="S105" i="1"/>
  <c r="T105" i="1"/>
  <c r="S292" i="1"/>
  <c r="T292" i="1"/>
  <c r="S463" i="1"/>
  <c r="T463" i="1"/>
  <c r="S39" i="1"/>
  <c r="T39" i="1"/>
  <c r="S627" i="1"/>
  <c r="T627" i="1"/>
  <c r="S573" i="1"/>
  <c r="T573" i="1"/>
  <c r="S483" i="1"/>
  <c r="T483" i="1"/>
  <c r="S203" i="1"/>
  <c r="T203" i="1"/>
  <c r="S385" i="1"/>
  <c r="T385" i="1"/>
  <c r="S14" i="1"/>
  <c r="T14" i="1"/>
  <c r="S96" i="1"/>
  <c r="T96" i="1"/>
  <c r="S122" i="1"/>
  <c r="T122" i="1"/>
  <c r="S76" i="1"/>
  <c r="T76" i="1"/>
  <c r="S106" i="1"/>
  <c r="T106" i="1"/>
  <c r="S409" i="1"/>
  <c r="T409" i="1"/>
  <c r="S638" i="1"/>
  <c r="T638" i="1"/>
  <c r="S589" i="1"/>
  <c r="T589" i="1"/>
  <c r="S270" i="1"/>
  <c r="T270" i="1"/>
  <c r="S149" i="1"/>
  <c r="T149" i="1"/>
  <c r="S607" i="1"/>
  <c r="T607" i="1"/>
  <c r="S91" i="1"/>
  <c r="T91" i="1"/>
  <c r="S93" i="1"/>
  <c r="T93" i="1"/>
  <c r="S117" i="1"/>
  <c r="T117" i="1"/>
  <c r="S11" i="1"/>
  <c r="T11" i="1"/>
  <c r="S342" i="1"/>
  <c r="T342" i="1"/>
  <c r="S167" i="1"/>
  <c r="T167" i="1"/>
  <c r="S413" i="1"/>
  <c r="T413" i="1"/>
  <c r="S617" i="1"/>
  <c r="T617" i="1"/>
  <c r="S75" i="1"/>
  <c r="T75" i="1"/>
  <c r="S309" i="1"/>
  <c r="T309" i="1"/>
  <c r="S550" i="1"/>
  <c r="T550" i="1"/>
  <c r="S145" i="1"/>
  <c r="T145" i="1"/>
  <c r="S310" i="1"/>
  <c r="T310" i="1"/>
  <c r="S421" i="1"/>
  <c r="T421" i="1"/>
  <c r="S561" i="1"/>
  <c r="T561" i="1"/>
  <c r="S434" i="1"/>
  <c r="T434" i="1"/>
  <c r="S67" i="1"/>
  <c r="T67" i="1"/>
  <c r="S275" i="1"/>
  <c r="T275" i="1"/>
  <c r="S69" i="1"/>
  <c r="T69" i="1"/>
  <c r="S265" i="1"/>
  <c r="T265" i="1"/>
  <c r="S28" i="1"/>
  <c r="T28" i="1"/>
  <c r="S4" i="1"/>
  <c r="T4" i="1"/>
  <c r="S502" i="1"/>
  <c r="T502" i="1"/>
  <c r="S43" i="1"/>
  <c r="T43" i="1"/>
  <c r="S372" i="1"/>
  <c r="T372" i="1"/>
  <c r="S577" i="1"/>
  <c r="T577" i="1"/>
  <c r="S450" i="1"/>
  <c r="T450" i="1"/>
  <c r="S639" i="1"/>
  <c r="T639" i="1"/>
  <c r="S154" i="1"/>
  <c r="T154" i="1"/>
  <c r="S85" i="1"/>
  <c r="T85" i="1"/>
  <c r="S593" i="1"/>
  <c r="T593" i="1"/>
  <c r="S150" i="1"/>
  <c r="T150" i="1"/>
  <c r="S116" i="1"/>
  <c r="T116" i="1"/>
  <c r="S420" i="1"/>
  <c r="T420" i="1"/>
  <c r="S158" i="1"/>
  <c r="T158" i="1"/>
  <c r="S554" i="1"/>
  <c r="T554" i="1"/>
  <c r="S378" i="1"/>
  <c r="T378" i="1"/>
  <c r="S112" i="1"/>
  <c r="T112" i="1"/>
  <c r="S433" i="1"/>
  <c r="T433" i="1"/>
  <c r="S107" i="1"/>
  <c r="T107" i="1"/>
  <c r="S458" i="1"/>
  <c r="T458" i="1"/>
  <c r="S348" i="1"/>
  <c r="T348" i="1"/>
  <c r="S599" i="1"/>
  <c r="T599" i="1"/>
  <c r="S172" i="1"/>
  <c r="T172" i="1"/>
  <c r="S439" i="1"/>
  <c r="T439" i="1"/>
  <c r="S220" i="1"/>
  <c r="T220" i="1"/>
  <c r="S466" i="1"/>
  <c r="T466" i="1"/>
  <c r="S215" i="1"/>
  <c r="T215" i="1"/>
  <c r="S461" i="1"/>
  <c r="T461" i="1"/>
  <c r="S104" i="1"/>
  <c r="T104" i="1"/>
  <c r="S392" i="1"/>
  <c r="T392" i="1"/>
  <c r="S78" i="1"/>
  <c r="T78" i="1"/>
  <c r="S307" i="1"/>
  <c r="T307" i="1"/>
  <c r="S568" i="1"/>
  <c r="T568" i="1"/>
  <c r="S121" i="1"/>
  <c r="T121" i="1"/>
  <c r="S289" i="1"/>
  <c r="T289" i="1"/>
  <c r="S521" i="1"/>
  <c r="T521" i="1"/>
  <c r="S36" i="1"/>
  <c r="T36" i="1"/>
  <c r="S570" i="1"/>
  <c r="T570" i="1"/>
  <c r="S81" i="1"/>
  <c r="T81" i="1"/>
  <c r="S478" i="1"/>
  <c r="T478" i="1"/>
  <c r="S586" i="1"/>
  <c r="T586" i="1"/>
  <c r="S308" i="1"/>
  <c r="T308" i="1"/>
  <c r="S326" i="1"/>
  <c r="T326" i="1"/>
  <c r="S97" i="1"/>
  <c r="T97" i="1"/>
  <c r="S125" i="1"/>
  <c r="T125" i="1"/>
  <c r="S191" i="1"/>
  <c r="T191" i="1"/>
  <c r="S394" i="1"/>
  <c r="T394" i="1"/>
  <c r="S400" i="1"/>
  <c r="T400" i="1"/>
  <c r="S352" i="1"/>
  <c r="T352" i="1"/>
  <c r="S267" i="1"/>
  <c r="T267" i="1"/>
  <c r="S139" i="1"/>
  <c r="T139" i="1"/>
  <c r="S71" i="1"/>
  <c r="T71" i="1"/>
  <c r="S426" i="1"/>
  <c r="T426" i="1"/>
  <c r="S244" i="1"/>
  <c r="T244" i="1"/>
  <c r="S560" i="1"/>
  <c r="T560" i="1"/>
  <c r="S384" i="1"/>
  <c r="T384" i="1"/>
  <c r="S129" i="1"/>
  <c r="T129" i="1"/>
  <c r="S537" i="1"/>
  <c r="T537" i="1"/>
  <c r="S118" i="1"/>
  <c r="T118" i="1"/>
  <c r="S464" i="1"/>
  <c r="T464" i="1"/>
  <c r="S364" i="1"/>
  <c r="T364" i="1"/>
  <c r="S610" i="1"/>
  <c r="T610" i="1"/>
  <c r="S188" i="1"/>
  <c r="T188" i="1"/>
  <c r="S455" i="1"/>
  <c r="T455" i="1"/>
  <c r="S225" i="1"/>
  <c r="T225" i="1"/>
  <c r="S482" i="1"/>
  <c r="T482" i="1"/>
  <c r="S233" i="1"/>
  <c r="T233" i="1"/>
  <c r="S477" i="1"/>
  <c r="T477" i="1"/>
  <c r="S120" i="1"/>
  <c r="T120" i="1"/>
  <c r="S408" i="1"/>
  <c r="T408" i="1"/>
  <c r="S94" i="1"/>
  <c r="T94" i="1"/>
  <c r="S323" i="1"/>
  <c r="T323" i="1"/>
  <c r="S584" i="1"/>
  <c r="T584" i="1"/>
  <c r="S87" i="1"/>
  <c r="T87" i="1"/>
  <c r="S276" i="1"/>
  <c r="T276" i="1"/>
  <c r="S382" i="1"/>
  <c r="T382" i="1"/>
  <c r="S9" i="1"/>
  <c r="T9" i="1"/>
  <c r="S374" i="1"/>
  <c r="T374" i="1"/>
  <c r="S8" i="1"/>
  <c r="T8" i="1"/>
  <c r="S436" i="1"/>
  <c r="T436" i="1"/>
  <c r="S558" i="1"/>
  <c r="T558" i="1"/>
  <c r="S208" i="1"/>
  <c r="T208" i="1"/>
  <c r="S207" i="1"/>
  <c r="T207" i="1"/>
  <c r="S58" i="1"/>
  <c r="T58" i="1"/>
  <c r="S179" i="1"/>
  <c r="T179" i="1"/>
  <c r="S90" i="1"/>
  <c r="T90" i="1"/>
  <c r="S331" i="1"/>
  <c r="T331" i="1"/>
  <c r="S480" i="1"/>
  <c r="T480" i="1"/>
  <c r="S22" i="1"/>
  <c r="T22" i="1"/>
  <c r="S322" i="1"/>
  <c r="T322" i="1"/>
  <c r="S602" i="1"/>
  <c r="T602" i="1"/>
  <c r="S126" i="1"/>
  <c r="T126" i="1"/>
  <c r="S187" i="1"/>
  <c r="T187" i="1"/>
  <c r="S72" i="1"/>
  <c r="T72" i="1"/>
  <c r="S578" i="1"/>
  <c r="T578" i="1"/>
  <c r="S406" i="1"/>
  <c r="T406" i="1"/>
  <c r="S430" i="1"/>
  <c r="T430" i="1"/>
  <c r="S585" i="1"/>
  <c r="T585" i="1"/>
  <c r="S600" i="1"/>
  <c r="T600" i="1"/>
  <c r="S282" i="1"/>
  <c r="T282" i="1"/>
  <c r="S319" i="1"/>
  <c r="T319" i="1"/>
  <c r="S517" i="1"/>
  <c r="T517" i="1"/>
  <c r="S33" i="1"/>
  <c r="T33" i="1"/>
  <c r="S557" i="1"/>
  <c r="T557" i="1"/>
  <c r="S229" i="1"/>
  <c r="T229" i="1"/>
  <c r="S54" i="1"/>
  <c r="T54" i="1"/>
  <c r="S305" i="1"/>
  <c r="T305" i="1"/>
  <c r="S644" i="1"/>
  <c r="T644" i="1"/>
  <c r="S222" i="1"/>
  <c r="T222" i="1"/>
  <c r="S12" i="1"/>
  <c r="T12" i="1"/>
  <c r="S218" i="1"/>
  <c r="T218" i="1"/>
  <c r="S103" i="1"/>
  <c r="T103" i="1"/>
  <c r="S328" i="1"/>
  <c r="T328" i="1"/>
  <c r="S19" i="1"/>
  <c r="T19" i="1"/>
  <c r="S485" i="1"/>
  <c r="T485" i="1"/>
  <c r="S224" i="1"/>
  <c r="T224" i="1"/>
  <c r="S391" i="1"/>
  <c r="T391" i="1"/>
  <c r="S254" i="1"/>
  <c r="T254" i="1"/>
  <c r="S45" i="1"/>
  <c r="T45" i="1"/>
  <c r="S516" i="1"/>
  <c r="T516" i="1"/>
  <c r="S366" i="1"/>
  <c r="T366" i="1"/>
  <c r="S135" i="1"/>
  <c r="T135" i="1"/>
  <c r="S531" i="1"/>
  <c r="T531" i="1"/>
  <c r="S539" i="1"/>
  <c r="T539" i="1"/>
  <c r="S334" i="1"/>
  <c r="T334" i="1"/>
  <c r="S89" i="1"/>
  <c r="T89" i="1"/>
  <c r="S151" i="1"/>
  <c r="T151" i="1"/>
  <c r="S376" i="1"/>
  <c r="T376" i="1"/>
  <c r="S350" i="1"/>
  <c r="T350" i="1"/>
  <c r="S223" i="1"/>
  <c r="T223" i="1"/>
  <c r="S373" i="1"/>
  <c r="T373" i="1"/>
  <c r="S358" i="1"/>
  <c r="T358" i="1"/>
  <c r="S273" i="1"/>
  <c r="T273" i="1"/>
  <c r="S249" i="1"/>
  <c r="T249" i="1"/>
  <c r="S88" i="1"/>
  <c r="T88" i="1"/>
  <c r="S432" i="1"/>
  <c r="T432" i="1"/>
  <c r="S250" i="1"/>
  <c r="T250" i="1"/>
  <c r="S566" i="1"/>
  <c r="T566" i="1"/>
  <c r="S390" i="1"/>
  <c r="T390" i="1"/>
  <c r="S141" i="1"/>
  <c r="T141" i="1"/>
  <c r="S543" i="1"/>
  <c r="T543" i="1"/>
  <c r="S124" i="1"/>
  <c r="T124" i="1"/>
  <c r="S470" i="1"/>
  <c r="T470" i="1"/>
  <c r="S380" i="1"/>
  <c r="T380" i="1"/>
  <c r="S621" i="1"/>
  <c r="T621" i="1"/>
  <c r="S209" i="1"/>
  <c r="T209" i="1"/>
  <c r="S471" i="1"/>
  <c r="T471" i="1"/>
  <c r="S237" i="1"/>
  <c r="T237" i="1"/>
  <c r="S498" i="1"/>
  <c r="T498" i="1"/>
  <c r="S248" i="1"/>
  <c r="T248" i="1"/>
  <c r="S493" i="1"/>
  <c r="T493" i="1"/>
  <c r="S136" i="1"/>
  <c r="T136" i="1"/>
  <c r="S424" i="1"/>
  <c r="T424" i="1"/>
  <c r="S99" i="1"/>
  <c r="T99" i="1"/>
  <c r="S339" i="1"/>
  <c r="T339" i="1"/>
  <c r="S595" i="1"/>
  <c r="T595" i="1"/>
  <c r="S62" i="1"/>
  <c r="T62" i="1"/>
  <c r="S143" i="1"/>
  <c r="T143" i="1"/>
  <c r="S160" i="1"/>
  <c r="T160" i="1"/>
  <c r="S3" i="1"/>
  <c r="T3" i="1"/>
  <c r="S533" i="1"/>
  <c r="T533" i="1"/>
  <c r="S643" i="1"/>
  <c r="T643" i="1"/>
  <c r="S601" i="1"/>
  <c r="T601" i="1"/>
  <c r="S405" i="1"/>
  <c r="T405" i="1"/>
  <c r="S80" i="1"/>
  <c r="T80" i="1"/>
  <c r="S59" i="1"/>
  <c r="T59" i="1"/>
  <c r="S138" i="1"/>
  <c r="T138" i="1"/>
  <c r="S497" i="1"/>
  <c r="T497" i="1"/>
  <c r="S137" i="1"/>
  <c r="T137" i="1"/>
  <c r="S442" i="1"/>
  <c r="T442" i="1"/>
  <c r="S571" i="1"/>
  <c r="T571" i="1"/>
  <c r="S193" i="1"/>
  <c r="T193" i="1"/>
  <c r="S317" i="1"/>
  <c r="T317" i="1"/>
  <c r="S419" i="1"/>
  <c r="T419" i="1"/>
  <c r="S53" i="1"/>
  <c r="T53" i="1"/>
  <c r="S553" i="1"/>
  <c r="T553" i="1"/>
  <c r="S572" i="1"/>
  <c r="T572" i="1"/>
  <c r="S581" i="1"/>
  <c r="T581" i="1"/>
  <c r="S52" i="1"/>
  <c r="T52" i="1"/>
  <c r="S565" i="1"/>
  <c r="T565" i="1"/>
  <c r="S588" i="1"/>
  <c r="T588" i="1"/>
  <c r="S451" i="1"/>
  <c r="T451" i="1"/>
  <c r="S197" i="1"/>
  <c r="T197" i="1"/>
  <c r="S591" i="1"/>
  <c r="T591" i="1"/>
  <c r="S611" i="1"/>
  <c r="T611" i="1"/>
  <c r="S79" i="1"/>
  <c r="T79" i="1"/>
  <c r="S597" i="1"/>
  <c r="T597" i="1"/>
  <c r="S212" i="1"/>
  <c r="T212" i="1"/>
  <c r="S98" i="1"/>
  <c r="T98" i="1"/>
  <c r="S381" i="1"/>
  <c r="T381" i="1"/>
  <c r="S454" i="1"/>
  <c r="T454" i="1"/>
  <c r="S132" i="1"/>
  <c r="T132" i="1"/>
  <c r="S529" i="1"/>
  <c r="T529" i="1"/>
  <c r="S61" i="1"/>
  <c r="T61" i="1"/>
  <c r="S402" i="1"/>
  <c r="T402" i="1"/>
  <c r="S499" i="1"/>
  <c r="T499" i="1"/>
  <c r="S92" i="1"/>
  <c r="T92" i="1"/>
  <c r="S590" i="1"/>
  <c r="T590" i="1"/>
  <c r="S84" i="1"/>
  <c r="T84" i="1"/>
  <c r="S178" i="1"/>
  <c r="T178" i="1"/>
  <c r="S379" i="1"/>
  <c r="T379" i="1"/>
  <c r="S40" i="1"/>
  <c r="T40" i="1"/>
  <c r="S255" i="1"/>
  <c r="T255" i="1"/>
  <c r="S44" i="1"/>
  <c r="T44" i="1"/>
  <c r="S407" i="1"/>
  <c r="T407" i="1"/>
  <c r="S213" i="1"/>
  <c r="T213" i="1"/>
  <c r="S459" i="1"/>
  <c r="T459" i="1"/>
  <c r="S217" i="1"/>
  <c r="T217" i="1"/>
  <c r="S101" i="1"/>
  <c r="T101" i="1"/>
  <c r="S423" i="1"/>
  <c r="T423" i="1"/>
  <c r="S83" i="1"/>
  <c r="T83" i="1"/>
  <c r="S42" i="1"/>
  <c r="T42" i="1"/>
  <c r="S361" i="1"/>
  <c r="T361" i="1"/>
  <c r="S441" i="1"/>
  <c r="T441" i="1"/>
  <c r="S468" i="1"/>
  <c r="T468" i="1"/>
  <c r="S438" i="1"/>
  <c r="T438" i="1"/>
  <c r="S549" i="1"/>
  <c r="T549" i="1"/>
  <c r="S177" i="1"/>
  <c r="T177" i="1"/>
  <c r="S230" i="1"/>
  <c r="T230" i="1"/>
  <c r="S487" i="1"/>
  <c r="T487" i="1"/>
  <c r="S253" i="1"/>
  <c r="T253" i="1"/>
  <c r="S514" i="1"/>
  <c r="T514" i="1"/>
  <c r="S264" i="1"/>
  <c r="T264" i="1"/>
  <c r="S509" i="1"/>
  <c r="T509" i="1"/>
  <c r="S152" i="1"/>
  <c r="T152" i="1"/>
  <c r="S440" i="1"/>
  <c r="T440" i="1"/>
  <c r="S115" i="1"/>
  <c r="T115" i="1"/>
  <c r="S355" i="1"/>
  <c r="T355" i="1"/>
  <c r="S606" i="1"/>
  <c r="T606" i="1"/>
  <c r="S56" i="1"/>
  <c r="T56" i="1"/>
  <c r="S109" i="1"/>
  <c r="T109" i="1"/>
  <c r="S626" i="1"/>
  <c r="T626" i="1"/>
  <c r="S68" i="1"/>
  <c r="T68" i="1"/>
  <c r="S449" i="1"/>
  <c r="T449" i="1"/>
  <c r="S411" i="1"/>
  <c r="T411" i="1"/>
  <c r="S580" i="1"/>
  <c r="T580" i="1"/>
  <c r="S398" i="1"/>
  <c r="T398" i="1"/>
  <c r="S20" i="1"/>
  <c r="T20" i="1"/>
  <c r="S479" i="1"/>
  <c r="T479" i="1"/>
  <c r="S582" i="1"/>
  <c r="T582" i="1"/>
  <c r="S575" i="1"/>
  <c r="T575" i="1"/>
  <c r="S130" i="1"/>
  <c r="T130" i="1"/>
  <c r="S618" i="1"/>
  <c r="T618" i="1"/>
  <c r="S63" i="1"/>
  <c r="T63" i="1"/>
  <c r="S518" i="1"/>
  <c r="T518" i="1"/>
  <c r="S295" i="1"/>
  <c r="T295" i="1"/>
  <c r="S504" i="1"/>
  <c r="T504" i="1"/>
  <c r="S510" i="1"/>
  <c r="T510" i="1"/>
  <c r="S527" i="1"/>
  <c r="T527" i="1"/>
  <c r="S57" i="1"/>
  <c r="T57" i="1"/>
  <c r="S146" i="1"/>
  <c r="T146" i="1"/>
  <c r="S50" i="1"/>
  <c r="T50" i="1"/>
  <c r="S333" i="1"/>
  <c r="T333" i="1"/>
  <c r="S425" i="1"/>
  <c r="T425" i="1"/>
  <c r="S297" i="1"/>
  <c r="T297" i="1"/>
  <c r="S200" i="1"/>
  <c r="T200" i="1"/>
  <c r="S605" i="1"/>
  <c r="T605" i="1"/>
  <c r="S501" i="1"/>
  <c r="T501" i="1"/>
  <c r="S513" i="1"/>
  <c r="T513" i="1"/>
  <c r="S596" i="1"/>
  <c r="T596" i="1"/>
  <c r="S263" i="1"/>
  <c r="T263" i="1"/>
  <c r="S365" i="1"/>
  <c r="T365" i="1"/>
  <c r="S496" i="1"/>
  <c r="T496" i="1"/>
  <c r="S532" i="1"/>
  <c r="T532" i="1"/>
  <c r="S100" i="1"/>
  <c r="T100" i="1"/>
  <c r="S524" i="1"/>
  <c r="T524" i="1"/>
  <c r="S228" i="1"/>
  <c r="T228" i="1"/>
  <c r="S625" i="1"/>
  <c r="T625" i="1"/>
  <c r="S298" i="1"/>
  <c r="T298" i="1"/>
  <c r="S540" i="1"/>
  <c r="T540" i="1"/>
  <c r="S35" i="1"/>
  <c r="T35" i="1"/>
  <c r="S351" i="1"/>
  <c r="T351" i="1"/>
  <c r="S484" i="1"/>
  <c r="T484" i="1"/>
  <c r="S10" i="1"/>
  <c r="T10" i="1"/>
  <c r="S300" i="1"/>
  <c r="T300" i="1"/>
  <c r="S51" i="1"/>
  <c r="T51" i="1"/>
  <c r="S404" i="1"/>
  <c r="T404" i="1"/>
  <c r="S325" i="1"/>
  <c r="T325" i="1"/>
  <c r="S21" i="1"/>
  <c r="T21" i="1"/>
  <c r="S446" i="1"/>
  <c r="T446" i="1"/>
  <c r="S628" i="1"/>
  <c r="T628" i="1"/>
  <c r="S186" i="1"/>
  <c r="T186" i="1"/>
  <c r="S414" i="1"/>
  <c r="T414" i="1"/>
  <c r="S452" i="1"/>
  <c r="T452" i="1"/>
  <c r="S445" i="1"/>
  <c r="T445" i="1"/>
  <c r="S303" i="1"/>
  <c r="T303" i="1"/>
  <c r="S144" i="1"/>
  <c r="T144" i="1"/>
  <c r="S271" i="1"/>
  <c r="T271" i="1"/>
  <c r="S256" i="1"/>
  <c r="T256" i="1"/>
  <c r="S153" i="1"/>
  <c r="T153" i="1"/>
  <c r="S346" i="1"/>
  <c r="T346" i="1"/>
  <c r="S542" i="1"/>
  <c r="T542" i="1"/>
  <c r="S262" i="1"/>
  <c r="T262" i="1"/>
  <c r="S27" i="1"/>
  <c r="T27" i="1"/>
  <c r="S500" i="1"/>
  <c r="T500" i="1"/>
  <c r="S170" i="1"/>
  <c r="T170" i="1"/>
  <c r="S604" i="1"/>
  <c r="T604" i="1"/>
  <c r="S159" i="1"/>
  <c r="T159" i="1"/>
  <c r="S555" i="1"/>
  <c r="T555" i="1"/>
  <c r="S412" i="1"/>
  <c r="T412" i="1"/>
  <c r="S198" i="1"/>
  <c r="T198" i="1"/>
  <c r="S242" i="1"/>
  <c r="T242" i="1"/>
  <c r="S503" i="1"/>
  <c r="T503" i="1"/>
  <c r="S274" i="1"/>
  <c r="T274" i="1"/>
  <c r="S530" i="1"/>
  <c r="T530" i="1"/>
  <c r="S269" i="1"/>
  <c r="T269" i="1"/>
  <c r="S525" i="1"/>
  <c r="T525" i="1"/>
  <c r="S173" i="1"/>
  <c r="T173" i="1"/>
  <c r="S456" i="1"/>
  <c r="T456" i="1"/>
  <c r="S131" i="1"/>
  <c r="T131" i="1"/>
  <c r="S371" i="1"/>
  <c r="T371" i="1"/>
  <c r="S634" i="1"/>
  <c r="T634" i="1"/>
  <c r="S30" i="1"/>
  <c r="T30" i="1"/>
  <c r="S102" i="1"/>
  <c r="T102" i="1"/>
  <c r="S226" i="1"/>
  <c r="T226" i="1"/>
  <c r="S363" i="1"/>
  <c r="T363" i="1"/>
  <c r="S422" i="1"/>
  <c r="T422" i="1"/>
  <c r="S294" i="1"/>
  <c r="T294" i="1"/>
  <c r="S495" i="1"/>
  <c r="T495" i="1"/>
  <c r="S357" i="1"/>
  <c r="T357" i="1"/>
  <c r="S266" i="1"/>
  <c r="T266" i="1"/>
  <c r="S313" i="1"/>
  <c r="T313" i="1"/>
  <c r="S534" i="1"/>
  <c r="T534" i="1"/>
  <c r="S17" i="1"/>
  <c r="T17" i="1"/>
  <c r="S185" i="1"/>
  <c r="T185" i="1"/>
  <c r="S341" i="1"/>
  <c r="T341" i="1"/>
  <c r="S583" i="1"/>
  <c r="T583" i="1"/>
  <c r="S614" i="1"/>
  <c r="T614" i="1"/>
  <c r="S23" i="1"/>
  <c r="T23" i="1"/>
  <c r="S347" i="1"/>
  <c r="T347" i="1"/>
  <c r="S476" i="1"/>
  <c r="T476" i="1"/>
  <c r="S520" i="1"/>
  <c r="T520" i="1"/>
  <c r="S74" i="1"/>
  <c r="T74" i="1"/>
  <c r="S629" i="1"/>
  <c r="T629" i="1"/>
  <c r="S38" i="1"/>
  <c r="T38" i="1"/>
  <c r="S492" i="1"/>
  <c r="T492" i="1"/>
  <c r="S205" i="1"/>
  <c r="T205" i="1"/>
  <c r="S356" i="1"/>
  <c r="T356" i="1"/>
  <c r="S613" i="1"/>
  <c r="T613" i="1"/>
  <c r="S457" i="1"/>
  <c r="T457" i="1"/>
  <c r="S633" i="1"/>
  <c r="T633" i="1"/>
  <c r="S399" i="1"/>
  <c r="T399" i="1"/>
  <c r="S416" i="1"/>
  <c r="T416" i="1"/>
  <c r="S523" i="1"/>
  <c r="T523" i="1"/>
  <c r="S330" i="1"/>
  <c r="T330" i="1"/>
  <c r="S622" i="1"/>
  <c r="T622" i="1"/>
  <c r="S437" i="1"/>
  <c r="T437" i="1"/>
  <c r="S619" i="1"/>
  <c r="T619" i="1"/>
  <c r="S469" i="1"/>
  <c r="T469" i="1"/>
  <c r="S284" i="1"/>
  <c r="T284" i="1"/>
  <c r="S397" i="1"/>
  <c r="T397" i="1"/>
  <c r="S114" i="1"/>
  <c r="T114" i="1"/>
  <c r="S564" i="1"/>
  <c r="T564" i="1"/>
  <c r="S475" i="1"/>
  <c r="T475" i="1"/>
  <c r="S119" i="1"/>
  <c r="T119" i="1"/>
  <c r="S235" i="1"/>
  <c r="T235" i="1"/>
  <c r="S277" i="1"/>
  <c r="T277" i="1"/>
  <c r="S481" i="1"/>
  <c r="T481" i="1"/>
  <c r="S194" i="1"/>
  <c r="T194" i="1"/>
  <c r="S337" i="1"/>
  <c r="T337" i="1"/>
  <c r="S443" i="1"/>
  <c r="T443" i="1"/>
  <c r="S548" i="1"/>
  <c r="T548" i="1"/>
  <c r="S204" i="1"/>
  <c r="T204" i="1"/>
  <c r="S291" i="1"/>
  <c r="T291" i="1"/>
  <c r="S192" i="1"/>
  <c r="T192" i="1"/>
  <c r="S340" i="1"/>
  <c r="T340" i="1"/>
  <c r="S377" i="1"/>
  <c r="T377" i="1"/>
  <c r="S598" i="1"/>
  <c r="T598" i="1"/>
  <c r="S383" i="1"/>
  <c r="T383" i="1"/>
  <c r="S201" i="1"/>
  <c r="T201" i="1"/>
  <c r="S603" i="1"/>
  <c r="T603" i="1"/>
  <c r="S506" i="1"/>
  <c r="T506" i="1"/>
  <c r="S239" i="1"/>
  <c r="T239" i="1"/>
  <c r="S258" i="1"/>
  <c r="T258" i="1"/>
  <c r="S290" i="1"/>
  <c r="T290" i="1"/>
  <c r="S541" i="1"/>
  <c r="T541" i="1"/>
  <c r="S147" i="1"/>
  <c r="T147" i="1"/>
  <c r="S587" i="1"/>
  <c r="T587" i="1"/>
  <c r="S522" i="1"/>
  <c r="T522" i="1"/>
  <c r="S321" i="1"/>
  <c r="T321" i="1"/>
  <c r="S272" i="1"/>
  <c r="T272" i="1"/>
  <c r="S232" i="1"/>
  <c r="T232" i="1"/>
  <c r="S37" i="1"/>
  <c r="T37" i="1"/>
  <c r="S171" i="1"/>
  <c r="T171" i="1"/>
  <c r="S632" i="1"/>
  <c r="T632" i="1"/>
  <c r="S592" i="1"/>
  <c r="T592" i="1"/>
  <c r="S401" i="1"/>
  <c r="T401" i="1"/>
  <c r="S5" i="1"/>
  <c r="T5" i="1"/>
  <c r="S251" i="1"/>
  <c r="T251" i="1"/>
  <c r="S556" i="1"/>
  <c r="T556" i="1"/>
  <c r="S243" i="1"/>
  <c r="T243" i="1"/>
  <c r="S563" i="1"/>
  <c r="T563" i="1"/>
  <c r="S127" i="1"/>
  <c r="T127" i="1"/>
  <c r="S417" i="1"/>
  <c r="T417" i="1"/>
  <c r="S148" i="1"/>
  <c r="T148" i="1"/>
  <c r="S110" i="1"/>
  <c r="T110" i="1"/>
  <c r="S645" i="1"/>
  <c r="T645" i="1"/>
  <c r="S505" i="1"/>
  <c r="T505" i="1"/>
  <c r="S32" i="1"/>
  <c r="T32" i="1"/>
  <c r="S287" i="1"/>
  <c r="T287" i="1"/>
  <c r="S257" i="1"/>
  <c r="T257" i="1"/>
  <c r="S311" i="1"/>
  <c r="T311" i="1"/>
  <c r="S338" i="1"/>
  <c r="T338" i="1"/>
  <c r="S259" i="1"/>
  <c r="T259" i="1"/>
  <c r="S528" i="1"/>
  <c r="T528" i="1"/>
  <c r="S473" i="1"/>
  <c r="T473" i="1"/>
  <c r="S73" i="1"/>
  <c r="T73" i="1"/>
  <c r="S288" i="1"/>
  <c r="T288" i="1"/>
  <c r="S431" i="1"/>
  <c r="T431" i="1"/>
  <c r="S15" i="1"/>
  <c r="T15" i="1"/>
  <c r="S511" i="1"/>
  <c r="T511" i="1"/>
  <c r="S353" i="1"/>
  <c r="T353" i="1"/>
  <c r="S6" i="1"/>
  <c r="T6" i="1"/>
  <c r="S318" i="1"/>
  <c r="T318" i="1"/>
  <c r="S66" i="1"/>
  <c r="T66" i="1"/>
  <c r="S354" i="1"/>
  <c r="T354" i="1"/>
  <c r="S536" i="1"/>
  <c r="T536" i="1"/>
  <c r="S260" i="1"/>
  <c r="T260" i="1"/>
  <c r="S489" i="1"/>
  <c r="T489" i="1"/>
  <c r="S246" i="1"/>
  <c r="T246" i="1"/>
  <c r="S646" i="1"/>
  <c r="T646" i="1"/>
  <c r="S26" i="1"/>
  <c r="T26" i="1"/>
  <c r="S206" i="1"/>
  <c r="T206" i="1"/>
  <c r="S324" i="1"/>
  <c r="T324" i="1"/>
  <c r="S82" i="1"/>
  <c r="T82" i="1"/>
  <c r="S616" i="1"/>
  <c r="T616" i="1"/>
  <c r="S296" i="1"/>
  <c r="T296" i="1"/>
  <c r="S467" i="1"/>
  <c r="T467" i="1"/>
  <c r="S369" i="1"/>
  <c r="T369" i="1"/>
  <c r="S7" i="1"/>
  <c r="T7" i="1"/>
  <c r="S162" i="1"/>
  <c r="T162" i="1"/>
  <c r="S320" i="1"/>
  <c r="T320" i="1"/>
  <c r="S48" i="1"/>
  <c r="T48" i="1"/>
  <c r="S623" i="1"/>
  <c r="T623" i="1"/>
  <c r="S268" i="1"/>
  <c r="T268" i="1"/>
  <c r="S359" i="1"/>
  <c r="T359" i="1"/>
  <c r="S386" i="1"/>
  <c r="T386" i="1"/>
  <c r="S312" i="1"/>
  <c r="T312" i="1"/>
  <c r="S345" i="1"/>
  <c r="T345" i="1"/>
  <c r="S620" i="1"/>
  <c r="T620" i="1"/>
  <c r="S142" i="1"/>
  <c r="T142" i="1"/>
  <c r="S174" i="1"/>
  <c r="T174" i="1"/>
  <c r="S211" i="1"/>
  <c r="T211" i="1"/>
  <c r="S642" i="1"/>
  <c r="T642" i="1"/>
  <c r="S336" i="1"/>
  <c r="T336" i="1"/>
  <c r="S375" i="1"/>
  <c r="T375" i="1"/>
  <c r="S157" i="1"/>
  <c r="T157" i="1"/>
  <c r="S238" i="1"/>
  <c r="T238" i="1"/>
  <c r="S393" i="1"/>
  <c r="T393" i="1"/>
  <c r="S86" i="1"/>
  <c r="T86" i="1"/>
  <c r="S166" i="1"/>
  <c r="T166" i="1"/>
  <c r="S219" i="1"/>
  <c r="T219" i="1"/>
  <c r="S133" i="1"/>
  <c r="T133" i="1"/>
  <c r="S304" i="1"/>
  <c r="T304" i="1"/>
  <c r="S415" i="1"/>
  <c r="T415" i="1"/>
  <c r="S545" i="1"/>
  <c r="T545" i="1"/>
  <c r="S418" i="1"/>
  <c r="T418" i="1"/>
  <c r="S344" i="1"/>
  <c r="T344" i="1"/>
  <c r="S515" i="1"/>
  <c r="T515" i="1"/>
  <c r="S368" i="1"/>
  <c r="T368" i="1"/>
  <c r="S278" i="1"/>
  <c r="T278" i="1"/>
  <c r="S108" i="1"/>
  <c r="T108" i="1"/>
  <c r="S283" i="1"/>
  <c r="T283" i="1"/>
  <c r="S609" i="1"/>
  <c r="T609" i="1"/>
  <c r="S123" i="1"/>
  <c r="T123" i="1"/>
  <c r="S95" i="1"/>
  <c r="T95" i="1"/>
  <c r="S316" i="1"/>
  <c r="T316" i="1"/>
  <c r="S183" i="1"/>
  <c r="T183" i="1"/>
  <c r="S429" i="1"/>
  <c r="T429" i="1"/>
  <c r="S360" i="1"/>
  <c r="T360" i="1"/>
  <c r="S507" i="1"/>
  <c r="T507" i="1"/>
  <c r="S196" i="1"/>
  <c r="T196" i="1"/>
  <c r="S388" i="1"/>
  <c r="T388" i="1"/>
  <c r="S13" i="1"/>
  <c r="T13" i="1"/>
  <c r="S641" i="1"/>
  <c r="T641" i="1"/>
  <c r="S134" i="1"/>
  <c r="T134" i="1"/>
  <c r="S427" i="1"/>
  <c r="T427" i="1"/>
  <c r="S332" i="1"/>
  <c r="T332" i="1"/>
  <c r="S199" i="1"/>
  <c r="T199" i="1"/>
  <c r="S552" i="1"/>
  <c r="T552" i="1"/>
  <c r="S410" i="1"/>
  <c r="T410" i="1"/>
  <c r="S190" i="1"/>
  <c r="T190" i="1"/>
  <c r="S491" i="1"/>
  <c r="T491" i="1"/>
  <c r="S362" i="1"/>
  <c r="T362" i="1"/>
  <c r="S65" i="1"/>
  <c r="T65" i="1"/>
  <c r="S261" i="1"/>
  <c r="T261" i="1"/>
  <c r="S111" i="1"/>
  <c r="T111" i="1"/>
  <c r="S16" i="1"/>
  <c r="T16" i="1"/>
  <c r="S494" i="1"/>
  <c r="T494" i="1"/>
  <c r="S164" i="1"/>
  <c r="T164" i="1"/>
  <c r="S396" i="1"/>
  <c r="T396" i="1"/>
  <c r="S236" i="1"/>
  <c r="T236" i="1"/>
  <c r="S486" i="1"/>
  <c r="T486" i="1"/>
  <c r="S128" i="1"/>
  <c r="T128" i="1"/>
  <c r="S624" i="1"/>
  <c r="T624" i="1"/>
  <c r="S547" i="1"/>
  <c r="T547" i="1"/>
  <c r="S389" i="1"/>
  <c r="T389" i="1"/>
  <c r="S462" i="1"/>
  <c r="T462" i="1"/>
  <c r="S169" i="1"/>
  <c r="T169" i="1"/>
  <c r="S329" i="1"/>
  <c r="T329" i="1"/>
  <c r="S49" i="1"/>
  <c r="T49" i="1"/>
  <c r="S176" i="1"/>
  <c r="T176" i="1"/>
  <c r="S630" i="1"/>
  <c r="T630" i="1"/>
  <c r="S140" i="1"/>
  <c r="T140" i="1"/>
  <c r="S428" i="1"/>
  <c r="T428" i="1"/>
  <c r="S519" i="1"/>
  <c r="T519" i="1"/>
  <c r="S551" i="1"/>
  <c r="T551" i="1"/>
  <c r="S285" i="1"/>
  <c r="T285" i="1"/>
  <c r="S189" i="1"/>
  <c r="T189" i="1"/>
  <c r="S472" i="1"/>
  <c r="T472" i="1"/>
  <c r="S387" i="1"/>
  <c r="T387" i="1"/>
  <c r="S640" i="1"/>
  <c r="T640" i="1"/>
  <c r="S24" i="1"/>
  <c r="T24" i="1"/>
  <c r="S29" i="1"/>
  <c r="T29" i="1"/>
  <c r="S195" i="1"/>
  <c r="T195" i="1"/>
  <c r="S367" i="1"/>
  <c r="T367" i="1"/>
  <c r="S453" i="1"/>
  <c r="T453" i="1"/>
  <c r="S161" i="1"/>
  <c r="T161" i="1"/>
  <c r="S608" i="1"/>
  <c r="T608" i="1"/>
  <c r="S155" i="1"/>
  <c r="T155" i="1"/>
  <c r="S559" i="1"/>
  <c r="T559" i="1"/>
  <c r="S395" i="1"/>
  <c r="T395" i="1"/>
  <c r="S474" i="1"/>
  <c r="T474" i="1"/>
  <c r="S175" i="1"/>
  <c r="T175" i="1"/>
  <c r="S635" i="1"/>
  <c r="T635" i="1"/>
  <c r="S335" i="1"/>
  <c r="T335" i="1"/>
  <c r="S55" i="1"/>
  <c r="T55" i="1"/>
  <c r="S512" i="1"/>
  <c r="T512" i="1"/>
  <c r="S182" i="1"/>
  <c r="T182" i="1"/>
  <c r="S636" i="1"/>
  <c r="T636" i="1"/>
  <c r="S245" i="1"/>
  <c r="T245" i="1"/>
  <c r="S156" i="1"/>
  <c r="T156" i="1"/>
  <c r="S444" i="1"/>
  <c r="T444" i="1"/>
  <c r="S18" i="1"/>
  <c r="T18" i="1"/>
  <c r="S279" i="1"/>
  <c r="T279" i="1"/>
  <c r="S535" i="1"/>
  <c r="T535" i="1"/>
  <c r="S306" i="1"/>
  <c r="T306" i="1"/>
  <c r="S567" i="1"/>
  <c r="T567" i="1"/>
  <c r="S301" i="1"/>
  <c r="T301" i="1"/>
  <c r="S546" i="1"/>
  <c r="T546" i="1"/>
  <c r="S210" i="1"/>
  <c r="T210" i="1"/>
  <c r="S488" i="1"/>
  <c r="T488" i="1"/>
  <c r="S163" i="1"/>
  <c r="T163" i="1"/>
  <c r="S403" i="1"/>
  <c r="T403" i="1"/>
  <c r="S576" i="1"/>
  <c r="T576" i="1"/>
  <c r="S631" i="1"/>
  <c r="T631" i="1"/>
  <c r="S202" i="1"/>
  <c r="T202" i="1"/>
  <c r="S574" i="1"/>
  <c r="T574" i="1"/>
  <c r="S314" i="1"/>
  <c r="T314" i="1"/>
  <c r="S165" i="1"/>
  <c r="T165" i="1"/>
  <c r="S252" i="1"/>
  <c r="T252" i="1"/>
  <c r="S315" i="1"/>
  <c r="T315" i="1"/>
  <c r="S216" i="1"/>
  <c r="T216" i="1"/>
  <c r="S113" i="1"/>
  <c r="T113" i="1"/>
  <c r="S180" i="1"/>
  <c r="T180" i="1"/>
  <c r="S612" i="1"/>
  <c r="T612" i="1"/>
  <c r="S490" i="1"/>
  <c r="T490" i="1"/>
  <c r="S64" i="1"/>
  <c r="T64" i="1"/>
  <c r="S231" i="1"/>
  <c r="T231" i="1"/>
  <c r="S2" i="1"/>
  <c r="T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Q1" authorId="0" shapeId="0" xr:uid="{00000000-0006-0000-0000-000001000000}">
      <text>
        <r>
          <rPr>
            <sz val="11"/>
            <color theme="1"/>
            <rFont val="Aptos Narrow"/>
            <family val="2"/>
            <scheme val="minor"/>
          </rPr>
          <t>Estimación orientativa de suministros básicos: energía + agua + telecomunicaciones. Ajusta energía por superficie y zona climática IDAE. No incluye comunidad ni tasa de residuos. Ver hoja Supuestos para metodología y fuentes.</t>
        </r>
      </text>
    </comment>
  </commentList>
</comments>
</file>

<file path=xl/sharedStrings.xml><?xml version="1.0" encoding="utf-8"?>
<sst xmlns="http://schemas.openxmlformats.org/spreadsheetml/2006/main" count="2017" uniqueCount="117">
  <si>
    <t>PROVINCIA</t>
  </si>
  <si>
    <t>MUNICIPIO</t>
  </si>
  <si>
    <t>SUPERFICIE</t>
  </si>
  <si>
    <t>Nº DORMITORIOS</t>
  </si>
  <si>
    <t>Nº PLAZAS DE GARAGE</t>
  </si>
  <si>
    <t>Nº TRASTEROS</t>
  </si>
  <si>
    <t xml:space="preserve">RENTA MENSUAL </t>
  </si>
  <si>
    <t>Nº DE PERSONAS ADMISIBLE</t>
  </si>
  <si>
    <t>INGRESOS NETOS MINIMOS ANUALES</t>
  </si>
  <si>
    <t>INGRESOS NETOS MAXIMOS ANUALES</t>
  </si>
  <si>
    <t>INGRESOS NETOS MINIMOS MENSUALES</t>
  </si>
  <si>
    <t>INGRESOS NETOS MAXIMOS MENSUALES</t>
  </si>
  <si>
    <t>TASA DE ESFUERZO POR INGRESOS NETOS MINIMOS</t>
  </si>
  <si>
    <t>TASA DE ESFUERZO POR INGRESOS NETOS MÁXIMOS</t>
  </si>
  <si>
    <t>SUMINISTROS ESTIMADOS €/MES</t>
  </si>
  <si>
    <t>RENTA + SUMINISTROS</t>
  </si>
  <si>
    <t>CASTELLÓN</t>
  </si>
  <si>
    <t xml:space="preserve">Benicarló </t>
  </si>
  <si>
    <t xml:space="preserve">2 o más personas </t>
  </si>
  <si>
    <t xml:space="preserve">Burriana </t>
  </si>
  <si>
    <t xml:space="preserve">Castellón de la Plana </t>
  </si>
  <si>
    <t xml:space="preserve">de 1 a 4 personas </t>
  </si>
  <si>
    <t xml:space="preserve">1 o 2 personas </t>
  </si>
  <si>
    <t xml:space="preserve">Chilches </t>
  </si>
  <si>
    <t xml:space="preserve">Moncofa </t>
  </si>
  <si>
    <t xml:space="preserve">Peñíscola </t>
  </si>
  <si>
    <t xml:space="preserve">Sant Joan de Moró </t>
  </si>
  <si>
    <t xml:space="preserve">San Jorge </t>
  </si>
  <si>
    <t xml:space="preserve">Vila-real </t>
  </si>
  <si>
    <t xml:space="preserve">3 o más personas </t>
  </si>
  <si>
    <t>ASTURIAS</t>
  </si>
  <si>
    <t xml:space="preserve">Gijón </t>
  </si>
  <si>
    <t xml:space="preserve">Sant Feliu de Codines </t>
  </si>
  <si>
    <t xml:space="preserve">Barcelona </t>
  </si>
  <si>
    <t xml:space="preserve">Sant Hipòlit de Voltregà </t>
  </si>
  <si>
    <t xml:space="preserve">Vic </t>
  </si>
  <si>
    <t xml:space="preserve">2* </t>
  </si>
  <si>
    <t xml:space="preserve">Vidreres </t>
  </si>
  <si>
    <t xml:space="preserve">Girona </t>
  </si>
  <si>
    <t xml:space="preserve">Lleida </t>
  </si>
  <si>
    <t xml:space="preserve">Amposta </t>
  </si>
  <si>
    <t xml:space="preserve">Tarragona </t>
  </si>
  <si>
    <t>La Pobla de Mafumet</t>
  </si>
  <si>
    <t xml:space="preserve">Ràpita, La </t>
  </si>
  <si>
    <t xml:space="preserve">Vendrell, El </t>
  </si>
  <si>
    <t>VALENCIA</t>
  </si>
  <si>
    <t xml:space="preserve">Albuixech </t>
  </si>
  <si>
    <t xml:space="preserve">Benaguasil </t>
  </si>
  <si>
    <t xml:space="preserve">Carlet </t>
  </si>
  <si>
    <t xml:space="preserve">Manises </t>
  </si>
  <si>
    <t xml:space="preserve">Oliva </t>
  </si>
  <si>
    <t xml:space="preserve">Pobla de Farnals, la </t>
  </si>
  <si>
    <t xml:space="preserve">San Antonio de Benagéber </t>
  </si>
  <si>
    <t xml:space="preserve">Turís </t>
  </si>
  <si>
    <t>ALICANTE</t>
  </si>
  <si>
    <t xml:space="preserve">Dénia </t>
  </si>
  <si>
    <t xml:space="preserve">Elche </t>
  </si>
  <si>
    <t xml:space="preserve">Monóvar </t>
  </si>
  <si>
    <t xml:space="preserve">Novelda </t>
  </si>
  <si>
    <t xml:space="preserve">Orihuela </t>
  </si>
  <si>
    <t xml:space="preserve">Pedreguer </t>
  </si>
  <si>
    <t>NAVARRA</t>
  </si>
  <si>
    <t xml:space="preserve">Lekunberri </t>
  </si>
  <si>
    <t xml:space="preserve">Ares </t>
  </si>
  <si>
    <t xml:space="preserve">A Coruña </t>
  </si>
  <si>
    <t xml:space="preserve">Arteixo </t>
  </si>
  <si>
    <t xml:space="preserve">Boiro </t>
  </si>
  <si>
    <t xml:space="preserve">Carral </t>
  </si>
  <si>
    <t xml:space="preserve">Cedeira </t>
  </si>
  <si>
    <t xml:space="preserve">Malpica de Bergantiños </t>
  </si>
  <si>
    <t xml:space="preserve">Ribeira </t>
  </si>
  <si>
    <t xml:space="preserve">Lugo </t>
  </si>
  <si>
    <t>SUPUESTOS PARA ESTIMACIÓN DE SUMINISTROS</t>
  </si>
  <si>
    <t>Dormitorios</t>
  </si>
  <si>
    <t>Personas estimadas</t>
  </si>
  <si>
    <t>Electricidad base hogar (€/mes)</t>
  </si>
  <si>
    <t>CNMC, Panel de Hogares 2T 2024: gasto medio mensual de electricidad.</t>
  </si>
  <si>
    <t>Ajuste energía térmica / ACS (€/mes)</t>
  </si>
  <si>
    <t>Supuesto central del modelo para cubrir calefacción/ACS u otra energía no recogida en la factura eléctrica base.</t>
  </si>
  <si>
    <t>Peso fijo del gasto energético</t>
  </si>
  <si>
    <t>Supuesto del modelo.</t>
  </si>
  <si>
    <t>Peso variable por superficie</t>
  </si>
  <si>
    <t>Superficie de referencia (m²)</t>
  </si>
  <si>
    <t>Supuesto del modelo; próximo a la superficie típica de la muestra.</t>
  </si>
  <si>
    <t>Agua (€/persona/mes)</t>
  </si>
  <si>
    <t>INE 2024: 128 litros/persona/día y coste unitario 2,02 €/m³.</t>
  </si>
  <si>
    <t>Telecomunicaciones (€/hogar/mes)</t>
  </si>
  <si>
    <t>CNMC, 2025: gasto medio mensual del paquete cuádruple.</t>
  </si>
  <si>
    <t>Fuentes</t>
  </si>
  <si>
    <t>CNMC electricidad</t>
  </si>
  <si>
    <t>https://www.cnmc.es/prensa/panel-hogares-servicios-electricidad-gas-20241205</t>
  </si>
  <si>
    <t>INE agua</t>
  </si>
  <si>
    <t>https://www.ine.es/dyngs/Prensa/ESSA2024.htm</t>
  </si>
  <si>
    <t>CNMC telecomunicaciones</t>
  </si>
  <si>
    <t>https://www.cnmc.es/prensa/panel-hogares-teleco-20260619</t>
  </si>
  <si>
    <t>IDAE zonas climáticas</t>
  </si>
  <si>
    <t>https://informesweb.idae.es/descargas/20260123_SPAHOUSEC_III.pdf</t>
  </si>
  <si>
    <t>Clave territorial</t>
  </si>
  <si>
    <t>Factor climático</t>
  </si>
  <si>
    <t>Zona IDAE</t>
  </si>
  <si>
    <t>Mediterránea</t>
  </si>
  <si>
    <t>Barcelona</t>
  </si>
  <si>
    <t>Girona</t>
  </si>
  <si>
    <t>Tarragona</t>
  </si>
  <si>
    <t>Mafumet, La</t>
  </si>
  <si>
    <t>Atlántico-Norte</t>
  </si>
  <si>
    <t>A Coruña</t>
  </si>
  <si>
    <t>Lugo</t>
  </si>
  <si>
    <t>Pontevedra</t>
  </si>
  <si>
    <t>Continental</t>
  </si>
  <si>
    <t>Lleida</t>
  </si>
  <si>
    <t>Metodología</t>
  </si>
  <si>
    <t>Estimación mensual = energía ajustada por superficie y zona climática + agua según ocupación estimada + telecomunicaciones.</t>
  </si>
  <si>
    <t>No incluye gastos ordinarios de comunidad, IBI, derramas ni tasa de residuos.</t>
  </si>
  <si>
    <t>Es una estimación central orientativa, no una previsión de factura ni el valor utilizado por Casa 47.</t>
  </si>
  <si>
    <t>ESFUERZO MÍNIMO SOBRE RENTA+SUMINISTROS</t>
  </si>
  <si>
    <t>ESFUERZO MÁXIMO SOBRE RENTA+SUMINISTROS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</si>
</sst>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7"/>
      <color rgb="FF000000"/>
      <name val="Calibri"/>
      <family val="2"/>
    </font>
    <font>
      <b/>
      <sz val="14"/>
      <name val="Aptos Narrow"/>
      <family val="2"/>
    </font>
    <font>
      <sz val="11"/>
      <color rgb="FF666666"/>
      <name val="Aptos Narrow"/>
      <family val="2"/>
    </font>
    <font>
      <sz val="11"/>
      <color rgb="FF0000FF"/>
      <name val="Aptos Narrow"/>
      <family val="2"/>
    </font>
    <font>
      <sz val="11"/>
      <color rgb="FF000000"/>
      <name val="Aptos Narrow"/>
      <family val="2"/>
    </font>
    <font>
      <b/>
      <sz val="11"/>
      <name val="Aptos Narrow"/>
      <family val="2"/>
    </font>
    <font>
      <b/>
      <sz val="11"/>
      <color rgb="FFFF000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FFFF00"/>
      </left>
      <right style="thin">
        <color rgb="FFFFFF00"/>
      </right>
      <top style="thin">
        <color rgb="FFFFFF00"/>
      </top>
      <bottom style="thin">
        <color rgb="FFFFFF00"/>
      </bottom>
      <diagonal/>
    </border>
    <border>
      <left style="thin">
        <color rgb="FFFFFF00"/>
      </left>
      <right style="thin">
        <color rgb="FFFFFF00"/>
      </right>
      <top style="thin">
        <color rgb="FFFFFF00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10" fontId="0" fillId="2" borderId="0" xfId="0" applyNumberFormat="1" applyFill="1"/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10" fontId="0" fillId="3" borderId="0" xfId="0" applyNumberFormat="1" applyFill="1"/>
    <xf numFmtId="0" fontId="2" fillId="3" borderId="4" xfId="0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3" fontId="2" fillId="4" borderId="2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center" wrapText="1"/>
    </xf>
    <xf numFmtId="3" fontId="2" fillId="4" borderId="4" xfId="0" applyNumberFormat="1" applyFont="1" applyFill="1" applyBorder="1" applyAlignment="1">
      <alignment horizontal="center" vertical="center" wrapText="1"/>
    </xf>
    <xf numFmtId="10" fontId="0" fillId="4" borderId="0" xfId="0" applyNumberFormat="1" applyFill="1"/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 wrapText="1"/>
    </xf>
    <xf numFmtId="3" fontId="2" fillId="5" borderId="2" xfId="0" applyNumberFormat="1" applyFont="1" applyFill="1" applyBorder="1" applyAlignment="1">
      <alignment horizontal="center" vertical="center" wrapText="1"/>
    </xf>
    <xf numFmtId="10" fontId="0" fillId="5" borderId="0" xfId="0" applyNumberFormat="1" applyFill="1"/>
    <xf numFmtId="0" fontId="2" fillId="5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left" vertical="center" wrapText="1"/>
    </xf>
    <xf numFmtId="3" fontId="2" fillId="5" borderId="4" xfId="0" applyNumberFormat="1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3" fontId="2" fillId="6" borderId="2" xfId="0" applyNumberFormat="1" applyFont="1" applyFill="1" applyBorder="1" applyAlignment="1">
      <alignment horizontal="center" vertical="center" wrapText="1"/>
    </xf>
    <xf numFmtId="10" fontId="0" fillId="6" borderId="0" xfId="0" applyNumberFormat="1" applyFill="1"/>
    <xf numFmtId="0" fontId="2" fillId="6" borderId="4" xfId="0" applyFont="1" applyFill="1" applyBorder="1" applyAlignment="1">
      <alignment horizontal="center" vertical="center" wrapText="1"/>
    </xf>
    <xf numFmtId="3" fontId="2" fillId="6" borderId="4" xfId="0" applyNumberFormat="1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 wrapText="1"/>
    </xf>
    <xf numFmtId="10" fontId="0" fillId="7" borderId="0" xfId="0" applyNumberFormat="1" applyFill="1"/>
    <xf numFmtId="0" fontId="2" fillId="7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3" fontId="2" fillId="7" borderId="2" xfId="0" applyNumberFormat="1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3" fontId="2" fillId="7" borderId="4" xfId="0" applyNumberFormat="1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8" borderId="2" xfId="0" applyFont="1" applyFill="1" applyBorder="1" applyAlignment="1">
      <alignment horizontal="left" vertical="center" wrapText="1"/>
    </xf>
    <xf numFmtId="0" fontId="2" fillId="8" borderId="2" xfId="0" applyFont="1" applyFill="1" applyBorder="1" applyAlignment="1">
      <alignment horizontal="center" vertical="center" wrapText="1"/>
    </xf>
    <xf numFmtId="3" fontId="2" fillId="8" borderId="2" xfId="0" applyNumberFormat="1" applyFont="1" applyFill="1" applyBorder="1" applyAlignment="1">
      <alignment horizontal="center" vertical="center" wrapText="1"/>
    </xf>
    <xf numFmtId="10" fontId="0" fillId="8" borderId="0" xfId="0" applyNumberFormat="1" applyFill="1"/>
    <xf numFmtId="0" fontId="2" fillId="8" borderId="4" xfId="0" applyFont="1" applyFill="1" applyBorder="1" applyAlignment="1">
      <alignment horizontal="left" vertical="center" wrapText="1"/>
    </xf>
    <xf numFmtId="0" fontId="2" fillId="8" borderId="4" xfId="0" applyFont="1" applyFill="1" applyBorder="1" applyAlignment="1">
      <alignment horizontal="center" vertical="center" wrapText="1"/>
    </xf>
    <xf numFmtId="3" fontId="2" fillId="8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7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164" fontId="0" fillId="2" borderId="0" xfId="0" applyNumberFormat="1" applyFill="1"/>
    <xf numFmtId="164" fontId="0" fillId="3" borderId="0" xfId="0" applyNumberFormat="1" applyFill="1"/>
    <xf numFmtId="164" fontId="0" fillId="4" borderId="0" xfId="0" applyNumberFormat="1" applyFill="1"/>
    <xf numFmtId="164" fontId="0" fillId="5" borderId="0" xfId="0" applyNumberFormat="1" applyFill="1"/>
    <xf numFmtId="164" fontId="0" fillId="6" borderId="0" xfId="0" applyNumberFormat="1" applyFill="1"/>
    <xf numFmtId="164" fontId="0" fillId="7" borderId="0" xfId="0" applyNumberFormat="1" applyFill="1"/>
    <xf numFmtId="164" fontId="0" fillId="8" borderId="0" xfId="0" applyNumberFormat="1" applyFill="1"/>
    <xf numFmtId="164" fontId="0" fillId="0" borderId="0" xfId="0" applyNumberFormat="1"/>
    <xf numFmtId="10" fontId="0" fillId="0" borderId="0" xfId="0" applyNumberFormat="1"/>
    <xf numFmtId="0" fontId="8" fillId="0" borderId="0" xfId="0" applyFont="1"/>
    <xf numFmtId="10" fontId="8" fillId="0" borderId="6" xfId="0" applyNumberFormat="1" applyFont="1" applyBorder="1"/>
    <xf numFmtId="0" fontId="2" fillId="2" borderId="7" xfId="0" applyFont="1" applyFill="1" applyBorder="1" applyAlignment="1">
      <alignment horizontal="left" vertical="center" wrapText="1"/>
    </xf>
    <xf numFmtId="0" fontId="2" fillId="6" borderId="4" xfId="0" applyFont="1" applyFill="1" applyBorder="1" applyAlignment="1">
      <alignment horizontal="justify" vertical="center" wrapText="1"/>
    </xf>
    <xf numFmtId="0" fontId="2" fillId="6" borderId="2" xfId="0" applyFont="1" applyFill="1" applyBorder="1" applyAlignment="1">
      <alignment horizontal="justify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5" borderId="8" xfId="0" applyFont="1" applyFill="1" applyBorder="1" applyAlignment="1">
      <alignment horizontal="left" vertical="center" wrapText="1"/>
    </xf>
    <xf numFmtId="0" fontId="2" fillId="6" borderId="8" xfId="0" applyFont="1" applyFill="1" applyBorder="1" applyAlignment="1">
      <alignment horizontal="left" vertical="center" wrapText="1"/>
    </xf>
    <xf numFmtId="0" fontId="2" fillId="7" borderId="8" xfId="0" applyFont="1" applyFill="1" applyBorder="1" applyAlignment="1">
      <alignment horizontal="left" vertical="center" wrapText="1"/>
    </xf>
    <xf numFmtId="0" fontId="2" fillId="8" borderId="8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10" fontId="1" fillId="2" borderId="9" xfId="0" applyNumberFormat="1" applyFont="1" applyFill="1" applyBorder="1"/>
    <xf numFmtId="10" fontId="1" fillId="2" borderId="10" xfId="0" applyNumberFormat="1" applyFont="1" applyFill="1" applyBorder="1"/>
    <xf numFmtId="10" fontId="1" fillId="3" borderId="9" xfId="0" applyNumberFormat="1" applyFont="1" applyFill="1" applyBorder="1"/>
    <xf numFmtId="10" fontId="1" fillId="4" borderId="9" xfId="0" applyNumberFormat="1" applyFont="1" applyFill="1" applyBorder="1"/>
    <xf numFmtId="10" fontId="1" fillId="5" borderId="9" xfId="0" applyNumberFormat="1" applyFont="1" applyFill="1" applyBorder="1"/>
    <xf numFmtId="10" fontId="1" fillId="6" borderId="9" xfId="0" applyNumberFormat="1" applyFont="1" applyFill="1" applyBorder="1"/>
    <xf numFmtId="10" fontId="1" fillId="7" borderId="9" xfId="0" applyNumberFormat="1" applyFont="1" applyFill="1" applyBorder="1"/>
    <xf numFmtId="10" fontId="1" fillId="8" borderId="9" xfId="0" applyNumberFormat="1" applyFont="1" applyFill="1" applyBorder="1"/>
    <xf numFmtId="0" fontId="0" fillId="0" borderId="0" xfId="0" applyAlignment="1">
      <alignment horizontal="center"/>
    </xf>
    <xf numFmtId="0" fontId="3" fillId="0" borderId="0" xfId="0" applyFont="1" applyAlignment="1">
      <alignment vertical="top" wrapText="1"/>
    </xf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325121</xdr:colOff>
      <xdr:row>0</xdr:row>
      <xdr:rowOff>399415</xdr:rowOff>
    </xdr:from>
    <xdr:to>
      <xdr:col>1</xdr:col>
      <xdr:colOff>589283</xdr:colOff>
      <xdr:row>21</xdr:row>
      <xdr:rowOff>170303</xdr:rowOff>
    </xdr:to>
    <xdr:pic>
      <xdr:nvPicPr>
        <xdr:cNvPr id="9" name="Imagen 2">
          <a:extLst>
            <a:ext uri="{FF2B5EF4-FFF2-40B4-BE49-F238E27FC236}">
              <a16:creationId xmlns:a16="http://schemas.microsoft.com/office/drawing/2014/main" id="{60CA2C76-A750-7808-4F77-D1E187F5E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1222752" y="1947288"/>
          <a:ext cx="4154928" cy="10591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D4341D3-DA2E-4F51-9ADB-6968242AAACF}">
  <we:reference id="e849ddb8-6bbd-4833-bd4b-59030099d63e" version="1.0.0.0" store="EXCatalog" storeType="EXCatalog"/>
  <we:alternateReferences>
    <we:reference id="WA200000113" version="1.0.0.0" store="es-E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47"/>
  <sheetViews>
    <sheetView tabSelected="1" zoomScale="50" zoomScaleNormal="80" workbookViewId="0">
      <selection activeCell="I11" sqref="I11"/>
    </sheetView>
  </sheetViews>
  <sheetFormatPr baseColWidth="10" defaultColWidth="11.44140625" defaultRowHeight="14.4" x14ac:dyDescent="0.3"/>
  <cols>
    <col min="1" max="1" width="11.5546875" style="94"/>
    <col min="2" max="2" width="11.5546875" style="94" customWidth="1"/>
    <col min="3" max="3" width="14.109375" customWidth="1"/>
    <col min="4" max="4" width="10" bestFit="1" customWidth="1"/>
    <col min="5" max="5" width="10.5546875" bestFit="1" customWidth="1"/>
    <col min="6" max="6" width="15.33203125" bestFit="1" customWidth="1"/>
    <col min="7" max="7" width="19.6640625" bestFit="1" customWidth="1"/>
    <col min="8" max="8" width="13" bestFit="1" customWidth="1"/>
    <col min="9" max="9" width="15.109375" bestFit="1" customWidth="1"/>
    <col min="10" max="10" width="24.33203125" bestFit="1" customWidth="1"/>
    <col min="11" max="11" width="31.6640625" bestFit="1" customWidth="1"/>
    <col min="12" max="12" width="32" bestFit="1" customWidth="1"/>
    <col min="13" max="13" width="34" bestFit="1" customWidth="1"/>
    <col min="14" max="14" width="34.33203125" bestFit="1" customWidth="1"/>
    <col min="15" max="15" width="23.33203125" bestFit="1" customWidth="1"/>
    <col min="16" max="16" width="23.6640625" bestFit="1" customWidth="1"/>
    <col min="17" max="17" width="29" customWidth="1"/>
    <col min="18" max="18" width="25.109375" customWidth="1"/>
    <col min="19" max="19" width="20.109375" customWidth="1"/>
    <col min="20" max="20" width="21.21875" customWidth="1"/>
  </cols>
  <sheetData>
    <row r="1" spans="3:20" ht="43.95" customHeight="1" thickBot="1" x14ac:dyDescent="0.35">
      <c r="C1" s="55" t="s">
        <v>0</v>
      </c>
      <c r="D1" s="55" t="s">
        <v>1</v>
      </c>
      <c r="E1" s="55" t="s">
        <v>2</v>
      </c>
      <c r="F1" s="55" t="s">
        <v>3</v>
      </c>
      <c r="G1" s="55" t="s">
        <v>4</v>
      </c>
      <c r="H1" s="55" t="s">
        <v>5</v>
      </c>
      <c r="I1" s="55" t="s">
        <v>6</v>
      </c>
      <c r="J1" s="55" t="s">
        <v>7</v>
      </c>
      <c r="K1" s="56" t="s">
        <v>8</v>
      </c>
      <c r="L1" s="56" t="s">
        <v>9</v>
      </c>
      <c r="M1" s="57" t="s">
        <v>10</v>
      </c>
      <c r="N1" s="57" t="s">
        <v>11</v>
      </c>
      <c r="O1" s="58" t="s">
        <v>12</v>
      </c>
      <c r="P1" s="57" t="s">
        <v>13</v>
      </c>
      <c r="Q1" s="57" t="s">
        <v>14</v>
      </c>
      <c r="R1" s="57" t="s">
        <v>15</v>
      </c>
      <c r="S1" s="57" t="s">
        <v>115</v>
      </c>
      <c r="T1" s="57" t="s">
        <v>116</v>
      </c>
    </row>
    <row r="2" spans="3:20" ht="15" customHeight="1" thickBot="1" x14ac:dyDescent="0.35">
      <c r="C2" s="1" t="s">
        <v>16</v>
      </c>
      <c r="D2" s="2" t="s">
        <v>17</v>
      </c>
      <c r="E2" s="3">
        <v>84</v>
      </c>
      <c r="F2" s="3">
        <v>3</v>
      </c>
      <c r="G2" s="3">
        <v>2</v>
      </c>
      <c r="H2" s="3">
        <v>0</v>
      </c>
      <c r="I2" s="3">
        <v>396</v>
      </c>
      <c r="J2" s="2" t="s">
        <v>18</v>
      </c>
      <c r="K2" s="4">
        <v>15840</v>
      </c>
      <c r="L2" s="4">
        <v>31680</v>
      </c>
      <c r="M2" s="66">
        <f t="shared" ref="M2:M65" si="0">K2/12</f>
        <v>1320</v>
      </c>
      <c r="N2" s="66">
        <f t="shared" ref="N2:N65" si="1">L2/12</f>
        <v>2640</v>
      </c>
      <c r="O2" s="87">
        <f t="shared" ref="O2:O65" si="2">I2/M2</f>
        <v>0.3</v>
      </c>
      <c r="P2" s="5">
        <f t="shared" ref="P2:P65" si="3">I2/N2</f>
        <v>0.15</v>
      </c>
      <c r="Q2" s="66">
        <f>IF(OR(E2="",F2=""),"",ROUND((Supuestos!$B$2+Supuestos!$B$3)*(Supuestos!$B$4+Supuestos!$B$5*E2/Supuestos!$B$6)*IFERROR(VLOOKUP(TRIM(C2),Supuestos!$A$17:$B$29,2,FALSE),IFERROR(VLOOKUP(TRIM(D2),Supuestos!$A$17:$B$29,2,FALSE),1))+Supuestos!$B$7*VLOOKUP(MIN(F2,4),Supuestos!$D$2:$E$5,2,TRUE)+Supuestos!$B$8,0))</f>
        <v>123</v>
      </c>
      <c r="R2" s="73">
        <f>Q2+I2</f>
        <v>519</v>
      </c>
      <c r="S2" s="76">
        <f>R2/M2</f>
        <v>0.39318181818181819</v>
      </c>
      <c r="T2" s="74">
        <f>R2/N2</f>
        <v>0.19659090909090909</v>
      </c>
    </row>
    <row r="3" spans="3:20" ht="15" customHeight="1" thickBot="1" x14ac:dyDescent="0.35">
      <c r="C3" s="1" t="s">
        <v>16</v>
      </c>
      <c r="D3" s="6" t="s">
        <v>17</v>
      </c>
      <c r="E3" s="7">
        <v>103</v>
      </c>
      <c r="F3" s="7">
        <v>3</v>
      </c>
      <c r="G3" s="7">
        <v>2</v>
      </c>
      <c r="H3" s="7">
        <v>0</v>
      </c>
      <c r="I3" s="7">
        <v>448</v>
      </c>
      <c r="J3" s="6" t="s">
        <v>18</v>
      </c>
      <c r="K3" s="8">
        <v>17920</v>
      </c>
      <c r="L3" s="8">
        <v>35840</v>
      </c>
      <c r="M3" s="66">
        <f t="shared" si="0"/>
        <v>1493.3333333333333</v>
      </c>
      <c r="N3" s="66">
        <f t="shared" si="1"/>
        <v>2986.6666666666665</v>
      </c>
      <c r="O3" s="86">
        <f t="shared" si="2"/>
        <v>0.3</v>
      </c>
      <c r="P3" s="5">
        <f t="shared" si="3"/>
        <v>0.15</v>
      </c>
      <c r="Q3" s="66">
        <f>IF(OR(E3="",F3=""),"",ROUND((Supuestos!$B$2+Supuestos!$B$3)*(Supuestos!$B$4+Supuestos!$B$5*E3/Supuestos!$B$6)*IFERROR(VLOOKUP(TRIM(C3),Supuestos!$A$17:$B$29,2,FALSE),IFERROR(VLOOKUP(TRIM(D3),Supuestos!$A$17:$B$29,2,FALSE),1))+Supuestos!$B$7*VLOOKUP(MIN(F3,4),Supuestos!$D$2:$E$5,2,TRUE)+Supuestos!$B$8,0))</f>
        <v>129</v>
      </c>
      <c r="R3" s="73">
        <f t="shared" ref="R3:R66" si="4">Q3+I3</f>
        <v>577</v>
      </c>
      <c r="S3" s="76">
        <f t="shared" ref="S3:S66" si="5">R3/M3</f>
        <v>0.38638392857142861</v>
      </c>
      <c r="T3" s="74">
        <f t="shared" ref="T3:T66" si="6">R3/N3</f>
        <v>0.19319196428571431</v>
      </c>
    </row>
    <row r="4" spans="3:20" ht="15" customHeight="1" thickBot="1" x14ac:dyDescent="0.35">
      <c r="C4" s="1" t="s">
        <v>16</v>
      </c>
      <c r="D4" s="6" t="s">
        <v>17</v>
      </c>
      <c r="E4" s="7">
        <v>78</v>
      </c>
      <c r="F4" s="7">
        <v>3</v>
      </c>
      <c r="G4" s="7">
        <v>2</v>
      </c>
      <c r="H4" s="7">
        <v>0</v>
      </c>
      <c r="I4" s="7">
        <v>386</v>
      </c>
      <c r="J4" s="6" t="s">
        <v>18</v>
      </c>
      <c r="K4" s="8">
        <v>15440</v>
      </c>
      <c r="L4" s="8">
        <v>30880</v>
      </c>
      <c r="M4" s="66">
        <f t="shared" si="0"/>
        <v>1286.6666666666667</v>
      </c>
      <c r="N4" s="66">
        <f t="shared" si="1"/>
        <v>2573.3333333333335</v>
      </c>
      <c r="O4" s="86">
        <f t="shared" si="2"/>
        <v>0.3</v>
      </c>
      <c r="P4" s="5">
        <f t="shared" si="3"/>
        <v>0.15</v>
      </c>
      <c r="Q4" s="66">
        <f>IF(OR(E4="",F4=""),"",ROUND((Supuestos!$B$2+Supuestos!$B$3)*(Supuestos!$B$4+Supuestos!$B$5*E4/Supuestos!$B$6)*IFERROR(VLOOKUP(TRIM(C4),Supuestos!$A$17:$B$29,2,FALSE),IFERROR(VLOOKUP(TRIM(D4),Supuestos!$A$17:$B$29,2,FALSE),1))+Supuestos!$B$7*VLOOKUP(MIN(F4,4),Supuestos!$D$2:$E$5,2,TRUE)+Supuestos!$B$8,0))</f>
        <v>122</v>
      </c>
      <c r="R4" s="73">
        <f t="shared" si="4"/>
        <v>508</v>
      </c>
      <c r="S4" s="76">
        <f t="shared" si="5"/>
        <v>0.39481865284974094</v>
      </c>
      <c r="T4" s="74">
        <f t="shared" si="6"/>
        <v>0.19740932642487047</v>
      </c>
    </row>
    <row r="5" spans="3:20" ht="15" customHeight="1" thickBot="1" x14ac:dyDescent="0.35">
      <c r="C5" s="1" t="s">
        <v>16</v>
      </c>
      <c r="D5" s="6" t="s">
        <v>17</v>
      </c>
      <c r="E5" s="7">
        <v>79</v>
      </c>
      <c r="F5" s="7">
        <v>3</v>
      </c>
      <c r="G5" s="7">
        <v>2</v>
      </c>
      <c r="H5" s="7">
        <v>0</v>
      </c>
      <c r="I5" s="7">
        <v>387</v>
      </c>
      <c r="J5" s="6" t="s">
        <v>18</v>
      </c>
      <c r="K5" s="8">
        <v>15480</v>
      </c>
      <c r="L5" s="8">
        <v>30960</v>
      </c>
      <c r="M5" s="66">
        <f t="shared" si="0"/>
        <v>1290</v>
      </c>
      <c r="N5" s="66">
        <f t="shared" si="1"/>
        <v>2580</v>
      </c>
      <c r="O5" s="86">
        <f t="shared" si="2"/>
        <v>0.3</v>
      </c>
      <c r="P5" s="5">
        <f t="shared" si="3"/>
        <v>0.15</v>
      </c>
      <c r="Q5" s="66">
        <f>IF(OR(E5="",F5=""),"",ROUND((Supuestos!$B$2+Supuestos!$B$3)*(Supuestos!$B$4+Supuestos!$B$5*E5/Supuestos!$B$6)*IFERROR(VLOOKUP(TRIM(C5),Supuestos!$A$17:$B$29,2,FALSE),IFERROR(VLOOKUP(TRIM(D5),Supuestos!$A$17:$B$29,2,FALSE),1))+Supuestos!$B$7*VLOOKUP(MIN(F5,4),Supuestos!$D$2:$E$5,2,TRUE)+Supuestos!$B$8,0))</f>
        <v>122</v>
      </c>
      <c r="R5" s="73">
        <f t="shared" si="4"/>
        <v>509</v>
      </c>
      <c r="S5" s="76">
        <f t="shared" si="5"/>
        <v>0.39457364341085271</v>
      </c>
      <c r="T5" s="74">
        <f t="shared" si="6"/>
        <v>0.19728682170542636</v>
      </c>
    </row>
    <row r="6" spans="3:20" ht="15" customHeight="1" thickBot="1" x14ac:dyDescent="0.35">
      <c r="C6" s="1" t="s">
        <v>16</v>
      </c>
      <c r="D6" s="6" t="s">
        <v>17</v>
      </c>
      <c r="E6" s="7">
        <v>79</v>
      </c>
      <c r="F6" s="7">
        <v>3</v>
      </c>
      <c r="G6" s="7">
        <v>2</v>
      </c>
      <c r="H6" s="7">
        <v>0</v>
      </c>
      <c r="I6" s="7">
        <v>387</v>
      </c>
      <c r="J6" s="6" t="s">
        <v>18</v>
      </c>
      <c r="K6" s="8">
        <v>15480</v>
      </c>
      <c r="L6" s="8">
        <v>30960</v>
      </c>
      <c r="M6" s="66">
        <f t="shared" si="0"/>
        <v>1290</v>
      </c>
      <c r="N6" s="66">
        <f t="shared" si="1"/>
        <v>2580</v>
      </c>
      <c r="O6" s="86">
        <f t="shared" si="2"/>
        <v>0.3</v>
      </c>
      <c r="P6" s="5">
        <f t="shared" si="3"/>
        <v>0.15</v>
      </c>
      <c r="Q6" s="66">
        <f>IF(OR(E6="",F6=""),"",ROUND((Supuestos!$B$2+Supuestos!$B$3)*(Supuestos!$B$4+Supuestos!$B$5*E6/Supuestos!$B$6)*IFERROR(VLOOKUP(TRIM(C6),Supuestos!$A$17:$B$29,2,FALSE),IFERROR(VLOOKUP(TRIM(D6),Supuestos!$A$17:$B$29,2,FALSE),1))+Supuestos!$B$7*VLOOKUP(MIN(F6,4),Supuestos!$D$2:$E$5,2,TRUE)+Supuestos!$B$8,0))</f>
        <v>122</v>
      </c>
      <c r="R6" s="73">
        <f t="shared" si="4"/>
        <v>509</v>
      </c>
      <c r="S6" s="76">
        <f t="shared" si="5"/>
        <v>0.39457364341085271</v>
      </c>
      <c r="T6" s="74">
        <f t="shared" si="6"/>
        <v>0.19728682170542636</v>
      </c>
    </row>
    <row r="7" spans="3:20" ht="15" customHeight="1" thickBot="1" x14ac:dyDescent="0.35">
      <c r="C7" s="1" t="s">
        <v>16</v>
      </c>
      <c r="D7" s="6" t="s">
        <v>17</v>
      </c>
      <c r="E7" s="7">
        <v>94</v>
      </c>
      <c r="F7" s="7">
        <v>3</v>
      </c>
      <c r="G7" s="7">
        <v>2</v>
      </c>
      <c r="H7" s="7">
        <v>0</v>
      </c>
      <c r="I7" s="7">
        <v>420</v>
      </c>
      <c r="J7" s="6" t="s">
        <v>18</v>
      </c>
      <c r="K7" s="8">
        <v>16800</v>
      </c>
      <c r="L7" s="8">
        <v>33600</v>
      </c>
      <c r="M7" s="66">
        <f t="shared" si="0"/>
        <v>1400</v>
      </c>
      <c r="N7" s="66">
        <f t="shared" si="1"/>
        <v>2800</v>
      </c>
      <c r="O7" s="86">
        <f t="shared" si="2"/>
        <v>0.3</v>
      </c>
      <c r="P7" s="5">
        <f t="shared" si="3"/>
        <v>0.15</v>
      </c>
      <c r="Q7" s="66">
        <f>IF(OR(E7="",F7=""),"",ROUND((Supuestos!$B$2+Supuestos!$B$3)*(Supuestos!$B$4+Supuestos!$B$5*E7/Supuestos!$B$6)*IFERROR(VLOOKUP(TRIM(C7),Supuestos!$A$17:$B$29,2,FALSE),IFERROR(VLOOKUP(TRIM(D7),Supuestos!$A$17:$B$29,2,FALSE),1))+Supuestos!$B$7*VLOOKUP(MIN(F7,4),Supuestos!$D$2:$E$5,2,TRUE)+Supuestos!$B$8,0))</f>
        <v>126</v>
      </c>
      <c r="R7" s="73">
        <f t="shared" si="4"/>
        <v>546</v>
      </c>
      <c r="S7" s="76">
        <f t="shared" si="5"/>
        <v>0.39</v>
      </c>
      <c r="T7" s="74">
        <f t="shared" si="6"/>
        <v>0.19500000000000001</v>
      </c>
    </row>
    <row r="8" spans="3:20" ht="15" customHeight="1" thickBot="1" x14ac:dyDescent="0.35">
      <c r="C8" s="1" t="s">
        <v>16</v>
      </c>
      <c r="D8" s="6" t="s">
        <v>17</v>
      </c>
      <c r="E8" s="7">
        <v>84</v>
      </c>
      <c r="F8" s="7">
        <v>3</v>
      </c>
      <c r="G8" s="7">
        <v>2</v>
      </c>
      <c r="H8" s="7">
        <v>0</v>
      </c>
      <c r="I8" s="7">
        <v>396</v>
      </c>
      <c r="J8" s="6" t="s">
        <v>18</v>
      </c>
      <c r="K8" s="8">
        <v>15840</v>
      </c>
      <c r="L8" s="8">
        <v>31680</v>
      </c>
      <c r="M8" s="66">
        <f t="shared" si="0"/>
        <v>1320</v>
      </c>
      <c r="N8" s="66">
        <f t="shared" si="1"/>
        <v>2640</v>
      </c>
      <c r="O8" s="86">
        <f t="shared" si="2"/>
        <v>0.3</v>
      </c>
      <c r="P8" s="5">
        <f t="shared" si="3"/>
        <v>0.15</v>
      </c>
      <c r="Q8" s="66">
        <f>IF(OR(E8="",F8=""),"",ROUND((Supuestos!$B$2+Supuestos!$B$3)*(Supuestos!$B$4+Supuestos!$B$5*E8/Supuestos!$B$6)*IFERROR(VLOOKUP(TRIM(C8),Supuestos!$A$17:$B$29,2,FALSE),IFERROR(VLOOKUP(TRIM(D8),Supuestos!$A$17:$B$29,2,FALSE),1))+Supuestos!$B$7*VLOOKUP(MIN(F8,4),Supuestos!$D$2:$E$5,2,TRUE)+Supuestos!$B$8,0))</f>
        <v>123</v>
      </c>
      <c r="R8" s="73">
        <f t="shared" si="4"/>
        <v>519</v>
      </c>
      <c r="S8" s="76">
        <f t="shared" si="5"/>
        <v>0.39318181818181819</v>
      </c>
      <c r="T8" s="74">
        <f t="shared" si="6"/>
        <v>0.19659090909090909</v>
      </c>
    </row>
    <row r="9" spans="3:20" ht="15" customHeight="1" thickBot="1" x14ac:dyDescent="0.35">
      <c r="C9" s="1" t="s">
        <v>16</v>
      </c>
      <c r="D9" s="6" t="s">
        <v>17</v>
      </c>
      <c r="E9" s="7">
        <v>103</v>
      </c>
      <c r="F9" s="7">
        <v>3</v>
      </c>
      <c r="G9" s="7">
        <v>2</v>
      </c>
      <c r="H9" s="7">
        <v>0</v>
      </c>
      <c r="I9" s="7">
        <v>448</v>
      </c>
      <c r="J9" s="6" t="s">
        <v>18</v>
      </c>
      <c r="K9" s="8">
        <v>17920</v>
      </c>
      <c r="L9" s="8">
        <v>35840</v>
      </c>
      <c r="M9" s="66">
        <f t="shared" si="0"/>
        <v>1493.3333333333333</v>
      </c>
      <c r="N9" s="66">
        <f t="shared" si="1"/>
        <v>2986.6666666666665</v>
      </c>
      <c r="O9" s="86">
        <f t="shared" si="2"/>
        <v>0.3</v>
      </c>
      <c r="P9" s="5">
        <f t="shared" si="3"/>
        <v>0.15</v>
      </c>
      <c r="Q9" s="66">
        <f>IF(OR(E9="",F9=""),"",ROUND((Supuestos!$B$2+Supuestos!$B$3)*(Supuestos!$B$4+Supuestos!$B$5*E9/Supuestos!$B$6)*IFERROR(VLOOKUP(TRIM(C9),Supuestos!$A$17:$B$29,2,FALSE),IFERROR(VLOOKUP(TRIM(D9),Supuestos!$A$17:$B$29,2,FALSE),1))+Supuestos!$B$7*VLOOKUP(MIN(F9,4),Supuestos!$D$2:$E$5,2,TRUE)+Supuestos!$B$8,0))</f>
        <v>129</v>
      </c>
      <c r="R9" s="73">
        <f t="shared" si="4"/>
        <v>577</v>
      </c>
      <c r="S9" s="76">
        <f t="shared" si="5"/>
        <v>0.38638392857142861</v>
      </c>
      <c r="T9" s="74">
        <f t="shared" si="6"/>
        <v>0.19319196428571431</v>
      </c>
    </row>
    <row r="10" spans="3:20" ht="15" customHeight="1" thickBot="1" x14ac:dyDescent="0.35">
      <c r="C10" s="1" t="s">
        <v>16</v>
      </c>
      <c r="D10" s="6" t="s">
        <v>17</v>
      </c>
      <c r="E10" s="7">
        <v>78</v>
      </c>
      <c r="F10" s="7">
        <v>3</v>
      </c>
      <c r="G10" s="7">
        <v>2</v>
      </c>
      <c r="H10" s="7">
        <v>0</v>
      </c>
      <c r="I10" s="7">
        <v>386</v>
      </c>
      <c r="J10" s="6" t="s">
        <v>18</v>
      </c>
      <c r="K10" s="8">
        <v>15440</v>
      </c>
      <c r="L10" s="8">
        <v>30880</v>
      </c>
      <c r="M10" s="66">
        <f t="shared" si="0"/>
        <v>1286.6666666666667</v>
      </c>
      <c r="N10" s="66">
        <f t="shared" si="1"/>
        <v>2573.3333333333335</v>
      </c>
      <c r="O10" s="86">
        <f t="shared" si="2"/>
        <v>0.3</v>
      </c>
      <c r="P10" s="5">
        <f t="shared" si="3"/>
        <v>0.15</v>
      </c>
      <c r="Q10" s="66">
        <f>IF(OR(E10="",F10=""),"",ROUND((Supuestos!$B$2+Supuestos!$B$3)*(Supuestos!$B$4+Supuestos!$B$5*E10/Supuestos!$B$6)*IFERROR(VLOOKUP(TRIM(C10),Supuestos!$A$17:$B$29,2,FALSE),IFERROR(VLOOKUP(TRIM(D10),Supuestos!$A$17:$B$29,2,FALSE),1))+Supuestos!$B$7*VLOOKUP(MIN(F10,4),Supuestos!$D$2:$E$5,2,TRUE)+Supuestos!$B$8,0))</f>
        <v>122</v>
      </c>
      <c r="R10" s="73">
        <f t="shared" si="4"/>
        <v>508</v>
      </c>
      <c r="S10" s="76">
        <f t="shared" si="5"/>
        <v>0.39481865284974094</v>
      </c>
      <c r="T10" s="74">
        <f t="shared" si="6"/>
        <v>0.19740932642487047</v>
      </c>
    </row>
    <row r="11" spans="3:20" ht="15" customHeight="1" thickBot="1" x14ac:dyDescent="0.35">
      <c r="C11" s="1" t="s">
        <v>16</v>
      </c>
      <c r="D11" s="6" t="s">
        <v>17</v>
      </c>
      <c r="E11" s="7">
        <v>79</v>
      </c>
      <c r="F11" s="7">
        <v>3</v>
      </c>
      <c r="G11" s="7">
        <v>2</v>
      </c>
      <c r="H11" s="7">
        <v>0</v>
      </c>
      <c r="I11" s="7">
        <v>387</v>
      </c>
      <c r="J11" s="6" t="s">
        <v>18</v>
      </c>
      <c r="K11" s="8">
        <v>15480</v>
      </c>
      <c r="L11" s="8">
        <v>30960</v>
      </c>
      <c r="M11" s="66">
        <f t="shared" si="0"/>
        <v>1290</v>
      </c>
      <c r="N11" s="66">
        <f t="shared" si="1"/>
        <v>2580</v>
      </c>
      <c r="O11" s="86">
        <f t="shared" si="2"/>
        <v>0.3</v>
      </c>
      <c r="P11" s="5">
        <f t="shared" si="3"/>
        <v>0.15</v>
      </c>
      <c r="Q11" s="66">
        <f>IF(OR(E11="",F11=""),"",ROUND((Supuestos!$B$2+Supuestos!$B$3)*(Supuestos!$B$4+Supuestos!$B$5*E11/Supuestos!$B$6)*IFERROR(VLOOKUP(TRIM(C11),Supuestos!$A$17:$B$29,2,FALSE),IFERROR(VLOOKUP(TRIM(D11),Supuestos!$A$17:$B$29,2,FALSE),1))+Supuestos!$B$7*VLOOKUP(MIN(F11,4),Supuestos!$D$2:$E$5,2,TRUE)+Supuestos!$B$8,0))</f>
        <v>122</v>
      </c>
      <c r="R11" s="73">
        <f t="shared" si="4"/>
        <v>509</v>
      </c>
      <c r="S11" s="76">
        <f t="shared" si="5"/>
        <v>0.39457364341085271</v>
      </c>
      <c r="T11" s="74">
        <f t="shared" si="6"/>
        <v>0.19728682170542636</v>
      </c>
    </row>
    <row r="12" spans="3:20" ht="15" customHeight="1" thickBot="1" x14ac:dyDescent="0.35">
      <c r="C12" s="1" t="s">
        <v>16</v>
      </c>
      <c r="D12" s="6" t="s">
        <v>17</v>
      </c>
      <c r="E12" s="7">
        <v>79</v>
      </c>
      <c r="F12" s="7">
        <v>3</v>
      </c>
      <c r="G12" s="7">
        <v>2</v>
      </c>
      <c r="H12" s="7">
        <v>0</v>
      </c>
      <c r="I12" s="7">
        <v>387</v>
      </c>
      <c r="J12" s="6" t="s">
        <v>18</v>
      </c>
      <c r="K12" s="8">
        <v>15480</v>
      </c>
      <c r="L12" s="8">
        <v>30960</v>
      </c>
      <c r="M12" s="66">
        <f t="shared" si="0"/>
        <v>1290</v>
      </c>
      <c r="N12" s="66">
        <f t="shared" si="1"/>
        <v>2580</v>
      </c>
      <c r="O12" s="86">
        <f t="shared" si="2"/>
        <v>0.3</v>
      </c>
      <c r="P12" s="5">
        <f t="shared" si="3"/>
        <v>0.15</v>
      </c>
      <c r="Q12" s="66">
        <f>IF(OR(E12="",F12=""),"",ROUND((Supuestos!$B$2+Supuestos!$B$3)*(Supuestos!$B$4+Supuestos!$B$5*E12/Supuestos!$B$6)*IFERROR(VLOOKUP(TRIM(C12),Supuestos!$A$17:$B$29,2,FALSE),IFERROR(VLOOKUP(TRIM(D12),Supuestos!$A$17:$B$29,2,FALSE),1))+Supuestos!$B$7*VLOOKUP(MIN(F12,4),Supuestos!$D$2:$E$5,2,TRUE)+Supuestos!$B$8,0))</f>
        <v>122</v>
      </c>
      <c r="R12" s="73">
        <f t="shared" si="4"/>
        <v>509</v>
      </c>
      <c r="S12" s="76">
        <f t="shared" si="5"/>
        <v>0.39457364341085271</v>
      </c>
      <c r="T12" s="74">
        <f t="shared" si="6"/>
        <v>0.19728682170542636</v>
      </c>
    </row>
    <row r="13" spans="3:20" ht="15" customHeight="1" thickBot="1" x14ac:dyDescent="0.35">
      <c r="C13" s="1" t="s">
        <v>16</v>
      </c>
      <c r="D13" s="6" t="s">
        <v>17</v>
      </c>
      <c r="E13" s="7">
        <v>94</v>
      </c>
      <c r="F13" s="7">
        <v>3</v>
      </c>
      <c r="G13" s="7">
        <v>2</v>
      </c>
      <c r="H13" s="7">
        <v>0</v>
      </c>
      <c r="I13" s="7">
        <v>420</v>
      </c>
      <c r="J13" s="6" t="s">
        <v>18</v>
      </c>
      <c r="K13" s="8">
        <v>16800</v>
      </c>
      <c r="L13" s="8">
        <v>33600</v>
      </c>
      <c r="M13" s="66">
        <f t="shared" si="0"/>
        <v>1400</v>
      </c>
      <c r="N13" s="66">
        <f t="shared" si="1"/>
        <v>2800</v>
      </c>
      <c r="O13" s="86">
        <f t="shared" si="2"/>
        <v>0.3</v>
      </c>
      <c r="P13" s="5">
        <f t="shared" si="3"/>
        <v>0.15</v>
      </c>
      <c r="Q13" s="66">
        <f>IF(OR(E13="",F13=""),"",ROUND((Supuestos!$B$2+Supuestos!$B$3)*(Supuestos!$B$4+Supuestos!$B$5*E13/Supuestos!$B$6)*IFERROR(VLOOKUP(TRIM(C13),Supuestos!$A$17:$B$29,2,FALSE),IFERROR(VLOOKUP(TRIM(D13),Supuestos!$A$17:$B$29,2,FALSE),1))+Supuestos!$B$7*VLOOKUP(MIN(F13,4),Supuestos!$D$2:$E$5,2,TRUE)+Supuestos!$B$8,0))</f>
        <v>126</v>
      </c>
      <c r="R13" s="73">
        <f t="shared" si="4"/>
        <v>546</v>
      </c>
      <c r="S13" s="76">
        <f t="shared" si="5"/>
        <v>0.39</v>
      </c>
      <c r="T13" s="74">
        <f t="shared" si="6"/>
        <v>0.19500000000000001</v>
      </c>
    </row>
    <row r="14" spans="3:20" ht="15" customHeight="1" thickBot="1" x14ac:dyDescent="0.35">
      <c r="C14" s="1" t="s">
        <v>16</v>
      </c>
      <c r="D14" s="6" t="s">
        <v>17</v>
      </c>
      <c r="E14" s="7">
        <v>84</v>
      </c>
      <c r="F14" s="7">
        <v>3</v>
      </c>
      <c r="G14" s="7">
        <v>2</v>
      </c>
      <c r="H14" s="7">
        <v>0</v>
      </c>
      <c r="I14" s="7">
        <v>398</v>
      </c>
      <c r="J14" s="6" t="s">
        <v>18</v>
      </c>
      <c r="K14" s="8">
        <v>15920</v>
      </c>
      <c r="L14" s="8">
        <v>31840</v>
      </c>
      <c r="M14" s="66">
        <f t="shared" si="0"/>
        <v>1326.6666666666667</v>
      </c>
      <c r="N14" s="66">
        <f t="shared" si="1"/>
        <v>2653.3333333333335</v>
      </c>
      <c r="O14" s="86">
        <f t="shared" si="2"/>
        <v>0.3</v>
      </c>
      <c r="P14" s="5">
        <f t="shared" si="3"/>
        <v>0.15</v>
      </c>
      <c r="Q14" s="66">
        <f>IF(OR(E14="",F14=""),"",ROUND((Supuestos!$B$2+Supuestos!$B$3)*(Supuestos!$B$4+Supuestos!$B$5*E14/Supuestos!$B$6)*IFERROR(VLOOKUP(TRIM(C14),Supuestos!$A$17:$B$29,2,FALSE),IFERROR(VLOOKUP(TRIM(D14),Supuestos!$A$17:$B$29,2,FALSE),1))+Supuestos!$B$7*VLOOKUP(MIN(F14,4),Supuestos!$D$2:$E$5,2,TRUE)+Supuestos!$B$8,0))</f>
        <v>123</v>
      </c>
      <c r="R14" s="73">
        <f t="shared" si="4"/>
        <v>521</v>
      </c>
      <c r="S14" s="76">
        <f t="shared" si="5"/>
        <v>0.39271356783919598</v>
      </c>
      <c r="T14" s="74">
        <f t="shared" si="6"/>
        <v>0.19635678391959799</v>
      </c>
    </row>
    <row r="15" spans="3:20" ht="15" customHeight="1" thickBot="1" x14ac:dyDescent="0.35">
      <c r="C15" s="1" t="s">
        <v>16</v>
      </c>
      <c r="D15" s="6" t="s">
        <v>17</v>
      </c>
      <c r="E15" s="7">
        <v>103</v>
      </c>
      <c r="F15" s="7">
        <v>3</v>
      </c>
      <c r="G15" s="7">
        <v>2</v>
      </c>
      <c r="H15" s="7">
        <v>0</v>
      </c>
      <c r="I15" s="7">
        <v>450</v>
      </c>
      <c r="J15" s="6" t="s">
        <v>18</v>
      </c>
      <c r="K15" s="8">
        <v>18000</v>
      </c>
      <c r="L15" s="8">
        <v>36000</v>
      </c>
      <c r="M15" s="66">
        <f t="shared" si="0"/>
        <v>1500</v>
      </c>
      <c r="N15" s="66">
        <f>L15/12</f>
        <v>3000</v>
      </c>
      <c r="O15" s="86">
        <f t="shared" si="2"/>
        <v>0.3</v>
      </c>
      <c r="P15" s="5">
        <f t="shared" si="3"/>
        <v>0.15</v>
      </c>
      <c r="Q15" s="66">
        <f>IF(OR(E15="",F15=""),"",ROUND((Supuestos!$B$2+Supuestos!$B$3)*(Supuestos!$B$4+Supuestos!$B$5*E15/Supuestos!$B$6)*IFERROR(VLOOKUP(TRIM(C15),Supuestos!$A$17:$B$29,2,FALSE),IFERROR(VLOOKUP(TRIM(D15),Supuestos!$A$17:$B$29,2,FALSE),1))+Supuestos!$B$7*VLOOKUP(MIN(F15,4),Supuestos!$D$2:$E$5,2,TRUE)+Supuestos!$B$8,0))</f>
        <v>129</v>
      </c>
      <c r="R15" s="73">
        <f t="shared" si="4"/>
        <v>579</v>
      </c>
      <c r="S15" s="76">
        <f t="shared" si="5"/>
        <v>0.38600000000000001</v>
      </c>
      <c r="T15" s="74">
        <f t="shared" si="6"/>
        <v>0.193</v>
      </c>
    </row>
    <row r="16" spans="3:20" ht="15" customHeight="1" thickBot="1" x14ac:dyDescent="0.35">
      <c r="C16" s="1" t="s">
        <v>16</v>
      </c>
      <c r="D16" s="6" t="s">
        <v>17</v>
      </c>
      <c r="E16" s="7">
        <v>78</v>
      </c>
      <c r="F16" s="7">
        <v>3</v>
      </c>
      <c r="G16" s="7">
        <v>2</v>
      </c>
      <c r="H16" s="7">
        <v>0</v>
      </c>
      <c r="I16" s="7">
        <v>387</v>
      </c>
      <c r="J16" s="6" t="s">
        <v>18</v>
      </c>
      <c r="K16" s="8">
        <v>15480</v>
      </c>
      <c r="L16" s="8">
        <v>30960</v>
      </c>
      <c r="M16" s="66">
        <f t="shared" si="0"/>
        <v>1290</v>
      </c>
      <c r="N16" s="66">
        <f t="shared" si="1"/>
        <v>2580</v>
      </c>
      <c r="O16" s="86">
        <f t="shared" si="2"/>
        <v>0.3</v>
      </c>
      <c r="P16" s="5">
        <f t="shared" si="3"/>
        <v>0.15</v>
      </c>
      <c r="Q16" s="66">
        <f>IF(OR(E16="",F16=""),"",ROUND((Supuestos!$B$2+Supuestos!$B$3)*(Supuestos!$B$4+Supuestos!$B$5*E16/Supuestos!$B$6)*IFERROR(VLOOKUP(TRIM(C16),Supuestos!$A$17:$B$29,2,FALSE),IFERROR(VLOOKUP(TRIM(D16),Supuestos!$A$17:$B$29,2,FALSE),1))+Supuestos!$B$7*VLOOKUP(MIN(F16,4),Supuestos!$D$2:$E$5,2,TRUE)+Supuestos!$B$8,0))</f>
        <v>122</v>
      </c>
      <c r="R16" s="73">
        <f t="shared" si="4"/>
        <v>509</v>
      </c>
      <c r="S16" s="76">
        <f t="shared" si="5"/>
        <v>0.39457364341085271</v>
      </c>
      <c r="T16" s="74">
        <f t="shared" si="6"/>
        <v>0.19728682170542636</v>
      </c>
    </row>
    <row r="17" spans="3:20" ht="15" customHeight="1" thickBot="1" x14ac:dyDescent="0.35">
      <c r="C17" s="1" t="s">
        <v>16</v>
      </c>
      <c r="D17" s="6" t="s">
        <v>17</v>
      </c>
      <c r="E17" s="7">
        <v>79</v>
      </c>
      <c r="F17" s="7">
        <v>3</v>
      </c>
      <c r="G17" s="7">
        <v>2</v>
      </c>
      <c r="H17" s="7">
        <v>0</v>
      </c>
      <c r="I17" s="7">
        <v>389</v>
      </c>
      <c r="J17" s="6" t="s">
        <v>18</v>
      </c>
      <c r="K17" s="8">
        <v>15560</v>
      </c>
      <c r="L17" s="8">
        <v>31120</v>
      </c>
      <c r="M17" s="66">
        <f t="shared" si="0"/>
        <v>1296.6666666666667</v>
      </c>
      <c r="N17" s="66">
        <f t="shared" si="1"/>
        <v>2593.3333333333335</v>
      </c>
      <c r="O17" s="86">
        <f t="shared" si="2"/>
        <v>0.3</v>
      </c>
      <c r="P17" s="5">
        <f t="shared" si="3"/>
        <v>0.15</v>
      </c>
      <c r="Q17" s="66">
        <f>IF(OR(E17="",F17=""),"",ROUND((Supuestos!$B$2+Supuestos!$B$3)*(Supuestos!$B$4+Supuestos!$B$5*E17/Supuestos!$B$6)*IFERROR(VLOOKUP(TRIM(C17),Supuestos!$A$17:$B$29,2,FALSE),IFERROR(VLOOKUP(TRIM(D17),Supuestos!$A$17:$B$29,2,FALSE),1))+Supuestos!$B$7*VLOOKUP(MIN(F17,4),Supuestos!$D$2:$E$5,2,TRUE)+Supuestos!$B$8,0))</f>
        <v>122</v>
      </c>
      <c r="R17" s="73">
        <f t="shared" si="4"/>
        <v>511</v>
      </c>
      <c r="S17" s="76">
        <f t="shared" si="5"/>
        <v>0.39408740359897171</v>
      </c>
      <c r="T17" s="74">
        <f t="shared" si="6"/>
        <v>0.19704370179948585</v>
      </c>
    </row>
    <row r="18" spans="3:20" ht="15" customHeight="1" thickBot="1" x14ac:dyDescent="0.35">
      <c r="C18" s="1" t="s">
        <v>16</v>
      </c>
      <c r="D18" s="6" t="s">
        <v>17</v>
      </c>
      <c r="E18" s="7">
        <v>79</v>
      </c>
      <c r="F18" s="7">
        <v>3</v>
      </c>
      <c r="G18" s="7">
        <v>2</v>
      </c>
      <c r="H18" s="7">
        <v>0</v>
      </c>
      <c r="I18" s="7">
        <v>389</v>
      </c>
      <c r="J18" s="6" t="s">
        <v>18</v>
      </c>
      <c r="K18" s="8">
        <v>15560</v>
      </c>
      <c r="L18" s="8">
        <v>31120</v>
      </c>
      <c r="M18" s="66">
        <f t="shared" si="0"/>
        <v>1296.6666666666667</v>
      </c>
      <c r="N18" s="66">
        <f t="shared" si="1"/>
        <v>2593.3333333333335</v>
      </c>
      <c r="O18" s="86">
        <f t="shared" si="2"/>
        <v>0.3</v>
      </c>
      <c r="P18" s="5">
        <f t="shared" si="3"/>
        <v>0.15</v>
      </c>
      <c r="Q18" s="66">
        <f>IF(OR(E18="",F18=""),"",ROUND((Supuestos!$B$2+Supuestos!$B$3)*(Supuestos!$B$4+Supuestos!$B$5*E18/Supuestos!$B$6)*IFERROR(VLOOKUP(TRIM(C18),Supuestos!$A$17:$B$29,2,FALSE),IFERROR(VLOOKUP(TRIM(D18),Supuestos!$A$17:$B$29,2,FALSE),1))+Supuestos!$B$7*VLOOKUP(MIN(F18,4),Supuestos!$D$2:$E$5,2,TRUE)+Supuestos!$B$8,0))</f>
        <v>122</v>
      </c>
      <c r="R18" s="73">
        <f t="shared" si="4"/>
        <v>511</v>
      </c>
      <c r="S18" s="76">
        <f t="shared" si="5"/>
        <v>0.39408740359897171</v>
      </c>
      <c r="T18" s="74">
        <f t="shared" si="6"/>
        <v>0.19704370179948585</v>
      </c>
    </row>
    <row r="19" spans="3:20" ht="15" customHeight="1" thickBot="1" x14ac:dyDescent="0.35">
      <c r="C19" s="1" t="s">
        <v>16</v>
      </c>
      <c r="D19" s="6" t="s">
        <v>17</v>
      </c>
      <c r="E19" s="7">
        <v>94</v>
      </c>
      <c r="F19" s="7">
        <v>3</v>
      </c>
      <c r="G19" s="7">
        <v>2</v>
      </c>
      <c r="H19" s="7">
        <v>0</v>
      </c>
      <c r="I19" s="7">
        <v>421</v>
      </c>
      <c r="J19" s="6" t="s">
        <v>18</v>
      </c>
      <c r="K19" s="8">
        <v>16840</v>
      </c>
      <c r="L19" s="8">
        <v>33680</v>
      </c>
      <c r="M19" s="66">
        <f t="shared" si="0"/>
        <v>1403.3333333333333</v>
      </c>
      <c r="N19" s="66">
        <f t="shared" si="1"/>
        <v>2806.6666666666665</v>
      </c>
      <c r="O19" s="86">
        <f t="shared" si="2"/>
        <v>0.3</v>
      </c>
      <c r="P19" s="5">
        <f t="shared" si="3"/>
        <v>0.15</v>
      </c>
      <c r="Q19" s="66">
        <f>IF(OR(E19="",F19=""),"",ROUND((Supuestos!$B$2+Supuestos!$B$3)*(Supuestos!$B$4+Supuestos!$B$5*E19/Supuestos!$B$6)*IFERROR(VLOOKUP(TRIM(C19),Supuestos!$A$17:$B$29,2,FALSE),IFERROR(VLOOKUP(TRIM(D19),Supuestos!$A$17:$B$29,2,FALSE),1))+Supuestos!$B$7*VLOOKUP(MIN(F19,4),Supuestos!$D$2:$E$5,2,TRUE)+Supuestos!$B$8,0))</f>
        <v>126</v>
      </c>
      <c r="R19" s="73">
        <f t="shared" si="4"/>
        <v>547</v>
      </c>
      <c r="S19" s="76">
        <f t="shared" si="5"/>
        <v>0.38978622327790974</v>
      </c>
      <c r="T19" s="74">
        <f t="shared" si="6"/>
        <v>0.19489311163895487</v>
      </c>
    </row>
    <row r="20" spans="3:20" ht="15" customHeight="1" thickBot="1" x14ac:dyDescent="0.35">
      <c r="C20" s="1" t="s">
        <v>16</v>
      </c>
      <c r="D20" s="6" t="s">
        <v>17</v>
      </c>
      <c r="E20" s="7">
        <v>84</v>
      </c>
      <c r="F20" s="7">
        <v>3</v>
      </c>
      <c r="G20" s="7">
        <v>2</v>
      </c>
      <c r="H20" s="7">
        <v>0</v>
      </c>
      <c r="I20" s="7">
        <v>398</v>
      </c>
      <c r="J20" s="6" t="s">
        <v>18</v>
      </c>
      <c r="K20" s="8">
        <v>15920</v>
      </c>
      <c r="L20" s="8">
        <v>31840</v>
      </c>
      <c r="M20" s="66">
        <f t="shared" si="0"/>
        <v>1326.6666666666667</v>
      </c>
      <c r="N20" s="66">
        <f t="shared" si="1"/>
        <v>2653.3333333333335</v>
      </c>
      <c r="O20" s="86">
        <f t="shared" si="2"/>
        <v>0.3</v>
      </c>
      <c r="P20" s="5">
        <f t="shared" si="3"/>
        <v>0.15</v>
      </c>
      <c r="Q20" s="66">
        <f>IF(OR(E20="",F20=""),"",ROUND((Supuestos!$B$2+Supuestos!$B$3)*(Supuestos!$B$4+Supuestos!$B$5*E20/Supuestos!$B$6)*IFERROR(VLOOKUP(TRIM(C20),Supuestos!$A$17:$B$29,2,FALSE),IFERROR(VLOOKUP(TRIM(D20),Supuestos!$A$17:$B$29,2,FALSE),1))+Supuestos!$B$7*VLOOKUP(MIN(F20,4),Supuestos!$D$2:$E$5,2,TRUE)+Supuestos!$B$8,0))</f>
        <v>123</v>
      </c>
      <c r="R20" s="73">
        <f t="shared" si="4"/>
        <v>521</v>
      </c>
      <c r="S20" s="76">
        <f t="shared" si="5"/>
        <v>0.39271356783919598</v>
      </c>
      <c r="T20" s="74">
        <f t="shared" si="6"/>
        <v>0.19635678391959799</v>
      </c>
    </row>
    <row r="21" spans="3:20" ht="15" customHeight="1" thickBot="1" x14ac:dyDescent="0.35">
      <c r="C21" s="1" t="s">
        <v>16</v>
      </c>
      <c r="D21" s="6" t="s">
        <v>17</v>
      </c>
      <c r="E21" s="7">
        <v>103</v>
      </c>
      <c r="F21" s="7">
        <v>3</v>
      </c>
      <c r="G21" s="7">
        <v>2</v>
      </c>
      <c r="H21" s="7">
        <v>0</v>
      </c>
      <c r="I21" s="7">
        <v>450</v>
      </c>
      <c r="J21" s="6" t="s">
        <v>18</v>
      </c>
      <c r="K21" s="8">
        <v>18000</v>
      </c>
      <c r="L21" s="8">
        <v>36000</v>
      </c>
      <c r="M21" s="66">
        <f t="shared" si="0"/>
        <v>1500</v>
      </c>
      <c r="N21" s="66">
        <f t="shared" si="1"/>
        <v>3000</v>
      </c>
      <c r="O21" s="86">
        <f t="shared" si="2"/>
        <v>0.3</v>
      </c>
      <c r="P21" s="5">
        <f t="shared" si="3"/>
        <v>0.15</v>
      </c>
      <c r="Q21" s="66">
        <f>IF(OR(E21="",F21=""),"",ROUND((Supuestos!$B$2+Supuestos!$B$3)*(Supuestos!$B$4+Supuestos!$B$5*E21/Supuestos!$B$6)*IFERROR(VLOOKUP(TRIM(C21),Supuestos!$A$17:$B$29,2,FALSE),IFERROR(VLOOKUP(TRIM(D21),Supuestos!$A$17:$B$29,2,FALSE),1))+Supuestos!$B$7*VLOOKUP(MIN(F21,4),Supuestos!$D$2:$E$5,2,TRUE)+Supuestos!$B$8,0))</f>
        <v>129</v>
      </c>
      <c r="R21" s="73">
        <f t="shared" si="4"/>
        <v>579</v>
      </c>
      <c r="S21" s="76">
        <f t="shared" si="5"/>
        <v>0.38600000000000001</v>
      </c>
      <c r="T21" s="74">
        <f t="shared" si="6"/>
        <v>0.193</v>
      </c>
    </row>
    <row r="22" spans="3:20" ht="15" customHeight="1" thickBot="1" x14ac:dyDescent="0.35">
      <c r="C22" s="1" t="s">
        <v>16</v>
      </c>
      <c r="D22" s="6" t="s">
        <v>17</v>
      </c>
      <c r="E22" s="7">
        <v>78</v>
      </c>
      <c r="F22" s="7">
        <v>3</v>
      </c>
      <c r="G22" s="7">
        <v>2</v>
      </c>
      <c r="H22" s="7">
        <v>0</v>
      </c>
      <c r="I22" s="7">
        <v>387</v>
      </c>
      <c r="J22" s="6" t="s">
        <v>18</v>
      </c>
      <c r="K22" s="8">
        <v>15480</v>
      </c>
      <c r="L22" s="8">
        <v>30960</v>
      </c>
      <c r="M22" s="66">
        <f t="shared" si="0"/>
        <v>1290</v>
      </c>
      <c r="N22" s="66">
        <f t="shared" si="1"/>
        <v>2580</v>
      </c>
      <c r="O22" s="86">
        <f t="shared" si="2"/>
        <v>0.3</v>
      </c>
      <c r="P22" s="5">
        <f t="shared" si="3"/>
        <v>0.15</v>
      </c>
      <c r="Q22" s="66">
        <f>IF(OR(E22="",F22=""),"",ROUND((Supuestos!$B$2+Supuestos!$B$3)*(Supuestos!$B$4+Supuestos!$B$5*E22/Supuestos!$B$6)*IFERROR(VLOOKUP(TRIM(C22),Supuestos!$A$17:$B$29,2,FALSE),IFERROR(VLOOKUP(TRIM(D22),Supuestos!$A$17:$B$29,2,FALSE),1))+Supuestos!$B$7*VLOOKUP(MIN(F22,4),Supuestos!$D$2:$E$5,2,TRUE)+Supuestos!$B$8,0))</f>
        <v>122</v>
      </c>
      <c r="R22" s="73">
        <f t="shared" si="4"/>
        <v>509</v>
      </c>
      <c r="S22" s="76">
        <f t="shared" si="5"/>
        <v>0.39457364341085271</v>
      </c>
      <c r="T22" s="74">
        <f t="shared" si="6"/>
        <v>0.19728682170542636</v>
      </c>
    </row>
    <row r="23" spans="3:20" ht="15" customHeight="1" thickBot="1" x14ac:dyDescent="0.35">
      <c r="C23" s="1" t="s">
        <v>16</v>
      </c>
      <c r="D23" s="6" t="s">
        <v>17</v>
      </c>
      <c r="E23" s="7">
        <v>79</v>
      </c>
      <c r="F23" s="7">
        <v>3</v>
      </c>
      <c r="G23" s="7">
        <v>2</v>
      </c>
      <c r="H23" s="7">
        <v>0</v>
      </c>
      <c r="I23" s="7">
        <v>389</v>
      </c>
      <c r="J23" s="6" t="s">
        <v>18</v>
      </c>
      <c r="K23" s="8">
        <v>15560</v>
      </c>
      <c r="L23" s="8">
        <v>31120</v>
      </c>
      <c r="M23" s="66">
        <f t="shared" si="0"/>
        <v>1296.6666666666667</v>
      </c>
      <c r="N23" s="66">
        <f t="shared" si="1"/>
        <v>2593.3333333333335</v>
      </c>
      <c r="O23" s="86">
        <f t="shared" si="2"/>
        <v>0.3</v>
      </c>
      <c r="P23" s="5">
        <f t="shared" si="3"/>
        <v>0.15</v>
      </c>
      <c r="Q23" s="66">
        <f>IF(OR(E23="",F23=""),"",ROUND((Supuestos!$B$2+Supuestos!$B$3)*(Supuestos!$B$4+Supuestos!$B$5*E23/Supuestos!$B$6)*IFERROR(VLOOKUP(TRIM(C23),Supuestos!$A$17:$B$29,2,FALSE),IFERROR(VLOOKUP(TRIM(D23),Supuestos!$A$17:$B$29,2,FALSE),1))+Supuestos!$B$7*VLOOKUP(MIN(F23,4),Supuestos!$D$2:$E$5,2,TRUE)+Supuestos!$B$8,0))</f>
        <v>122</v>
      </c>
      <c r="R23" s="73">
        <f t="shared" si="4"/>
        <v>511</v>
      </c>
      <c r="S23" s="76">
        <f t="shared" si="5"/>
        <v>0.39408740359897171</v>
      </c>
      <c r="T23" s="74">
        <f t="shared" si="6"/>
        <v>0.19704370179948585</v>
      </c>
    </row>
    <row r="24" spans="3:20" ht="15" customHeight="1" thickBot="1" x14ac:dyDescent="0.35">
      <c r="C24" s="1" t="s">
        <v>16</v>
      </c>
      <c r="D24" s="6" t="s">
        <v>17</v>
      </c>
      <c r="E24" s="7">
        <v>79</v>
      </c>
      <c r="F24" s="7">
        <v>3</v>
      </c>
      <c r="G24" s="7">
        <v>2</v>
      </c>
      <c r="H24" s="7">
        <v>0</v>
      </c>
      <c r="I24" s="7">
        <v>389</v>
      </c>
      <c r="J24" s="6" t="s">
        <v>18</v>
      </c>
      <c r="K24" s="8">
        <v>15560</v>
      </c>
      <c r="L24" s="8">
        <v>31120</v>
      </c>
      <c r="M24" s="66">
        <f t="shared" si="0"/>
        <v>1296.6666666666667</v>
      </c>
      <c r="N24" s="66">
        <f t="shared" si="1"/>
        <v>2593.3333333333335</v>
      </c>
      <c r="O24" s="86">
        <f t="shared" si="2"/>
        <v>0.3</v>
      </c>
      <c r="P24" s="5">
        <f t="shared" si="3"/>
        <v>0.15</v>
      </c>
      <c r="Q24" s="66">
        <f>IF(OR(E24="",F24=""),"",ROUND((Supuestos!$B$2+Supuestos!$B$3)*(Supuestos!$B$4+Supuestos!$B$5*E24/Supuestos!$B$6)*IFERROR(VLOOKUP(TRIM(C24),Supuestos!$A$17:$B$29,2,FALSE),IFERROR(VLOOKUP(TRIM(D24),Supuestos!$A$17:$B$29,2,FALSE),1))+Supuestos!$B$7*VLOOKUP(MIN(F24,4),Supuestos!$D$2:$E$5,2,TRUE)+Supuestos!$B$8,0))</f>
        <v>122</v>
      </c>
      <c r="R24" s="73">
        <f t="shared" si="4"/>
        <v>511</v>
      </c>
      <c r="S24" s="76">
        <f t="shared" si="5"/>
        <v>0.39408740359897171</v>
      </c>
      <c r="T24" s="74">
        <f t="shared" si="6"/>
        <v>0.19704370179948585</v>
      </c>
    </row>
    <row r="25" spans="3:20" ht="15" customHeight="1" thickBot="1" x14ac:dyDescent="0.35">
      <c r="C25" s="1" t="s">
        <v>16</v>
      </c>
      <c r="D25" s="6" t="s">
        <v>17</v>
      </c>
      <c r="E25" s="7">
        <v>94</v>
      </c>
      <c r="F25" s="7">
        <v>3</v>
      </c>
      <c r="G25" s="7">
        <v>2</v>
      </c>
      <c r="H25" s="7">
        <v>0</v>
      </c>
      <c r="I25" s="7">
        <v>421</v>
      </c>
      <c r="J25" s="6" t="s">
        <v>18</v>
      </c>
      <c r="K25" s="8">
        <v>16840</v>
      </c>
      <c r="L25" s="8">
        <v>33680</v>
      </c>
      <c r="M25" s="66">
        <f t="shared" si="0"/>
        <v>1403.3333333333333</v>
      </c>
      <c r="N25" s="66">
        <f t="shared" si="1"/>
        <v>2806.6666666666665</v>
      </c>
      <c r="O25" s="86">
        <f t="shared" si="2"/>
        <v>0.3</v>
      </c>
      <c r="P25" s="5">
        <f t="shared" si="3"/>
        <v>0.15</v>
      </c>
      <c r="Q25" s="66">
        <f>IF(OR(E25="",F25=""),"",ROUND((Supuestos!$B$2+Supuestos!$B$3)*(Supuestos!$B$4+Supuestos!$B$5*E25/Supuestos!$B$6)*IFERROR(VLOOKUP(TRIM(C25),Supuestos!$A$17:$B$29,2,FALSE),IFERROR(VLOOKUP(TRIM(D25),Supuestos!$A$17:$B$29,2,FALSE),1))+Supuestos!$B$7*VLOOKUP(MIN(F25,4),Supuestos!$D$2:$E$5,2,TRUE)+Supuestos!$B$8,0))</f>
        <v>126</v>
      </c>
      <c r="R25" s="73">
        <f t="shared" si="4"/>
        <v>547</v>
      </c>
      <c r="S25" s="76">
        <f t="shared" si="5"/>
        <v>0.38978622327790974</v>
      </c>
      <c r="T25" s="74">
        <f t="shared" si="6"/>
        <v>0.19489311163895487</v>
      </c>
    </row>
    <row r="26" spans="3:20" ht="15" customHeight="1" thickBot="1" x14ac:dyDescent="0.35">
      <c r="C26" s="1" t="s">
        <v>16</v>
      </c>
      <c r="D26" s="6" t="s">
        <v>19</v>
      </c>
      <c r="E26" s="7">
        <v>95</v>
      </c>
      <c r="F26" s="7">
        <v>3</v>
      </c>
      <c r="G26" s="7">
        <v>1</v>
      </c>
      <c r="H26" s="7">
        <v>1</v>
      </c>
      <c r="I26" s="7">
        <v>502</v>
      </c>
      <c r="J26" s="6" t="s">
        <v>18</v>
      </c>
      <c r="K26" s="8">
        <v>20080</v>
      </c>
      <c r="L26" s="8">
        <v>40160</v>
      </c>
      <c r="M26" s="66">
        <f t="shared" si="0"/>
        <v>1673.3333333333333</v>
      </c>
      <c r="N26" s="66">
        <f t="shared" si="1"/>
        <v>3346.6666666666665</v>
      </c>
      <c r="O26" s="86">
        <f t="shared" si="2"/>
        <v>0.3</v>
      </c>
      <c r="P26" s="5">
        <f t="shared" si="3"/>
        <v>0.15</v>
      </c>
      <c r="Q26" s="66">
        <f>IF(OR(E26="",F26=""),"",ROUND((Supuestos!$B$2+Supuestos!$B$3)*(Supuestos!$B$4+Supuestos!$B$5*E26/Supuestos!$B$6)*IFERROR(VLOOKUP(TRIM(C26),Supuestos!$A$17:$B$29,2,FALSE),IFERROR(VLOOKUP(TRIM(D26),Supuestos!$A$17:$B$29,2,FALSE),1))+Supuestos!$B$7*VLOOKUP(MIN(F26,4),Supuestos!$D$2:$E$5,2,TRUE)+Supuestos!$B$8,0))</f>
        <v>127</v>
      </c>
      <c r="R26" s="73">
        <f t="shared" si="4"/>
        <v>629</v>
      </c>
      <c r="S26" s="76">
        <f t="shared" si="5"/>
        <v>0.37589641434262949</v>
      </c>
      <c r="T26" s="74">
        <f t="shared" si="6"/>
        <v>0.18794820717131475</v>
      </c>
    </row>
    <row r="27" spans="3:20" ht="15" customHeight="1" thickBot="1" x14ac:dyDescent="0.35">
      <c r="C27" s="1" t="s">
        <v>16</v>
      </c>
      <c r="D27" s="6" t="s">
        <v>19</v>
      </c>
      <c r="E27" s="7">
        <v>106</v>
      </c>
      <c r="F27" s="7">
        <v>3</v>
      </c>
      <c r="G27" s="7">
        <v>1</v>
      </c>
      <c r="H27" s="7">
        <v>1</v>
      </c>
      <c r="I27" s="7">
        <v>545</v>
      </c>
      <c r="J27" s="6" t="s">
        <v>18</v>
      </c>
      <c r="K27" s="8">
        <v>21800</v>
      </c>
      <c r="L27" s="8">
        <v>43600</v>
      </c>
      <c r="M27" s="66">
        <f t="shared" si="0"/>
        <v>1816.6666666666667</v>
      </c>
      <c r="N27" s="66">
        <f t="shared" si="1"/>
        <v>3633.3333333333335</v>
      </c>
      <c r="O27" s="86">
        <f t="shared" si="2"/>
        <v>0.3</v>
      </c>
      <c r="P27" s="5">
        <f t="shared" si="3"/>
        <v>0.15</v>
      </c>
      <c r="Q27" s="66">
        <f>IF(OR(E27="",F27=""),"",ROUND((Supuestos!$B$2+Supuestos!$B$3)*(Supuestos!$B$4+Supuestos!$B$5*E27/Supuestos!$B$6)*IFERROR(VLOOKUP(TRIM(C27),Supuestos!$A$17:$B$29,2,FALSE),IFERROR(VLOOKUP(TRIM(D27),Supuestos!$A$17:$B$29,2,FALSE),1))+Supuestos!$B$7*VLOOKUP(MIN(F27,4),Supuestos!$D$2:$E$5,2,TRUE)+Supuestos!$B$8,0))</f>
        <v>130</v>
      </c>
      <c r="R27" s="73">
        <f t="shared" si="4"/>
        <v>675</v>
      </c>
      <c r="S27" s="76">
        <f t="shared" si="5"/>
        <v>0.37155963302752293</v>
      </c>
      <c r="T27" s="74">
        <f t="shared" si="6"/>
        <v>0.18577981651376146</v>
      </c>
    </row>
    <row r="28" spans="3:20" ht="15" customHeight="1" thickBot="1" x14ac:dyDescent="0.35">
      <c r="C28" s="1" t="s">
        <v>16</v>
      </c>
      <c r="D28" s="6" t="s">
        <v>19</v>
      </c>
      <c r="E28" s="7">
        <v>79</v>
      </c>
      <c r="F28" s="7">
        <v>3</v>
      </c>
      <c r="G28" s="7">
        <v>1</v>
      </c>
      <c r="H28" s="7">
        <v>1</v>
      </c>
      <c r="I28" s="7">
        <v>461</v>
      </c>
      <c r="J28" s="6" t="s">
        <v>18</v>
      </c>
      <c r="K28" s="8">
        <v>18440</v>
      </c>
      <c r="L28" s="8">
        <v>36880</v>
      </c>
      <c r="M28" s="66">
        <f t="shared" si="0"/>
        <v>1536.6666666666667</v>
      </c>
      <c r="N28" s="66">
        <f t="shared" si="1"/>
        <v>3073.3333333333335</v>
      </c>
      <c r="O28" s="86">
        <f t="shared" si="2"/>
        <v>0.3</v>
      </c>
      <c r="P28" s="5">
        <f t="shared" si="3"/>
        <v>0.15</v>
      </c>
      <c r="Q28" s="66">
        <f>IF(OR(E28="",F28=""),"",ROUND((Supuestos!$B$2+Supuestos!$B$3)*(Supuestos!$B$4+Supuestos!$B$5*E28/Supuestos!$B$6)*IFERROR(VLOOKUP(TRIM(C28),Supuestos!$A$17:$B$29,2,FALSE),IFERROR(VLOOKUP(TRIM(D28),Supuestos!$A$17:$B$29,2,FALSE),1))+Supuestos!$B$7*VLOOKUP(MIN(F28,4),Supuestos!$D$2:$E$5,2,TRUE)+Supuestos!$B$8,0))</f>
        <v>122</v>
      </c>
      <c r="R28" s="73">
        <f t="shared" si="4"/>
        <v>583</v>
      </c>
      <c r="S28" s="76">
        <f t="shared" si="5"/>
        <v>0.37939262472885033</v>
      </c>
      <c r="T28" s="74">
        <f t="shared" si="6"/>
        <v>0.18969631236442516</v>
      </c>
    </row>
    <row r="29" spans="3:20" ht="15" customHeight="1" thickBot="1" x14ac:dyDescent="0.35">
      <c r="C29" s="1" t="s">
        <v>16</v>
      </c>
      <c r="D29" s="1" t="s">
        <v>19</v>
      </c>
      <c r="E29" s="3">
        <v>95</v>
      </c>
      <c r="F29" s="3">
        <v>3</v>
      </c>
      <c r="G29" s="3">
        <v>1</v>
      </c>
      <c r="H29" s="3">
        <v>1</v>
      </c>
      <c r="I29" s="3">
        <v>502</v>
      </c>
      <c r="J29" s="2" t="s">
        <v>18</v>
      </c>
      <c r="K29" s="4">
        <v>20080</v>
      </c>
      <c r="L29" s="4">
        <v>40160</v>
      </c>
      <c r="M29" s="66">
        <f t="shared" si="0"/>
        <v>1673.3333333333333</v>
      </c>
      <c r="N29" s="66">
        <f t="shared" si="1"/>
        <v>3346.6666666666665</v>
      </c>
      <c r="O29" s="86">
        <f t="shared" si="2"/>
        <v>0.3</v>
      </c>
      <c r="P29" s="5">
        <f t="shared" si="3"/>
        <v>0.15</v>
      </c>
      <c r="Q29" s="66">
        <f>IF(OR(E29="",F29=""),"",ROUND((Supuestos!$B$2+Supuestos!$B$3)*(Supuestos!$B$4+Supuestos!$B$5*E29/Supuestos!$B$6)*IFERROR(VLOOKUP(TRIM(C29),Supuestos!$A$17:$B$29,2,FALSE),IFERROR(VLOOKUP(TRIM(D29),Supuestos!$A$17:$B$29,2,FALSE),1))+Supuestos!$B$7*VLOOKUP(MIN(F29,4),Supuestos!$D$2:$E$5,2,TRUE)+Supuestos!$B$8,0))</f>
        <v>127</v>
      </c>
      <c r="R29" s="73">
        <f t="shared" si="4"/>
        <v>629</v>
      </c>
      <c r="S29" s="76">
        <f t="shared" si="5"/>
        <v>0.37589641434262949</v>
      </c>
      <c r="T29" s="74">
        <f t="shared" si="6"/>
        <v>0.18794820717131475</v>
      </c>
    </row>
    <row r="30" spans="3:20" ht="15" customHeight="1" thickBot="1" x14ac:dyDescent="0.35">
      <c r="C30" s="1" t="s">
        <v>16</v>
      </c>
      <c r="D30" s="9" t="s">
        <v>19</v>
      </c>
      <c r="E30" s="7">
        <v>106</v>
      </c>
      <c r="F30" s="7">
        <v>3</v>
      </c>
      <c r="G30" s="7">
        <v>1</v>
      </c>
      <c r="H30" s="7">
        <v>1</v>
      </c>
      <c r="I30" s="7">
        <v>545</v>
      </c>
      <c r="J30" s="6" t="s">
        <v>18</v>
      </c>
      <c r="K30" s="8">
        <v>21800</v>
      </c>
      <c r="L30" s="8">
        <v>43600</v>
      </c>
      <c r="M30" s="66">
        <f t="shared" si="0"/>
        <v>1816.6666666666667</v>
      </c>
      <c r="N30" s="66">
        <f t="shared" si="1"/>
        <v>3633.3333333333335</v>
      </c>
      <c r="O30" s="86">
        <f t="shared" si="2"/>
        <v>0.3</v>
      </c>
      <c r="P30" s="5">
        <f t="shared" si="3"/>
        <v>0.15</v>
      </c>
      <c r="Q30" s="66">
        <f>IF(OR(E30="",F30=""),"",ROUND((Supuestos!$B$2+Supuestos!$B$3)*(Supuestos!$B$4+Supuestos!$B$5*E30/Supuestos!$B$6)*IFERROR(VLOOKUP(TRIM(C30),Supuestos!$A$17:$B$29,2,FALSE),IFERROR(VLOOKUP(TRIM(D30),Supuestos!$A$17:$B$29,2,FALSE),1))+Supuestos!$B$7*VLOOKUP(MIN(F30,4),Supuestos!$D$2:$E$5,2,TRUE)+Supuestos!$B$8,0))</f>
        <v>130</v>
      </c>
      <c r="R30" s="73">
        <f t="shared" si="4"/>
        <v>675</v>
      </c>
      <c r="S30" s="76">
        <f t="shared" si="5"/>
        <v>0.37155963302752293</v>
      </c>
      <c r="T30" s="74">
        <f t="shared" si="6"/>
        <v>0.18577981651376146</v>
      </c>
    </row>
    <row r="31" spans="3:20" ht="15" customHeight="1" thickBot="1" x14ac:dyDescent="0.35">
      <c r="C31" s="1" t="s">
        <v>16</v>
      </c>
      <c r="D31" s="9" t="s">
        <v>19</v>
      </c>
      <c r="E31" s="7">
        <v>79</v>
      </c>
      <c r="F31" s="7">
        <v>3</v>
      </c>
      <c r="G31" s="7">
        <v>1</v>
      </c>
      <c r="H31" s="7">
        <v>1</v>
      </c>
      <c r="I31" s="7">
        <v>461</v>
      </c>
      <c r="J31" s="6" t="s">
        <v>18</v>
      </c>
      <c r="K31" s="8">
        <v>18440</v>
      </c>
      <c r="L31" s="8">
        <v>36880</v>
      </c>
      <c r="M31" s="66">
        <f t="shared" si="0"/>
        <v>1536.6666666666667</v>
      </c>
      <c r="N31" s="66">
        <f t="shared" si="1"/>
        <v>3073.3333333333335</v>
      </c>
      <c r="O31" s="86">
        <f t="shared" si="2"/>
        <v>0.3</v>
      </c>
      <c r="P31" s="5">
        <f t="shared" si="3"/>
        <v>0.15</v>
      </c>
      <c r="Q31" s="66">
        <f>IF(OR(E31="",F31=""),"",ROUND((Supuestos!$B$2+Supuestos!$B$3)*(Supuestos!$B$4+Supuestos!$B$5*E31/Supuestos!$B$6)*IFERROR(VLOOKUP(TRIM(C31),Supuestos!$A$17:$B$29,2,FALSE),IFERROR(VLOOKUP(TRIM(D31),Supuestos!$A$17:$B$29,2,FALSE),1))+Supuestos!$B$7*VLOOKUP(MIN(F31,4),Supuestos!$D$2:$E$5,2,TRUE)+Supuestos!$B$8,0))</f>
        <v>122</v>
      </c>
      <c r="R31" s="73">
        <f t="shared" si="4"/>
        <v>583</v>
      </c>
      <c r="S31" s="76">
        <f t="shared" si="5"/>
        <v>0.37939262472885033</v>
      </c>
      <c r="T31" s="74">
        <f t="shared" si="6"/>
        <v>0.18969631236442516</v>
      </c>
    </row>
    <row r="32" spans="3:20" ht="15" customHeight="1" thickBot="1" x14ac:dyDescent="0.35">
      <c r="C32" s="1" t="s">
        <v>16</v>
      </c>
      <c r="D32" s="1" t="s">
        <v>19</v>
      </c>
      <c r="E32" s="3">
        <v>97</v>
      </c>
      <c r="F32" s="3">
        <v>3</v>
      </c>
      <c r="G32" s="3">
        <v>1</v>
      </c>
      <c r="H32" s="3">
        <v>1</v>
      </c>
      <c r="I32" s="3">
        <v>509</v>
      </c>
      <c r="J32" s="2" t="s">
        <v>18</v>
      </c>
      <c r="K32" s="4">
        <v>20360</v>
      </c>
      <c r="L32" s="4">
        <v>40720</v>
      </c>
      <c r="M32" s="66">
        <f t="shared" si="0"/>
        <v>1696.6666666666667</v>
      </c>
      <c r="N32" s="66">
        <f t="shared" si="1"/>
        <v>3393.3333333333335</v>
      </c>
      <c r="O32" s="86">
        <f t="shared" si="2"/>
        <v>0.3</v>
      </c>
      <c r="P32" s="5">
        <f t="shared" si="3"/>
        <v>0.15</v>
      </c>
      <c r="Q32" s="66">
        <f>IF(OR(E32="",F32=""),"",ROUND((Supuestos!$B$2+Supuestos!$B$3)*(Supuestos!$B$4+Supuestos!$B$5*E32/Supuestos!$B$6)*IFERROR(VLOOKUP(TRIM(C32),Supuestos!$A$17:$B$29,2,FALSE),IFERROR(VLOOKUP(TRIM(D32),Supuestos!$A$17:$B$29,2,FALSE),1))+Supuestos!$B$7*VLOOKUP(MIN(F32,4),Supuestos!$D$2:$E$5,2,TRUE)+Supuestos!$B$8,0))</f>
        <v>127</v>
      </c>
      <c r="R32" s="73">
        <f t="shared" si="4"/>
        <v>636</v>
      </c>
      <c r="S32" s="76">
        <f t="shared" si="5"/>
        <v>0.37485265225933201</v>
      </c>
      <c r="T32" s="74">
        <f t="shared" si="6"/>
        <v>0.187426326129666</v>
      </c>
    </row>
    <row r="33" spans="3:20" ht="15" customHeight="1" thickBot="1" x14ac:dyDescent="0.35">
      <c r="C33" s="1" t="s">
        <v>16</v>
      </c>
      <c r="D33" s="9" t="s">
        <v>19</v>
      </c>
      <c r="E33" s="7">
        <v>95</v>
      </c>
      <c r="F33" s="7">
        <v>3</v>
      </c>
      <c r="G33" s="7">
        <v>1</v>
      </c>
      <c r="H33" s="7">
        <v>1</v>
      </c>
      <c r="I33" s="7">
        <v>504</v>
      </c>
      <c r="J33" s="6" t="s">
        <v>18</v>
      </c>
      <c r="K33" s="8">
        <v>20160</v>
      </c>
      <c r="L33" s="8">
        <v>40320</v>
      </c>
      <c r="M33" s="66">
        <f t="shared" si="0"/>
        <v>1680</v>
      </c>
      <c r="N33" s="66">
        <f t="shared" si="1"/>
        <v>3360</v>
      </c>
      <c r="O33" s="86">
        <f t="shared" si="2"/>
        <v>0.3</v>
      </c>
      <c r="P33" s="5">
        <f t="shared" si="3"/>
        <v>0.15</v>
      </c>
      <c r="Q33" s="66">
        <f>IF(OR(E33="",F33=""),"",ROUND((Supuestos!$B$2+Supuestos!$B$3)*(Supuestos!$B$4+Supuestos!$B$5*E33/Supuestos!$B$6)*IFERROR(VLOOKUP(TRIM(C33),Supuestos!$A$17:$B$29,2,FALSE),IFERROR(VLOOKUP(TRIM(D33),Supuestos!$A$17:$B$29,2,FALSE),1))+Supuestos!$B$7*VLOOKUP(MIN(F33,4),Supuestos!$D$2:$E$5,2,TRUE)+Supuestos!$B$8,0))</f>
        <v>127</v>
      </c>
      <c r="R33" s="73">
        <f t="shared" si="4"/>
        <v>631</v>
      </c>
      <c r="S33" s="76">
        <f t="shared" si="5"/>
        <v>0.37559523809523809</v>
      </c>
      <c r="T33" s="74">
        <f t="shared" si="6"/>
        <v>0.18779761904761905</v>
      </c>
    </row>
    <row r="34" spans="3:20" ht="15" customHeight="1" thickBot="1" x14ac:dyDescent="0.35">
      <c r="C34" s="1" t="s">
        <v>16</v>
      </c>
      <c r="D34" s="9" t="s">
        <v>19</v>
      </c>
      <c r="E34" s="7">
        <v>106</v>
      </c>
      <c r="F34" s="7">
        <v>3</v>
      </c>
      <c r="G34" s="7">
        <v>1</v>
      </c>
      <c r="H34" s="7">
        <v>1</v>
      </c>
      <c r="I34" s="7">
        <v>547</v>
      </c>
      <c r="J34" s="6" t="s">
        <v>18</v>
      </c>
      <c r="K34" s="8">
        <v>21880</v>
      </c>
      <c r="L34" s="8">
        <v>43760</v>
      </c>
      <c r="M34" s="66">
        <f t="shared" si="0"/>
        <v>1823.3333333333333</v>
      </c>
      <c r="N34" s="66">
        <f t="shared" si="1"/>
        <v>3646.6666666666665</v>
      </c>
      <c r="O34" s="86">
        <f t="shared" si="2"/>
        <v>0.3</v>
      </c>
      <c r="P34" s="5">
        <f t="shared" si="3"/>
        <v>0.15</v>
      </c>
      <c r="Q34" s="66">
        <f>IF(OR(E34="",F34=""),"",ROUND((Supuestos!$B$2+Supuestos!$B$3)*(Supuestos!$B$4+Supuestos!$B$5*E34/Supuestos!$B$6)*IFERROR(VLOOKUP(TRIM(C34),Supuestos!$A$17:$B$29,2,FALSE),IFERROR(VLOOKUP(TRIM(D34),Supuestos!$A$17:$B$29,2,FALSE),1))+Supuestos!$B$7*VLOOKUP(MIN(F34,4),Supuestos!$D$2:$E$5,2,TRUE)+Supuestos!$B$8,0))</f>
        <v>130</v>
      </c>
      <c r="R34" s="73">
        <f t="shared" si="4"/>
        <v>677</v>
      </c>
      <c r="S34" s="76">
        <f t="shared" si="5"/>
        <v>0.37129798903107863</v>
      </c>
      <c r="T34" s="74">
        <f t="shared" si="6"/>
        <v>0.18564899451553932</v>
      </c>
    </row>
    <row r="35" spans="3:20" ht="15" customHeight="1" thickBot="1" x14ac:dyDescent="0.35">
      <c r="C35" s="1" t="s">
        <v>16</v>
      </c>
      <c r="D35" s="9" t="s">
        <v>19</v>
      </c>
      <c r="E35" s="7">
        <v>79</v>
      </c>
      <c r="F35" s="7">
        <v>3</v>
      </c>
      <c r="G35" s="7">
        <v>0</v>
      </c>
      <c r="H35" s="7">
        <v>1</v>
      </c>
      <c r="I35" s="7">
        <v>447</v>
      </c>
      <c r="J35" s="6" t="s">
        <v>18</v>
      </c>
      <c r="K35" s="8">
        <v>17880</v>
      </c>
      <c r="L35" s="8">
        <v>35760</v>
      </c>
      <c r="M35" s="66">
        <f t="shared" si="0"/>
        <v>1490</v>
      </c>
      <c r="N35" s="66">
        <f t="shared" si="1"/>
        <v>2980</v>
      </c>
      <c r="O35" s="86">
        <f t="shared" si="2"/>
        <v>0.3</v>
      </c>
      <c r="P35" s="5">
        <f t="shared" si="3"/>
        <v>0.15</v>
      </c>
      <c r="Q35" s="66">
        <f>IF(OR(E35="",F35=""),"",ROUND((Supuestos!$B$2+Supuestos!$B$3)*(Supuestos!$B$4+Supuestos!$B$5*E35/Supuestos!$B$6)*IFERROR(VLOOKUP(TRIM(C35),Supuestos!$A$17:$B$29,2,FALSE),IFERROR(VLOOKUP(TRIM(D35),Supuestos!$A$17:$B$29,2,FALSE),1))+Supuestos!$B$7*VLOOKUP(MIN(F35,4),Supuestos!$D$2:$E$5,2,TRUE)+Supuestos!$B$8,0))</f>
        <v>122</v>
      </c>
      <c r="R35" s="73">
        <f t="shared" si="4"/>
        <v>569</v>
      </c>
      <c r="S35" s="76">
        <f t="shared" si="5"/>
        <v>0.3818791946308725</v>
      </c>
      <c r="T35" s="74">
        <f t="shared" si="6"/>
        <v>0.19093959731543625</v>
      </c>
    </row>
    <row r="36" spans="3:20" ht="15" customHeight="1" thickBot="1" x14ac:dyDescent="0.35">
      <c r="C36" s="1" t="s">
        <v>16</v>
      </c>
      <c r="D36" s="9" t="s">
        <v>19</v>
      </c>
      <c r="E36" s="7">
        <v>97</v>
      </c>
      <c r="F36" s="7">
        <v>3</v>
      </c>
      <c r="G36" s="7">
        <v>1</v>
      </c>
      <c r="H36" s="7">
        <v>1</v>
      </c>
      <c r="I36" s="7">
        <v>511</v>
      </c>
      <c r="J36" s="6" t="s">
        <v>18</v>
      </c>
      <c r="K36" s="8">
        <v>20440</v>
      </c>
      <c r="L36" s="8">
        <v>40880</v>
      </c>
      <c r="M36" s="66">
        <f t="shared" si="0"/>
        <v>1703.3333333333333</v>
      </c>
      <c r="N36" s="66">
        <f t="shared" si="1"/>
        <v>3406.6666666666665</v>
      </c>
      <c r="O36" s="86">
        <f t="shared" si="2"/>
        <v>0.3</v>
      </c>
      <c r="P36" s="5">
        <f t="shared" si="3"/>
        <v>0.15</v>
      </c>
      <c r="Q36" s="66">
        <f>IF(OR(E36="",F36=""),"",ROUND((Supuestos!$B$2+Supuestos!$B$3)*(Supuestos!$B$4+Supuestos!$B$5*E36/Supuestos!$B$6)*IFERROR(VLOOKUP(TRIM(C36),Supuestos!$A$17:$B$29,2,FALSE),IFERROR(VLOOKUP(TRIM(D36),Supuestos!$A$17:$B$29,2,FALSE),1))+Supuestos!$B$7*VLOOKUP(MIN(F36,4),Supuestos!$D$2:$E$5,2,TRUE)+Supuestos!$B$8,0))</f>
        <v>127</v>
      </c>
      <c r="R36" s="73">
        <f t="shared" si="4"/>
        <v>638</v>
      </c>
      <c r="S36" s="76">
        <f t="shared" si="5"/>
        <v>0.37455968688845404</v>
      </c>
      <c r="T36" s="74">
        <f t="shared" si="6"/>
        <v>0.18727984344422702</v>
      </c>
    </row>
    <row r="37" spans="3:20" ht="15" customHeight="1" thickBot="1" x14ac:dyDescent="0.35">
      <c r="C37" s="1" t="s">
        <v>16</v>
      </c>
      <c r="D37" s="9" t="s">
        <v>19</v>
      </c>
      <c r="E37" s="7">
        <v>77</v>
      </c>
      <c r="F37" s="7">
        <v>3</v>
      </c>
      <c r="G37" s="7">
        <v>0</v>
      </c>
      <c r="H37" s="7">
        <v>1</v>
      </c>
      <c r="I37" s="7">
        <v>444</v>
      </c>
      <c r="J37" s="6" t="s">
        <v>18</v>
      </c>
      <c r="K37" s="8">
        <v>17760</v>
      </c>
      <c r="L37" s="8">
        <v>35520</v>
      </c>
      <c r="M37" s="66">
        <f t="shared" si="0"/>
        <v>1480</v>
      </c>
      <c r="N37" s="66">
        <f t="shared" si="1"/>
        <v>2960</v>
      </c>
      <c r="O37" s="86">
        <f t="shared" si="2"/>
        <v>0.3</v>
      </c>
      <c r="P37" s="5">
        <f t="shared" si="3"/>
        <v>0.15</v>
      </c>
      <c r="Q37" s="66">
        <f>IF(OR(E37="",F37=""),"",ROUND((Supuestos!$B$2+Supuestos!$B$3)*(Supuestos!$B$4+Supuestos!$B$5*E37/Supuestos!$B$6)*IFERROR(VLOOKUP(TRIM(C37),Supuestos!$A$17:$B$29,2,FALSE),IFERROR(VLOOKUP(TRIM(D37),Supuestos!$A$17:$B$29,2,FALSE),1))+Supuestos!$B$7*VLOOKUP(MIN(F37,4),Supuestos!$D$2:$E$5,2,TRUE)+Supuestos!$B$8,0))</f>
        <v>122</v>
      </c>
      <c r="R37" s="73">
        <f t="shared" si="4"/>
        <v>566</v>
      </c>
      <c r="S37" s="76">
        <f t="shared" si="5"/>
        <v>0.38243243243243241</v>
      </c>
      <c r="T37" s="74">
        <f t="shared" si="6"/>
        <v>0.19121621621621621</v>
      </c>
    </row>
    <row r="38" spans="3:20" ht="19.95" customHeight="1" thickBot="1" x14ac:dyDescent="0.35">
      <c r="C38" s="1" t="s">
        <v>16</v>
      </c>
      <c r="D38" s="9" t="s">
        <v>20</v>
      </c>
      <c r="E38" s="7">
        <v>60</v>
      </c>
      <c r="F38" s="7">
        <v>2</v>
      </c>
      <c r="G38" s="7">
        <v>0</v>
      </c>
      <c r="H38" s="7">
        <v>1</v>
      </c>
      <c r="I38" s="7">
        <v>476</v>
      </c>
      <c r="J38" s="7" t="s">
        <v>21</v>
      </c>
      <c r="K38" s="8">
        <v>19040</v>
      </c>
      <c r="L38" s="8">
        <v>38080</v>
      </c>
      <c r="M38" s="66">
        <f t="shared" si="0"/>
        <v>1586.6666666666667</v>
      </c>
      <c r="N38" s="66">
        <f t="shared" si="1"/>
        <v>3173.3333333333335</v>
      </c>
      <c r="O38" s="86">
        <f t="shared" si="2"/>
        <v>0.3</v>
      </c>
      <c r="P38" s="5">
        <f t="shared" si="3"/>
        <v>0.15</v>
      </c>
      <c r="Q38" s="66">
        <f>IF(OR(E38="",F38=""),"",ROUND((Supuestos!$B$2+Supuestos!$B$3)*(Supuestos!$B$4+Supuestos!$B$5*E38/Supuestos!$B$6)*IFERROR(VLOOKUP(TRIM(C38),Supuestos!$A$17:$B$29,2,FALSE),IFERROR(VLOOKUP(TRIM(D38),Supuestos!$A$17:$B$29,2,FALSE),1))+Supuestos!$B$7*VLOOKUP(MIN(F38,4),Supuestos!$D$2:$E$5,2,TRUE)+Supuestos!$B$8,0))</f>
        <v>113</v>
      </c>
      <c r="R38" s="73">
        <f t="shared" si="4"/>
        <v>589</v>
      </c>
      <c r="S38" s="76">
        <f t="shared" si="5"/>
        <v>0.37121848739495794</v>
      </c>
      <c r="T38" s="74">
        <f t="shared" si="6"/>
        <v>0.18560924369747897</v>
      </c>
    </row>
    <row r="39" spans="3:20" ht="19.95" customHeight="1" thickBot="1" x14ac:dyDescent="0.35">
      <c r="C39" s="1" t="s">
        <v>16</v>
      </c>
      <c r="D39" s="9" t="s">
        <v>20</v>
      </c>
      <c r="E39" s="7">
        <v>85</v>
      </c>
      <c r="F39" s="7">
        <v>2</v>
      </c>
      <c r="G39" s="7">
        <v>0</v>
      </c>
      <c r="H39" s="7">
        <v>0</v>
      </c>
      <c r="I39" s="7">
        <v>661</v>
      </c>
      <c r="J39" s="7" t="s">
        <v>21</v>
      </c>
      <c r="K39" s="8">
        <v>26440</v>
      </c>
      <c r="L39" s="8">
        <v>52880</v>
      </c>
      <c r="M39" s="66">
        <f t="shared" si="0"/>
        <v>2203.3333333333335</v>
      </c>
      <c r="N39" s="66">
        <f t="shared" si="1"/>
        <v>4406.666666666667</v>
      </c>
      <c r="O39" s="86">
        <f t="shared" si="2"/>
        <v>0.3</v>
      </c>
      <c r="P39" s="5">
        <f t="shared" si="3"/>
        <v>0.15</v>
      </c>
      <c r="Q39" s="66">
        <f>IF(OR(E39="",F39=""),"",ROUND((Supuestos!$B$2+Supuestos!$B$3)*(Supuestos!$B$4+Supuestos!$B$5*E39/Supuestos!$B$6)*IFERROR(VLOOKUP(TRIM(C39),Supuestos!$A$17:$B$29,2,FALSE),IFERROR(VLOOKUP(TRIM(D39),Supuestos!$A$17:$B$29,2,FALSE),1))+Supuestos!$B$7*VLOOKUP(MIN(F39,4),Supuestos!$D$2:$E$5,2,TRUE)+Supuestos!$B$8,0))</f>
        <v>120</v>
      </c>
      <c r="R39" s="73">
        <f t="shared" si="4"/>
        <v>781</v>
      </c>
      <c r="S39" s="76">
        <f t="shared" si="5"/>
        <v>0.35446293494704989</v>
      </c>
      <c r="T39" s="74">
        <f t="shared" si="6"/>
        <v>0.17723146747352495</v>
      </c>
    </row>
    <row r="40" spans="3:20" ht="19.95" customHeight="1" thickBot="1" x14ac:dyDescent="0.35">
      <c r="C40" s="1" t="s">
        <v>16</v>
      </c>
      <c r="D40" s="9" t="s">
        <v>20</v>
      </c>
      <c r="E40" s="7">
        <v>44</v>
      </c>
      <c r="F40" s="7">
        <v>1</v>
      </c>
      <c r="G40" s="7">
        <v>0</v>
      </c>
      <c r="H40" s="7">
        <v>0</v>
      </c>
      <c r="I40" s="7">
        <v>350</v>
      </c>
      <c r="J40" s="7" t="s">
        <v>22</v>
      </c>
      <c r="K40" s="8">
        <v>14000</v>
      </c>
      <c r="L40" s="8">
        <v>28000</v>
      </c>
      <c r="M40" s="66">
        <f t="shared" si="0"/>
        <v>1166.6666666666667</v>
      </c>
      <c r="N40" s="66">
        <f t="shared" si="1"/>
        <v>2333.3333333333335</v>
      </c>
      <c r="O40" s="86">
        <f t="shared" si="2"/>
        <v>0.3</v>
      </c>
      <c r="P40" s="5">
        <f t="shared" si="3"/>
        <v>0.15</v>
      </c>
      <c r="Q40" s="66">
        <f>IF(OR(E40="",F40=""),"",ROUND((Supuestos!$B$2+Supuestos!$B$3)*(Supuestos!$B$4+Supuestos!$B$5*E40/Supuestos!$B$6)*IFERROR(VLOOKUP(TRIM(C40),Supuestos!$A$17:$B$29,2,FALSE),IFERROR(VLOOKUP(TRIM(D40),Supuestos!$A$17:$B$29,2,FALSE),1))+Supuestos!$B$7*VLOOKUP(MIN(F40,4),Supuestos!$D$2:$E$5,2,TRUE)+Supuestos!$B$8,0))</f>
        <v>104</v>
      </c>
      <c r="R40" s="73">
        <f t="shared" si="4"/>
        <v>454</v>
      </c>
      <c r="S40" s="76">
        <f t="shared" si="5"/>
        <v>0.38914285714285712</v>
      </c>
      <c r="T40" s="74">
        <f t="shared" si="6"/>
        <v>0.19457142857142856</v>
      </c>
    </row>
    <row r="41" spans="3:20" ht="19.95" customHeight="1" thickBot="1" x14ac:dyDescent="0.35">
      <c r="C41" s="1" t="s">
        <v>16</v>
      </c>
      <c r="D41" s="9" t="s">
        <v>20</v>
      </c>
      <c r="E41" s="7">
        <v>43</v>
      </c>
      <c r="F41" s="7">
        <v>1</v>
      </c>
      <c r="G41" s="7">
        <v>0</v>
      </c>
      <c r="H41" s="7">
        <v>0</v>
      </c>
      <c r="I41" s="7">
        <v>350</v>
      </c>
      <c r="J41" s="7" t="s">
        <v>22</v>
      </c>
      <c r="K41" s="8">
        <v>14000</v>
      </c>
      <c r="L41" s="8">
        <v>28000</v>
      </c>
      <c r="M41" s="66">
        <f t="shared" si="0"/>
        <v>1166.6666666666667</v>
      </c>
      <c r="N41" s="66">
        <f t="shared" si="1"/>
        <v>2333.3333333333335</v>
      </c>
      <c r="O41" s="86">
        <f t="shared" si="2"/>
        <v>0.3</v>
      </c>
      <c r="P41" s="5">
        <f t="shared" si="3"/>
        <v>0.15</v>
      </c>
      <c r="Q41" s="66">
        <f>IF(OR(E41="",F41=""),"",ROUND((Supuestos!$B$2+Supuestos!$B$3)*(Supuestos!$B$4+Supuestos!$B$5*E41/Supuestos!$B$6)*IFERROR(VLOOKUP(TRIM(C41),Supuestos!$A$17:$B$29,2,FALSE),IFERROR(VLOOKUP(TRIM(D41),Supuestos!$A$17:$B$29,2,FALSE),1))+Supuestos!$B$7*VLOOKUP(MIN(F41,4),Supuestos!$D$2:$E$5,2,TRUE)+Supuestos!$B$8,0))</f>
        <v>104</v>
      </c>
      <c r="R41" s="73">
        <f t="shared" si="4"/>
        <v>454</v>
      </c>
      <c r="S41" s="76">
        <f t="shared" si="5"/>
        <v>0.38914285714285712</v>
      </c>
      <c r="T41" s="74">
        <f t="shared" si="6"/>
        <v>0.19457142857142856</v>
      </c>
    </row>
    <row r="42" spans="3:20" ht="19.95" customHeight="1" thickBot="1" x14ac:dyDescent="0.35">
      <c r="C42" s="1" t="s">
        <v>16</v>
      </c>
      <c r="D42" s="9" t="s">
        <v>20</v>
      </c>
      <c r="E42" s="7">
        <v>53</v>
      </c>
      <c r="F42" s="7">
        <v>1</v>
      </c>
      <c r="G42" s="7">
        <v>0</v>
      </c>
      <c r="H42" s="7">
        <v>0</v>
      </c>
      <c r="I42" s="7">
        <v>412</v>
      </c>
      <c r="J42" s="7" t="s">
        <v>22</v>
      </c>
      <c r="K42" s="8">
        <v>16480</v>
      </c>
      <c r="L42" s="8">
        <v>32960</v>
      </c>
      <c r="M42" s="66">
        <f t="shared" si="0"/>
        <v>1373.3333333333333</v>
      </c>
      <c r="N42" s="66">
        <f t="shared" si="1"/>
        <v>2746.6666666666665</v>
      </c>
      <c r="O42" s="86">
        <f t="shared" si="2"/>
        <v>0.3</v>
      </c>
      <c r="P42" s="5">
        <f t="shared" si="3"/>
        <v>0.15</v>
      </c>
      <c r="Q42" s="66">
        <f>IF(OR(E42="",F42=""),"",ROUND((Supuestos!$B$2+Supuestos!$B$3)*(Supuestos!$B$4+Supuestos!$B$5*E42/Supuestos!$B$6)*IFERROR(VLOOKUP(TRIM(C42),Supuestos!$A$17:$B$29,2,FALSE),IFERROR(VLOOKUP(TRIM(D42),Supuestos!$A$17:$B$29,2,FALSE),1))+Supuestos!$B$7*VLOOKUP(MIN(F42,4),Supuestos!$D$2:$E$5,2,TRUE)+Supuestos!$B$8,0))</f>
        <v>107</v>
      </c>
      <c r="R42" s="73">
        <f t="shared" si="4"/>
        <v>519</v>
      </c>
      <c r="S42" s="76">
        <f t="shared" si="5"/>
        <v>0.37791262135922332</v>
      </c>
      <c r="T42" s="74">
        <f t="shared" si="6"/>
        <v>0.18895631067961166</v>
      </c>
    </row>
    <row r="43" spans="3:20" ht="19.95" customHeight="1" thickBot="1" x14ac:dyDescent="0.35">
      <c r="C43" s="1" t="s">
        <v>16</v>
      </c>
      <c r="D43" s="9" t="s">
        <v>20</v>
      </c>
      <c r="E43" s="7">
        <v>66</v>
      </c>
      <c r="F43" s="7">
        <v>2</v>
      </c>
      <c r="G43" s="7">
        <v>0</v>
      </c>
      <c r="H43" s="7">
        <v>0</v>
      </c>
      <c r="I43" s="7">
        <v>513</v>
      </c>
      <c r="J43" s="7" t="s">
        <v>21</v>
      </c>
      <c r="K43" s="8">
        <v>20520</v>
      </c>
      <c r="L43" s="8">
        <v>41040</v>
      </c>
      <c r="M43" s="66">
        <f t="shared" si="0"/>
        <v>1710</v>
      </c>
      <c r="N43" s="66">
        <f t="shared" si="1"/>
        <v>3420</v>
      </c>
      <c r="O43" s="86">
        <f t="shared" si="2"/>
        <v>0.3</v>
      </c>
      <c r="P43" s="5">
        <f t="shared" si="3"/>
        <v>0.15</v>
      </c>
      <c r="Q43" s="66">
        <f>IF(OR(E43="",F43=""),"",ROUND((Supuestos!$B$2+Supuestos!$B$3)*(Supuestos!$B$4+Supuestos!$B$5*E43/Supuestos!$B$6)*IFERROR(VLOOKUP(TRIM(C43),Supuestos!$A$17:$B$29,2,FALSE),IFERROR(VLOOKUP(TRIM(D43),Supuestos!$A$17:$B$29,2,FALSE),1))+Supuestos!$B$7*VLOOKUP(MIN(F43,4),Supuestos!$D$2:$E$5,2,TRUE)+Supuestos!$B$8,0))</f>
        <v>114</v>
      </c>
      <c r="R43" s="73">
        <f t="shared" si="4"/>
        <v>627</v>
      </c>
      <c r="S43" s="76">
        <f t="shared" si="5"/>
        <v>0.36666666666666664</v>
      </c>
      <c r="T43" s="74">
        <f t="shared" si="6"/>
        <v>0.18333333333333332</v>
      </c>
    </row>
    <row r="44" spans="3:20" ht="19.95" customHeight="1" thickBot="1" x14ac:dyDescent="0.35">
      <c r="C44" s="1" t="s">
        <v>16</v>
      </c>
      <c r="D44" s="9" t="s">
        <v>20</v>
      </c>
      <c r="E44" s="7">
        <v>90</v>
      </c>
      <c r="F44" s="7">
        <v>2</v>
      </c>
      <c r="G44" s="7">
        <v>0</v>
      </c>
      <c r="H44" s="7">
        <v>0</v>
      </c>
      <c r="I44" s="7">
        <v>685</v>
      </c>
      <c r="J44" s="7" t="s">
        <v>21</v>
      </c>
      <c r="K44" s="8">
        <v>27400</v>
      </c>
      <c r="L44" s="8">
        <v>54800</v>
      </c>
      <c r="M44" s="66">
        <f t="shared" si="0"/>
        <v>2283.3333333333335</v>
      </c>
      <c r="N44" s="66">
        <f t="shared" si="1"/>
        <v>4566.666666666667</v>
      </c>
      <c r="O44" s="86">
        <f t="shared" si="2"/>
        <v>0.3</v>
      </c>
      <c r="P44" s="5">
        <f t="shared" si="3"/>
        <v>0.15</v>
      </c>
      <c r="Q44" s="66">
        <f>IF(OR(E44="",F44=""),"",ROUND((Supuestos!$B$2+Supuestos!$B$3)*(Supuestos!$B$4+Supuestos!$B$5*E44/Supuestos!$B$6)*IFERROR(VLOOKUP(TRIM(C44),Supuestos!$A$17:$B$29,2,FALSE),IFERROR(VLOOKUP(TRIM(D44),Supuestos!$A$17:$B$29,2,FALSE),1))+Supuestos!$B$7*VLOOKUP(MIN(F44,4),Supuestos!$D$2:$E$5,2,TRUE)+Supuestos!$B$8,0))</f>
        <v>121</v>
      </c>
      <c r="R44" s="73">
        <f t="shared" si="4"/>
        <v>806</v>
      </c>
      <c r="S44" s="76">
        <f t="shared" si="5"/>
        <v>0.352992700729927</v>
      </c>
      <c r="T44" s="74">
        <f t="shared" si="6"/>
        <v>0.1764963503649635</v>
      </c>
    </row>
    <row r="45" spans="3:20" ht="19.95" customHeight="1" thickBot="1" x14ac:dyDescent="0.35">
      <c r="C45" s="1" t="s">
        <v>16</v>
      </c>
      <c r="D45" s="9" t="s">
        <v>20</v>
      </c>
      <c r="E45" s="7">
        <v>106</v>
      </c>
      <c r="F45" s="7">
        <v>2</v>
      </c>
      <c r="G45" s="7">
        <v>0</v>
      </c>
      <c r="H45" s="7">
        <v>0</v>
      </c>
      <c r="I45" s="7">
        <v>824</v>
      </c>
      <c r="J45" s="7" t="s">
        <v>21</v>
      </c>
      <c r="K45" s="8">
        <v>32960</v>
      </c>
      <c r="L45" s="8">
        <v>65920</v>
      </c>
      <c r="M45" s="66">
        <f t="shared" si="0"/>
        <v>2746.6666666666665</v>
      </c>
      <c r="N45" s="66">
        <f t="shared" si="1"/>
        <v>5493.333333333333</v>
      </c>
      <c r="O45" s="86">
        <f t="shared" si="2"/>
        <v>0.3</v>
      </c>
      <c r="P45" s="5">
        <f t="shared" si="3"/>
        <v>0.15</v>
      </c>
      <c r="Q45" s="66">
        <f>IF(OR(E45="",F45=""),"",ROUND((Supuestos!$B$2+Supuestos!$B$3)*(Supuestos!$B$4+Supuestos!$B$5*E45/Supuestos!$B$6)*IFERROR(VLOOKUP(TRIM(C45),Supuestos!$A$17:$B$29,2,FALSE),IFERROR(VLOOKUP(TRIM(D45),Supuestos!$A$17:$B$29,2,FALSE),1))+Supuestos!$B$7*VLOOKUP(MIN(F45,4),Supuestos!$D$2:$E$5,2,TRUE)+Supuestos!$B$8,0))</f>
        <v>126</v>
      </c>
      <c r="R45" s="73">
        <f t="shared" si="4"/>
        <v>950</v>
      </c>
      <c r="S45" s="76">
        <f t="shared" si="5"/>
        <v>0.345873786407767</v>
      </c>
      <c r="T45" s="74">
        <f t="shared" si="6"/>
        <v>0.1729368932038835</v>
      </c>
    </row>
    <row r="46" spans="3:20" ht="19.95" customHeight="1" thickBot="1" x14ac:dyDescent="0.35">
      <c r="C46" s="1" t="s">
        <v>16</v>
      </c>
      <c r="D46" s="9" t="s">
        <v>20</v>
      </c>
      <c r="E46" s="7">
        <v>36</v>
      </c>
      <c r="F46" s="7">
        <v>1</v>
      </c>
      <c r="G46" s="7">
        <v>0</v>
      </c>
      <c r="H46" s="7">
        <v>0</v>
      </c>
      <c r="I46" s="7">
        <v>350</v>
      </c>
      <c r="J46" s="7" t="s">
        <v>22</v>
      </c>
      <c r="K46" s="8">
        <v>14000</v>
      </c>
      <c r="L46" s="8">
        <v>28000</v>
      </c>
      <c r="M46" s="66">
        <f t="shared" si="0"/>
        <v>1166.6666666666667</v>
      </c>
      <c r="N46" s="66">
        <f t="shared" si="1"/>
        <v>2333.3333333333335</v>
      </c>
      <c r="O46" s="86">
        <f t="shared" si="2"/>
        <v>0.3</v>
      </c>
      <c r="P46" s="5">
        <f t="shared" si="3"/>
        <v>0.15</v>
      </c>
      <c r="Q46" s="66">
        <f>IF(OR(E46="",F46=""),"",ROUND((Supuestos!$B$2+Supuestos!$B$3)*(Supuestos!$B$4+Supuestos!$B$5*E46/Supuestos!$B$6)*IFERROR(VLOOKUP(TRIM(C46),Supuestos!$A$17:$B$29,2,FALSE),IFERROR(VLOOKUP(TRIM(D46),Supuestos!$A$17:$B$29,2,FALSE),1))+Supuestos!$B$7*VLOOKUP(MIN(F46,4),Supuestos!$D$2:$E$5,2,TRUE)+Supuestos!$B$8,0))</f>
        <v>102</v>
      </c>
      <c r="R46" s="73">
        <f t="shared" si="4"/>
        <v>452</v>
      </c>
      <c r="S46" s="76">
        <f t="shared" si="5"/>
        <v>0.3874285714285714</v>
      </c>
      <c r="T46" s="74">
        <f t="shared" si="6"/>
        <v>0.1937142857142857</v>
      </c>
    </row>
    <row r="47" spans="3:20" ht="19.95" customHeight="1" thickBot="1" x14ac:dyDescent="0.35">
      <c r="C47" s="1" t="s">
        <v>16</v>
      </c>
      <c r="D47" s="9" t="s">
        <v>20</v>
      </c>
      <c r="E47" s="7">
        <v>30</v>
      </c>
      <c r="F47" s="7">
        <v>1</v>
      </c>
      <c r="G47" s="7">
        <v>0</v>
      </c>
      <c r="H47" s="7">
        <v>0</v>
      </c>
      <c r="I47" s="7">
        <v>350</v>
      </c>
      <c r="J47" s="7" t="s">
        <v>22</v>
      </c>
      <c r="K47" s="8">
        <v>14000</v>
      </c>
      <c r="L47" s="8">
        <v>28000</v>
      </c>
      <c r="M47" s="66">
        <f t="shared" si="0"/>
        <v>1166.6666666666667</v>
      </c>
      <c r="N47" s="66">
        <f t="shared" si="1"/>
        <v>2333.3333333333335</v>
      </c>
      <c r="O47" s="86">
        <f t="shared" si="2"/>
        <v>0.3</v>
      </c>
      <c r="P47" s="5">
        <f t="shared" si="3"/>
        <v>0.15</v>
      </c>
      <c r="Q47" s="66">
        <f>IF(OR(E47="",F47=""),"",ROUND((Supuestos!$B$2+Supuestos!$B$3)*(Supuestos!$B$4+Supuestos!$B$5*E47/Supuestos!$B$6)*IFERROR(VLOOKUP(TRIM(C47),Supuestos!$A$17:$B$29,2,FALSE),IFERROR(VLOOKUP(TRIM(D47),Supuestos!$A$17:$B$29,2,FALSE),1))+Supuestos!$B$7*VLOOKUP(MIN(F47,4),Supuestos!$D$2:$E$5,2,TRUE)+Supuestos!$B$8,0))</f>
        <v>100</v>
      </c>
      <c r="R47" s="73">
        <f t="shared" si="4"/>
        <v>450</v>
      </c>
      <c r="S47" s="76">
        <f t="shared" si="5"/>
        <v>0.38571428571428568</v>
      </c>
      <c r="T47" s="74">
        <f t="shared" si="6"/>
        <v>0.19285714285714284</v>
      </c>
    </row>
    <row r="48" spans="3:20" ht="19.95" customHeight="1" thickBot="1" x14ac:dyDescent="0.35">
      <c r="C48" s="1" t="s">
        <v>16</v>
      </c>
      <c r="D48" s="1" t="s">
        <v>20</v>
      </c>
      <c r="E48" s="3">
        <v>36</v>
      </c>
      <c r="F48" s="3">
        <v>1</v>
      </c>
      <c r="G48" s="3">
        <v>0</v>
      </c>
      <c r="H48" s="3">
        <v>0</v>
      </c>
      <c r="I48" s="3">
        <v>350</v>
      </c>
      <c r="J48" s="3" t="s">
        <v>22</v>
      </c>
      <c r="K48" s="4">
        <v>14000</v>
      </c>
      <c r="L48" s="4">
        <v>28000</v>
      </c>
      <c r="M48" s="66">
        <f t="shared" si="0"/>
        <v>1166.6666666666667</v>
      </c>
      <c r="N48" s="66">
        <f t="shared" si="1"/>
        <v>2333.3333333333335</v>
      </c>
      <c r="O48" s="86">
        <f t="shared" si="2"/>
        <v>0.3</v>
      </c>
      <c r="P48" s="5">
        <f t="shared" si="3"/>
        <v>0.15</v>
      </c>
      <c r="Q48" s="66">
        <f>IF(OR(E48="",F48=""),"",ROUND((Supuestos!$B$2+Supuestos!$B$3)*(Supuestos!$B$4+Supuestos!$B$5*E48/Supuestos!$B$6)*IFERROR(VLOOKUP(TRIM(C48),Supuestos!$A$17:$B$29,2,FALSE),IFERROR(VLOOKUP(TRIM(D48),Supuestos!$A$17:$B$29,2,FALSE),1))+Supuestos!$B$7*VLOOKUP(MIN(F48,4),Supuestos!$D$2:$E$5,2,TRUE)+Supuestos!$B$8,0))</f>
        <v>102</v>
      </c>
      <c r="R48" s="73">
        <f t="shared" si="4"/>
        <v>452</v>
      </c>
      <c r="S48" s="76">
        <f t="shared" si="5"/>
        <v>0.3874285714285714</v>
      </c>
      <c r="T48" s="74">
        <f t="shared" si="6"/>
        <v>0.1937142857142857</v>
      </c>
    </row>
    <row r="49" spans="3:20" ht="19.95" customHeight="1" thickBot="1" x14ac:dyDescent="0.35">
      <c r="C49" s="1" t="s">
        <v>16</v>
      </c>
      <c r="D49" s="9" t="s">
        <v>20</v>
      </c>
      <c r="E49" s="7">
        <v>30</v>
      </c>
      <c r="F49" s="7">
        <v>1</v>
      </c>
      <c r="G49" s="7">
        <v>0</v>
      </c>
      <c r="H49" s="7">
        <v>0</v>
      </c>
      <c r="I49" s="7">
        <v>350</v>
      </c>
      <c r="J49" s="7" t="s">
        <v>22</v>
      </c>
      <c r="K49" s="8">
        <v>14000</v>
      </c>
      <c r="L49" s="8">
        <v>28000</v>
      </c>
      <c r="M49" s="66">
        <f t="shared" si="0"/>
        <v>1166.6666666666667</v>
      </c>
      <c r="N49" s="66">
        <f t="shared" si="1"/>
        <v>2333.3333333333335</v>
      </c>
      <c r="O49" s="86">
        <f t="shared" si="2"/>
        <v>0.3</v>
      </c>
      <c r="P49" s="5">
        <f t="shared" si="3"/>
        <v>0.15</v>
      </c>
      <c r="Q49" s="66">
        <f>IF(OR(E49="",F49=""),"",ROUND((Supuestos!$B$2+Supuestos!$B$3)*(Supuestos!$B$4+Supuestos!$B$5*E49/Supuestos!$B$6)*IFERROR(VLOOKUP(TRIM(C49),Supuestos!$A$17:$B$29,2,FALSE),IFERROR(VLOOKUP(TRIM(D49),Supuestos!$A$17:$B$29,2,FALSE),1))+Supuestos!$B$7*VLOOKUP(MIN(F49,4),Supuestos!$D$2:$E$5,2,TRUE)+Supuestos!$B$8,0))</f>
        <v>100</v>
      </c>
      <c r="R49" s="73">
        <f t="shared" si="4"/>
        <v>450</v>
      </c>
      <c r="S49" s="76">
        <f t="shared" si="5"/>
        <v>0.38571428571428568</v>
      </c>
      <c r="T49" s="74">
        <f t="shared" si="6"/>
        <v>0.19285714285714284</v>
      </c>
    </row>
    <row r="50" spans="3:20" ht="19.95" customHeight="1" thickBot="1" x14ac:dyDescent="0.35">
      <c r="C50" s="1" t="s">
        <v>16</v>
      </c>
      <c r="D50" s="9" t="s">
        <v>20</v>
      </c>
      <c r="E50" s="7">
        <v>36</v>
      </c>
      <c r="F50" s="7">
        <v>1</v>
      </c>
      <c r="G50" s="7">
        <v>0</v>
      </c>
      <c r="H50" s="7">
        <v>0</v>
      </c>
      <c r="I50" s="7">
        <v>350</v>
      </c>
      <c r="J50" s="7" t="s">
        <v>22</v>
      </c>
      <c r="K50" s="8">
        <v>14000</v>
      </c>
      <c r="L50" s="8">
        <v>28000</v>
      </c>
      <c r="M50" s="66">
        <f t="shared" si="0"/>
        <v>1166.6666666666667</v>
      </c>
      <c r="N50" s="66">
        <f t="shared" si="1"/>
        <v>2333.3333333333335</v>
      </c>
      <c r="O50" s="86">
        <f t="shared" si="2"/>
        <v>0.3</v>
      </c>
      <c r="P50" s="5">
        <f t="shared" si="3"/>
        <v>0.15</v>
      </c>
      <c r="Q50" s="66">
        <f>IF(OR(E50="",F50=""),"",ROUND((Supuestos!$B$2+Supuestos!$B$3)*(Supuestos!$B$4+Supuestos!$B$5*E50/Supuestos!$B$6)*IFERROR(VLOOKUP(TRIM(C50),Supuestos!$A$17:$B$29,2,FALSE),IFERROR(VLOOKUP(TRIM(D50),Supuestos!$A$17:$B$29,2,FALSE),1))+Supuestos!$B$7*VLOOKUP(MIN(F50,4),Supuestos!$D$2:$E$5,2,TRUE)+Supuestos!$B$8,0))</f>
        <v>102</v>
      </c>
      <c r="R50" s="73">
        <f t="shared" si="4"/>
        <v>452</v>
      </c>
      <c r="S50" s="76">
        <f t="shared" si="5"/>
        <v>0.3874285714285714</v>
      </c>
      <c r="T50" s="74">
        <f t="shared" si="6"/>
        <v>0.1937142857142857</v>
      </c>
    </row>
    <row r="51" spans="3:20" ht="19.95" customHeight="1" thickBot="1" x14ac:dyDescent="0.35">
      <c r="C51" s="1" t="s">
        <v>16</v>
      </c>
      <c r="D51" s="1" t="s">
        <v>20</v>
      </c>
      <c r="E51" s="3">
        <v>30</v>
      </c>
      <c r="F51" s="3">
        <v>1</v>
      </c>
      <c r="G51" s="3">
        <v>0</v>
      </c>
      <c r="H51" s="3">
        <v>0</v>
      </c>
      <c r="I51" s="3">
        <v>350</v>
      </c>
      <c r="J51" s="3" t="s">
        <v>22</v>
      </c>
      <c r="K51" s="4">
        <v>14000</v>
      </c>
      <c r="L51" s="4">
        <v>28000</v>
      </c>
      <c r="M51" s="66">
        <f t="shared" si="0"/>
        <v>1166.6666666666667</v>
      </c>
      <c r="N51" s="66">
        <f t="shared" si="1"/>
        <v>2333.3333333333335</v>
      </c>
      <c r="O51" s="86">
        <f t="shared" si="2"/>
        <v>0.3</v>
      </c>
      <c r="P51" s="5">
        <f t="shared" si="3"/>
        <v>0.15</v>
      </c>
      <c r="Q51" s="66">
        <f>IF(OR(E51="",F51=""),"",ROUND((Supuestos!$B$2+Supuestos!$B$3)*(Supuestos!$B$4+Supuestos!$B$5*E51/Supuestos!$B$6)*IFERROR(VLOOKUP(TRIM(C51),Supuestos!$A$17:$B$29,2,FALSE),IFERROR(VLOOKUP(TRIM(D51),Supuestos!$A$17:$B$29,2,FALSE),1))+Supuestos!$B$7*VLOOKUP(MIN(F51,4),Supuestos!$D$2:$E$5,2,TRUE)+Supuestos!$B$8,0))</f>
        <v>100</v>
      </c>
      <c r="R51" s="73">
        <f t="shared" si="4"/>
        <v>450</v>
      </c>
      <c r="S51" s="76">
        <f t="shared" si="5"/>
        <v>0.38571428571428568</v>
      </c>
      <c r="T51" s="74">
        <f t="shared" si="6"/>
        <v>0.19285714285714284</v>
      </c>
    </row>
    <row r="52" spans="3:20" ht="19.95" customHeight="1" thickBot="1" x14ac:dyDescent="0.35">
      <c r="C52" s="1" t="s">
        <v>16</v>
      </c>
      <c r="D52" s="9" t="s">
        <v>20</v>
      </c>
      <c r="E52" s="7">
        <v>36</v>
      </c>
      <c r="F52" s="7">
        <v>1</v>
      </c>
      <c r="G52" s="7">
        <v>0</v>
      </c>
      <c r="H52" s="7">
        <v>0</v>
      </c>
      <c r="I52" s="7">
        <v>350</v>
      </c>
      <c r="J52" s="7" t="s">
        <v>22</v>
      </c>
      <c r="K52" s="8">
        <v>14000</v>
      </c>
      <c r="L52" s="8">
        <v>28000</v>
      </c>
      <c r="M52" s="66">
        <f t="shared" si="0"/>
        <v>1166.6666666666667</v>
      </c>
      <c r="N52" s="66">
        <f t="shared" si="1"/>
        <v>2333.3333333333335</v>
      </c>
      <c r="O52" s="86">
        <f t="shared" si="2"/>
        <v>0.3</v>
      </c>
      <c r="P52" s="5">
        <f t="shared" si="3"/>
        <v>0.15</v>
      </c>
      <c r="Q52" s="66">
        <f>IF(OR(E52="",F52=""),"",ROUND((Supuestos!$B$2+Supuestos!$B$3)*(Supuestos!$B$4+Supuestos!$B$5*E52/Supuestos!$B$6)*IFERROR(VLOOKUP(TRIM(C52),Supuestos!$A$17:$B$29,2,FALSE),IFERROR(VLOOKUP(TRIM(D52),Supuestos!$A$17:$B$29,2,FALSE),1))+Supuestos!$B$7*VLOOKUP(MIN(F52,4),Supuestos!$D$2:$E$5,2,TRUE)+Supuestos!$B$8,0))</f>
        <v>102</v>
      </c>
      <c r="R52" s="73">
        <f t="shared" si="4"/>
        <v>452</v>
      </c>
      <c r="S52" s="76">
        <f t="shared" si="5"/>
        <v>0.3874285714285714</v>
      </c>
      <c r="T52" s="74">
        <f t="shared" si="6"/>
        <v>0.1937142857142857</v>
      </c>
    </row>
    <row r="53" spans="3:20" ht="19.95" customHeight="1" thickBot="1" x14ac:dyDescent="0.35">
      <c r="C53" s="1" t="s">
        <v>16</v>
      </c>
      <c r="D53" s="9" t="s">
        <v>20</v>
      </c>
      <c r="E53" s="7">
        <v>30</v>
      </c>
      <c r="F53" s="7">
        <v>1</v>
      </c>
      <c r="G53" s="7">
        <v>0</v>
      </c>
      <c r="H53" s="7">
        <v>0</v>
      </c>
      <c r="I53" s="7">
        <v>350</v>
      </c>
      <c r="J53" s="7" t="s">
        <v>22</v>
      </c>
      <c r="K53" s="8">
        <v>14000</v>
      </c>
      <c r="L53" s="8">
        <v>28000</v>
      </c>
      <c r="M53" s="66">
        <f t="shared" si="0"/>
        <v>1166.6666666666667</v>
      </c>
      <c r="N53" s="66">
        <f t="shared" si="1"/>
        <v>2333.3333333333335</v>
      </c>
      <c r="O53" s="86">
        <f t="shared" si="2"/>
        <v>0.3</v>
      </c>
      <c r="P53" s="5">
        <f t="shared" si="3"/>
        <v>0.15</v>
      </c>
      <c r="Q53" s="66">
        <f>IF(OR(E53="",F53=""),"",ROUND((Supuestos!$B$2+Supuestos!$B$3)*(Supuestos!$B$4+Supuestos!$B$5*E53/Supuestos!$B$6)*IFERROR(VLOOKUP(TRIM(C53),Supuestos!$A$17:$B$29,2,FALSE),IFERROR(VLOOKUP(TRIM(D53),Supuestos!$A$17:$B$29,2,FALSE),1))+Supuestos!$B$7*VLOOKUP(MIN(F53,4),Supuestos!$D$2:$E$5,2,TRUE)+Supuestos!$B$8,0))</f>
        <v>100</v>
      </c>
      <c r="R53" s="73">
        <f t="shared" si="4"/>
        <v>450</v>
      </c>
      <c r="S53" s="76">
        <f t="shared" si="5"/>
        <v>0.38571428571428568</v>
      </c>
      <c r="T53" s="74">
        <f t="shared" si="6"/>
        <v>0.19285714285714284</v>
      </c>
    </row>
    <row r="54" spans="3:20" ht="19.95" customHeight="1" thickBot="1" x14ac:dyDescent="0.35">
      <c r="C54" s="1" t="s">
        <v>16</v>
      </c>
      <c r="D54" s="9" t="s">
        <v>20</v>
      </c>
      <c r="E54" s="7">
        <v>36</v>
      </c>
      <c r="F54" s="7">
        <v>1</v>
      </c>
      <c r="G54" s="7">
        <v>0</v>
      </c>
      <c r="H54" s="7">
        <v>0</v>
      </c>
      <c r="I54" s="7">
        <v>350</v>
      </c>
      <c r="J54" s="7" t="s">
        <v>22</v>
      </c>
      <c r="K54" s="8">
        <v>14000</v>
      </c>
      <c r="L54" s="8">
        <v>28000</v>
      </c>
      <c r="M54" s="66">
        <f t="shared" si="0"/>
        <v>1166.6666666666667</v>
      </c>
      <c r="N54" s="66">
        <f t="shared" si="1"/>
        <v>2333.3333333333335</v>
      </c>
      <c r="O54" s="86">
        <f t="shared" si="2"/>
        <v>0.3</v>
      </c>
      <c r="P54" s="5">
        <f t="shared" si="3"/>
        <v>0.15</v>
      </c>
      <c r="Q54" s="66">
        <f>IF(OR(E54="",F54=""),"",ROUND((Supuestos!$B$2+Supuestos!$B$3)*(Supuestos!$B$4+Supuestos!$B$5*E54/Supuestos!$B$6)*IFERROR(VLOOKUP(TRIM(C54),Supuestos!$A$17:$B$29,2,FALSE),IFERROR(VLOOKUP(TRIM(D54),Supuestos!$A$17:$B$29,2,FALSE),1))+Supuestos!$B$7*VLOOKUP(MIN(F54,4),Supuestos!$D$2:$E$5,2,TRUE)+Supuestos!$B$8,0))</f>
        <v>102</v>
      </c>
      <c r="R54" s="73">
        <f t="shared" si="4"/>
        <v>452</v>
      </c>
      <c r="S54" s="76">
        <f t="shared" si="5"/>
        <v>0.3874285714285714</v>
      </c>
      <c r="T54" s="74">
        <f t="shared" si="6"/>
        <v>0.1937142857142857</v>
      </c>
    </row>
    <row r="55" spans="3:20" ht="19.95" customHeight="1" thickBot="1" x14ac:dyDescent="0.35">
      <c r="C55" s="1" t="s">
        <v>16</v>
      </c>
      <c r="D55" s="9" t="s">
        <v>20</v>
      </c>
      <c r="E55" s="7">
        <v>30</v>
      </c>
      <c r="F55" s="7">
        <v>1</v>
      </c>
      <c r="G55" s="7">
        <v>0</v>
      </c>
      <c r="H55" s="7">
        <v>0</v>
      </c>
      <c r="I55" s="7">
        <v>350</v>
      </c>
      <c r="J55" s="7" t="s">
        <v>22</v>
      </c>
      <c r="K55" s="8">
        <v>14000</v>
      </c>
      <c r="L55" s="8">
        <v>28000</v>
      </c>
      <c r="M55" s="66">
        <f t="shared" si="0"/>
        <v>1166.6666666666667</v>
      </c>
      <c r="N55" s="66">
        <f t="shared" si="1"/>
        <v>2333.3333333333335</v>
      </c>
      <c r="O55" s="86">
        <f t="shared" si="2"/>
        <v>0.3</v>
      </c>
      <c r="P55" s="5">
        <f t="shared" si="3"/>
        <v>0.15</v>
      </c>
      <c r="Q55" s="66">
        <f>IF(OR(E55="",F55=""),"",ROUND((Supuestos!$B$2+Supuestos!$B$3)*(Supuestos!$B$4+Supuestos!$B$5*E55/Supuestos!$B$6)*IFERROR(VLOOKUP(TRIM(C55),Supuestos!$A$17:$B$29,2,FALSE),IFERROR(VLOOKUP(TRIM(D55),Supuestos!$A$17:$B$29,2,FALSE),1))+Supuestos!$B$7*VLOOKUP(MIN(F55,4),Supuestos!$D$2:$E$5,2,TRUE)+Supuestos!$B$8,0))</f>
        <v>100</v>
      </c>
      <c r="R55" s="73">
        <f t="shared" si="4"/>
        <v>450</v>
      </c>
      <c r="S55" s="76">
        <f t="shared" si="5"/>
        <v>0.38571428571428568</v>
      </c>
      <c r="T55" s="74">
        <f t="shared" si="6"/>
        <v>0.19285714285714284</v>
      </c>
    </row>
    <row r="56" spans="3:20" ht="15" customHeight="1" thickBot="1" x14ac:dyDescent="0.35">
      <c r="C56" s="1" t="s">
        <v>16</v>
      </c>
      <c r="D56" s="9" t="s">
        <v>23</v>
      </c>
      <c r="E56" s="7">
        <v>90</v>
      </c>
      <c r="F56" s="7">
        <v>3</v>
      </c>
      <c r="G56" s="7">
        <v>2</v>
      </c>
      <c r="H56" s="7">
        <v>0</v>
      </c>
      <c r="I56" s="7">
        <v>622</v>
      </c>
      <c r="J56" s="6" t="s">
        <v>18</v>
      </c>
      <c r="K56" s="8">
        <v>24880</v>
      </c>
      <c r="L56" s="8">
        <v>49760</v>
      </c>
      <c r="M56" s="66">
        <f t="shared" si="0"/>
        <v>2073.3333333333335</v>
      </c>
      <c r="N56" s="66">
        <f t="shared" si="1"/>
        <v>4146.666666666667</v>
      </c>
      <c r="O56" s="86">
        <f t="shared" si="2"/>
        <v>0.3</v>
      </c>
      <c r="P56" s="5">
        <f t="shared" si="3"/>
        <v>0.15</v>
      </c>
      <c r="Q56" s="66">
        <f>IF(OR(E56="",F56=""),"",ROUND((Supuestos!$B$2+Supuestos!$B$3)*(Supuestos!$B$4+Supuestos!$B$5*E56/Supuestos!$B$6)*IFERROR(VLOOKUP(TRIM(C56),Supuestos!$A$17:$B$29,2,FALSE),IFERROR(VLOOKUP(TRIM(D56),Supuestos!$A$17:$B$29,2,FALSE),1))+Supuestos!$B$7*VLOOKUP(MIN(F56,4),Supuestos!$D$2:$E$5,2,TRUE)+Supuestos!$B$8,0))</f>
        <v>125</v>
      </c>
      <c r="R56" s="73">
        <f t="shared" si="4"/>
        <v>747</v>
      </c>
      <c r="S56" s="76">
        <f t="shared" si="5"/>
        <v>0.36028938906752411</v>
      </c>
      <c r="T56" s="74">
        <f t="shared" si="6"/>
        <v>0.18014469453376206</v>
      </c>
    </row>
    <row r="57" spans="3:20" ht="15" customHeight="1" thickBot="1" x14ac:dyDescent="0.35">
      <c r="C57" s="1" t="s">
        <v>16</v>
      </c>
      <c r="D57" s="9" t="s">
        <v>23</v>
      </c>
      <c r="E57" s="7">
        <v>77</v>
      </c>
      <c r="F57" s="7">
        <v>2</v>
      </c>
      <c r="G57" s="7">
        <v>1</v>
      </c>
      <c r="H57" s="7">
        <v>0</v>
      </c>
      <c r="I57" s="7">
        <v>551</v>
      </c>
      <c r="J57" s="7" t="s">
        <v>21</v>
      </c>
      <c r="K57" s="8">
        <v>22040</v>
      </c>
      <c r="L57" s="8">
        <v>44080</v>
      </c>
      <c r="M57" s="66">
        <f t="shared" si="0"/>
        <v>1836.6666666666667</v>
      </c>
      <c r="N57" s="66">
        <f t="shared" si="1"/>
        <v>3673.3333333333335</v>
      </c>
      <c r="O57" s="86">
        <f t="shared" si="2"/>
        <v>0.3</v>
      </c>
      <c r="P57" s="5">
        <f t="shared" si="3"/>
        <v>0.15</v>
      </c>
      <c r="Q57" s="66">
        <f>IF(OR(E57="",F57=""),"",ROUND((Supuestos!$B$2+Supuestos!$B$3)*(Supuestos!$B$4+Supuestos!$B$5*E57/Supuestos!$B$6)*IFERROR(VLOOKUP(TRIM(C57),Supuestos!$A$17:$B$29,2,FALSE),IFERROR(VLOOKUP(TRIM(D57),Supuestos!$A$17:$B$29,2,FALSE),1))+Supuestos!$B$7*VLOOKUP(MIN(F57,4),Supuestos!$D$2:$E$5,2,TRUE)+Supuestos!$B$8,0))</f>
        <v>118</v>
      </c>
      <c r="R57" s="73">
        <f t="shared" si="4"/>
        <v>669</v>
      </c>
      <c r="S57" s="76">
        <f t="shared" si="5"/>
        <v>0.36424682395644281</v>
      </c>
      <c r="T57" s="74">
        <f t="shared" si="6"/>
        <v>0.18212341197822141</v>
      </c>
    </row>
    <row r="58" spans="3:20" ht="15" customHeight="1" thickBot="1" x14ac:dyDescent="0.35">
      <c r="C58" s="1" t="s">
        <v>16</v>
      </c>
      <c r="D58" s="9" t="s">
        <v>23</v>
      </c>
      <c r="E58" s="7">
        <v>91</v>
      </c>
      <c r="F58" s="7">
        <v>3</v>
      </c>
      <c r="G58" s="7">
        <v>2</v>
      </c>
      <c r="H58" s="7">
        <v>0</v>
      </c>
      <c r="I58" s="7">
        <v>626</v>
      </c>
      <c r="J58" s="6" t="s">
        <v>18</v>
      </c>
      <c r="K58" s="8">
        <v>25040</v>
      </c>
      <c r="L58" s="8">
        <v>50080</v>
      </c>
      <c r="M58" s="66">
        <f t="shared" si="0"/>
        <v>2086.6666666666665</v>
      </c>
      <c r="N58" s="66">
        <f t="shared" si="1"/>
        <v>4173.333333333333</v>
      </c>
      <c r="O58" s="86">
        <f t="shared" si="2"/>
        <v>0.30000000000000004</v>
      </c>
      <c r="P58" s="5">
        <f t="shared" si="3"/>
        <v>0.15000000000000002</v>
      </c>
      <c r="Q58" s="66">
        <f>IF(OR(E58="",F58=""),"",ROUND((Supuestos!$B$2+Supuestos!$B$3)*(Supuestos!$B$4+Supuestos!$B$5*E58/Supuestos!$B$6)*IFERROR(VLOOKUP(TRIM(C58),Supuestos!$A$17:$B$29,2,FALSE),IFERROR(VLOOKUP(TRIM(D58),Supuestos!$A$17:$B$29,2,FALSE),1))+Supuestos!$B$7*VLOOKUP(MIN(F58,4),Supuestos!$D$2:$E$5,2,TRUE)+Supuestos!$B$8,0))</f>
        <v>125</v>
      </c>
      <c r="R58" s="73">
        <f t="shared" si="4"/>
        <v>751</v>
      </c>
      <c r="S58" s="76">
        <f t="shared" si="5"/>
        <v>0.35990415335463261</v>
      </c>
      <c r="T58" s="74">
        <f t="shared" si="6"/>
        <v>0.1799520766773163</v>
      </c>
    </row>
    <row r="59" spans="3:20" ht="15" customHeight="1" thickBot="1" x14ac:dyDescent="0.35">
      <c r="C59" s="1" t="s">
        <v>16</v>
      </c>
      <c r="D59" s="9" t="s">
        <v>23</v>
      </c>
      <c r="E59" s="7">
        <v>75</v>
      </c>
      <c r="F59" s="7">
        <v>2</v>
      </c>
      <c r="G59" s="7">
        <v>1</v>
      </c>
      <c r="H59" s="7">
        <v>0</v>
      </c>
      <c r="I59" s="7">
        <v>537</v>
      </c>
      <c r="J59" s="7" t="s">
        <v>21</v>
      </c>
      <c r="K59" s="8">
        <v>21480</v>
      </c>
      <c r="L59" s="8">
        <v>42960</v>
      </c>
      <c r="M59" s="66">
        <f t="shared" si="0"/>
        <v>1790</v>
      </c>
      <c r="N59" s="66">
        <f t="shared" si="1"/>
        <v>3580</v>
      </c>
      <c r="O59" s="86">
        <f t="shared" si="2"/>
        <v>0.3</v>
      </c>
      <c r="P59" s="5">
        <f t="shared" si="3"/>
        <v>0.15</v>
      </c>
      <c r="Q59" s="66">
        <f>IF(OR(E59="",F59=""),"",ROUND((Supuestos!$B$2+Supuestos!$B$3)*(Supuestos!$B$4+Supuestos!$B$5*E59/Supuestos!$B$6)*IFERROR(VLOOKUP(TRIM(C59),Supuestos!$A$17:$B$29,2,FALSE),IFERROR(VLOOKUP(TRIM(D59),Supuestos!$A$17:$B$29,2,FALSE),1))+Supuestos!$B$7*VLOOKUP(MIN(F59,4),Supuestos!$D$2:$E$5,2,TRUE)+Supuestos!$B$8,0))</f>
        <v>117</v>
      </c>
      <c r="R59" s="73">
        <f t="shared" si="4"/>
        <v>654</v>
      </c>
      <c r="S59" s="76">
        <f t="shared" si="5"/>
        <v>0.36536312849162011</v>
      </c>
      <c r="T59" s="74">
        <f t="shared" si="6"/>
        <v>0.18268156424581006</v>
      </c>
    </row>
    <row r="60" spans="3:20" ht="15" customHeight="1" thickBot="1" x14ac:dyDescent="0.35">
      <c r="C60" s="1" t="s">
        <v>16</v>
      </c>
      <c r="D60" s="9" t="s">
        <v>23</v>
      </c>
      <c r="E60" s="7">
        <v>73</v>
      </c>
      <c r="F60" s="7">
        <v>2</v>
      </c>
      <c r="G60" s="7">
        <v>1</v>
      </c>
      <c r="H60" s="7">
        <v>0</v>
      </c>
      <c r="I60" s="7">
        <v>523</v>
      </c>
      <c r="J60" s="7" t="s">
        <v>21</v>
      </c>
      <c r="K60" s="8">
        <v>20920</v>
      </c>
      <c r="L60" s="8">
        <v>41840</v>
      </c>
      <c r="M60" s="66">
        <f t="shared" si="0"/>
        <v>1743.3333333333333</v>
      </c>
      <c r="N60" s="66">
        <f t="shared" si="1"/>
        <v>3486.6666666666665</v>
      </c>
      <c r="O60" s="86">
        <f t="shared" si="2"/>
        <v>0.3</v>
      </c>
      <c r="P60" s="5">
        <f t="shared" si="3"/>
        <v>0.15</v>
      </c>
      <c r="Q60" s="66">
        <f>IF(OR(E60="",F60=""),"",ROUND((Supuestos!$B$2+Supuestos!$B$3)*(Supuestos!$B$4+Supuestos!$B$5*E60/Supuestos!$B$6)*IFERROR(VLOOKUP(TRIM(C60),Supuestos!$A$17:$B$29,2,FALSE),IFERROR(VLOOKUP(TRIM(D60),Supuestos!$A$17:$B$29,2,FALSE),1))+Supuestos!$B$7*VLOOKUP(MIN(F60,4),Supuestos!$D$2:$E$5,2,TRUE)+Supuestos!$B$8,0))</f>
        <v>116</v>
      </c>
      <c r="R60" s="73">
        <f t="shared" si="4"/>
        <v>639</v>
      </c>
      <c r="S60" s="76">
        <f t="shared" si="5"/>
        <v>0.36653919694072662</v>
      </c>
      <c r="T60" s="74">
        <f t="shared" si="6"/>
        <v>0.18326959847036331</v>
      </c>
    </row>
    <row r="61" spans="3:20" ht="15" customHeight="1" thickBot="1" x14ac:dyDescent="0.35">
      <c r="C61" s="1" t="s">
        <v>16</v>
      </c>
      <c r="D61" s="9" t="s">
        <v>23</v>
      </c>
      <c r="E61" s="7">
        <v>74</v>
      </c>
      <c r="F61" s="7">
        <v>2</v>
      </c>
      <c r="G61" s="7">
        <v>1</v>
      </c>
      <c r="H61" s="7">
        <v>0</v>
      </c>
      <c r="I61" s="7">
        <v>530</v>
      </c>
      <c r="J61" s="7" t="s">
        <v>21</v>
      </c>
      <c r="K61" s="8">
        <v>21200</v>
      </c>
      <c r="L61" s="8">
        <v>42400</v>
      </c>
      <c r="M61" s="66">
        <f t="shared" si="0"/>
        <v>1766.6666666666667</v>
      </c>
      <c r="N61" s="66">
        <f t="shared" si="1"/>
        <v>3533.3333333333335</v>
      </c>
      <c r="O61" s="86">
        <f t="shared" si="2"/>
        <v>0.3</v>
      </c>
      <c r="P61" s="5">
        <f t="shared" si="3"/>
        <v>0.15</v>
      </c>
      <c r="Q61" s="66">
        <f>IF(OR(E61="",F61=""),"",ROUND((Supuestos!$B$2+Supuestos!$B$3)*(Supuestos!$B$4+Supuestos!$B$5*E61/Supuestos!$B$6)*IFERROR(VLOOKUP(TRIM(C61),Supuestos!$A$17:$B$29,2,FALSE),IFERROR(VLOOKUP(TRIM(D61),Supuestos!$A$17:$B$29,2,FALSE),1))+Supuestos!$B$7*VLOOKUP(MIN(F61,4),Supuestos!$D$2:$E$5,2,TRUE)+Supuestos!$B$8,0))</f>
        <v>117</v>
      </c>
      <c r="R61" s="73">
        <f t="shared" si="4"/>
        <v>647</v>
      </c>
      <c r="S61" s="76">
        <f t="shared" si="5"/>
        <v>0.36622641509433962</v>
      </c>
      <c r="T61" s="74">
        <f t="shared" si="6"/>
        <v>0.18311320754716981</v>
      </c>
    </row>
    <row r="62" spans="3:20" ht="15" customHeight="1" thickBot="1" x14ac:dyDescent="0.35">
      <c r="C62" s="1" t="s">
        <v>16</v>
      </c>
      <c r="D62" s="9" t="s">
        <v>23</v>
      </c>
      <c r="E62" s="7">
        <v>72</v>
      </c>
      <c r="F62" s="7">
        <v>3</v>
      </c>
      <c r="G62" s="7">
        <v>1</v>
      </c>
      <c r="H62" s="7">
        <v>0</v>
      </c>
      <c r="I62" s="7">
        <v>516</v>
      </c>
      <c r="J62" s="6" t="s">
        <v>18</v>
      </c>
      <c r="K62" s="8">
        <v>20640</v>
      </c>
      <c r="L62" s="8">
        <v>41280</v>
      </c>
      <c r="M62" s="66">
        <f t="shared" si="0"/>
        <v>1720</v>
      </c>
      <c r="N62" s="66">
        <f t="shared" si="1"/>
        <v>3440</v>
      </c>
      <c r="O62" s="86">
        <f t="shared" si="2"/>
        <v>0.3</v>
      </c>
      <c r="P62" s="5">
        <f t="shared" si="3"/>
        <v>0.15</v>
      </c>
      <c r="Q62" s="66">
        <f>IF(OR(E62="",F62=""),"",ROUND((Supuestos!$B$2+Supuestos!$B$3)*(Supuestos!$B$4+Supuestos!$B$5*E62/Supuestos!$B$6)*IFERROR(VLOOKUP(TRIM(C62),Supuestos!$A$17:$B$29,2,FALSE),IFERROR(VLOOKUP(TRIM(D62),Supuestos!$A$17:$B$29,2,FALSE),1))+Supuestos!$B$7*VLOOKUP(MIN(F62,4),Supuestos!$D$2:$E$5,2,TRUE)+Supuestos!$B$8,0))</f>
        <v>120</v>
      </c>
      <c r="R62" s="73">
        <f t="shared" si="4"/>
        <v>636</v>
      </c>
      <c r="S62" s="76">
        <f t="shared" si="5"/>
        <v>0.36976744186046512</v>
      </c>
      <c r="T62" s="74">
        <f t="shared" si="6"/>
        <v>0.18488372093023256</v>
      </c>
    </row>
    <row r="63" spans="3:20" ht="15" customHeight="1" thickBot="1" x14ac:dyDescent="0.35">
      <c r="C63" s="1" t="s">
        <v>16</v>
      </c>
      <c r="D63" s="9" t="s">
        <v>23</v>
      </c>
      <c r="E63" s="7">
        <v>81</v>
      </c>
      <c r="F63" s="7">
        <v>3</v>
      </c>
      <c r="G63" s="7">
        <v>2</v>
      </c>
      <c r="H63" s="7">
        <v>0</v>
      </c>
      <c r="I63" s="7">
        <v>580</v>
      </c>
      <c r="J63" s="6" t="s">
        <v>18</v>
      </c>
      <c r="K63" s="8">
        <v>23200</v>
      </c>
      <c r="L63" s="8">
        <v>46400</v>
      </c>
      <c r="M63" s="66">
        <f t="shared" si="0"/>
        <v>1933.3333333333333</v>
      </c>
      <c r="N63" s="66">
        <f t="shared" si="1"/>
        <v>3866.6666666666665</v>
      </c>
      <c r="O63" s="86">
        <f t="shared" si="2"/>
        <v>0.3</v>
      </c>
      <c r="P63" s="5">
        <f t="shared" si="3"/>
        <v>0.15</v>
      </c>
      <c r="Q63" s="66">
        <f>IF(OR(E63="",F63=""),"",ROUND((Supuestos!$B$2+Supuestos!$B$3)*(Supuestos!$B$4+Supuestos!$B$5*E63/Supuestos!$B$6)*IFERROR(VLOOKUP(TRIM(C63),Supuestos!$A$17:$B$29,2,FALSE),IFERROR(VLOOKUP(TRIM(D63),Supuestos!$A$17:$B$29,2,FALSE),1))+Supuestos!$B$7*VLOOKUP(MIN(F63,4),Supuestos!$D$2:$E$5,2,TRUE)+Supuestos!$B$8,0))</f>
        <v>123</v>
      </c>
      <c r="R63" s="73">
        <f t="shared" si="4"/>
        <v>703</v>
      </c>
      <c r="S63" s="76">
        <f t="shared" si="5"/>
        <v>0.36362068965517241</v>
      </c>
      <c r="T63" s="74">
        <f t="shared" si="6"/>
        <v>0.18181034482758621</v>
      </c>
    </row>
    <row r="64" spans="3:20" ht="15" customHeight="1" thickBot="1" x14ac:dyDescent="0.35">
      <c r="C64" s="1" t="s">
        <v>16</v>
      </c>
      <c r="D64" s="9" t="s">
        <v>23</v>
      </c>
      <c r="E64" s="7">
        <v>70</v>
      </c>
      <c r="F64" s="7">
        <v>3</v>
      </c>
      <c r="G64" s="7">
        <v>1</v>
      </c>
      <c r="H64" s="7">
        <v>0</v>
      </c>
      <c r="I64" s="7">
        <v>501</v>
      </c>
      <c r="J64" s="6" t="s">
        <v>18</v>
      </c>
      <c r="K64" s="8">
        <v>20040</v>
      </c>
      <c r="L64" s="8">
        <v>40080</v>
      </c>
      <c r="M64" s="66">
        <f t="shared" si="0"/>
        <v>1670</v>
      </c>
      <c r="N64" s="66">
        <f t="shared" si="1"/>
        <v>3340</v>
      </c>
      <c r="O64" s="86">
        <f t="shared" si="2"/>
        <v>0.3</v>
      </c>
      <c r="P64" s="5">
        <f t="shared" si="3"/>
        <v>0.15</v>
      </c>
      <c r="Q64" s="66">
        <f>IF(OR(E64="",F64=""),"",ROUND((Supuestos!$B$2+Supuestos!$B$3)*(Supuestos!$B$4+Supuestos!$B$5*E64/Supuestos!$B$6)*IFERROR(VLOOKUP(TRIM(C64),Supuestos!$A$17:$B$29,2,FALSE),IFERROR(VLOOKUP(TRIM(D64),Supuestos!$A$17:$B$29,2,FALSE),1))+Supuestos!$B$7*VLOOKUP(MIN(F64,4),Supuestos!$D$2:$E$5,2,TRUE)+Supuestos!$B$8,0))</f>
        <v>120</v>
      </c>
      <c r="R64" s="73">
        <f t="shared" si="4"/>
        <v>621</v>
      </c>
      <c r="S64" s="76">
        <f t="shared" si="5"/>
        <v>0.3718562874251497</v>
      </c>
      <c r="T64" s="74">
        <f t="shared" si="6"/>
        <v>0.18592814371257485</v>
      </c>
    </row>
    <row r="65" spans="3:20" ht="15" customHeight="1" thickBot="1" x14ac:dyDescent="0.35">
      <c r="C65" s="1" t="s">
        <v>16</v>
      </c>
      <c r="D65" s="9" t="s">
        <v>23</v>
      </c>
      <c r="E65" s="7">
        <v>61</v>
      </c>
      <c r="F65" s="7">
        <v>2</v>
      </c>
      <c r="G65" s="7">
        <v>1</v>
      </c>
      <c r="H65" s="7">
        <v>0</v>
      </c>
      <c r="I65" s="7">
        <v>437</v>
      </c>
      <c r="J65" s="7" t="s">
        <v>21</v>
      </c>
      <c r="K65" s="8">
        <v>17480</v>
      </c>
      <c r="L65" s="8">
        <v>34960</v>
      </c>
      <c r="M65" s="66">
        <f t="shared" si="0"/>
        <v>1456.6666666666667</v>
      </c>
      <c r="N65" s="66">
        <f t="shared" si="1"/>
        <v>2913.3333333333335</v>
      </c>
      <c r="O65" s="86">
        <f t="shared" si="2"/>
        <v>0.3</v>
      </c>
      <c r="P65" s="5">
        <f t="shared" si="3"/>
        <v>0.15</v>
      </c>
      <c r="Q65" s="66">
        <f>IF(OR(E65="",F65=""),"",ROUND((Supuestos!$B$2+Supuestos!$B$3)*(Supuestos!$B$4+Supuestos!$B$5*E65/Supuestos!$B$6)*IFERROR(VLOOKUP(TRIM(C65),Supuestos!$A$17:$B$29,2,FALSE),IFERROR(VLOOKUP(TRIM(D65),Supuestos!$A$17:$B$29,2,FALSE),1))+Supuestos!$B$7*VLOOKUP(MIN(F65,4),Supuestos!$D$2:$E$5,2,TRUE)+Supuestos!$B$8,0))</f>
        <v>113</v>
      </c>
      <c r="R65" s="73">
        <f t="shared" si="4"/>
        <v>550</v>
      </c>
      <c r="S65" s="76">
        <f t="shared" si="5"/>
        <v>0.37757437070938216</v>
      </c>
      <c r="T65" s="74">
        <f t="shared" si="6"/>
        <v>0.18878718535469108</v>
      </c>
    </row>
    <row r="66" spans="3:20" ht="15" customHeight="1" thickBot="1" x14ac:dyDescent="0.35">
      <c r="C66" s="1" t="s">
        <v>16</v>
      </c>
      <c r="D66" s="9" t="s">
        <v>23</v>
      </c>
      <c r="E66" s="7">
        <v>94</v>
      </c>
      <c r="F66" s="7">
        <v>3</v>
      </c>
      <c r="G66" s="7">
        <v>2</v>
      </c>
      <c r="H66" s="7">
        <v>0</v>
      </c>
      <c r="I66" s="7">
        <v>639</v>
      </c>
      <c r="J66" s="6" t="s">
        <v>18</v>
      </c>
      <c r="K66" s="8">
        <v>25560</v>
      </c>
      <c r="L66" s="8">
        <v>51120</v>
      </c>
      <c r="M66" s="66">
        <f t="shared" ref="M66:M129" si="7">K66/12</f>
        <v>2130</v>
      </c>
      <c r="N66" s="66">
        <f t="shared" ref="N66:N129" si="8">L66/12</f>
        <v>4260</v>
      </c>
      <c r="O66" s="86">
        <f t="shared" ref="O66:O129" si="9">I66/M66</f>
        <v>0.3</v>
      </c>
      <c r="P66" s="5">
        <f t="shared" ref="P66:P129" si="10">I66/N66</f>
        <v>0.15</v>
      </c>
      <c r="Q66" s="66">
        <f>IF(OR(E66="",F66=""),"",ROUND((Supuestos!$B$2+Supuestos!$B$3)*(Supuestos!$B$4+Supuestos!$B$5*E66/Supuestos!$B$6)*IFERROR(VLOOKUP(TRIM(C66),Supuestos!$A$17:$B$29,2,FALSE),IFERROR(VLOOKUP(TRIM(D66),Supuestos!$A$17:$B$29,2,FALSE),1))+Supuestos!$B$7*VLOOKUP(MIN(F66,4),Supuestos!$D$2:$E$5,2,TRUE)+Supuestos!$B$8,0))</f>
        <v>126</v>
      </c>
      <c r="R66" s="73">
        <f t="shared" si="4"/>
        <v>765</v>
      </c>
      <c r="S66" s="76">
        <f t="shared" si="5"/>
        <v>0.35915492957746481</v>
      </c>
      <c r="T66" s="74">
        <f t="shared" si="6"/>
        <v>0.1795774647887324</v>
      </c>
    </row>
    <row r="67" spans="3:20" ht="15" customHeight="1" thickBot="1" x14ac:dyDescent="0.35">
      <c r="C67" s="1" t="s">
        <v>16</v>
      </c>
      <c r="D67" s="9" t="s">
        <v>23</v>
      </c>
      <c r="E67" s="7">
        <v>87</v>
      </c>
      <c r="F67" s="7">
        <v>3</v>
      </c>
      <c r="G67" s="7">
        <v>2</v>
      </c>
      <c r="H67" s="7">
        <v>0</v>
      </c>
      <c r="I67" s="7">
        <v>610</v>
      </c>
      <c r="J67" s="6" t="s">
        <v>18</v>
      </c>
      <c r="K67" s="8">
        <v>24400</v>
      </c>
      <c r="L67" s="8">
        <v>48800</v>
      </c>
      <c r="M67" s="66">
        <f t="shared" si="7"/>
        <v>2033.3333333333333</v>
      </c>
      <c r="N67" s="66">
        <f t="shared" si="8"/>
        <v>4066.6666666666665</v>
      </c>
      <c r="O67" s="86">
        <f t="shared" si="9"/>
        <v>0.3</v>
      </c>
      <c r="P67" s="5">
        <f t="shared" si="10"/>
        <v>0.15</v>
      </c>
      <c r="Q67" s="66">
        <f>IF(OR(E67="",F67=""),"",ROUND((Supuestos!$B$2+Supuestos!$B$3)*(Supuestos!$B$4+Supuestos!$B$5*E67/Supuestos!$B$6)*IFERROR(VLOOKUP(TRIM(C67),Supuestos!$A$17:$B$29,2,FALSE),IFERROR(VLOOKUP(TRIM(D67),Supuestos!$A$17:$B$29,2,FALSE),1))+Supuestos!$B$7*VLOOKUP(MIN(F67,4),Supuestos!$D$2:$E$5,2,TRUE)+Supuestos!$B$8,0))</f>
        <v>124</v>
      </c>
      <c r="R67" s="73">
        <f t="shared" ref="R67:R130" si="11">Q67+I67</f>
        <v>734</v>
      </c>
      <c r="S67" s="76">
        <f t="shared" ref="S67:S130" si="12">R67/M67</f>
        <v>0.36098360655737705</v>
      </c>
      <c r="T67" s="74">
        <f t="shared" ref="T67:T130" si="13">R67/N67</f>
        <v>0.18049180327868852</v>
      </c>
    </row>
    <row r="68" spans="3:20" ht="15" customHeight="1" thickBot="1" x14ac:dyDescent="0.35">
      <c r="C68" s="1" t="s">
        <v>16</v>
      </c>
      <c r="D68" s="1" t="s">
        <v>23</v>
      </c>
      <c r="E68" s="3">
        <v>91</v>
      </c>
      <c r="F68" s="3">
        <v>2</v>
      </c>
      <c r="G68" s="3">
        <v>2</v>
      </c>
      <c r="H68" s="3">
        <v>0</v>
      </c>
      <c r="I68" s="3">
        <v>626</v>
      </c>
      <c r="J68" s="3" t="s">
        <v>21</v>
      </c>
      <c r="K68" s="4">
        <v>25040</v>
      </c>
      <c r="L68" s="4">
        <v>50080</v>
      </c>
      <c r="M68" s="66">
        <f t="shared" si="7"/>
        <v>2086.6666666666665</v>
      </c>
      <c r="N68" s="66">
        <f t="shared" si="8"/>
        <v>4173.333333333333</v>
      </c>
      <c r="O68" s="86">
        <f t="shared" si="9"/>
        <v>0.30000000000000004</v>
      </c>
      <c r="P68" s="5">
        <f t="shared" si="10"/>
        <v>0.15000000000000002</v>
      </c>
      <c r="Q68" s="66">
        <f>IF(OR(E68="",F68=""),"",ROUND((Supuestos!$B$2+Supuestos!$B$3)*(Supuestos!$B$4+Supuestos!$B$5*E68/Supuestos!$B$6)*IFERROR(VLOOKUP(TRIM(C68),Supuestos!$A$17:$B$29,2,FALSE),IFERROR(VLOOKUP(TRIM(D68),Supuestos!$A$17:$B$29,2,FALSE),1))+Supuestos!$B$7*VLOOKUP(MIN(F68,4),Supuestos!$D$2:$E$5,2,TRUE)+Supuestos!$B$8,0))</f>
        <v>122</v>
      </c>
      <c r="R68" s="73">
        <f t="shared" si="11"/>
        <v>748</v>
      </c>
      <c r="S68" s="76">
        <f t="shared" si="12"/>
        <v>0.35846645367412144</v>
      </c>
      <c r="T68" s="74">
        <f t="shared" si="13"/>
        <v>0.17923322683706072</v>
      </c>
    </row>
    <row r="69" spans="3:20" ht="15" customHeight="1" thickBot="1" x14ac:dyDescent="0.35">
      <c r="C69" s="1" t="s">
        <v>16</v>
      </c>
      <c r="D69" s="9" t="s">
        <v>23</v>
      </c>
      <c r="E69" s="7">
        <v>75</v>
      </c>
      <c r="F69" s="7">
        <v>2</v>
      </c>
      <c r="G69" s="7">
        <v>1</v>
      </c>
      <c r="H69" s="7">
        <v>0</v>
      </c>
      <c r="I69" s="7">
        <v>537</v>
      </c>
      <c r="J69" s="7" t="s">
        <v>21</v>
      </c>
      <c r="K69" s="8">
        <v>21480</v>
      </c>
      <c r="L69" s="8">
        <v>42960</v>
      </c>
      <c r="M69" s="66">
        <f t="shared" si="7"/>
        <v>1790</v>
      </c>
      <c r="N69" s="66">
        <f t="shared" si="8"/>
        <v>3580</v>
      </c>
      <c r="O69" s="86">
        <f t="shared" si="9"/>
        <v>0.3</v>
      </c>
      <c r="P69" s="5">
        <f t="shared" si="10"/>
        <v>0.15</v>
      </c>
      <c r="Q69" s="66">
        <f>IF(OR(E69="",F69=""),"",ROUND((Supuestos!$B$2+Supuestos!$B$3)*(Supuestos!$B$4+Supuestos!$B$5*E69/Supuestos!$B$6)*IFERROR(VLOOKUP(TRIM(C69),Supuestos!$A$17:$B$29,2,FALSE),IFERROR(VLOOKUP(TRIM(D69),Supuestos!$A$17:$B$29,2,FALSE),1))+Supuestos!$B$7*VLOOKUP(MIN(F69,4),Supuestos!$D$2:$E$5,2,TRUE)+Supuestos!$B$8,0))</f>
        <v>117</v>
      </c>
      <c r="R69" s="73">
        <f t="shared" si="11"/>
        <v>654</v>
      </c>
      <c r="S69" s="76">
        <f t="shared" si="12"/>
        <v>0.36536312849162011</v>
      </c>
      <c r="T69" s="74">
        <f t="shared" si="13"/>
        <v>0.18268156424581006</v>
      </c>
    </row>
    <row r="70" spans="3:20" ht="15" customHeight="1" thickBot="1" x14ac:dyDescent="0.35">
      <c r="C70" s="1" t="s">
        <v>16</v>
      </c>
      <c r="D70" s="9" t="s">
        <v>23</v>
      </c>
      <c r="E70" s="7">
        <v>75</v>
      </c>
      <c r="F70" s="7">
        <v>2</v>
      </c>
      <c r="G70" s="7">
        <v>1</v>
      </c>
      <c r="H70" s="7">
        <v>0</v>
      </c>
      <c r="I70" s="7">
        <v>537</v>
      </c>
      <c r="J70" s="7" t="s">
        <v>21</v>
      </c>
      <c r="K70" s="8">
        <v>21480</v>
      </c>
      <c r="L70" s="8">
        <v>42960</v>
      </c>
      <c r="M70" s="66">
        <f t="shared" si="7"/>
        <v>1790</v>
      </c>
      <c r="N70" s="66">
        <f t="shared" si="8"/>
        <v>3580</v>
      </c>
      <c r="O70" s="86">
        <f t="shared" si="9"/>
        <v>0.3</v>
      </c>
      <c r="P70" s="5">
        <f t="shared" si="10"/>
        <v>0.15</v>
      </c>
      <c r="Q70" s="66">
        <f>IF(OR(E70="",F70=""),"",ROUND((Supuestos!$B$2+Supuestos!$B$3)*(Supuestos!$B$4+Supuestos!$B$5*E70/Supuestos!$B$6)*IFERROR(VLOOKUP(TRIM(C70),Supuestos!$A$17:$B$29,2,FALSE),IFERROR(VLOOKUP(TRIM(D70),Supuestos!$A$17:$B$29,2,FALSE),1))+Supuestos!$B$7*VLOOKUP(MIN(F70,4),Supuestos!$D$2:$E$5,2,TRUE)+Supuestos!$B$8,0))</f>
        <v>117</v>
      </c>
      <c r="R70" s="73">
        <f t="shared" si="11"/>
        <v>654</v>
      </c>
      <c r="S70" s="76">
        <f t="shared" si="12"/>
        <v>0.36536312849162011</v>
      </c>
      <c r="T70" s="74">
        <f t="shared" si="13"/>
        <v>0.18268156424581006</v>
      </c>
    </row>
    <row r="71" spans="3:20" ht="15" customHeight="1" thickBot="1" x14ac:dyDescent="0.35">
      <c r="C71" s="1" t="s">
        <v>16</v>
      </c>
      <c r="D71" s="9" t="s">
        <v>23</v>
      </c>
      <c r="E71" s="7">
        <v>73</v>
      </c>
      <c r="F71" s="7">
        <v>2</v>
      </c>
      <c r="G71" s="7">
        <v>1</v>
      </c>
      <c r="H71" s="7">
        <v>0</v>
      </c>
      <c r="I71" s="7">
        <v>523</v>
      </c>
      <c r="J71" s="7" t="s">
        <v>21</v>
      </c>
      <c r="K71" s="8">
        <v>20920</v>
      </c>
      <c r="L71" s="8">
        <v>41840</v>
      </c>
      <c r="M71" s="66">
        <f t="shared" si="7"/>
        <v>1743.3333333333333</v>
      </c>
      <c r="N71" s="66">
        <f t="shared" si="8"/>
        <v>3486.6666666666665</v>
      </c>
      <c r="O71" s="86">
        <f t="shared" si="9"/>
        <v>0.3</v>
      </c>
      <c r="P71" s="5">
        <f t="shared" si="10"/>
        <v>0.15</v>
      </c>
      <c r="Q71" s="66">
        <f>IF(OR(E71="",F71=""),"",ROUND((Supuestos!$B$2+Supuestos!$B$3)*(Supuestos!$B$4+Supuestos!$B$5*E71/Supuestos!$B$6)*IFERROR(VLOOKUP(TRIM(C71),Supuestos!$A$17:$B$29,2,FALSE),IFERROR(VLOOKUP(TRIM(D71),Supuestos!$A$17:$B$29,2,FALSE),1))+Supuestos!$B$7*VLOOKUP(MIN(F71,4),Supuestos!$D$2:$E$5,2,TRUE)+Supuestos!$B$8,0))</f>
        <v>116</v>
      </c>
      <c r="R71" s="73">
        <f t="shared" si="11"/>
        <v>639</v>
      </c>
      <c r="S71" s="76">
        <f t="shared" si="12"/>
        <v>0.36653919694072662</v>
      </c>
      <c r="T71" s="74">
        <f t="shared" si="13"/>
        <v>0.18326959847036331</v>
      </c>
    </row>
    <row r="72" spans="3:20" ht="15" customHeight="1" thickBot="1" x14ac:dyDescent="0.35">
      <c r="C72" s="1" t="s">
        <v>16</v>
      </c>
      <c r="D72" s="9" t="s">
        <v>23</v>
      </c>
      <c r="E72" s="7">
        <v>74</v>
      </c>
      <c r="F72" s="7">
        <v>2</v>
      </c>
      <c r="G72" s="7">
        <v>1</v>
      </c>
      <c r="H72" s="7">
        <v>0</v>
      </c>
      <c r="I72" s="7">
        <v>530</v>
      </c>
      <c r="J72" s="7" t="s">
        <v>21</v>
      </c>
      <c r="K72" s="8">
        <v>21200</v>
      </c>
      <c r="L72" s="8">
        <v>42400</v>
      </c>
      <c r="M72" s="66">
        <f t="shared" si="7"/>
        <v>1766.6666666666667</v>
      </c>
      <c r="N72" s="66">
        <f t="shared" si="8"/>
        <v>3533.3333333333335</v>
      </c>
      <c r="O72" s="86">
        <f t="shared" si="9"/>
        <v>0.3</v>
      </c>
      <c r="P72" s="5">
        <f t="shared" si="10"/>
        <v>0.15</v>
      </c>
      <c r="Q72" s="66">
        <f>IF(OR(E72="",F72=""),"",ROUND((Supuestos!$B$2+Supuestos!$B$3)*(Supuestos!$B$4+Supuestos!$B$5*E72/Supuestos!$B$6)*IFERROR(VLOOKUP(TRIM(C72),Supuestos!$A$17:$B$29,2,FALSE),IFERROR(VLOOKUP(TRIM(D72),Supuestos!$A$17:$B$29,2,FALSE),1))+Supuestos!$B$7*VLOOKUP(MIN(F72,4),Supuestos!$D$2:$E$5,2,TRUE)+Supuestos!$B$8,0))</f>
        <v>117</v>
      </c>
      <c r="R72" s="73">
        <f t="shared" si="11"/>
        <v>647</v>
      </c>
      <c r="S72" s="76">
        <f t="shared" si="12"/>
        <v>0.36622641509433962</v>
      </c>
      <c r="T72" s="74">
        <f t="shared" si="13"/>
        <v>0.18311320754716981</v>
      </c>
    </row>
    <row r="73" spans="3:20" ht="15" customHeight="1" thickBot="1" x14ac:dyDescent="0.35">
      <c r="C73" s="1" t="s">
        <v>16</v>
      </c>
      <c r="D73" s="9" t="s">
        <v>23</v>
      </c>
      <c r="E73" s="7">
        <v>72</v>
      </c>
      <c r="F73" s="7">
        <v>2</v>
      </c>
      <c r="G73" s="7">
        <v>1</v>
      </c>
      <c r="H73" s="7">
        <v>0</v>
      </c>
      <c r="I73" s="7">
        <v>516</v>
      </c>
      <c r="J73" s="7" t="s">
        <v>21</v>
      </c>
      <c r="K73" s="8">
        <v>20640</v>
      </c>
      <c r="L73" s="8">
        <v>41280</v>
      </c>
      <c r="M73" s="66">
        <f t="shared" si="7"/>
        <v>1720</v>
      </c>
      <c r="N73" s="66">
        <f t="shared" si="8"/>
        <v>3440</v>
      </c>
      <c r="O73" s="86">
        <f t="shared" si="9"/>
        <v>0.3</v>
      </c>
      <c r="P73" s="5">
        <f t="shared" si="10"/>
        <v>0.15</v>
      </c>
      <c r="Q73" s="66">
        <f>IF(OR(E73="",F73=""),"",ROUND((Supuestos!$B$2+Supuestos!$B$3)*(Supuestos!$B$4+Supuestos!$B$5*E73/Supuestos!$B$6)*IFERROR(VLOOKUP(TRIM(C73),Supuestos!$A$17:$B$29,2,FALSE),IFERROR(VLOOKUP(TRIM(D73),Supuestos!$A$17:$B$29,2,FALSE),1))+Supuestos!$B$7*VLOOKUP(MIN(F73,4),Supuestos!$D$2:$E$5,2,TRUE)+Supuestos!$B$8,0))</f>
        <v>116</v>
      </c>
      <c r="R73" s="73">
        <f t="shared" si="11"/>
        <v>632</v>
      </c>
      <c r="S73" s="76">
        <f t="shared" si="12"/>
        <v>0.36744186046511629</v>
      </c>
      <c r="T73" s="74">
        <f t="shared" si="13"/>
        <v>0.18372093023255814</v>
      </c>
    </row>
    <row r="74" spans="3:20" ht="15" customHeight="1" thickBot="1" x14ac:dyDescent="0.35">
      <c r="C74" s="1" t="s">
        <v>16</v>
      </c>
      <c r="D74" s="9" t="s">
        <v>23</v>
      </c>
      <c r="E74" s="7">
        <v>81</v>
      </c>
      <c r="F74" s="7">
        <v>3</v>
      </c>
      <c r="G74" s="7">
        <v>1</v>
      </c>
      <c r="H74" s="7">
        <v>0</v>
      </c>
      <c r="I74" s="7">
        <v>580</v>
      </c>
      <c r="J74" s="6" t="s">
        <v>18</v>
      </c>
      <c r="K74" s="8">
        <v>23200</v>
      </c>
      <c r="L74" s="8">
        <v>46400</v>
      </c>
      <c r="M74" s="66">
        <f t="shared" si="7"/>
        <v>1933.3333333333333</v>
      </c>
      <c r="N74" s="66">
        <f t="shared" si="8"/>
        <v>3866.6666666666665</v>
      </c>
      <c r="O74" s="86">
        <f t="shared" si="9"/>
        <v>0.3</v>
      </c>
      <c r="P74" s="5">
        <f t="shared" si="10"/>
        <v>0.15</v>
      </c>
      <c r="Q74" s="66">
        <f>IF(OR(E74="",F74=""),"",ROUND((Supuestos!$B$2+Supuestos!$B$3)*(Supuestos!$B$4+Supuestos!$B$5*E74/Supuestos!$B$6)*IFERROR(VLOOKUP(TRIM(C74),Supuestos!$A$17:$B$29,2,FALSE),IFERROR(VLOOKUP(TRIM(D74),Supuestos!$A$17:$B$29,2,FALSE),1))+Supuestos!$B$7*VLOOKUP(MIN(F74,4),Supuestos!$D$2:$E$5,2,TRUE)+Supuestos!$B$8,0))</f>
        <v>123</v>
      </c>
      <c r="R74" s="73">
        <f t="shared" si="11"/>
        <v>703</v>
      </c>
      <c r="S74" s="76">
        <f t="shared" si="12"/>
        <v>0.36362068965517241</v>
      </c>
      <c r="T74" s="74">
        <f t="shared" si="13"/>
        <v>0.18181034482758621</v>
      </c>
    </row>
    <row r="75" spans="3:20" ht="15" customHeight="1" thickBot="1" x14ac:dyDescent="0.35">
      <c r="C75" s="1" t="s">
        <v>16</v>
      </c>
      <c r="D75" s="9" t="s">
        <v>23</v>
      </c>
      <c r="E75" s="7">
        <v>70</v>
      </c>
      <c r="F75" s="7">
        <v>2</v>
      </c>
      <c r="G75" s="7">
        <v>1</v>
      </c>
      <c r="H75" s="7">
        <v>0</v>
      </c>
      <c r="I75" s="7">
        <v>501</v>
      </c>
      <c r="J75" s="7" t="s">
        <v>21</v>
      </c>
      <c r="K75" s="8">
        <v>20040</v>
      </c>
      <c r="L75" s="8">
        <v>40080</v>
      </c>
      <c r="M75" s="66">
        <f t="shared" si="7"/>
        <v>1670</v>
      </c>
      <c r="N75" s="66">
        <f t="shared" si="8"/>
        <v>3340</v>
      </c>
      <c r="O75" s="86">
        <f t="shared" si="9"/>
        <v>0.3</v>
      </c>
      <c r="P75" s="5">
        <f t="shared" si="10"/>
        <v>0.15</v>
      </c>
      <c r="Q75" s="66">
        <f>IF(OR(E75="",F75=""),"",ROUND((Supuestos!$B$2+Supuestos!$B$3)*(Supuestos!$B$4+Supuestos!$B$5*E75/Supuestos!$B$6)*IFERROR(VLOOKUP(TRIM(C75),Supuestos!$A$17:$B$29,2,FALSE),IFERROR(VLOOKUP(TRIM(D75),Supuestos!$A$17:$B$29,2,FALSE),1))+Supuestos!$B$7*VLOOKUP(MIN(F75,4),Supuestos!$D$2:$E$5,2,TRUE)+Supuestos!$B$8,0))</f>
        <v>116</v>
      </c>
      <c r="R75" s="73">
        <f t="shared" si="11"/>
        <v>617</v>
      </c>
      <c r="S75" s="76">
        <f t="shared" si="12"/>
        <v>0.36946107784431137</v>
      </c>
      <c r="T75" s="74">
        <f t="shared" si="13"/>
        <v>0.18473053892215568</v>
      </c>
    </row>
    <row r="76" spans="3:20" ht="15" customHeight="1" thickBot="1" x14ac:dyDescent="0.35">
      <c r="C76" s="1" t="s">
        <v>16</v>
      </c>
      <c r="D76" s="9" t="s">
        <v>23</v>
      </c>
      <c r="E76" s="7">
        <v>87</v>
      </c>
      <c r="F76" s="7">
        <v>3</v>
      </c>
      <c r="G76" s="7">
        <v>2</v>
      </c>
      <c r="H76" s="7">
        <v>0</v>
      </c>
      <c r="I76" s="7">
        <v>612</v>
      </c>
      <c r="J76" s="6" t="s">
        <v>18</v>
      </c>
      <c r="K76" s="8">
        <v>24480</v>
      </c>
      <c r="L76" s="8">
        <v>48960</v>
      </c>
      <c r="M76" s="66">
        <f t="shared" si="7"/>
        <v>2040</v>
      </c>
      <c r="N76" s="66">
        <f t="shared" si="8"/>
        <v>4080</v>
      </c>
      <c r="O76" s="86">
        <f t="shared" si="9"/>
        <v>0.3</v>
      </c>
      <c r="P76" s="5">
        <f t="shared" si="10"/>
        <v>0.15</v>
      </c>
      <c r="Q76" s="66">
        <f>IF(OR(E76="",F76=""),"",ROUND((Supuestos!$B$2+Supuestos!$B$3)*(Supuestos!$B$4+Supuestos!$B$5*E76/Supuestos!$B$6)*IFERROR(VLOOKUP(TRIM(C76),Supuestos!$A$17:$B$29,2,FALSE),IFERROR(VLOOKUP(TRIM(D76),Supuestos!$A$17:$B$29,2,FALSE),1))+Supuestos!$B$7*VLOOKUP(MIN(F76,4),Supuestos!$D$2:$E$5,2,TRUE)+Supuestos!$B$8,0))</f>
        <v>124</v>
      </c>
      <c r="R76" s="73">
        <f t="shared" si="11"/>
        <v>736</v>
      </c>
      <c r="S76" s="76">
        <f t="shared" si="12"/>
        <v>0.36078431372549019</v>
      </c>
      <c r="T76" s="74">
        <f t="shared" si="13"/>
        <v>0.1803921568627451</v>
      </c>
    </row>
    <row r="77" spans="3:20" ht="15" customHeight="1" thickBot="1" x14ac:dyDescent="0.35">
      <c r="C77" s="1" t="s">
        <v>16</v>
      </c>
      <c r="D77" s="9" t="s">
        <v>23</v>
      </c>
      <c r="E77" s="7">
        <v>87</v>
      </c>
      <c r="F77" s="7">
        <v>3</v>
      </c>
      <c r="G77" s="7">
        <v>2</v>
      </c>
      <c r="H77" s="7">
        <v>0</v>
      </c>
      <c r="I77" s="7">
        <v>612</v>
      </c>
      <c r="J77" s="6" t="s">
        <v>18</v>
      </c>
      <c r="K77" s="8">
        <v>24480</v>
      </c>
      <c r="L77" s="8">
        <v>48960</v>
      </c>
      <c r="M77" s="66">
        <f t="shared" si="7"/>
        <v>2040</v>
      </c>
      <c r="N77" s="66">
        <f t="shared" si="8"/>
        <v>4080</v>
      </c>
      <c r="O77" s="86">
        <f t="shared" si="9"/>
        <v>0.3</v>
      </c>
      <c r="P77" s="5">
        <f t="shared" si="10"/>
        <v>0.15</v>
      </c>
      <c r="Q77" s="66">
        <f>IF(OR(E77="",F77=""),"",ROUND((Supuestos!$B$2+Supuestos!$B$3)*(Supuestos!$B$4+Supuestos!$B$5*E77/Supuestos!$B$6)*IFERROR(VLOOKUP(TRIM(C77),Supuestos!$A$17:$B$29,2,FALSE),IFERROR(VLOOKUP(TRIM(D77),Supuestos!$A$17:$B$29,2,FALSE),1))+Supuestos!$B$7*VLOOKUP(MIN(F77,4),Supuestos!$D$2:$E$5,2,TRUE)+Supuestos!$B$8,0))</f>
        <v>124</v>
      </c>
      <c r="R77" s="73">
        <f t="shared" si="11"/>
        <v>736</v>
      </c>
      <c r="S77" s="76">
        <f t="shared" si="12"/>
        <v>0.36078431372549019</v>
      </c>
      <c r="T77" s="74">
        <f t="shared" si="13"/>
        <v>0.1803921568627451</v>
      </c>
    </row>
    <row r="78" spans="3:20" ht="15" customHeight="1" thickBot="1" x14ac:dyDescent="0.35">
      <c r="C78" s="1" t="s">
        <v>16</v>
      </c>
      <c r="D78" s="1" t="s">
        <v>23</v>
      </c>
      <c r="E78" s="3">
        <v>89</v>
      </c>
      <c r="F78" s="3">
        <v>3</v>
      </c>
      <c r="G78" s="3">
        <v>2</v>
      </c>
      <c r="H78" s="3">
        <v>0</v>
      </c>
      <c r="I78" s="3">
        <v>620</v>
      </c>
      <c r="J78" s="2" t="s">
        <v>18</v>
      </c>
      <c r="K78" s="4">
        <v>24800</v>
      </c>
      <c r="L78" s="4">
        <v>49600</v>
      </c>
      <c r="M78" s="66">
        <f t="shared" si="7"/>
        <v>2066.6666666666665</v>
      </c>
      <c r="N78" s="66">
        <f t="shared" si="8"/>
        <v>4133.333333333333</v>
      </c>
      <c r="O78" s="86">
        <f t="shared" si="9"/>
        <v>0.30000000000000004</v>
      </c>
      <c r="P78" s="5">
        <f t="shared" si="10"/>
        <v>0.15000000000000002</v>
      </c>
      <c r="Q78" s="66">
        <f>IF(OR(E78="",F78=""),"",ROUND((Supuestos!$B$2+Supuestos!$B$3)*(Supuestos!$B$4+Supuestos!$B$5*E78/Supuestos!$B$6)*IFERROR(VLOOKUP(TRIM(C78),Supuestos!$A$17:$B$29,2,FALSE),IFERROR(VLOOKUP(TRIM(D78),Supuestos!$A$17:$B$29,2,FALSE),1))+Supuestos!$B$7*VLOOKUP(MIN(F78,4),Supuestos!$D$2:$E$5,2,TRUE)+Supuestos!$B$8,0))</f>
        <v>125</v>
      </c>
      <c r="R78" s="73">
        <f t="shared" si="11"/>
        <v>745</v>
      </c>
      <c r="S78" s="76">
        <f t="shared" si="12"/>
        <v>0.36048387096774198</v>
      </c>
      <c r="T78" s="74">
        <f t="shared" si="13"/>
        <v>0.18024193548387099</v>
      </c>
    </row>
    <row r="79" spans="3:20" ht="15" customHeight="1" thickBot="1" x14ac:dyDescent="0.35">
      <c r="C79" s="1" t="s">
        <v>16</v>
      </c>
      <c r="D79" s="9" t="s">
        <v>23</v>
      </c>
      <c r="E79" s="7">
        <v>94</v>
      </c>
      <c r="F79" s="7">
        <v>3</v>
      </c>
      <c r="G79" s="7">
        <v>2</v>
      </c>
      <c r="H79" s="7">
        <v>0</v>
      </c>
      <c r="I79" s="7">
        <v>641</v>
      </c>
      <c r="J79" s="6" t="s">
        <v>18</v>
      </c>
      <c r="K79" s="8">
        <v>25640</v>
      </c>
      <c r="L79" s="8">
        <v>51280</v>
      </c>
      <c r="M79" s="66">
        <f t="shared" si="7"/>
        <v>2136.6666666666665</v>
      </c>
      <c r="N79" s="66">
        <f t="shared" si="8"/>
        <v>4273.333333333333</v>
      </c>
      <c r="O79" s="86">
        <f t="shared" si="9"/>
        <v>0.30000000000000004</v>
      </c>
      <c r="P79" s="5">
        <f t="shared" si="10"/>
        <v>0.15000000000000002</v>
      </c>
      <c r="Q79" s="66">
        <f>IF(OR(E79="",F79=""),"",ROUND((Supuestos!$B$2+Supuestos!$B$3)*(Supuestos!$B$4+Supuestos!$B$5*E79/Supuestos!$B$6)*IFERROR(VLOOKUP(TRIM(C79),Supuestos!$A$17:$B$29,2,FALSE),IFERROR(VLOOKUP(TRIM(D79),Supuestos!$A$17:$B$29,2,FALSE),1))+Supuestos!$B$7*VLOOKUP(MIN(F79,4),Supuestos!$D$2:$E$5,2,TRUE)+Supuestos!$B$8,0))</f>
        <v>126</v>
      </c>
      <c r="R79" s="73">
        <f t="shared" si="11"/>
        <v>767</v>
      </c>
      <c r="S79" s="76">
        <f t="shared" si="12"/>
        <v>0.35897035881435257</v>
      </c>
      <c r="T79" s="74">
        <f t="shared" si="13"/>
        <v>0.17948517940717629</v>
      </c>
    </row>
    <row r="80" spans="3:20" ht="15" customHeight="1" thickBot="1" x14ac:dyDescent="0.35">
      <c r="C80" s="1" t="s">
        <v>16</v>
      </c>
      <c r="D80" s="9" t="s">
        <v>23</v>
      </c>
      <c r="E80" s="7">
        <v>91</v>
      </c>
      <c r="F80" s="7">
        <v>3</v>
      </c>
      <c r="G80" s="7">
        <v>2</v>
      </c>
      <c r="H80" s="7">
        <v>0</v>
      </c>
      <c r="I80" s="7">
        <v>628</v>
      </c>
      <c r="J80" s="6" t="s">
        <v>18</v>
      </c>
      <c r="K80" s="8">
        <v>25120</v>
      </c>
      <c r="L80" s="8">
        <v>50240</v>
      </c>
      <c r="M80" s="66">
        <f t="shared" si="7"/>
        <v>2093.3333333333335</v>
      </c>
      <c r="N80" s="66">
        <f t="shared" si="8"/>
        <v>4186.666666666667</v>
      </c>
      <c r="O80" s="86">
        <f t="shared" si="9"/>
        <v>0.3</v>
      </c>
      <c r="P80" s="5">
        <f t="shared" si="10"/>
        <v>0.15</v>
      </c>
      <c r="Q80" s="66">
        <f>IF(OR(E80="",F80=""),"",ROUND((Supuestos!$B$2+Supuestos!$B$3)*(Supuestos!$B$4+Supuestos!$B$5*E80/Supuestos!$B$6)*IFERROR(VLOOKUP(TRIM(C80),Supuestos!$A$17:$B$29,2,FALSE),IFERROR(VLOOKUP(TRIM(D80),Supuestos!$A$17:$B$29,2,FALSE),1))+Supuestos!$B$7*VLOOKUP(MIN(F80,4),Supuestos!$D$2:$E$5,2,TRUE)+Supuestos!$B$8,0))</f>
        <v>125</v>
      </c>
      <c r="R80" s="73">
        <f t="shared" si="11"/>
        <v>753</v>
      </c>
      <c r="S80" s="76">
        <f t="shared" si="12"/>
        <v>0.35971337579617829</v>
      </c>
      <c r="T80" s="74">
        <f t="shared" si="13"/>
        <v>0.17985668789808915</v>
      </c>
    </row>
    <row r="81" spans="3:20" ht="15" customHeight="1" thickBot="1" x14ac:dyDescent="0.35">
      <c r="C81" s="1" t="s">
        <v>16</v>
      </c>
      <c r="D81" s="9" t="s">
        <v>23</v>
      </c>
      <c r="E81" s="7">
        <v>75</v>
      </c>
      <c r="F81" s="7">
        <v>2</v>
      </c>
      <c r="G81" s="7">
        <v>1</v>
      </c>
      <c r="H81" s="7">
        <v>0</v>
      </c>
      <c r="I81" s="7">
        <v>537</v>
      </c>
      <c r="J81" s="7" t="s">
        <v>21</v>
      </c>
      <c r="K81" s="8">
        <v>21480</v>
      </c>
      <c r="L81" s="8">
        <v>42960</v>
      </c>
      <c r="M81" s="66">
        <f t="shared" si="7"/>
        <v>1790</v>
      </c>
      <c r="N81" s="66">
        <f t="shared" si="8"/>
        <v>3580</v>
      </c>
      <c r="O81" s="86">
        <f t="shared" si="9"/>
        <v>0.3</v>
      </c>
      <c r="P81" s="5">
        <f t="shared" si="10"/>
        <v>0.15</v>
      </c>
      <c r="Q81" s="66">
        <f>IF(OR(E81="",F81=""),"",ROUND((Supuestos!$B$2+Supuestos!$B$3)*(Supuestos!$B$4+Supuestos!$B$5*E81/Supuestos!$B$6)*IFERROR(VLOOKUP(TRIM(C81),Supuestos!$A$17:$B$29,2,FALSE),IFERROR(VLOOKUP(TRIM(D81),Supuestos!$A$17:$B$29,2,FALSE),1))+Supuestos!$B$7*VLOOKUP(MIN(F81,4),Supuestos!$D$2:$E$5,2,TRUE)+Supuestos!$B$8,0))</f>
        <v>117</v>
      </c>
      <c r="R81" s="73">
        <f t="shared" si="11"/>
        <v>654</v>
      </c>
      <c r="S81" s="76">
        <f t="shared" si="12"/>
        <v>0.36536312849162011</v>
      </c>
      <c r="T81" s="74">
        <f t="shared" si="13"/>
        <v>0.18268156424581006</v>
      </c>
    </row>
    <row r="82" spans="3:20" ht="15" customHeight="1" thickBot="1" x14ac:dyDescent="0.35">
      <c r="C82" s="1" t="s">
        <v>16</v>
      </c>
      <c r="D82" s="9" t="s">
        <v>23</v>
      </c>
      <c r="E82" s="7">
        <v>75</v>
      </c>
      <c r="F82" s="7">
        <v>2</v>
      </c>
      <c r="G82" s="7">
        <v>1</v>
      </c>
      <c r="H82" s="7">
        <v>0</v>
      </c>
      <c r="I82" s="7">
        <v>537</v>
      </c>
      <c r="J82" s="7" t="s">
        <v>21</v>
      </c>
      <c r="K82" s="8">
        <v>21480</v>
      </c>
      <c r="L82" s="8">
        <v>42960</v>
      </c>
      <c r="M82" s="66">
        <f t="shared" si="7"/>
        <v>1790</v>
      </c>
      <c r="N82" s="66">
        <f t="shared" si="8"/>
        <v>3580</v>
      </c>
      <c r="O82" s="86">
        <f t="shared" si="9"/>
        <v>0.3</v>
      </c>
      <c r="P82" s="5">
        <f t="shared" si="10"/>
        <v>0.15</v>
      </c>
      <c r="Q82" s="66">
        <f>IF(OR(E82="",F82=""),"",ROUND((Supuestos!$B$2+Supuestos!$B$3)*(Supuestos!$B$4+Supuestos!$B$5*E82/Supuestos!$B$6)*IFERROR(VLOOKUP(TRIM(C82),Supuestos!$A$17:$B$29,2,FALSE),IFERROR(VLOOKUP(TRIM(D82),Supuestos!$A$17:$B$29,2,FALSE),1))+Supuestos!$B$7*VLOOKUP(MIN(F82,4),Supuestos!$D$2:$E$5,2,TRUE)+Supuestos!$B$8,0))</f>
        <v>117</v>
      </c>
      <c r="R82" s="73">
        <f t="shared" si="11"/>
        <v>654</v>
      </c>
      <c r="S82" s="76">
        <f t="shared" si="12"/>
        <v>0.36536312849162011</v>
      </c>
      <c r="T82" s="74">
        <f t="shared" si="13"/>
        <v>0.18268156424581006</v>
      </c>
    </row>
    <row r="83" spans="3:20" ht="15" customHeight="1" thickBot="1" x14ac:dyDescent="0.35">
      <c r="C83" s="1" t="s">
        <v>16</v>
      </c>
      <c r="D83" s="9" t="s">
        <v>23</v>
      </c>
      <c r="E83" s="7">
        <v>73</v>
      </c>
      <c r="F83" s="7">
        <v>2</v>
      </c>
      <c r="G83" s="7">
        <v>1</v>
      </c>
      <c r="H83" s="7">
        <v>0</v>
      </c>
      <c r="I83" s="7">
        <v>523</v>
      </c>
      <c r="J83" s="7" t="s">
        <v>21</v>
      </c>
      <c r="K83" s="8">
        <v>20920</v>
      </c>
      <c r="L83" s="8">
        <v>41840</v>
      </c>
      <c r="M83" s="66">
        <f t="shared" si="7"/>
        <v>1743.3333333333333</v>
      </c>
      <c r="N83" s="66">
        <f t="shared" si="8"/>
        <v>3486.6666666666665</v>
      </c>
      <c r="O83" s="86">
        <f t="shared" si="9"/>
        <v>0.3</v>
      </c>
      <c r="P83" s="5">
        <f t="shared" si="10"/>
        <v>0.15</v>
      </c>
      <c r="Q83" s="66">
        <f>IF(OR(E83="",F83=""),"",ROUND((Supuestos!$B$2+Supuestos!$B$3)*(Supuestos!$B$4+Supuestos!$B$5*E83/Supuestos!$B$6)*IFERROR(VLOOKUP(TRIM(C83),Supuestos!$A$17:$B$29,2,FALSE),IFERROR(VLOOKUP(TRIM(D83),Supuestos!$A$17:$B$29,2,FALSE),1))+Supuestos!$B$7*VLOOKUP(MIN(F83,4),Supuestos!$D$2:$E$5,2,TRUE)+Supuestos!$B$8,0))</f>
        <v>116</v>
      </c>
      <c r="R83" s="73">
        <f t="shared" si="11"/>
        <v>639</v>
      </c>
      <c r="S83" s="76">
        <f t="shared" si="12"/>
        <v>0.36653919694072662</v>
      </c>
      <c r="T83" s="74">
        <f t="shared" si="13"/>
        <v>0.18326959847036331</v>
      </c>
    </row>
    <row r="84" spans="3:20" ht="15" customHeight="1" thickBot="1" x14ac:dyDescent="0.35">
      <c r="C84" s="1" t="s">
        <v>16</v>
      </c>
      <c r="D84" s="9" t="s">
        <v>23</v>
      </c>
      <c r="E84" s="7">
        <v>74</v>
      </c>
      <c r="F84" s="7">
        <v>2</v>
      </c>
      <c r="G84" s="7">
        <v>1</v>
      </c>
      <c r="H84" s="7">
        <v>0</v>
      </c>
      <c r="I84" s="7">
        <v>530</v>
      </c>
      <c r="J84" s="7" t="s">
        <v>21</v>
      </c>
      <c r="K84" s="8">
        <v>21200</v>
      </c>
      <c r="L84" s="8">
        <v>42400</v>
      </c>
      <c r="M84" s="66">
        <f t="shared" si="7"/>
        <v>1766.6666666666667</v>
      </c>
      <c r="N84" s="66">
        <f t="shared" si="8"/>
        <v>3533.3333333333335</v>
      </c>
      <c r="O84" s="86">
        <f t="shared" si="9"/>
        <v>0.3</v>
      </c>
      <c r="P84" s="5">
        <f t="shared" si="10"/>
        <v>0.15</v>
      </c>
      <c r="Q84" s="66">
        <f>IF(OR(E84="",F84=""),"",ROUND((Supuestos!$B$2+Supuestos!$B$3)*(Supuestos!$B$4+Supuestos!$B$5*E84/Supuestos!$B$6)*IFERROR(VLOOKUP(TRIM(C84),Supuestos!$A$17:$B$29,2,FALSE),IFERROR(VLOOKUP(TRIM(D84),Supuestos!$A$17:$B$29,2,FALSE),1))+Supuestos!$B$7*VLOOKUP(MIN(F84,4),Supuestos!$D$2:$E$5,2,TRUE)+Supuestos!$B$8,0))</f>
        <v>117</v>
      </c>
      <c r="R84" s="73">
        <f t="shared" si="11"/>
        <v>647</v>
      </c>
      <c r="S84" s="76">
        <f t="shared" si="12"/>
        <v>0.36622641509433962</v>
      </c>
      <c r="T84" s="74">
        <f t="shared" si="13"/>
        <v>0.18311320754716981</v>
      </c>
    </row>
    <row r="85" spans="3:20" ht="15" customHeight="1" thickBot="1" x14ac:dyDescent="0.35">
      <c r="C85" s="1" t="s">
        <v>16</v>
      </c>
      <c r="D85" s="9" t="s">
        <v>23</v>
      </c>
      <c r="E85" s="7">
        <v>72</v>
      </c>
      <c r="F85" s="7">
        <v>2</v>
      </c>
      <c r="G85" s="7">
        <v>1</v>
      </c>
      <c r="H85" s="7">
        <v>0</v>
      </c>
      <c r="I85" s="7">
        <v>516</v>
      </c>
      <c r="J85" s="7" t="s">
        <v>21</v>
      </c>
      <c r="K85" s="8">
        <v>20640</v>
      </c>
      <c r="L85" s="8">
        <v>41280</v>
      </c>
      <c r="M85" s="66">
        <f t="shared" si="7"/>
        <v>1720</v>
      </c>
      <c r="N85" s="66">
        <f t="shared" si="8"/>
        <v>3440</v>
      </c>
      <c r="O85" s="86">
        <f t="shared" si="9"/>
        <v>0.3</v>
      </c>
      <c r="P85" s="5">
        <f t="shared" si="10"/>
        <v>0.15</v>
      </c>
      <c r="Q85" s="66">
        <f>IF(OR(E85="",F85=""),"",ROUND((Supuestos!$B$2+Supuestos!$B$3)*(Supuestos!$B$4+Supuestos!$B$5*E85/Supuestos!$B$6)*IFERROR(VLOOKUP(TRIM(C85),Supuestos!$A$17:$B$29,2,FALSE),IFERROR(VLOOKUP(TRIM(D85),Supuestos!$A$17:$B$29,2,FALSE),1))+Supuestos!$B$7*VLOOKUP(MIN(F85,4),Supuestos!$D$2:$E$5,2,TRUE)+Supuestos!$B$8,0))</f>
        <v>116</v>
      </c>
      <c r="R85" s="73">
        <f t="shared" si="11"/>
        <v>632</v>
      </c>
      <c r="S85" s="76">
        <f t="shared" si="12"/>
        <v>0.36744186046511629</v>
      </c>
      <c r="T85" s="74">
        <f t="shared" si="13"/>
        <v>0.18372093023255814</v>
      </c>
    </row>
    <row r="86" spans="3:20" ht="15" customHeight="1" thickBot="1" x14ac:dyDescent="0.35">
      <c r="C86" s="1" t="s">
        <v>16</v>
      </c>
      <c r="D86" s="9" t="s">
        <v>23</v>
      </c>
      <c r="E86" s="7">
        <v>81</v>
      </c>
      <c r="F86" s="7">
        <v>3</v>
      </c>
      <c r="G86" s="7">
        <v>1</v>
      </c>
      <c r="H86" s="7">
        <v>0</v>
      </c>
      <c r="I86" s="7">
        <v>580</v>
      </c>
      <c r="J86" s="6" t="s">
        <v>18</v>
      </c>
      <c r="K86" s="8">
        <v>23200</v>
      </c>
      <c r="L86" s="8">
        <v>46400</v>
      </c>
      <c r="M86" s="66">
        <f t="shared" si="7"/>
        <v>1933.3333333333333</v>
      </c>
      <c r="N86" s="66">
        <f t="shared" si="8"/>
        <v>3866.6666666666665</v>
      </c>
      <c r="O86" s="86">
        <f t="shared" si="9"/>
        <v>0.3</v>
      </c>
      <c r="P86" s="5">
        <f t="shared" si="10"/>
        <v>0.15</v>
      </c>
      <c r="Q86" s="66">
        <f>IF(OR(E86="",F86=""),"",ROUND((Supuestos!$B$2+Supuestos!$B$3)*(Supuestos!$B$4+Supuestos!$B$5*E86/Supuestos!$B$6)*IFERROR(VLOOKUP(TRIM(C86),Supuestos!$A$17:$B$29,2,FALSE),IFERROR(VLOOKUP(TRIM(D86),Supuestos!$A$17:$B$29,2,FALSE),1))+Supuestos!$B$7*VLOOKUP(MIN(F86,4),Supuestos!$D$2:$E$5,2,TRUE)+Supuestos!$B$8,0))</f>
        <v>123</v>
      </c>
      <c r="R86" s="73">
        <f t="shared" si="11"/>
        <v>703</v>
      </c>
      <c r="S86" s="76">
        <f t="shared" si="12"/>
        <v>0.36362068965517241</v>
      </c>
      <c r="T86" s="74">
        <f t="shared" si="13"/>
        <v>0.18181034482758621</v>
      </c>
    </row>
    <row r="87" spans="3:20" ht="15" customHeight="1" thickBot="1" x14ac:dyDescent="0.35">
      <c r="C87" s="1" t="s">
        <v>16</v>
      </c>
      <c r="D87" s="9" t="s">
        <v>23</v>
      </c>
      <c r="E87" s="7">
        <v>70</v>
      </c>
      <c r="F87" s="7">
        <v>2</v>
      </c>
      <c r="G87" s="7">
        <v>1</v>
      </c>
      <c r="H87" s="7">
        <v>0</v>
      </c>
      <c r="I87" s="7">
        <v>501</v>
      </c>
      <c r="J87" s="7" t="s">
        <v>21</v>
      </c>
      <c r="K87" s="8">
        <v>20040</v>
      </c>
      <c r="L87" s="8">
        <v>40080</v>
      </c>
      <c r="M87" s="66">
        <f t="shared" si="7"/>
        <v>1670</v>
      </c>
      <c r="N87" s="66">
        <f t="shared" si="8"/>
        <v>3340</v>
      </c>
      <c r="O87" s="86">
        <f t="shared" si="9"/>
        <v>0.3</v>
      </c>
      <c r="P87" s="5">
        <f t="shared" si="10"/>
        <v>0.15</v>
      </c>
      <c r="Q87" s="66">
        <f>IF(OR(E87="",F87=""),"",ROUND((Supuestos!$B$2+Supuestos!$B$3)*(Supuestos!$B$4+Supuestos!$B$5*E87/Supuestos!$B$6)*IFERROR(VLOOKUP(TRIM(C87),Supuestos!$A$17:$B$29,2,FALSE),IFERROR(VLOOKUP(TRIM(D87),Supuestos!$A$17:$B$29,2,FALSE),1))+Supuestos!$B$7*VLOOKUP(MIN(F87,4),Supuestos!$D$2:$E$5,2,TRUE)+Supuestos!$B$8,0))</f>
        <v>116</v>
      </c>
      <c r="R87" s="73">
        <f t="shared" si="11"/>
        <v>617</v>
      </c>
      <c r="S87" s="76">
        <f t="shared" si="12"/>
        <v>0.36946107784431137</v>
      </c>
      <c r="T87" s="74">
        <f t="shared" si="13"/>
        <v>0.18473053892215568</v>
      </c>
    </row>
    <row r="88" spans="3:20" ht="15" customHeight="1" thickBot="1" x14ac:dyDescent="0.35">
      <c r="C88" s="1" t="s">
        <v>16</v>
      </c>
      <c r="D88" s="9" t="s">
        <v>23</v>
      </c>
      <c r="E88" s="7">
        <v>68</v>
      </c>
      <c r="F88" s="7">
        <v>2</v>
      </c>
      <c r="G88" s="7">
        <v>1</v>
      </c>
      <c r="H88" s="7">
        <v>0</v>
      </c>
      <c r="I88" s="7">
        <v>487</v>
      </c>
      <c r="J88" s="7" t="s">
        <v>21</v>
      </c>
      <c r="K88" s="8">
        <v>19480</v>
      </c>
      <c r="L88" s="8">
        <v>38960</v>
      </c>
      <c r="M88" s="66">
        <f t="shared" si="7"/>
        <v>1623.3333333333333</v>
      </c>
      <c r="N88" s="66">
        <f t="shared" si="8"/>
        <v>3246.6666666666665</v>
      </c>
      <c r="O88" s="86">
        <f t="shared" si="9"/>
        <v>0.3</v>
      </c>
      <c r="P88" s="5">
        <f t="shared" si="10"/>
        <v>0.15</v>
      </c>
      <c r="Q88" s="66">
        <f>IF(OR(E88="",F88=""),"",ROUND((Supuestos!$B$2+Supuestos!$B$3)*(Supuestos!$B$4+Supuestos!$B$5*E88/Supuestos!$B$6)*IFERROR(VLOOKUP(TRIM(C88),Supuestos!$A$17:$B$29,2,FALSE),IFERROR(VLOOKUP(TRIM(D88),Supuestos!$A$17:$B$29,2,FALSE),1))+Supuestos!$B$7*VLOOKUP(MIN(F88,4),Supuestos!$D$2:$E$5,2,TRUE)+Supuestos!$B$8,0))</f>
        <v>115</v>
      </c>
      <c r="R88" s="73">
        <f t="shared" si="11"/>
        <v>602</v>
      </c>
      <c r="S88" s="76">
        <f t="shared" si="12"/>
        <v>0.37084188911704313</v>
      </c>
      <c r="T88" s="74">
        <f t="shared" si="13"/>
        <v>0.18542094455852157</v>
      </c>
    </row>
    <row r="89" spans="3:20" ht="15" customHeight="1" thickBot="1" x14ac:dyDescent="0.35">
      <c r="C89" s="1" t="s">
        <v>16</v>
      </c>
      <c r="D89" s="9" t="s">
        <v>23</v>
      </c>
      <c r="E89" s="7">
        <v>64</v>
      </c>
      <c r="F89" s="7">
        <v>2</v>
      </c>
      <c r="G89" s="7">
        <v>1</v>
      </c>
      <c r="H89" s="7">
        <v>0</v>
      </c>
      <c r="I89" s="7">
        <v>458</v>
      </c>
      <c r="J89" s="7" t="s">
        <v>21</v>
      </c>
      <c r="K89" s="8">
        <v>18320</v>
      </c>
      <c r="L89" s="8">
        <v>36640</v>
      </c>
      <c r="M89" s="66">
        <f t="shared" si="7"/>
        <v>1526.6666666666667</v>
      </c>
      <c r="N89" s="66">
        <f t="shared" si="8"/>
        <v>3053.3333333333335</v>
      </c>
      <c r="O89" s="86">
        <f t="shared" si="9"/>
        <v>0.3</v>
      </c>
      <c r="P89" s="5">
        <f t="shared" si="10"/>
        <v>0.15</v>
      </c>
      <c r="Q89" s="66">
        <f>IF(OR(E89="",F89=""),"",ROUND((Supuestos!$B$2+Supuestos!$B$3)*(Supuestos!$B$4+Supuestos!$B$5*E89/Supuestos!$B$6)*IFERROR(VLOOKUP(TRIM(C89),Supuestos!$A$17:$B$29,2,FALSE),IFERROR(VLOOKUP(TRIM(D89),Supuestos!$A$17:$B$29,2,FALSE),1))+Supuestos!$B$7*VLOOKUP(MIN(F89,4),Supuestos!$D$2:$E$5,2,TRUE)+Supuestos!$B$8,0))</f>
        <v>114</v>
      </c>
      <c r="R89" s="73">
        <f t="shared" si="11"/>
        <v>572</v>
      </c>
      <c r="S89" s="76">
        <f t="shared" si="12"/>
        <v>0.37467248908296941</v>
      </c>
      <c r="T89" s="74">
        <f t="shared" si="13"/>
        <v>0.1873362445414847</v>
      </c>
    </row>
    <row r="90" spans="3:20" ht="15" customHeight="1" thickBot="1" x14ac:dyDescent="0.35">
      <c r="C90" s="1" t="s">
        <v>16</v>
      </c>
      <c r="D90" s="9" t="s">
        <v>23</v>
      </c>
      <c r="E90" s="7">
        <v>63</v>
      </c>
      <c r="F90" s="7">
        <v>2</v>
      </c>
      <c r="G90" s="7">
        <v>0</v>
      </c>
      <c r="H90" s="7">
        <v>0</v>
      </c>
      <c r="I90" s="7">
        <v>451</v>
      </c>
      <c r="J90" s="7" t="s">
        <v>21</v>
      </c>
      <c r="K90" s="8">
        <v>18040</v>
      </c>
      <c r="L90" s="8">
        <v>36080</v>
      </c>
      <c r="M90" s="66">
        <f t="shared" si="7"/>
        <v>1503.3333333333333</v>
      </c>
      <c r="N90" s="66">
        <f t="shared" si="8"/>
        <v>3006.6666666666665</v>
      </c>
      <c r="O90" s="86">
        <f t="shared" si="9"/>
        <v>0.3</v>
      </c>
      <c r="P90" s="5">
        <f t="shared" si="10"/>
        <v>0.15</v>
      </c>
      <c r="Q90" s="66">
        <f>IF(OR(E90="",F90=""),"",ROUND((Supuestos!$B$2+Supuestos!$B$3)*(Supuestos!$B$4+Supuestos!$B$5*E90/Supuestos!$B$6)*IFERROR(VLOOKUP(TRIM(C90),Supuestos!$A$17:$B$29,2,FALSE),IFERROR(VLOOKUP(TRIM(D90),Supuestos!$A$17:$B$29,2,FALSE),1))+Supuestos!$B$7*VLOOKUP(MIN(F90,4),Supuestos!$D$2:$E$5,2,TRUE)+Supuestos!$B$8,0))</f>
        <v>114</v>
      </c>
      <c r="R90" s="73">
        <f t="shared" si="11"/>
        <v>565</v>
      </c>
      <c r="S90" s="76">
        <f t="shared" si="12"/>
        <v>0.37583148558758317</v>
      </c>
      <c r="T90" s="74">
        <f t="shared" si="13"/>
        <v>0.18791574279379158</v>
      </c>
    </row>
    <row r="91" spans="3:20" ht="15" customHeight="1" thickBot="1" x14ac:dyDescent="0.35">
      <c r="C91" s="1" t="s">
        <v>16</v>
      </c>
      <c r="D91" s="9" t="s">
        <v>23</v>
      </c>
      <c r="E91" s="7">
        <v>89</v>
      </c>
      <c r="F91" s="7">
        <v>3</v>
      </c>
      <c r="G91" s="7">
        <v>1</v>
      </c>
      <c r="H91" s="7">
        <v>0</v>
      </c>
      <c r="I91" s="7">
        <v>618</v>
      </c>
      <c r="J91" s="6" t="s">
        <v>18</v>
      </c>
      <c r="K91" s="8">
        <v>24720</v>
      </c>
      <c r="L91" s="8">
        <v>49440</v>
      </c>
      <c r="M91" s="66">
        <f t="shared" si="7"/>
        <v>2060</v>
      </c>
      <c r="N91" s="66">
        <f t="shared" si="8"/>
        <v>4120</v>
      </c>
      <c r="O91" s="86">
        <f t="shared" si="9"/>
        <v>0.3</v>
      </c>
      <c r="P91" s="5">
        <f t="shared" si="10"/>
        <v>0.15</v>
      </c>
      <c r="Q91" s="66">
        <f>IF(OR(E91="",F91=""),"",ROUND((Supuestos!$B$2+Supuestos!$B$3)*(Supuestos!$B$4+Supuestos!$B$5*E91/Supuestos!$B$6)*IFERROR(VLOOKUP(TRIM(C91),Supuestos!$A$17:$B$29,2,FALSE),IFERROR(VLOOKUP(TRIM(D91),Supuestos!$A$17:$B$29,2,FALSE),1))+Supuestos!$B$7*VLOOKUP(MIN(F91,4),Supuestos!$D$2:$E$5,2,TRUE)+Supuestos!$B$8,0))</f>
        <v>125</v>
      </c>
      <c r="R91" s="73">
        <f t="shared" si="11"/>
        <v>743</v>
      </c>
      <c r="S91" s="76">
        <f t="shared" si="12"/>
        <v>0.36067961165048545</v>
      </c>
      <c r="T91" s="74">
        <f t="shared" si="13"/>
        <v>0.18033980582524273</v>
      </c>
    </row>
    <row r="92" spans="3:20" ht="15" customHeight="1" thickBot="1" x14ac:dyDescent="0.35">
      <c r="C92" s="1" t="s">
        <v>16</v>
      </c>
      <c r="D92" s="9" t="s">
        <v>23</v>
      </c>
      <c r="E92" s="7">
        <v>65</v>
      </c>
      <c r="F92" s="7">
        <v>2</v>
      </c>
      <c r="G92" s="7">
        <v>0</v>
      </c>
      <c r="H92" s="7">
        <v>0</v>
      </c>
      <c r="I92" s="7">
        <v>465</v>
      </c>
      <c r="J92" s="7" t="s">
        <v>21</v>
      </c>
      <c r="K92" s="8">
        <v>18600</v>
      </c>
      <c r="L92" s="8">
        <v>37200</v>
      </c>
      <c r="M92" s="66">
        <f t="shared" si="7"/>
        <v>1550</v>
      </c>
      <c r="N92" s="66">
        <f t="shared" si="8"/>
        <v>3100</v>
      </c>
      <c r="O92" s="86">
        <f t="shared" si="9"/>
        <v>0.3</v>
      </c>
      <c r="P92" s="5">
        <f t="shared" si="10"/>
        <v>0.15</v>
      </c>
      <c r="Q92" s="66">
        <f>IF(OR(E92="",F92=""),"",ROUND((Supuestos!$B$2+Supuestos!$B$3)*(Supuestos!$B$4+Supuestos!$B$5*E92/Supuestos!$B$6)*IFERROR(VLOOKUP(TRIM(C92),Supuestos!$A$17:$B$29,2,FALSE),IFERROR(VLOOKUP(TRIM(D92),Supuestos!$A$17:$B$29,2,FALSE),1))+Supuestos!$B$7*VLOOKUP(MIN(F92,4),Supuestos!$D$2:$E$5,2,TRUE)+Supuestos!$B$8,0))</f>
        <v>114</v>
      </c>
      <c r="R92" s="73">
        <f t="shared" si="11"/>
        <v>579</v>
      </c>
      <c r="S92" s="76">
        <f t="shared" si="12"/>
        <v>0.37354838709677418</v>
      </c>
      <c r="T92" s="74">
        <f t="shared" si="13"/>
        <v>0.18677419354838709</v>
      </c>
    </row>
    <row r="93" spans="3:20" ht="15" customHeight="1" thickBot="1" x14ac:dyDescent="0.35">
      <c r="C93" s="1" t="s">
        <v>16</v>
      </c>
      <c r="D93" s="9" t="s">
        <v>23</v>
      </c>
      <c r="E93" s="7">
        <v>124</v>
      </c>
      <c r="F93" s="7">
        <v>3</v>
      </c>
      <c r="G93" s="7">
        <v>1</v>
      </c>
      <c r="H93" s="7">
        <v>0</v>
      </c>
      <c r="I93" s="7">
        <v>819</v>
      </c>
      <c r="J93" s="6" t="s">
        <v>18</v>
      </c>
      <c r="K93" s="8">
        <v>32760</v>
      </c>
      <c r="L93" s="8">
        <v>65520</v>
      </c>
      <c r="M93" s="66">
        <f t="shared" si="7"/>
        <v>2730</v>
      </c>
      <c r="N93" s="66">
        <f t="shared" si="8"/>
        <v>5460</v>
      </c>
      <c r="O93" s="86">
        <f t="shared" si="9"/>
        <v>0.3</v>
      </c>
      <c r="P93" s="5">
        <f t="shared" si="10"/>
        <v>0.15</v>
      </c>
      <c r="Q93" s="66">
        <f>IF(OR(E93="",F93=""),"",ROUND((Supuestos!$B$2+Supuestos!$B$3)*(Supuestos!$B$4+Supuestos!$B$5*E93/Supuestos!$B$6)*IFERROR(VLOOKUP(TRIM(C93),Supuestos!$A$17:$B$29,2,FALSE),IFERROR(VLOOKUP(TRIM(D93),Supuestos!$A$17:$B$29,2,FALSE),1))+Supuestos!$B$7*VLOOKUP(MIN(F93,4),Supuestos!$D$2:$E$5,2,TRUE)+Supuestos!$B$8,0))</f>
        <v>135</v>
      </c>
      <c r="R93" s="73">
        <f t="shared" si="11"/>
        <v>954</v>
      </c>
      <c r="S93" s="76">
        <f t="shared" si="12"/>
        <v>0.34945054945054943</v>
      </c>
      <c r="T93" s="74">
        <f t="shared" si="13"/>
        <v>0.17472527472527472</v>
      </c>
    </row>
    <row r="94" spans="3:20" ht="15" customHeight="1" thickBot="1" x14ac:dyDescent="0.35">
      <c r="C94" s="1" t="s">
        <v>16</v>
      </c>
      <c r="D94" s="1" t="s">
        <v>23</v>
      </c>
      <c r="E94" s="3">
        <v>67</v>
      </c>
      <c r="F94" s="3">
        <v>2</v>
      </c>
      <c r="G94" s="3">
        <v>1</v>
      </c>
      <c r="H94" s="3">
        <v>0</v>
      </c>
      <c r="I94" s="3">
        <v>480</v>
      </c>
      <c r="J94" s="3" t="s">
        <v>21</v>
      </c>
      <c r="K94" s="4">
        <v>19200</v>
      </c>
      <c r="L94" s="4">
        <v>38400</v>
      </c>
      <c r="M94" s="66">
        <f t="shared" si="7"/>
        <v>1600</v>
      </c>
      <c r="N94" s="66">
        <f t="shared" si="8"/>
        <v>3200</v>
      </c>
      <c r="O94" s="86">
        <f t="shared" si="9"/>
        <v>0.3</v>
      </c>
      <c r="P94" s="5">
        <f t="shared" si="10"/>
        <v>0.15</v>
      </c>
      <c r="Q94" s="66">
        <f>IF(OR(E94="",F94=""),"",ROUND((Supuestos!$B$2+Supuestos!$B$3)*(Supuestos!$B$4+Supuestos!$B$5*E94/Supuestos!$B$6)*IFERROR(VLOOKUP(TRIM(C94),Supuestos!$A$17:$B$29,2,FALSE),IFERROR(VLOOKUP(TRIM(D94),Supuestos!$A$17:$B$29,2,FALSE),1))+Supuestos!$B$7*VLOOKUP(MIN(F94,4),Supuestos!$D$2:$E$5,2,TRUE)+Supuestos!$B$8,0))</f>
        <v>115</v>
      </c>
      <c r="R94" s="73">
        <f t="shared" si="11"/>
        <v>595</v>
      </c>
      <c r="S94" s="76">
        <f t="shared" si="12"/>
        <v>0.37187500000000001</v>
      </c>
      <c r="T94" s="74">
        <f t="shared" si="13"/>
        <v>0.18593750000000001</v>
      </c>
    </row>
    <row r="95" spans="3:20" ht="15" customHeight="1" thickBot="1" x14ac:dyDescent="0.35">
      <c r="C95" s="1" t="s">
        <v>16</v>
      </c>
      <c r="D95" s="9" t="s">
        <v>23</v>
      </c>
      <c r="E95" s="7">
        <v>119</v>
      </c>
      <c r="F95" s="7">
        <v>3</v>
      </c>
      <c r="G95" s="7">
        <v>1</v>
      </c>
      <c r="H95" s="7">
        <v>0</v>
      </c>
      <c r="I95" s="7">
        <v>783</v>
      </c>
      <c r="J95" s="6" t="s">
        <v>18</v>
      </c>
      <c r="K95" s="8">
        <v>31320</v>
      </c>
      <c r="L95" s="8">
        <v>62640</v>
      </c>
      <c r="M95" s="66">
        <f t="shared" si="7"/>
        <v>2610</v>
      </c>
      <c r="N95" s="66">
        <f t="shared" si="8"/>
        <v>5220</v>
      </c>
      <c r="O95" s="86">
        <f t="shared" si="9"/>
        <v>0.3</v>
      </c>
      <c r="P95" s="5">
        <f t="shared" si="10"/>
        <v>0.15</v>
      </c>
      <c r="Q95" s="66">
        <f>IF(OR(E95="",F95=""),"",ROUND((Supuestos!$B$2+Supuestos!$B$3)*(Supuestos!$B$4+Supuestos!$B$5*E95/Supuestos!$B$6)*IFERROR(VLOOKUP(TRIM(C95),Supuestos!$A$17:$B$29,2,FALSE),IFERROR(VLOOKUP(TRIM(D95),Supuestos!$A$17:$B$29,2,FALSE),1))+Supuestos!$B$7*VLOOKUP(MIN(F95,4),Supuestos!$D$2:$E$5,2,TRUE)+Supuestos!$B$8,0))</f>
        <v>133</v>
      </c>
      <c r="R95" s="73">
        <f t="shared" si="11"/>
        <v>916</v>
      </c>
      <c r="S95" s="76">
        <f t="shared" si="12"/>
        <v>0.35095785440613025</v>
      </c>
      <c r="T95" s="74">
        <f t="shared" si="13"/>
        <v>0.17547892720306513</v>
      </c>
    </row>
    <row r="96" spans="3:20" ht="15" customHeight="1" thickBot="1" x14ac:dyDescent="0.35">
      <c r="C96" s="1" t="s">
        <v>16</v>
      </c>
      <c r="D96" s="9" t="s">
        <v>24</v>
      </c>
      <c r="E96" s="7">
        <v>61</v>
      </c>
      <c r="F96" s="7">
        <v>2</v>
      </c>
      <c r="G96" s="7">
        <v>1</v>
      </c>
      <c r="H96" s="7">
        <v>1</v>
      </c>
      <c r="I96" s="7">
        <v>399</v>
      </c>
      <c r="J96" s="7" t="s">
        <v>21</v>
      </c>
      <c r="K96" s="8">
        <v>15960</v>
      </c>
      <c r="L96" s="8">
        <v>31920</v>
      </c>
      <c r="M96" s="66">
        <f t="shared" si="7"/>
        <v>1330</v>
      </c>
      <c r="N96" s="66">
        <f t="shared" si="8"/>
        <v>2660</v>
      </c>
      <c r="O96" s="86">
        <f t="shared" si="9"/>
        <v>0.3</v>
      </c>
      <c r="P96" s="5">
        <f t="shared" si="10"/>
        <v>0.15</v>
      </c>
      <c r="Q96" s="66">
        <f>IF(OR(E96="",F96=""),"",ROUND((Supuestos!$B$2+Supuestos!$B$3)*(Supuestos!$B$4+Supuestos!$B$5*E96/Supuestos!$B$6)*IFERROR(VLOOKUP(TRIM(C96),Supuestos!$A$17:$B$29,2,FALSE),IFERROR(VLOOKUP(TRIM(D96),Supuestos!$A$17:$B$29,2,FALSE),1))+Supuestos!$B$7*VLOOKUP(MIN(F96,4),Supuestos!$D$2:$E$5,2,TRUE)+Supuestos!$B$8,0))</f>
        <v>113</v>
      </c>
      <c r="R96" s="73">
        <f t="shared" si="11"/>
        <v>512</v>
      </c>
      <c r="S96" s="76">
        <f t="shared" si="12"/>
        <v>0.38496240601503762</v>
      </c>
      <c r="T96" s="74">
        <f t="shared" si="13"/>
        <v>0.19248120300751881</v>
      </c>
    </row>
    <row r="97" spans="3:20" ht="15" customHeight="1" thickBot="1" x14ac:dyDescent="0.35">
      <c r="C97" s="1" t="s">
        <v>16</v>
      </c>
      <c r="D97" s="9" t="s">
        <v>24</v>
      </c>
      <c r="E97" s="7">
        <v>60</v>
      </c>
      <c r="F97" s="7">
        <v>2</v>
      </c>
      <c r="G97" s="7">
        <v>1</v>
      </c>
      <c r="H97" s="7">
        <v>1</v>
      </c>
      <c r="I97" s="7">
        <v>392</v>
      </c>
      <c r="J97" s="7" t="s">
        <v>21</v>
      </c>
      <c r="K97" s="8">
        <v>15680</v>
      </c>
      <c r="L97" s="8">
        <v>31360</v>
      </c>
      <c r="M97" s="66">
        <f t="shared" si="7"/>
        <v>1306.6666666666667</v>
      </c>
      <c r="N97" s="66">
        <f t="shared" si="8"/>
        <v>2613.3333333333335</v>
      </c>
      <c r="O97" s="86">
        <f t="shared" si="9"/>
        <v>0.3</v>
      </c>
      <c r="P97" s="5">
        <f t="shared" si="10"/>
        <v>0.15</v>
      </c>
      <c r="Q97" s="66">
        <f>IF(OR(E97="",F97=""),"",ROUND((Supuestos!$B$2+Supuestos!$B$3)*(Supuestos!$B$4+Supuestos!$B$5*E97/Supuestos!$B$6)*IFERROR(VLOOKUP(TRIM(C97),Supuestos!$A$17:$B$29,2,FALSE),IFERROR(VLOOKUP(TRIM(D97),Supuestos!$A$17:$B$29,2,FALSE),1))+Supuestos!$B$7*VLOOKUP(MIN(F97,4),Supuestos!$D$2:$E$5,2,TRUE)+Supuestos!$B$8,0))</f>
        <v>113</v>
      </c>
      <c r="R97" s="73">
        <f t="shared" si="11"/>
        <v>505</v>
      </c>
      <c r="S97" s="76">
        <f t="shared" si="12"/>
        <v>0.38647959183673469</v>
      </c>
      <c r="T97" s="74">
        <f t="shared" si="13"/>
        <v>0.19323979591836735</v>
      </c>
    </row>
    <row r="98" spans="3:20" ht="15" customHeight="1" thickBot="1" x14ac:dyDescent="0.35">
      <c r="C98" s="1" t="s">
        <v>16</v>
      </c>
      <c r="D98" s="9" t="s">
        <v>24</v>
      </c>
      <c r="E98" s="7">
        <v>60</v>
      </c>
      <c r="F98" s="7">
        <v>2</v>
      </c>
      <c r="G98" s="7">
        <v>1</v>
      </c>
      <c r="H98" s="7">
        <v>1</v>
      </c>
      <c r="I98" s="7">
        <v>392</v>
      </c>
      <c r="J98" s="7" t="s">
        <v>21</v>
      </c>
      <c r="K98" s="8">
        <v>15680</v>
      </c>
      <c r="L98" s="8">
        <v>31360</v>
      </c>
      <c r="M98" s="66">
        <f t="shared" si="7"/>
        <v>1306.6666666666667</v>
      </c>
      <c r="N98" s="66">
        <f t="shared" si="8"/>
        <v>2613.3333333333335</v>
      </c>
      <c r="O98" s="86">
        <f t="shared" si="9"/>
        <v>0.3</v>
      </c>
      <c r="P98" s="5">
        <f t="shared" si="10"/>
        <v>0.15</v>
      </c>
      <c r="Q98" s="66">
        <f>IF(OR(E98="",F98=""),"",ROUND((Supuestos!$B$2+Supuestos!$B$3)*(Supuestos!$B$4+Supuestos!$B$5*E98/Supuestos!$B$6)*IFERROR(VLOOKUP(TRIM(C98),Supuestos!$A$17:$B$29,2,FALSE),IFERROR(VLOOKUP(TRIM(D98),Supuestos!$A$17:$B$29,2,FALSE),1))+Supuestos!$B$7*VLOOKUP(MIN(F98,4),Supuestos!$D$2:$E$5,2,TRUE)+Supuestos!$B$8,0))</f>
        <v>113</v>
      </c>
      <c r="R98" s="73">
        <f t="shared" si="11"/>
        <v>505</v>
      </c>
      <c r="S98" s="76">
        <f t="shared" si="12"/>
        <v>0.38647959183673469</v>
      </c>
      <c r="T98" s="74">
        <f t="shared" si="13"/>
        <v>0.19323979591836735</v>
      </c>
    </row>
    <row r="99" spans="3:20" ht="15" customHeight="1" thickBot="1" x14ac:dyDescent="0.35">
      <c r="C99" s="1" t="s">
        <v>16</v>
      </c>
      <c r="D99" s="9" t="s">
        <v>24</v>
      </c>
      <c r="E99" s="7">
        <v>61</v>
      </c>
      <c r="F99" s="7">
        <v>2</v>
      </c>
      <c r="G99" s="7">
        <v>1</v>
      </c>
      <c r="H99" s="7">
        <v>1</v>
      </c>
      <c r="I99" s="7">
        <v>399</v>
      </c>
      <c r="J99" s="7" t="s">
        <v>21</v>
      </c>
      <c r="K99" s="8">
        <v>15960</v>
      </c>
      <c r="L99" s="8">
        <v>31920</v>
      </c>
      <c r="M99" s="66">
        <f t="shared" si="7"/>
        <v>1330</v>
      </c>
      <c r="N99" s="66">
        <f t="shared" si="8"/>
        <v>2660</v>
      </c>
      <c r="O99" s="86">
        <f t="shared" si="9"/>
        <v>0.3</v>
      </c>
      <c r="P99" s="5">
        <f t="shared" si="10"/>
        <v>0.15</v>
      </c>
      <c r="Q99" s="66">
        <f>IF(OR(E99="",F99=""),"",ROUND((Supuestos!$B$2+Supuestos!$B$3)*(Supuestos!$B$4+Supuestos!$B$5*E99/Supuestos!$B$6)*IFERROR(VLOOKUP(TRIM(C99),Supuestos!$A$17:$B$29,2,FALSE),IFERROR(VLOOKUP(TRIM(D99),Supuestos!$A$17:$B$29,2,FALSE),1))+Supuestos!$B$7*VLOOKUP(MIN(F99,4),Supuestos!$D$2:$E$5,2,TRUE)+Supuestos!$B$8,0))</f>
        <v>113</v>
      </c>
      <c r="R99" s="73">
        <f t="shared" si="11"/>
        <v>512</v>
      </c>
      <c r="S99" s="76">
        <f t="shared" si="12"/>
        <v>0.38496240601503762</v>
      </c>
      <c r="T99" s="74">
        <f t="shared" si="13"/>
        <v>0.19248120300751881</v>
      </c>
    </row>
    <row r="100" spans="3:20" ht="15" customHeight="1" thickBot="1" x14ac:dyDescent="0.35">
      <c r="C100" s="1" t="s">
        <v>16</v>
      </c>
      <c r="D100" s="9" t="s">
        <v>24</v>
      </c>
      <c r="E100" s="7">
        <v>61</v>
      </c>
      <c r="F100" s="7">
        <v>2</v>
      </c>
      <c r="G100" s="7">
        <v>1</v>
      </c>
      <c r="H100" s="7">
        <v>1</v>
      </c>
      <c r="I100" s="7">
        <v>399</v>
      </c>
      <c r="J100" s="7" t="s">
        <v>21</v>
      </c>
      <c r="K100" s="8">
        <v>15960</v>
      </c>
      <c r="L100" s="8">
        <v>31920</v>
      </c>
      <c r="M100" s="66">
        <f t="shared" si="7"/>
        <v>1330</v>
      </c>
      <c r="N100" s="66">
        <f t="shared" si="8"/>
        <v>2660</v>
      </c>
      <c r="O100" s="86">
        <f t="shared" si="9"/>
        <v>0.3</v>
      </c>
      <c r="P100" s="5">
        <f t="shared" si="10"/>
        <v>0.15</v>
      </c>
      <c r="Q100" s="66">
        <f>IF(OR(E100="",F100=""),"",ROUND((Supuestos!$B$2+Supuestos!$B$3)*(Supuestos!$B$4+Supuestos!$B$5*E100/Supuestos!$B$6)*IFERROR(VLOOKUP(TRIM(C100),Supuestos!$A$17:$B$29,2,FALSE),IFERROR(VLOOKUP(TRIM(D100),Supuestos!$A$17:$B$29,2,FALSE),1))+Supuestos!$B$7*VLOOKUP(MIN(F100,4),Supuestos!$D$2:$E$5,2,TRUE)+Supuestos!$B$8,0))</f>
        <v>113</v>
      </c>
      <c r="R100" s="73">
        <f t="shared" si="11"/>
        <v>512</v>
      </c>
      <c r="S100" s="76">
        <f t="shared" si="12"/>
        <v>0.38496240601503762</v>
      </c>
      <c r="T100" s="74">
        <f t="shared" si="13"/>
        <v>0.19248120300751881</v>
      </c>
    </row>
    <row r="101" spans="3:20" ht="15" customHeight="1" thickBot="1" x14ac:dyDescent="0.35">
      <c r="C101" s="1" t="s">
        <v>16</v>
      </c>
      <c r="D101" s="9" t="s">
        <v>24</v>
      </c>
      <c r="E101" s="7">
        <v>60</v>
      </c>
      <c r="F101" s="7">
        <v>2</v>
      </c>
      <c r="G101" s="7">
        <v>1</v>
      </c>
      <c r="H101" s="7">
        <v>1</v>
      </c>
      <c r="I101" s="7">
        <v>392</v>
      </c>
      <c r="J101" s="7" t="s">
        <v>21</v>
      </c>
      <c r="K101" s="8">
        <v>15680</v>
      </c>
      <c r="L101" s="8">
        <v>31360</v>
      </c>
      <c r="M101" s="66">
        <f t="shared" si="7"/>
        <v>1306.6666666666667</v>
      </c>
      <c r="N101" s="66">
        <f t="shared" si="8"/>
        <v>2613.3333333333335</v>
      </c>
      <c r="O101" s="86">
        <f t="shared" si="9"/>
        <v>0.3</v>
      </c>
      <c r="P101" s="5">
        <f t="shared" si="10"/>
        <v>0.15</v>
      </c>
      <c r="Q101" s="66">
        <f>IF(OR(E101="",F101=""),"",ROUND((Supuestos!$B$2+Supuestos!$B$3)*(Supuestos!$B$4+Supuestos!$B$5*E101/Supuestos!$B$6)*IFERROR(VLOOKUP(TRIM(C101),Supuestos!$A$17:$B$29,2,FALSE),IFERROR(VLOOKUP(TRIM(D101),Supuestos!$A$17:$B$29,2,FALSE),1))+Supuestos!$B$7*VLOOKUP(MIN(F101,4),Supuestos!$D$2:$E$5,2,TRUE)+Supuestos!$B$8,0))</f>
        <v>113</v>
      </c>
      <c r="R101" s="73">
        <f t="shared" si="11"/>
        <v>505</v>
      </c>
      <c r="S101" s="76">
        <f t="shared" si="12"/>
        <v>0.38647959183673469</v>
      </c>
      <c r="T101" s="74">
        <f t="shared" si="13"/>
        <v>0.19323979591836735</v>
      </c>
    </row>
    <row r="102" spans="3:20" ht="15" customHeight="1" thickBot="1" x14ac:dyDescent="0.35">
      <c r="C102" s="1" t="s">
        <v>16</v>
      </c>
      <c r="D102" s="9" t="s">
        <v>24</v>
      </c>
      <c r="E102" s="7">
        <v>60</v>
      </c>
      <c r="F102" s="7">
        <v>2</v>
      </c>
      <c r="G102" s="7">
        <v>1</v>
      </c>
      <c r="H102" s="7">
        <v>1</v>
      </c>
      <c r="I102" s="7">
        <v>392</v>
      </c>
      <c r="J102" s="7" t="s">
        <v>21</v>
      </c>
      <c r="K102" s="8">
        <v>15680</v>
      </c>
      <c r="L102" s="8">
        <v>31360</v>
      </c>
      <c r="M102" s="66">
        <f t="shared" si="7"/>
        <v>1306.6666666666667</v>
      </c>
      <c r="N102" s="66">
        <f t="shared" si="8"/>
        <v>2613.3333333333335</v>
      </c>
      <c r="O102" s="86">
        <f t="shared" si="9"/>
        <v>0.3</v>
      </c>
      <c r="P102" s="5">
        <f t="shared" si="10"/>
        <v>0.15</v>
      </c>
      <c r="Q102" s="66">
        <f>IF(OR(E102="",F102=""),"",ROUND((Supuestos!$B$2+Supuestos!$B$3)*(Supuestos!$B$4+Supuestos!$B$5*E102/Supuestos!$B$6)*IFERROR(VLOOKUP(TRIM(C102),Supuestos!$A$17:$B$29,2,FALSE),IFERROR(VLOOKUP(TRIM(D102),Supuestos!$A$17:$B$29,2,FALSE),1))+Supuestos!$B$7*VLOOKUP(MIN(F102,4),Supuestos!$D$2:$E$5,2,TRUE)+Supuestos!$B$8,0))</f>
        <v>113</v>
      </c>
      <c r="R102" s="73">
        <f t="shared" si="11"/>
        <v>505</v>
      </c>
      <c r="S102" s="76">
        <f t="shared" si="12"/>
        <v>0.38647959183673469</v>
      </c>
      <c r="T102" s="74">
        <f t="shared" si="13"/>
        <v>0.19323979591836735</v>
      </c>
    </row>
    <row r="103" spans="3:20" ht="15" customHeight="1" thickBot="1" x14ac:dyDescent="0.35">
      <c r="C103" s="1" t="s">
        <v>16</v>
      </c>
      <c r="D103" s="9" t="s">
        <v>25</v>
      </c>
      <c r="E103" s="7">
        <v>109</v>
      </c>
      <c r="F103" s="7">
        <v>2</v>
      </c>
      <c r="G103" s="7">
        <v>1</v>
      </c>
      <c r="H103" s="7">
        <v>0</v>
      </c>
      <c r="I103" s="7">
        <v>705</v>
      </c>
      <c r="J103" s="7" t="s">
        <v>21</v>
      </c>
      <c r="K103" s="8">
        <v>28200</v>
      </c>
      <c r="L103" s="8">
        <v>56400</v>
      </c>
      <c r="M103" s="66">
        <f t="shared" si="7"/>
        <v>2350</v>
      </c>
      <c r="N103" s="66">
        <f t="shared" si="8"/>
        <v>4700</v>
      </c>
      <c r="O103" s="86">
        <f t="shared" si="9"/>
        <v>0.3</v>
      </c>
      <c r="P103" s="5">
        <f t="shared" si="10"/>
        <v>0.15</v>
      </c>
      <c r="Q103" s="66">
        <f>IF(OR(E103="",F103=""),"",ROUND((Supuestos!$B$2+Supuestos!$B$3)*(Supuestos!$B$4+Supuestos!$B$5*E103/Supuestos!$B$6)*IFERROR(VLOOKUP(TRIM(C103),Supuestos!$A$17:$B$29,2,FALSE),IFERROR(VLOOKUP(TRIM(D103),Supuestos!$A$17:$B$29,2,FALSE),1))+Supuestos!$B$7*VLOOKUP(MIN(F103,4),Supuestos!$D$2:$E$5,2,TRUE)+Supuestos!$B$8,0))</f>
        <v>127</v>
      </c>
      <c r="R103" s="73">
        <f t="shared" si="11"/>
        <v>832</v>
      </c>
      <c r="S103" s="76">
        <f t="shared" si="12"/>
        <v>0.35404255319148936</v>
      </c>
      <c r="T103" s="74">
        <f t="shared" si="13"/>
        <v>0.17702127659574468</v>
      </c>
    </row>
    <row r="104" spans="3:20" ht="15" customHeight="1" thickBot="1" x14ac:dyDescent="0.35">
      <c r="C104" s="1" t="s">
        <v>16</v>
      </c>
      <c r="D104" s="9" t="s">
        <v>25</v>
      </c>
      <c r="E104" s="7">
        <v>109</v>
      </c>
      <c r="F104" s="7">
        <v>2</v>
      </c>
      <c r="G104" s="7">
        <v>1</v>
      </c>
      <c r="H104" s="7">
        <v>0</v>
      </c>
      <c r="I104" s="7">
        <v>690</v>
      </c>
      <c r="J104" s="7" t="s">
        <v>21</v>
      </c>
      <c r="K104" s="8">
        <v>27600</v>
      </c>
      <c r="L104" s="8">
        <v>55200</v>
      </c>
      <c r="M104" s="66">
        <f t="shared" si="7"/>
        <v>2300</v>
      </c>
      <c r="N104" s="66">
        <f t="shared" si="8"/>
        <v>4600</v>
      </c>
      <c r="O104" s="86">
        <f t="shared" si="9"/>
        <v>0.3</v>
      </c>
      <c r="P104" s="5">
        <f t="shared" si="10"/>
        <v>0.15</v>
      </c>
      <c r="Q104" s="66">
        <f>IF(OR(E104="",F104=""),"",ROUND((Supuestos!$B$2+Supuestos!$B$3)*(Supuestos!$B$4+Supuestos!$B$5*E104/Supuestos!$B$6)*IFERROR(VLOOKUP(TRIM(C104),Supuestos!$A$17:$B$29,2,FALSE),IFERROR(VLOOKUP(TRIM(D104),Supuestos!$A$17:$B$29,2,FALSE),1))+Supuestos!$B$7*VLOOKUP(MIN(F104,4),Supuestos!$D$2:$E$5,2,TRUE)+Supuestos!$B$8,0))</f>
        <v>127</v>
      </c>
      <c r="R104" s="73">
        <f t="shared" si="11"/>
        <v>817</v>
      </c>
      <c r="S104" s="76">
        <f t="shared" si="12"/>
        <v>0.35521739130434782</v>
      </c>
      <c r="T104" s="74">
        <f t="shared" si="13"/>
        <v>0.17760869565217391</v>
      </c>
    </row>
    <row r="105" spans="3:20" ht="15" customHeight="1" thickBot="1" x14ac:dyDescent="0.35">
      <c r="C105" s="1" t="s">
        <v>16</v>
      </c>
      <c r="D105" s="9" t="s">
        <v>25</v>
      </c>
      <c r="E105" s="7">
        <v>109</v>
      </c>
      <c r="F105" s="7">
        <v>2</v>
      </c>
      <c r="G105" s="7">
        <v>1</v>
      </c>
      <c r="H105" s="7">
        <v>0</v>
      </c>
      <c r="I105" s="7">
        <v>705</v>
      </c>
      <c r="J105" s="7" t="s">
        <v>21</v>
      </c>
      <c r="K105" s="8">
        <v>28200</v>
      </c>
      <c r="L105" s="8">
        <v>56400</v>
      </c>
      <c r="M105" s="66">
        <f t="shared" si="7"/>
        <v>2350</v>
      </c>
      <c r="N105" s="66">
        <f t="shared" si="8"/>
        <v>4700</v>
      </c>
      <c r="O105" s="86">
        <f t="shared" si="9"/>
        <v>0.3</v>
      </c>
      <c r="P105" s="5">
        <f t="shared" si="10"/>
        <v>0.15</v>
      </c>
      <c r="Q105" s="66">
        <f>IF(OR(E105="",F105=""),"",ROUND((Supuestos!$B$2+Supuestos!$B$3)*(Supuestos!$B$4+Supuestos!$B$5*E105/Supuestos!$B$6)*IFERROR(VLOOKUP(TRIM(C105),Supuestos!$A$17:$B$29,2,FALSE),IFERROR(VLOOKUP(TRIM(D105),Supuestos!$A$17:$B$29,2,FALSE),1))+Supuestos!$B$7*VLOOKUP(MIN(F105,4),Supuestos!$D$2:$E$5,2,TRUE)+Supuestos!$B$8,0))</f>
        <v>127</v>
      </c>
      <c r="R105" s="73">
        <f t="shared" si="11"/>
        <v>832</v>
      </c>
      <c r="S105" s="76">
        <f t="shared" si="12"/>
        <v>0.35404255319148936</v>
      </c>
      <c r="T105" s="74">
        <f t="shared" si="13"/>
        <v>0.17702127659574468</v>
      </c>
    </row>
    <row r="106" spans="3:20" ht="15" customHeight="1" thickBot="1" x14ac:dyDescent="0.35">
      <c r="C106" s="1" t="s">
        <v>16</v>
      </c>
      <c r="D106" s="9" t="s">
        <v>25</v>
      </c>
      <c r="E106" s="7">
        <v>109</v>
      </c>
      <c r="F106" s="7">
        <v>2</v>
      </c>
      <c r="G106" s="7">
        <v>1</v>
      </c>
      <c r="H106" s="7">
        <v>0</v>
      </c>
      <c r="I106" s="7">
        <v>705</v>
      </c>
      <c r="J106" s="7" t="s">
        <v>21</v>
      </c>
      <c r="K106" s="8">
        <v>28200</v>
      </c>
      <c r="L106" s="8">
        <v>56400</v>
      </c>
      <c r="M106" s="66">
        <f t="shared" si="7"/>
        <v>2350</v>
      </c>
      <c r="N106" s="66">
        <f t="shared" si="8"/>
        <v>4700</v>
      </c>
      <c r="O106" s="86">
        <f t="shared" si="9"/>
        <v>0.3</v>
      </c>
      <c r="P106" s="5">
        <f t="shared" si="10"/>
        <v>0.15</v>
      </c>
      <c r="Q106" s="66">
        <f>IF(OR(E106="",F106=""),"",ROUND((Supuestos!$B$2+Supuestos!$B$3)*(Supuestos!$B$4+Supuestos!$B$5*E106/Supuestos!$B$6)*IFERROR(VLOOKUP(TRIM(C106),Supuestos!$A$17:$B$29,2,FALSE),IFERROR(VLOOKUP(TRIM(D106),Supuestos!$A$17:$B$29,2,FALSE),1))+Supuestos!$B$7*VLOOKUP(MIN(F106,4),Supuestos!$D$2:$E$5,2,TRUE)+Supuestos!$B$8,0))</f>
        <v>127</v>
      </c>
      <c r="R106" s="73">
        <f t="shared" si="11"/>
        <v>832</v>
      </c>
      <c r="S106" s="76">
        <f t="shared" si="12"/>
        <v>0.35404255319148936</v>
      </c>
      <c r="T106" s="74">
        <f t="shared" si="13"/>
        <v>0.17702127659574468</v>
      </c>
    </row>
    <row r="107" spans="3:20" ht="15" customHeight="1" thickBot="1" x14ac:dyDescent="0.35">
      <c r="C107" s="1" t="s">
        <v>16</v>
      </c>
      <c r="D107" s="9" t="s">
        <v>25</v>
      </c>
      <c r="E107" s="7">
        <v>109</v>
      </c>
      <c r="F107" s="7">
        <v>2</v>
      </c>
      <c r="G107" s="7">
        <v>1</v>
      </c>
      <c r="H107" s="7">
        <v>0</v>
      </c>
      <c r="I107" s="7">
        <v>705</v>
      </c>
      <c r="J107" s="7" t="s">
        <v>21</v>
      </c>
      <c r="K107" s="8">
        <v>28200</v>
      </c>
      <c r="L107" s="8">
        <v>56400</v>
      </c>
      <c r="M107" s="66">
        <f t="shared" si="7"/>
        <v>2350</v>
      </c>
      <c r="N107" s="66">
        <f t="shared" si="8"/>
        <v>4700</v>
      </c>
      <c r="O107" s="86">
        <f t="shared" si="9"/>
        <v>0.3</v>
      </c>
      <c r="P107" s="5">
        <f t="shared" si="10"/>
        <v>0.15</v>
      </c>
      <c r="Q107" s="66">
        <f>IF(OR(E107="",F107=""),"",ROUND((Supuestos!$B$2+Supuestos!$B$3)*(Supuestos!$B$4+Supuestos!$B$5*E107/Supuestos!$B$6)*IFERROR(VLOOKUP(TRIM(C107),Supuestos!$A$17:$B$29,2,FALSE),IFERROR(VLOOKUP(TRIM(D107),Supuestos!$A$17:$B$29,2,FALSE),1))+Supuestos!$B$7*VLOOKUP(MIN(F107,4),Supuestos!$D$2:$E$5,2,TRUE)+Supuestos!$B$8,0))</f>
        <v>127</v>
      </c>
      <c r="R107" s="73">
        <f t="shared" si="11"/>
        <v>832</v>
      </c>
      <c r="S107" s="76">
        <f t="shared" si="12"/>
        <v>0.35404255319148936</v>
      </c>
      <c r="T107" s="74">
        <f t="shared" si="13"/>
        <v>0.17702127659574468</v>
      </c>
    </row>
    <row r="108" spans="3:20" ht="15" customHeight="1" thickBot="1" x14ac:dyDescent="0.35">
      <c r="C108" s="1" t="s">
        <v>16</v>
      </c>
      <c r="D108" s="9" t="s">
        <v>25</v>
      </c>
      <c r="E108" s="7">
        <v>125</v>
      </c>
      <c r="F108" s="7">
        <v>2</v>
      </c>
      <c r="G108" s="7">
        <v>0</v>
      </c>
      <c r="H108" s="7">
        <v>1</v>
      </c>
      <c r="I108" s="7">
        <v>808</v>
      </c>
      <c r="J108" s="7" t="s">
        <v>21</v>
      </c>
      <c r="K108" s="8">
        <v>32320</v>
      </c>
      <c r="L108" s="8">
        <v>64640</v>
      </c>
      <c r="M108" s="66">
        <f t="shared" si="7"/>
        <v>2693.3333333333335</v>
      </c>
      <c r="N108" s="66">
        <f t="shared" si="8"/>
        <v>5386.666666666667</v>
      </c>
      <c r="O108" s="86">
        <f t="shared" si="9"/>
        <v>0.3</v>
      </c>
      <c r="P108" s="5">
        <f t="shared" si="10"/>
        <v>0.15</v>
      </c>
      <c r="Q108" s="66">
        <f>IF(OR(E108="",F108=""),"",ROUND((Supuestos!$B$2+Supuestos!$B$3)*(Supuestos!$B$4+Supuestos!$B$5*E108/Supuestos!$B$6)*IFERROR(VLOOKUP(TRIM(C108),Supuestos!$A$17:$B$29,2,FALSE),IFERROR(VLOOKUP(TRIM(D108),Supuestos!$A$17:$B$29,2,FALSE),1))+Supuestos!$B$7*VLOOKUP(MIN(F108,4),Supuestos!$D$2:$E$5,2,TRUE)+Supuestos!$B$8,0))</f>
        <v>131</v>
      </c>
      <c r="R108" s="73">
        <f t="shared" si="11"/>
        <v>939</v>
      </c>
      <c r="S108" s="76">
        <f t="shared" si="12"/>
        <v>0.34863861386138612</v>
      </c>
      <c r="T108" s="74">
        <f t="shared" si="13"/>
        <v>0.17431930693069306</v>
      </c>
    </row>
    <row r="109" spans="3:20" ht="15" customHeight="1" thickBot="1" x14ac:dyDescent="0.35">
      <c r="C109" s="1" t="s">
        <v>16</v>
      </c>
      <c r="D109" s="9" t="s">
        <v>25</v>
      </c>
      <c r="E109" s="7">
        <v>125</v>
      </c>
      <c r="F109" s="7">
        <v>2</v>
      </c>
      <c r="G109" s="7">
        <v>0</v>
      </c>
      <c r="H109" s="7">
        <v>1</v>
      </c>
      <c r="I109" s="7">
        <v>808</v>
      </c>
      <c r="J109" s="7" t="s">
        <v>21</v>
      </c>
      <c r="K109" s="8">
        <v>32320</v>
      </c>
      <c r="L109" s="8">
        <v>64640</v>
      </c>
      <c r="M109" s="66">
        <f t="shared" si="7"/>
        <v>2693.3333333333335</v>
      </c>
      <c r="N109" s="66">
        <f t="shared" si="8"/>
        <v>5386.666666666667</v>
      </c>
      <c r="O109" s="86">
        <f t="shared" si="9"/>
        <v>0.3</v>
      </c>
      <c r="P109" s="5">
        <f t="shared" si="10"/>
        <v>0.15</v>
      </c>
      <c r="Q109" s="66">
        <f>IF(OR(E109="",F109=""),"",ROUND((Supuestos!$B$2+Supuestos!$B$3)*(Supuestos!$B$4+Supuestos!$B$5*E109/Supuestos!$B$6)*IFERROR(VLOOKUP(TRIM(C109),Supuestos!$A$17:$B$29,2,FALSE),IFERROR(VLOOKUP(TRIM(D109),Supuestos!$A$17:$B$29,2,FALSE),1))+Supuestos!$B$7*VLOOKUP(MIN(F109,4),Supuestos!$D$2:$E$5,2,TRUE)+Supuestos!$B$8,0))</f>
        <v>131</v>
      </c>
      <c r="R109" s="73">
        <f t="shared" si="11"/>
        <v>939</v>
      </c>
      <c r="S109" s="76">
        <f t="shared" si="12"/>
        <v>0.34863861386138612</v>
      </c>
      <c r="T109" s="74">
        <f t="shared" si="13"/>
        <v>0.17431930693069306</v>
      </c>
    </row>
    <row r="110" spans="3:20" ht="15" customHeight="1" thickBot="1" x14ac:dyDescent="0.35">
      <c r="C110" s="1" t="s">
        <v>16</v>
      </c>
      <c r="D110" s="1" t="s">
        <v>25</v>
      </c>
      <c r="E110" s="3">
        <v>125</v>
      </c>
      <c r="F110" s="3">
        <v>2</v>
      </c>
      <c r="G110" s="3">
        <v>0</v>
      </c>
      <c r="H110" s="3">
        <v>1</v>
      </c>
      <c r="I110" s="3">
        <v>808</v>
      </c>
      <c r="J110" s="3" t="s">
        <v>21</v>
      </c>
      <c r="K110" s="4">
        <v>32320</v>
      </c>
      <c r="L110" s="4">
        <v>64640</v>
      </c>
      <c r="M110" s="66">
        <f t="shared" si="7"/>
        <v>2693.3333333333335</v>
      </c>
      <c r="N110" s="66">
        <f t="shared" si="8"/>
        <v>5386.666666666667</v>
      </c>
      <c r="O110" s="86">
        <f t="shared" si="9"/>
        <v>0.3</v>
      </c>
      <c r="P110" s="5">
        <f t="shared" si="10"/>
        <v>0.15</v>
      </c>
      <c r="Q110" s="66">
        <f>IF(OR(E110="",F110=""),"",ROUND((Supuestos!$B$2+Supuestos!$B$3)*(Supuestos!$B$4+Supuestos!$B$5*E110/Supuestos!$B$6)*IFERROR(VLOOKUP(TRIM(C110),Supuestos!$A$17:$B$29,2,FALSE),IFERROR(VLOOKUP(TRIM(D110),Supuestos!$A$17:$B$29,2,FALSE),1))+Supuestos!$B$7*VLOOKUP(MIN(F110,4),Supuestos!$D$2:$E$5,2,TRUE)+Supuestos!$B$8,0))</f>
        <v>131</v>
      </c>
      <c r="R110" s="73">
        <f t="shared" si="11"/>
        <v>939</v>
      </c>
      <c r="S110" s="76">
        <f t="shared" si="12"/>
        <v>0.34863861386138612</v>
      </c>
      <c r="T110" s="74">
        <f t="shared" si="13"/>
        <v>0.17431930693069306</v>
      </c>
    </row>
    <row r="111" spans="3:20" ht="15" customHeight="1" thickBot="1" x14ac:dyDescent="0.35">
      <c r="C111" s="1" t="s">
        <v>16</v>
      </c>
      <c r="D111" s="9" t="s">
        <v>25</v>
      </c>
      <c r="E111" s="7">
        <v>125</v>
      </c>
      <c r="F111" s="7">
        <v>2</v>
      </c>
      <c r="G111" s="7">
        <v>0</v>
      </c>
      <c r="H111" s="7">
        <v>1</v>
      </c>
      <c r="I111" s="7">
        <v>808</v>
      </c>
      <c r="J111" s="7" t="s">
        <v>21</v>
      </c>
      <c r="K111" s="8">
        <v>32320</v>
      </c>
      <c r="L111" s="8">
        <v>64640</v>
      </c>
      <c r="M111" s="66">
        <f t="shared" si="7"/>
        <v>2693.3333333333335</v>
      </c>
      <c r="N111" s="66">
        <f t="shared" si="8"/>
        <v>5386.666666666667</v>
      </c>
      <c r="O111" s="86">
        <f t="shared" si="9"/>
        <v>0.3</v>
      </c>
      <c r="P111" s="5">
        <f t="shared" si="10"/>
        <v>0.15</v>
      </c>
      <c r="Q111" s="66">
        <f>IF(OR(E111="",F111=""),"",ROUND((Supuestos!$B$2+Supuestos!$B$3)*(Supuestos!$B$4+Supuestos!$B$5*E111/Supuestos!$B$6)*IFERROR(VLOOKUP(TRIM(C111),Supuestos!$A$17:$B$29,2,FALSE),IFERROR(VLOOKUP(TRIM(D111),Supuestos!$A$17:$B$29,2,FALSE),1))+Supuestos!$B$7*VLOOKUP(MIN(F111,4),Supuestos!$D$2:$E$5,2,TRUE)+Supuestos!$B$8,0))</f>
        <v>131</v>
      </c>
      <c r="R111" s="73">
        <f t="shared" si="11"/>
        <v>939</v>
      </c>
      <c r="S111" s="76">
        <f t="shared" si="12"/>
        <v>0.34863861386138612</v>
      </c>
      <c r="T111" s="74">
        <f t="shared" si="13"/>
        <v>0.17431930693069306</v>
      </c>
    </row>
    <row r="112" spans="3:20" ht="15" customHeight="1" thickBot="1" x14ac:dyDescent="0.35">
      <c r="C112" s="1" t="s">
        <v>16</v>
      </c>
      <c r="D112" s="9" t="s">
        <v>25</v>
      </c>
      <c r="E112" s="7">
        <v>125</v>
      </c>
      <c r="F112" s="7">
        <v>2</v>
      </c>
      <c r="G112" s="7">
        <v>0</v>
      </c>
      <c r="H112" s="7">
        <v>1</v>
      </c>
      <c r="I112" s="7">
        <v>792</v>
      </c>
      <c r="J112" s="7" t="s">
        <v>21</v>
      </c>
      <c r="K112" s="8">
        <v>31680</v>
      </c>
      <c r="L112" s="8">
        <v>63360</v>
      </c>
      <c r="M112" s="66">
        <f t="shared" si="7"/>
        <v>2640</v>
      </c>
      <c r="N112" s="66">
        <f t="shared" si="8"/>
        <v>5280</v>
      </c>
      <c r="O112" s="86">
        <f t="shared" si="9"/>
        <v>0.3</v>
      </c>
      <c r="P112" s="5">
        <f t="shared" si="10"/>
        <v>0.15</v>
      </c>
      <c r="Q112" s="66">
        <f>IF(OR(E112="",F112=""),"",ROUND((Supuestos!$B$2+Supuestos!$B$3)*(Supuestos!$B$4+Supuestos!$B$5*E112/Supuestos!$B$6)*IFERROR(VLOOKUP(TRIM(C112),Supuestos!$A$17:$B$29,2,FALSE),IFERROR(VLOOKUP(TRIM(D112),Supuestos!$A$17:$B$29,2,FALSE),1))+Supuestos!$B$7*VLOOKUP(MIN(F112,4),Supuestos!$D$2:$E$5,2,TRUE)+Supuestos!$B$8,0))</f>
        <v>131</v>
      </c>
      <c r="R112" s="73">
        <f t="shared" si="11"/>
        <v>923</v>
      </c>
      <c r="S112" s="76">
        <f t="shared" si="12"/>
        <v>0.34962121212121211</v>
      </c>
      <c r="T112" s="74">
        <f t="shared" si="13"/>
        <v>0.17481060606060606</v>
      </c>
    </row>
    <row r="113" spans="3:20" ht="15" customHeight="1" thickBot="1" x14ac:dyDescent="0.35">
      <c r="C113" s="1" t="s">
        <v>16</v>
      </c>
      <c r="D113" s="9" t="s">
        <v>25</v>
      </c>
      <c r="E113" s="7">
        <v>109</v>
      </c>
      <c r="F113" s="7">
        <v>2</v>
      </c>
      <c r="G113" s="7">
        <v>1</v>
      </c>
      <c r="H113" s="7">
        <v>0</v>
      </c>
      <c r="I113" s="7">
        <v>705</v>
      </c>
      <c r="J113" s="7" t="s">
        <v>21</v>
      </c>
      <c r="K113" s="8">
        <v>28200</v>
      </c>
      <c r="L113" s="8">
        <v>56400</v>
      </c>
      <c r="M113" s="66">
        <f t="shared" si="7"/>
        <v>2350</v>
      </c>
      <c r="N113" s="66">
        <f t="shared" si="8"/>
        <v>4700</v>
      </c>
      <c r="O113" s="86">
        <f t="shared" si="9"/>
        <v>0.3</v>
      </c>
      <c r="P113" s="5">
        <f t="shared" si="10"/>
        <v>0.15</v>
      </c>
      <c r="Q113" s="66">
        <f>IF(OR(E113="",F113=""),"",ROUND((Supuestos!$B$2+Supuestos!$B$3)*(Supuestos!$B$4+Supuestos!$B$5*E113/Supuestos!$B$6)*IFERROR(VLOOKUP(TRIM(C113),Supuestos!$A$17:$B$29,2,FALSE),IFERROR(VLOOKUP(TRIM(D113),Supuestos!$A$17:$B$29,2,FALSE),1))+Supuestos!$B$7*VLOOKUP(MIN(F113,4),Supuestos!$D$2:$E$5,2,TRUE)+Supuestos!$B$8,0))</f>
        <v>127</v>
      </c>
      <c r="R113" s="73">
        <f t="shared" si="11"/>
        <v>832</v>
      </c>
      <c r="S113" s="76">
        <f t="shared" si="12"/>
        <v>0.35404255319148936</v>
      </c>
      <c r="T113" s="74">
        <f t="shared" si="13"/>
        <v>0.17702127659574468</v>
      </c>
    </row>
    <row r="114" spans="3:20" ht="15" customHeight="1" thickBot="1" x14ac:dyDescent="0.35">
      <c r="C114" s="1" t="s">
        <v>16</v>
      </c>
      <c r="D114" s="9" t="s">
        <v>25</v>
      </c>
      <c r="E114" s="7">
        <v>125</v>
      </c>
      <c r="F114" s="7">
        <v>2</v>
      </c>
      <c r="G114" s="7">
        <v>0</v>
      </c>
      <c r="H114" s="7">
        <v>1</v>
      </c>
      <c r="I114" s="7">
        <v>808</v>
      </c>
      <c r="J114" s="7" t="s">
        <v>21</v>
      </c>
      <c r="K114" s="8">
        <v>32320</v>
      </c>
      <c r="L114" s="8">
        <v>64640</v>
      </c>
      <c r="M114" s="66">
        <f t="shared" si="7"/>
        <v>2693.3333333333335</v>
      </c>
      <c r="N114" s="66">
        <f t="shared" si="8"/>
        <v>5386.666666666667</v>
      </c>
      <c r="O114" s="86">
        <f t="shared" si="9"/>
        <v>0.3</v>
      </c>
      <c r="P114" s="5">
        <f t="shared" si="10"/>
        <v>0.15</v>
      </c>
      <c r="Q114" s="66">
        <f>IF(OR(E114="",F114=""),"",ROUND((Supuestos!$B$2+Supuestos!$B$3)*(Supuestos!$B$4+Supuestos!$B$5*E114/Supuestos!$B$6)*IFERROR(VLOOKUP(TRIM(C114),Supuestos!$A$17:$B$29,2,FALSE),IFERROR(VLOOKUP(TRIM(D114),Supuestos!$A$17:$B$29,2,FALSE),1))+Supuestos!$B$7*VLOOKUP(MIN(F114,4),Supuestos!$D$2:$E$5,2,TRUE)+Supuestos!$B$8,0))</f>
        <v>131</v>
      </c>
      <c r="R114" s="73">
        <f t="shared" si="11"/>
        <v>939</v>
      </c>
      <c r="S114" s="76">
        <f t="shared" si="12"/>
        <v>0.34863861386138612</v>
      </c>
      <c r="T114" s="74">
        <f t="shared" si="13"/>
        <v>0.17431930693069306</v>
      </c>
    </row>
    <row r="115" spans="3:20" ht="15" customHeight="1" thickBot="1" x14ac:dyDescent="0.35">
      <c r="C115" s="1" t="s">
        <v>16</v>
      </c>
      <c r="D115" s="9" t="s">
        <v>25</v>
      </c>
      <c r="E115" s="7">
        <v>125</v>
      </c>
      <c r="F115" s="7">
        <v>2</v>
      </c>
      <c r="G115" s="7">
        <v>0</v>
      </c>
      <c r="H115" s="7">
        <v>1</v>
      </c>
      <c r="I115" s="7">
        <v>808</v>
      </c>
      <c r="J115" s="7" t="s">
        <v>21</v>
      </c>
      <c r="K115" s="8">
        <v>32320</v>
      </c>
      <c r="L115" s="8">
        <v>64640</v>
      </c>
      <c r="M115" s="66">
        <f t="shared" si="7"/>
        <v>2693.3333333333335</v>
      </c>
      <c r="N115" s="66">
        <f t="shared" si="8"/>
        <v>5386.666666666667</v>
      </c>
      <c r="O115" s="86">
        <f t="shared" si="9"/>
        <v>0.3</v>
      </c>
      <c r="P115" s="5">
        <f t="shared" si="10"/>
        <v>0.15</v>
      </c>
      <c r="Q115" s="66">
        <f>IF(OR(E115="",F115=""),"",ROUND((Supuestos!$B$2+Supuestos!$B$3)*(Supuestos!$B$4+Supuestos!$B$5*E115/Supuestos!$B$6)*IFERROR(VLOOKUP(TRIM(C115),Supuestos!$A$17:$B$29,2,FALSE),IFERROR(VLOOKUP(TRIM(D115),Supuestos!$A$17:$B$29,2,FALSE),1))+Supuestos!$B$7*VLOOKUP(MIN(F115,4),Supuestos!$D$2:$E$5,2,TRUE)+Supuestos!$B$8,0))</f>
        <v>131</v>
      </c>
      <c r="R115" s="73">
        <f t="shared" si="11"/>
        <v>939</v>
      </c>
      <c r="S115" s="76">
        <f t="shared" si="12"/>
        <v>0.34863861386138612</v>
      </c>
      <c r="T115" s="74">
        <f t="shared" si="13"/>
        <v>0.17431930693069306</v>
      </c>
    </row>
    <row r="116" spans="3:20" ht="15" customHeight="1" thickBot="1" x14ac:dyDescent="0.35">
      <c r="C116" s="1" t="s">
        <v>16</v>
      </c>
      <c r="D116" s="9" t="s">
        <v>25</v>
      </c>
      <c r="E116" s="7">
        <v>125</v>
      </c>
      <c r="F116" s="7">
        <v>2</v>
      </c>
      <c r="G116" s="7">
        <v>0</v>
      </c>
      <c r="H116" s="7">
        <v>1</v>
      </c>
      <c r="I116" s="7">
        <v>808</v>
      </c>
      <c r="J116" s="7" t="s">
        <v>21</v>
      </c>
      <c r="K116" s="8">
        <v>32320</v>
      </c>
      <c r="L116" s="8">
        <v>64640</v>
      </c>
      <c r="M116" s="66">
        <f t="shared" si="7"/>
        <v>2693.3333333333335</v>
      </c>
      <c r="N116" s="66">
        <f t="shared" si="8"/>
        <v>5386.666666666667</v>
      </c>
      <c r="O116" s="86">
        <f t="shared" si="9"/>
        <v>0.3</v>
      </c>
      <c r="P116" s="5">
        <f t="shared" si="10"/>
        <v>0.15</v>
      </c>
      <c r="Q116" s="66">
        <f>IF(OR(E116="",F116=""),"",ROUND((Supuestos!$B$2+Supuestos!$B$3)*(Supuestos!$B$4+Supuestos!$B$5*E116/Supuestos!$B$6)*IFERROR(VLOOKUP(TRIM(C116),Supuestos!$A$17:$B$29,2,FALSE),IFERROR(VLOOKUP(TRIM(D116),Supuestos!$A$17:$B$29,2,FALSE),1))+Supuestos!$B$7*VLOOKUP(MIN(F116,4),Supuestos!$D$2:$E$5,2,TRUE)+Supuestos!$B$8,0))</f>
        <v>131</v>
      </c>
      <c r="R116" s="73">
        <f t="shared" si="11"/>
        <v>939</v>
      </c>
      <c r="S116" s="76">
        <f t="shared" si="12"/>
        <v>0.34863861386138612</v>
      </c>
      <c r="T116" s="74">
        <f t="shared" si="13"/>
        <v>0.17431930693069306</v>
      </c>
    </row>
    <row r="117" spans="3:20" ht="15" customHeight="1" thickBot="1" x14ac:dyDescent="0.35">
      <c r="C117" s="1" t="s">
        <v>16</v>
      </c>
      <c r="D117" s="9" t="s">
        <v>25</v>
      </c>
      <c r="E117" s="7">
        <v>125</v>
      </c>
      <c r="F117" s="7">
        <v>2</v>
      </c>
      <c r="G117" s="7">
        <v>0</v>
      </c>
      <c r="H117" s="7">
        <v>1</v>
      </c>
      <c r="I117" s="7">
        <v>808</v>
      </c>
      <c r="J117" s="7" t="s">
        <v>21</v>
      </c>
      <c r="K117" s="8">
        <v>32320</v>
      </c>
      <c r="L117" s="8">
        <v>64640</v>
      </c>
      <c r="M117" s="66">
        <f t="shared" si="7"/>
        <v>2693.3333333333335</v>
      </c>
      <c r="N117" s="66">
        <f t="shared" si="8"/>
        <v>5386.666666666667</v>
      </c>
      <c r="O117" s="86">
        <f t="shared" si="9"/>
        <v>0.3</v>
      </c>
      <c r="P117" s="5">
        <f t="shared" si="10"/>
        <v>0.15</v>
      </c>
      <c r="Q117" s="66">
        <f>IF(OR(E117="",F117=""),"",ROUND((Supuestos!$B$2+Supuestos!$B$3)*(Supuestos!$B$4+Supuestos!$B$5*E117/Supuestos!$B$6)*IFERROR(VLOOKUP(TRIM(C117),Supuestos!$A$17:$B$29,2,FALSE),IFERROR(VLOOKUP(TRIM(D117),Supuestos!$A$17:$B$29,2,FALSE),1))+Supuestos!$B$7*VLOOKUP(MIN(F117,4),Supuestos!$D$2:$E$5,2,TRUE)+Supuestos!$B$8,0))</f>
        <v>131</v>
      </c>
      <c r="R117" s="73">
        <f t="shared" si="11"/>
        <v>939</v>
      </c>
      <c r="S117" s="76">
        <f t="shared" si="12"/>
        <v>0.34863861386138612</v>
      </c>
      <c r="T117" s="74">
        <f t="shared" si="13"/>
        <v>0.17431930693069306</v>
      </c>
    </row>
    <row r="118" spans="3:20" ht="15" customHeight="1" thickBot="1" x14ac:dyDescent="0.35">
      <c r="C118" s="1" t="s">
        <v>16</v>
      </c>
      <c r="D118" s="9" t="s">
        <v>25</v>
      </c>
      <c r="E118" s="7">
        <v>109</v>
      </c>
      <c r="F118" s="7">
        <v>2</v>
      </c>
      <c r="G118" s="7">
        <v>1</v>
      </c>
      <c r="H118" s="7">
        <v>0</v>
      </c>
      <c r="I118" s="7">
        <v>705</v>
      </c>
      <c r="J118" s="7" t="s">
        <v>21</v>
      </c>
      <c r="K118" s="8">
        <v>28200</v>
      </c>
      <c r="L118" s="8">
        <v>56400</v>
      </c>
      <c r="M118" s="66">
        <f t="shared" si="7"/>
        <v>2350</v>
      </c>
      <c r="N118" s="66">
        <f t="shared" si="8"/>
        <v>4700</v>
      </c>
      <c r="O118" s="86">
        <f t="shared" si="9"/>
        <v>0.3</v>
      </c>
      <c r="P118" s="5">
        <f t="shared" si="10"/>
        <v>0.15</v>
      </c>
      <c r="Q118" s="66">
        <f>IF(OR(E118="",F118=""),"",ROUND((Supuestos!$B$2+Supuestos!$B$3)*(Supuestos!$B$4+Supuestos!$B$5*E118/Supuestos!$B$6)*IFERROR(VLOOKUP(TRIM(C118),Supuestos!$A$17:$B$29,2,FALSE),IFERROR(VLOOKUP(TRIM(D118),Supuestos!$A$17:$B$29,2,FALSE),1))+Supuestos!$B$7*VLOOKUP(MIN(F118,4),Supuestos!$D$2:$E$5,2,TRUE)+Supuestos!$B$8,0))</f>
        <v>127</v>
      </c>
      <c r="R118" s="73">
        <f t="shared" si="11"/>
        <v>832</v>
      </c>
      <c r="S118" s="76">
        <f t="shared" si="12"/>
        <v>0.35404255319148936</v>
      </c>
      <c r="T118" s="74">
        <f t="shared" si="13"/>
        <v>0.17702127659574468</v>
      </c>
    </row>
    <row r="119" spans="3:20" ht="15" customHeight="1" thickBot="1" x14ac:dyDescent="0.35">
      <c r="C119" s="1" t="s">
        <v>16</v>
      </c>
      <c r="D119" s="9" t="s">
        <v>25</v>
      </c>
      <c r="E119" s="7">
        <v>115</v>
      </c>
      <c r="F119" s="7">
        <v>2</v>
      </c>
      <c r="G119" s="7">
        <v>0</v>
      </c>
      <c r="H119" s="7">
        <v>1</v>
      </c>
      <c r="I119" s="7">
        <v>743</v>
      </c>
      <c r="J119" s="7" t="s">
        <v>21</v>
      </c>
      <c r="K119" s="8">
        <v>29720</v>
      </c>
      <c r="L119" s="8">
        <v>59440</v>
      </c>
      <c r="M119" s="66">
        <f t="shared" si="7"/>
        <v>2476.6666666666665</v>
      </c>
      <c r="N119" s="66">
        <f t="shared" si="8"/>
        <v>4953.333333333333</v>
      </c>
      <c r="O119" s="86">
        <f t="shared" si="9"/>
        <v>0.30000000000000004</v>
      </c>
      <c r="P119" s="5">
        <f t="shared" si="10"/>
        <v>0.15000000000000002</v>
      </c>
      <c r="Q119" s="66">
        <f>IF(OR(E119="",F119=""),"",ROUND((Supuestos!$B$2+Supuestos!$B$3)*(Supuestos!$B$4+Supuestos!$B$5*E119/Supuestos!$B$6)*IFERROR(VLOOKUP(TRIM(C119),Supuestos!$A$17:$B$29,2,FALSE),IFERROR(VLOOKUP(TRIM(D119),Supuestos!$A$17:$B$29,2,FALSE),1))+Supuestos!$B$7*VLOOKUP(MIN(F119,4),Supuestos!$D$2:$E$5,2,TRUE)+Supuestos!$B$8,0))</f>
        <v>128</v>
      </c>
      <c r="R119" s="73">
        <f t="shared" si="11"/>
        <v>871</v>
      </c>
      <c r="S119" s="76">
        <f t="shared" si="12"/>
        <v>0.35168236877523557</v>
      </c>
      <c r="T119" s="74">
        <f t="shared" si="13"/>
        <v>0.17584118438761778</v>
      </c>
    </row>
    <row r="120" spans="3:20" ht="15" customHeight="1" thickBot="1" x14ac:dyDescent="0.35">
      <c r="C120" s="1" t="s">
        <v>16</v>
      </c>
      <c r="D120" s="1" t="s">
        <v>25</v>
      </c>
      <c r="E120" s="3">
        <v>115</v>
      </c>
      <c r="F120" s="3">
        <v>2</v>
      </c>
      <c r="G120" s="3">
        <v>0</v>
      </c>
      <c r="H120" s="3">
        <v>1</v>
      </c>
      <c r="I120" s="3">
        <v>743</v>
      </c>
      <c r="J120" s="3" t="s">
        <v>21</v>
      </c>
      <c r="K120" s="4">
        <v>29720</v>
      </c>
      <c r="L120" s="4">
        <v>59440</v>
      </c>
      <c r="M120" s="66">
        <f t="shared" si="7"/>
        <v>2476.6666666666665</v>
      </c>
      <c r="N120" s="66">
        <f t="shared" si="8"/>
        <v>4953.333333333333</v>
      </c>
      <c r="O120" s="86">
        <f t="shared" si="9"/>
        <v>0.30000000000000004</v>
      </c>
      <c r="P120" s="5">
        <f t="shared" si="10"/>
        <v>0.15000000000000002</v>
      </c>
      <c r="Q120" s="66">
        <f>IF(OR(E120="",F120=""),"",ROUND((Supuestos!$B$2+Supuestos!$B$3)*(Supuestos!$B$4+Supuestos!$B$5*E120/Supuestos!$B$6)*IFERROR(VLOOKUP(TRIM(C120),Supuestos!$A$17:$B$29,2,FALSE),IFERROR(VLOOKUP(TRIM(D120),Supuestos!$A$17:$B$29,2,FALSE),1))+Supuestos!$B$7*VLOOKUP(MIN(F120,4),Supuestos!$D$2:$E$5,2,TRUE)+Supuestos!$B$8,0))</f>
        <v>128</v>
      </c>
      <c r="R120" s="73">
        <f t="shared" si="11"/>
        <v>871</v>
      </c>
      <c r="S120" s="76">
        <f t="shared" si="12"/>
        <v>0.35168236877523557</v>
      </c>
      <c r="T120" s="74">
        <f t="shared" si="13"/>
        <v>0.17584118438761778</v>
      </c>
    </row>
    <row r="121" spans="3:20" ht="19.95" customHeight="1" thickBot="1" x14ac:dyDescent="0.35">
      <c r="C121" s="1" t="s">
        <v>16</v>
      </c>
      <c r="D121" s="10" t="s">
        <v>26</v>
      </c>
      <c r="E121" s="7">
        <v>120</v>
      </c>
      <c r="F121" s="7">
        <v>3</v>
      </c>
      <c r="G121" s="7">
        <v>1</v>
      </c>
      <c r="H121" s="7">
        <v>0</v>
      </c>
      <c r="I121" s="7">
        <v>546</v>
      </c>
      <c r="J121" s="6" t="s">
        <v>18</v>
      </c>
      <c r="K121" s="8">
        <v>21840</v>
      </c>
      <c r="L121" s="8">
        <v>43680</v>
      </c>
      <c r="M121" s="66">
        <f t="shared" si="7"/>
        <v>1820</v>
      </c>
      <c r="N121" s="66">
        <f t="shared" si="8"/>
        <v>3640</v>
      </c>
      <c r="O121" s="86">
        <f t="shared" si="9"/>
        <v>0.3</v>
      </c>
      <c r="P121" s="5">
        <f t="shared" si="10"/>
        <v>0.15</v>
      </c>
      <c r="Q121" s="66">
        <f>IF(OR(E121="",F121=""),"",ROUND((Supuestos!$B$2+Supuestos!$B$3)*(Supuestos!$B$4+Supuestos!$B$5*E121/Supuestos!$B$6)*IFERROR(VLOOKUP(TRIM(C121),Supuestos!$A$17:$B$29,2,FALSE),IFERROR(VLOOKUP(TRIM(D121),Supuestos!$A$17:$B$29,2,FALSE),1))+Supuestos!$B$7*VLOOKUP(MIN(F121,4),Supuestos!$D$2:$E$5,2,TRUE)+Supuestos!$B$8,0))</f>
        <v>134</v>
      </c>
      <c r="R121" s="73">
        <f t="shared" si="11"/>
        <v>680</v>
      </c>
      <c r="S121" s="76">
        <f t="shared" si="12"/>
        <v>0.37362637362637363</v>
      </c>
      <c r="T121" s="74">
        <f t="shared" si="13"/>
        <v>0.18681318681318682</v>
      </c>
    </row>
    <row r="122" spans="3:20" ht="19.95" customHeight="1" thickBot="1" x14ac:dyDescent="0.35">
      <c r="C122" s="1" t="s">
        <v>16</v>
      </c>
      <c r="D122" s="10" t="s">
        <v>26</v>
      </c>
      <c r="E122" s="7">
        <v>120</v>
      </c>
      <c r="F122" s="7">
        <v>3</v>
      </c>
      <c r="G122" s="7">
        <v>1</v>
      </c>
      <c r="H122" s="7">
        <v>0</v>
      </c>
      <c r="I122" s="7">
        <v>552</v>
      </c>
      <c r="J122" s="6" t="s">
        <v>18</v>
      </c>
      <c r="K122" s="8">
        <v>22080</v>
      </c>
      <c r="L122" s="8">
        <v>44160</v>
      </c>
      <c r="M122" s="66">
        <f t="shared" si="7"/>
        <v>1840</v>
      </c>
      <c r="N122" s="66">
        <f t="shared" si="8"/>
        <v>3680</v>
      </c>
      <c r="O122" s="86">
        <f t="shared" si="9"/>
        <v>0.3</v>
      </c>
      <c r="P122" s="5">
        <f t="shared" si="10"/>
        <v>0.15</v>
      </c>
      <c r="Q122" s="66">
        <f>IF(OR(E122="",F122=""),"",ROUND((Supuestos!$B$2+Supuestos!$B$3)*(Supuestos!$B$4+Supuestos!$B$5*E122/Supuestos!$B$6)*IFERROR(VLOOKUP(TRIM(C122),Supuestos!$A$17:$B$29,2,FALSE),IFERROR(VLOOKUP(TRIM(D122),Supuestos!$A$17:$B$29,2,FALSE),1))+Supuestos!$B$7*VLOOKUP(MIN(F122,4),Supuestos!$D$2:$E$5,2,TRUE)+Supuestos!$B$8,0))</f>
        <v>134</v>
      </c>
      <c r="R122" s="73">
        <f t="shared" si="11"/>
        <v>686</v>
      </c>
      <c r="S122" s="76">
        <f t="shared" si="12"/>
        <v>0.37282608695652175</v>
      </c>
      <c r="T122" s="74">
        <f t="shared" si="13"/>
        <v>0.18641304347826088</v>
      </c>
    </row>
    <row r="123" spans="3:20" ht="19.95" customHeight="1" thickBot="1" x14ac:dyDescent="0.35">
      <c r="C123" s="1" t="s">
        <v>16</v>
      </c>
      <c r="D123" s="10" t="s">
        <v>26</v>
      </c>
      <c r="E123" s="7">
        <v>116</v>
      </c>
      <c r="F123" s="7">
        <v>3</v>
      </c>
      <c r="G123" s="7">
        <v>1</v>
      </c>
      <c r="H123" s="7">
        <v>0</v>
      </c>
      <c r="I123" s="7">
        <v>532</v>
      </c>
      <c r="J123" s="6" t="s">
        <v>18</v>
      </c>
      <c r="K123" s="8">
        <v>21280</v>
      </c>
      <c r="L123" s="8">
        <v>42560</v>
      </c>
      <c r="M123" s="66">
        <f t="shared" si="7"/>
        <v>1773.3333333333333</v>
      </c>
      <c r="N123" s="66">
        <f t="shared" si="8"/>
        <v>3546.6666666666665</v>
      </c>
      <c r="O123" s="86">
        <f t="shared" si="9"/>
        <v>0.3</v>
      </c>
      <c r="P123" s="5">
        <f t="shared" si="10"/>
        <v>0.15</v>
      </c>
      <c r="Q123" s="66">
        <f>IF(OR(E123="",F123=""),"",ROUND((Supuestos!$B$2+Supuestos!$B$3)*(Supuestos!$B$4+Supuestos!$B$5*E123/Supuestos!$B$6)*IFERROR(VLOOKUP(TRIM(C123),Supuestos!$A$17:$B$29,2,FALSE),IFERROR(VLOOKUP(TRIM(D123),Supuestos!$A$17:$B$29,2,FALSE),1))+Supuestos!$B$7*VLOOKUP(MIN(F123,4),Supuestos!$D$2:$E$5,2,TRUE)+Supuestos!$B$8,0))</f>
        <v>133</v>
      </c>
      <c r="R123" s="73">
        <f t="shared" si="11"/>
        <v>665</v>
      </c>
      <c r="S123" s="76">
        <f t="shared" si="12"/>
        <v>0.375</v>
      </c>
      <c r="T123" s="74">
        <f t="shared" si="13"/>
        <v>0.1875</v>
      </c>
    </row>
    <row r="124" spans="3:20" ht="19.95" customHeight="1" thickBot="1" x14ac:dyDescent="0.35">
      <c r="C124" s="1" t="s">
        <v>16</v>
      </c>
      <c r="D124" s="10" t="s">
        <v>26</v>
      </c>
      <c r="E124" s="7">
        <v>118</v>
      </c>
      <c r="F124" s="7">
        <v>3</v>
      </c>
      <c r="G124" s="7">
        <v>1</v>
      </c>
      <c r="H124" s="7">
        <v>0</v>
      </c>
      <c r="I124" s="7">
        <v>541</v>
      </c>
      <c r="J124" s="6" t="s">
        <v>18</v>
      </c>
      <c r="K124" s="8">
        <v>21640</v>
      </c>
      <c r="L124" s="8">
        <v>43280</v>
      </c>
      <c r="M124" s="66">
        <f t="shared" si="7"/>
        <v>1803.3333333333333</v>
      </c>
      <c r="N124" s="66">
        <f t="shared" si="8"/>
        <v>3606.6666666666665</v>
      </c>
      <c r="O124" s="86">
        <f t="shared" si="9"/>
        <v>0.3</v>
      </c>
      <c r="P124" s="5">
        <f t="shared" si="10"/>
        <v>0.15</v>
      </c>
      <c r="Q124" s="66">
        <f>IF(OR(E124="",F124=""),"",ROUND((Supuestos!$B$2+Supuestos!$B$3)*(Supuestos!$B$4+Supuestos!$B$5*E124/Supuestos!$B$6)*IFERROR(VLOOKUP(TRIM(C124),Supuestos!$A$17:$B$29,2,FALSE),IFERROR(VLOOKUP(TRIM(D124),Supuestos!$A$17:$B$29,2,FALSE),1))+Supuestos!$B$7*VLOOKUP(MIN(F124,4),Supuestos!$D$2:$E$5,2,TRUE)+Supuestos!$B$8,0))</f>
        <v>133</v>
      </c>
      <c r="R124" s="73">
        <f t="shared" si="11"/>
        <v>674</v>
      </c>
      <c r="S124" s="76">
        <f t="shared" si="12"/>
        <v>0.37375231053604435</v>
      </c>
      <c r="T124" s="74">
        <f t="shared" si="13"/>
        <v>0.18687615526802218</v>
      </c>
    </row>
    <row r="125" spans="3:20" ht="19.95" customHeight="1" thickBot="1" x14ac:dyDescent="0.35">
      <c r="C125" s="1" t="s">
        <v>16</v>
      </c>
      <c r="D125" s="10" t="s">
        <v>26</v>
      </c>
      <c r="E125" s="7">
        <v>116</v>
      </c>
      <c r="F125" s="7">
        <v>3</v>
      </c>
      <c r="G125" s="7">
        <v>1</v>
      </c>
      <c r="H125" s="7">
        <v>0</v>
      </c>
      <c r="I125" s="7">
        <v>532</v>
      </c>
      <c r="J125" s="6" t="s">
        <v>18</v>
      </c>
      <c r="K125" s="8">
        <v>21280</v>
      </c>
      <c r="L125" s="8">
        <v>42560</v>
      </c>
      <c r="M125" s="66">
        <f t="shared" si="7"/>
        <v>1773.3333333333333</v>
      </c>
      <c r="N125" s="66">
        <f t="shared" si="8"/>
        <v>3546.6666666666665</v>
      </c>
      <c r="O125" s="86">
        <f t="shared" si="9"/>
        <v>0.3</v>
      </c>
      <c r="P125" s="5">
        <f t="shared" si="10"/>
        <v>0.15</v>
      </c>
      <c r="Q125" s="66">
        <f>IF(OR(E125="",F125=""),"",ROUND((Supuestos!$B$2+Supuestos!$B$3)*(Supuestos!$B$4+Supuestos!$B$5*E125/Supuestos!$B$6)*IFERROR(VLOOKUP(TRIM(C125),Supuestos!$A$17:$B$29,2,FALSE),IFERROR(VLOOKUP(TRIM(D125),Supuestos!$A$17:$B$29,2,FALSE),1))+Supuestos!$B$7*VLOOKUP(MIN(F125,4),Supuestos!$D$2:$E$5,2,TRUE)+Supuestos!$B$8,0))</f>
        <v>133</v>
      </c>
      <c r="R125" s="73">
        <f t="shared" si="11"/>
        <v>665</v>
      </c>
      <c r="S125" s="76">
        <f t="shared" si="12"/>
        <v>0.375</v>
      </c>
      <c r="T125" s="74">
        <f t="shared" si="13"/>
        <v>0.1875</v>
      </c>
    </row>
    <row r="126" spans="3:20" ht="19.95" customHeight="1" thickBot="1" x14ac:dyDescent="0.35">
      <c r="C126" s="1" t="s">
        <v>16</v>
      </c>
      <c r="D126" s="10" t="s">
        <v>26</v>
      </c>
      <c r="E126" s="7">
        <v>116</v>
      </c>
      <c r="F126" s="7">
        <v>3</v>
      </c>
      <c r="G126" s="7">
        <v>1</v>
      </c>
      <c r="H126" s="7">
        <v>0</v>
      </c>
      <c r="I126" s="7">
        <v>532</v>
      </c>
      <c r="J126" s="6" t="s">
        <v>18</v>
      </c>
      <c r="K126" s="8">
        <v>21280</v>
      </c>
      <c r="L126" s="8">
        <v>42560</v>
      </c>
      <c r="M126" s="66">
        <f t="shared" si="7"/>
        <v>1773.3333333333333</v>
      </c>
      <c r="N126" s="66">
        <f t="shared" si="8"/>
        <v>3546.6666666666665</v>
      </c>
      <c r="O126" s="86">
        <f t="shared" si="9"/>
        <v>0.3</v>
      </c>
      <c r="P126" s="5">
        <f t="shared" si="10"/>
        <v>0.15</v>
      </c>
      <c r="Q126" s="66">
        <f>IF(OR(E126="",F126=""),"",ROUND((Supuestos!$B$2+Supuestos!$B$3)*(Supuestos!$B$4+Supuestos!$B$5*E126/Supuestos!$B$6)*IFERROR(VLOOKUP(TRIM(C126),Supuestos!$A$17:$B$29,2,FALSE),IFERROR(VLOOKUP(TRIM(D126),Supuestos!$A$17:$B$29,2,FALSE),1))+Supuestos!$B$7*VLOOKUP(MIN(F126,4),Supuestos!$D$2:$E$5,2,TRUE)+Supuestos!$B$8,0))</f>
        <v>133</v>
      </c>
      <c r="R126" s="73">
        <f t="shared" si="11"/>
        <v>665</v>
      </c>
      <c r="S126" s="76">
        <f t="shared" si="12"/>
        <v>0.375</v>
      </c>
      <c r="T126" s="74">
        <f t="shared" si="13"/>
        <v>0.1875</v>
      </c>
    </row>
    <row r="127" spans="3:20" ht="19.95" customHeight="1" thickBot="1" x14ac:dyDescent="0.35">
      <c r="C127" s="1" t="s">
        <v>16</v>
      </c>
      <c r="D127" s="10" t="s">
        <v>26</v>
      </c>
      <c r="E127" s="7">
        <v>120</v>
      </c>
      <c r="F127" s="7">
        <v>3</v>
      </c>
      <c r="G127" s="7">
        <v>1</v>
      </c>
      <c r="H127" s="7">
        <v>0</v>
      </c>
      <c r="I127" s="7">
        <v>552</v>
      </c>
      <c r="J127" s="6" t="s">
        <v>18</v>
      </c>
      <c r="K127" s="8">
        <v>22080</v>
      </c>
      <c r="L127" s="8">
        <v>44160</v>
      </c>
      <c r="M127" s="66">
        <f t="shared" si="7"/>
        <v>1840</v>
      </c>
      <c r="N127" s="66">
        <f t="shared" si="8"/>
        <v>3680</v>
      </c>
      <c r="O127" s="86">
        <f t="shared" si="9"/>
        <v>0.3</v>
      </c>
      <c r="P127" s="5">
        <f t="shared" si="10"/>
        <v>0.15</v>
      </c>
      <c r="Q127" s="66">
        <f>IF(OR(E127="",F127=""),"",ROUND((Supuestos!$B$2+Supuestos!$B$3)*(Supuestos!$B$4+Supuestos!$B$5*E127/Supuestos!$B$6)*IFERROR(VLOOKUP(TRIM(C127),Supuestos!$A$17:$B$29,2,FALSE),IFERROR(VLOOKUP(TRIM(D127),Supuestos!$A$17:$B$29,2,FALSE),1))+Supuestos!$B$7*VLOOKUP(MIN(F127,4),Supuestos!$D$2:$E$5,2,TRUE)+Supuestos!$B$8,0))</f>
        <v>134</v>
      </c>
      <c r="R127" s="73">
        <f t="shared" si="11"/>
        <v>686</v>
      </c>
      <c r="S127" s="76">
        <f t="shared" si="12"/>
        <v>0.37282608695652175</v>
      </c>
      <c r="T127" s="74">
        <f t="shared" si="13"/>
        <v>0.18641304347826088</v>
      </c>
    </row>
    <row r="128" spans="3:20" ht="19.95" customHeight="1" thickBot="1" x14ac:dyDescent="0.35">
      <c r="C128" s="1" t="s">
        <v>16</v>
      </c>
      <c r="D128" s="10" t="s">
        <v>26</v>
      </c>
      <c r="E128" s="7">
        <v>120</v>
      </c>
      <c r="F128" s="7">
        <v>3</v>
      </c>
      <c r="G128" s="7">
        <v>1</v>
      </c>
      <c r="H128" s="7">
        <v>0</v>
      </c>
      <c r="I128" s="7">
        <v>546</v>
      </c>
      <c r="J128" s="6" t="s">
        <v>18</v>
      </c>
      <c r="K128" s="8">
        <v>21840</v>
      </c>
      <c r="L128" s="8">
        <v>43680</v>
      </c>
      <c r="M128" s="66">
        <f t="shared" si="7"/>
        <v>1820</v>
      </c>
      <c r="N128" s="66">
        <f t="shared" si="8"/>
        <v>3640</v>
      </c>
      <c r="O128" s="86">
        <f t="shared" si="9"/>
        <v>0.3</v>
      </c>
      <c r="P128" s="5">
        <f t="shared" si="10"/>
        <v>0.15</v>
      </c>
      <c r="Q128" s="66">
        <f>IF(OR(E128="",F128=""),"",ROUND((Supuestos!$B$2+Supuestos!$B$3)*(Supuestos!$B$4+Supuestos!$B$5*E128/Supuestos!$B$6)*IFERROR(VLOOKUP(TRIM(C128),Supuestos!$A$17:$B$29,2,FALSE),IFERROR(VLOOKUP(TRIM(D128),Supuestos!$A$17:$B$29,2,FALSE),1))+Supuestos!$B$7*VLOOKUP(MIN(F128,4),Supuestos!$D$2:$E$5,2,TRUE)+Supuestos!$B$8,0))</f>
        <v>134</v>
      </c>
      <c r="R128" s="73">
        <f t="shared" si="11"/>
        <v>680</v>
      </c>
      <c r="S128" s="76">
        <f t="shared" si="12"/>
        <v>0.37362637362637363</v>
      </c>
      <c r="T128" s="74">
        <f t="shared" si="13"/>
        <v>0.18681318681318682</v>
      </c>
    </row>
    <row r="129" spans="3:20" ht="19.95" customHeight="1" thickBot="1" x14ac:dyDescent="0.35">
      <c r="C129" s="1" t="s">
        <v>16</v>
      </c>
      <c r="D129" s="10" t="s">
        <v>26</v>
      </c>
      <c r="E129" s="7">
        <v>120</v>
      </c>
      <c r="F129" s="7">
        <v>3</v>
      </c>
      <c r="G129" s="7">
        <v>1</v>
      </c>
      <c r="H129" s="7">
        <v>0</v>
      </c>
      <c r="I129" s="7">
        <v>546</v>
      </c>
      <c r="J129" s="6" t="s">
        <v>18</v>
      </c>
      <c r="K129" s="8">
        <v>21840</v>
      </c>
      <c r="L129" s="8">
        <v>43680</v>
      </c>
      <c r="M129" s="66">
        <f t="shared" si="7"/>
        <v>1820</v>
      </c>
      <c r="N129" s="66">
        <f t="shared" si="8"/>
        <v>3640</v>
      </c>
      <c r="O129" s="86">
        <f t="shared" si="9"/>
        <v>0.3</v>
      </c>
      <c r="P129" s="5">
        <f t="shared" si="10"/>
        <v>0.15</v>
      </c>
      <c r="Q129" s="66">
        <f>IF(OR(E129="",F129=""),"",ROUND((Supuestos!$B$2+Supuestos!$B$3)*(Supuestos!$B$4+Supuestos!$B$5*E129/Supuestos!$B$6)*IFERROR(VLOOKUP(TRIM(C129),Supuestos!$A$17:$B$29,2,FALSE),IFERROR(VLOOKUP(TRIM(D129),Supuestos!$A$17:$B$29,2,FALSE),1))+Supuestos!$B$7*VLOOKUP(MIN(F129,4),Supuestos!$D$2:$E$5,2,TRUE)+Supuestos!$B$8,0))</f>
        <v>134</v>
      </c>
      <c r="R129" s="73">
        <f t="shared" si="11"/>
        <v>680</v>
      </c>
      <c r="S129" s="76">
        <f t="shared" si="12"/>
        <v>0.37362637362637363</v>
      </c>
      <c r="T129" s="74">
        <f t="shared" si="13"/>
        <v>0.18681318681318682</v>
      </c>
    </row>
    <row r="130" spans="3:20" ht="19.95" customHeight="1" thickBot="1" x14ac:dyDescent="0.35">
      <c r="C130" s="1" t="s">
        <v>16</v>
      </c>
      <c r="D130" s="10" t="s">
        <v>26</v>
      </c>
      <c r="E130" s="7">
        <v>120</v>
      </c>
      <c r="F130" s="7">
        <v>3</v>
      </c>
      <c r="G130" s="7">
        <v>1</v>
      </c>
      <c r="H130" s="7">
        <v>0</v>
      </c>
      <c r="I130" s="7">
        <v>545</v>
      </c>
      <c r="J130" s="6" t="s">
        <v>18</v>
      </c>
      <c r="K130" s="8">
        <v>21800</v>
      </c>
      <c r="L130" s="8">
        <v>43600</v>
      </c>
      <c r="M130" s="66">
        <f t="shared" ref="M130:M193" si="14">K130/12</f>
        <v>1816.6666666666667</v>
      </c>
      <c r="N130" s="66">
        <f t="shared" ref="N130:N193" si="15">L130/12</f>
        <v>3633.3333333333335</v>
      </c>
      <c r="O130" s="86">
        <f t="shared" ref="O130:O193" si="16">I130/M130</f>
        <v>0.3</v>
      </c>
      <c r="P130" s="5">
        <f t="shared" ref="P130:P193" si="17">I130/N130</f>
        <v>0.15</v>
      </c>
      <c r="Q130" s="66">
        <f>IF(OR(E130="",F130=""),"",ROUND((Supuestos!$B$2+Supuestos!$B$3)*(Supuestos!$B$4+Supuestos!$B$5*E130/Supuestos!$B$6)*IFERROR(VLOOKUP(TRIM(C130),Supuestos!$A$17:$B$29,2,FALSE),IFERROR(VLOOKUP(TRIM(D130),Supuestos!$A$17:$B$29,2,FALSE),1))+Supuestos!$B$7*VLOOKUP(MIN(F130,4),Supuestos!$D$2:$E$5,2,TRUE)+Supuestos!$B$8,0))</f>
        <v>134</v>
      </c>
      <c r="R130" s="73">
        <f t="shared" si="11"/>
        <v>679</v>
      </c>
      <c r="S130" s="76">
        <f t="shared" si="12"/>
        <v>0.37376146788990822</v>
      </c>
      <c r="T130" s="74">
        <f t="shared" si="13"/>
        <v>0.18688073394495411</v>
      </c>
    </row>
    <row r="131" spans="3:20" ht="15" customHeight="1" thickBot="1" x14ac:dyDescent="0.35">
      <c r="C131" s="1" t="s">
        <v>16</v>
      </c>
      <c r="D131" s="9" t="s">
        <v>27</v>
      </c>
      <c r="E131" s="7">
        <v>87</v>
      </c>
      <c r="F131" s="7">
        <v>2</v>
      </c>
      <c r="G131" s="7">
        <v>1</v>
      </c>
      <c r="H131" s="7">
        <v>0</v>
      </c>
      <c r="I131" s="7">
        <v>543</v>
      </c>
      <c r="J131" s="7" t="s">
        <v>21</v>
      </c>
      <c r="K131" s="8">
        <v>21720</v>
      </c>
      <c r="L131" s="8">
        <v>43440</v>
      </c>
      <c r="M131" s="66">
        <f t="shared" si="14"/>
        <v>1810</v>
      </c>
      <c r="N131" s="66">
        <f t="shared" si="15"/>
        <v>3620</v>
      </c>
      <c r="O131" s="86">
        <f t="shared" si="16"/>
        <v>0.3</v>
      </c>
      <c r="P131" s="5">
        <f t="shared" si="17"/>
        <v>0.15</v>
      </c>
      <c r="Q131" s="66">
        <f>IF(OR(E131="",F131=""),"",ROUND((Supuestos!$B$2+Supuestos!$B$3)*(Supuestos!$B$4+Supuestos!$B$5*E131/Supuestos!$B$6)*IFERROR(VLOOKUP(TRIM(C131),Supuestos!$A$17:$B$29,2,FALSE),IFERROR(VLOOKUP(TRIM(D131),Supuestos!$A$17:$B$29,2,FALSE),1))+Supuestos!$B$7*VLOOKUP(MIN(F131,4),Supuestos!$D$2:$E$5,2,TRUE)+Supuestos!$B$8,0))</f>
        <v>120</v>
      </c>
      <c r="R131" s="73">
        <f t="shared" ref="R131:R194" si="18">Q131+I131</f>
        <v>663</v>
      </c>
      <c r="S131" s="76">
        <f t="shared" ref="S131:S194" si="19">R131/M131</f>
        <v>0.36629834254143645</v>
      </c>
      <c r="T131" s="74">
        <f t="shared" ref="T131:T194" si="20">R131/N131</f>
        <v>0.18314917127071823</v>
      </c>
    </row>
    <row r="132" spans="3:20" ht="15" customHeight="1" thickBot="1" x14ac:dyDescent="0.35">
      <c r="C132" s="1" t="s">
        <v>16</v>
      </c>
      <c r="D132" s="9" t="s">
        <v>27</v>
      </c>
      <c r="E132" s="7">
        <v>87</v>
      </c>
      <c r="F132" s="7">
        <v>2</v>
      </c>
      <c r="G132" s="7">
        <v>1</v>
      </c>
      <c r="H132" s="7">
        <v>0</v>
      </c>
      <c r="I132" s="7">
        <v>543</v>
      </c>
      <c r="J132" s="7" t="s">
        <v>21</v>
      </c>
      <c r="K132" s="8">
        <v>21720</v>
      </c>
      <c r="L132" s="8">
        <v>43440</v>
      </c>
      <c r="M132" s="66">
        <f t="shared" si="14"/>
        <v>1810</v>
      </c>
      <c r="N132" s="66">
        <f t="shared" si="15"/>
        <v>3620</v>
      </c>
      <c r="O132" s="86">
        <f t="shared" si="16"/>
        <v>0.3</v>
      </c>
      <c r="P132" s="5">
        <f t="shared" si="17"/>
        <v>0.15</v>
      </c>
      <c r="Q132" s="66">
        <f>IF(OR(E132="",F132=""),"",ROUND((Supuestos!$B$2+Supuestos!$B$3)*(Supuestos!$B$4+Supuestos!$B$5*E132/Supuestos!$B$6)*IFERROR(VLOOKUP(TRIM(C132),Supuestos!$A$17:$B$29,2,FALSE),IFERROR(VLOOKUP(TRIM(D132),Supuestos!$A$17:$B$29,2,FALSE),1))+Supuestos!$B$7*VLOOKUP(MIN(F132,4),Supuestos!$D$2:$E$5,2,TRUE)+Supuestos!$B$8,0))</f>
        <v>120</v>
      </c>
      <c r="R132" s="73">
        <f t="shared" si="18"/>
        <v>663</v>
      </c>
      <c r="S132" s="76">
        <f t="shared" si="19"/>
        <v>0.36629834254143645</v>
      </c>
      <c r="T132" s="74">
        <f t="shared" si="20"/>
        <v>0.18314917127071823</v>
      </c>
    </row>
    <row r="133" spans="3:20" ht="15" customHeight="1" thickBot="1" x14ac:dyDescent="0.35">
      <c r="C133" s="1" t="s">
        <v>16</v>
      </c>
      <c r="D133" s="1" t="s">
        <v>27</v>
      </c>
      <c r="E133" s="3">
        <v>88</v>
      </c>
      <c r="F133" s="3">
        <v>2</v>
      </c>
      <c r="G133" s="3">
        <v>1</v>
      </c>
      <c r="H133" s="3">
        <v>0</v>
      </c>
      <c r="I133" s="3">
        <v>549</v>
      </c>
      <c r="J133" s="3" t="s">
        <v>21</v>
      </c>
      <c r="K133" s="4">
        <v>21960</v>
      </c>
      <c r="L133" s="4">
        <v>43920</v>
      </c>
      <c r="M133" s="66">
        <f t="shared" si="14"/>
        <v>1830</v>
      </c>
      <c r="N133" s="66">
        <f t="shared" si="15"/>
        <v>3660</v>
      </c>
      <c r="O133" s="86">
        <f t="shared" si="16"/>
        <v>0.3</v>
      </c>
      <c r="P133" s="5">
        <f t="shared" si="17"/>
        <v>0.15</v>
      </c>
      <c r="Q133" s="66">
        <f>IF(OR(E133="",F133=""),"",ROUND((Supuestos!$B$2+Supuestos!$B$3)*(Supuestos!$B$4+Supuestos!$B$5*E133/Supuestos!$B$6)*IFERROR(VLOOKUP(TRIM(C133),Supuestos!$A$17:$B$29,2,FALSE),IFERROR(VLOOKUP(TRIM(D133),Supuestos!$A$17:$B$29,2,FALSE),1))+Supuestos!$B$7*VLOOKUP(MIN(F133,4),Supuestos!$D$2:$E$5,2,TRUE)+Supuestos!$B$8,0))</f>
        <v>121</v>
      </c>
      <c r="R133" s="73">
        <f t="shared" si="18"/>
        <v>670</v>
      </c>
      <c r="S133" s="76">
        <f t="shared" si="19"/>
        <v>0.36612021857923499</v>
      </c>
      <c r="T133" s="74">
        <f t="shared" si="20"/>
        <v>0.1830601092896175</v>
      </c>
    </row>
    <row r="134" spans="3:20" ht="15" customHeight="1" thickBot="1" x14ac:dyDescent="0.35">
      <c r="C134" s="1" t="s">
        <v>16</v>
      </c>
      <c r="D134" s="9" t="s">
        <v>27</v>
      </c>
      <c r="E134" s="7">
        <v>87</v>
      </c>
      <c r="F134" s="7">
        <v>2</v>
      </c>
      <c r="G134" s="7">
        <v>1</v>
      </c>
      <c r="H134" s="7">
        <v>0</v>
      </c>
      <c r="I134" s="7">
        <v>543</v>
      </c>
      <c r="J134" s="7" t="s">
        <v>21</v>
      </c>
      <c r="K134" s="8">
        <v>21720</v>
      </c>
      <c r="L134" s="8">
        <v>43440</v>
      </c>
      <c r="M134" s="66">
        <f t="shared" si="14"/>
        <v>1810</v>
      </c>
      <c r="N134" s="66">
        <f t="shared" si="15"/>
        <v>3620</v>
      </c>
      <c r="O134" s="86">
        <f t="shared" si="16"/>
        <v>0.3</v>
      </c>
      <c r="P134" s="5">
        <f t="shared" si="17"/>
        <v>0.15</v>
      </c>
      <c r="Q134" s="66">
        <f>IF(OR(E134="",F134=""),"",ROUND((Supuestos!$B$2+Supuestos!$B$3)*(Supuestos!$B$4+Supuestos!$B$5*E134/Supuestos!$B$6)*IFERROR(VLOOKUP(TRIM(C134),Supuestos!$A$17:$B$29,2,FALSE),IFERROR(VLOOKUP(TRIM(D134),Supuestos!$A$17:$B$29,2,FALSE),1))+Supuestos!$B$7*VLOOKUP(MIN(F134,4),Supuestos!$D$2:$E$5,2,TRUE)+Supuestos!$B$8,0))</f>
        <v>120</v>
      </c>
      <c r="R134" s="73">
        <f t="shared" si="18"/>
        <v>663</v>
      </c>
      <c r="S134" s="76">
        <f t="shared" si="19"/>
        <v>0.36629834254143645</v>
      </c>
      <c r="T134" s="74">
        <f t="shared" si="20"/>
        <v>0.18314917127071823</v>
      </c>
    </row>
    <row r="135" spans="3:20" ht="15" customHeight="1" thickBot="1" x14ac:dyDescent="0.35">
      <c r="C135" s="1" t="s">
        <v>16</v>
      </c>
      <c r="D135" s="9" t="s">
        <v>27</v>
      </c>
      <c r="E135" s="7">
        <v>87</v>
      </c>
      <c r="F135" s="7">
        <v>2</v>
      </c>
      <c r="G135" s="7">
        <v>1</v>
      </c>
      <c r="H135" s="7">
        <v>0</v>
      </c>
      <c r="I135" s="7">
        <v>543</v>
      </c>
      <c r="J135" s="7" t="s">
        <v>21</v>
      </c>
      <c r="K135" s="8">
        <v>21720</v>
      </c>
      <c r="L135" s="8">
        <v>43440</v>
      </c>
      <c r="M135" s="66">
        <f t="shared" si="14"/>
        <v>1810</v>
      </c>
      <c r="N135" s="66">
        <f t="shared" si="15"/>
        <v>3620</v>
      </c>
      <c r="O135" s="86">
        <f t="shared" si="16"/>
        <v>0.3</v>
      </c>
      <c r="P135" s="5">
        <f t="shared" si="17"/>
        <v>0.15</v>
      </c>
      <c r="Q135" s="66">
        <f>IF(OR(E135="",F135=""),"",ROUND((Supuestos!$B$2+Supuestos!$B$3)*(Supuestos!$B$4+Supuestos!$B$5*E135/Supuestos!$B$6)*IFERROR(VLOOKUP(TRIM(C135),Supuestos!$A$17:$B$29,2,FALSE),IFERROR(VLOOKUP(TRIM(D135),Supuestos!$A$17:$B$29,2,FALSE),1))+Supuestos!$B$7*VLOOKUP(MIN(F135,4),Supuestos!$D$2:$E$5,2,TRUE)+Supuestos!$B$8,0))</f>
        <v>120</v>
      </c>
      <c r="R135" s="73">
        <f t="shared" si="18"/>
        <v>663</v>
      </c>
      <c r="S135" s="76">
        <f t="shared" si="19"/>
        <v>0.36629834254143645</v>
      </c>
      <c r="T135" s="74">
        <f t="shared" si="20"/>
        <v>0.18314917127071823</v>
      </c>
    </row>
    <row r="136" spans="3:20" ht="15" customHeight="1" thickBot="1" x14ac:dyDescent="0.35">
      <c r="C136" s="1" t="s">
        <v>16</v>
      </c>
      <c r="D136" s="9" t="s">
        <v>28</v>
      </c>
      <c r="E136" s="7">
        <v>77</v>
      </c>
      <c r="F136" s="7">
        <v>2</v>
      </c>
      <c r="G136" s="7">
        <v>1</v>
      </c>
      <c r="H136" s="7">
        <v>1</v>
      </c>
      <c r="I136" s="7">
        <v>495</v>
      </c>
      <c r="J136" s="7" t="s">
        <v>21</v>
      </c>
      <c r="K136" s="8">
        <v>19800</v>
      </c>
      <c r="L136" s="8">
        <v>39600</v>
      </c>
      <c r="M136" s="66">
        <f t="shared" si="14"/>
        <v>1650</v>
      </c>
      <c r="N136" s="66">
        <f t="shared" si="15"/>
        <v>3300</v>
      </c>
      <c r="O136" s="86">
        <f t="shared" si="16"/>
        <v>0.3</v>
      </c>
      <c r="P136" s="5">
        <f t="shared" si="17"/>
        <v>0.15</v>
      </c>
      <c r="Q136" s="66">
        <f>IF(OR(E136="",F136=""),"",ROUND((Supuestos!$B$2+Supuestos!$B$3)*(Supuestos!$B$4+Supuestos!$B$5*E136/Supuestos!$B$6)*IFERROR(VLOOKUP(TRIM(C136),Supuestos!$A$17:$B$29,2,FALSE),IFERROR(VLOOKUP(TRIM(D136),Supuestos!$A$17:$B$29,2,FALSE),1))+Supuestos!$B$7*VLOOKUP(MIN(F136,4),Supuestos!$D$2:$E$5,2,TRUE)+Supuestos!$B$8,0))</f>
        <v>118</v>
      </c>
      <c r="R136" s="73">
        <f t="shared" si="18"/>
        <v>613</v>
      </c>
      <c r="S136" s="76">
        <f t="shared" si="19"/>
        <v>0.37151515151515152</v>
      </c>
      <c r="T136" s="74">
        <f t="shared" si="20"/>
        <v>0.18575757575757576</v>
      </c>
    </row>
    <row r="137" spans="3:20" ht="15" customHeight="1" thickBot="1" x14ac:dyDescent="0.35">
      <c r="C137" s="1" t="s">
        <v>16</v>
      </c>
      <c r="D137" s="9" t="s">
        <v>28</v>
      </c>
      <c r="E137" s="7">
        <v>105</v>
      </c>
      <c r="F137" s="7">
        <v>3</v>
      </c>
      <c r="G137" s="7">
        <v>1</v>
      </c>
      <c r="H137" s="7">
        <v>0</v>
      </c>
      <c r="I137" s="7">
        <v>588</v>
      </c>
      <c r="J137" s="6" t="s">
        <v>18</v>
      </c>
      <c r="K137" s="8">
        <v>23520</v>
      </c>
      <c r="L137" s="8">
        <v>47040</v>
      </c>
      <c r="M137" s="66">
        <f t="shared" si="14"/>
        <v>1960</v>
      </c>
      <c r="N137" s="66">
        <f t="shared" si="15"/>
        <v>3920</v>
      </c>
      <c r="O137" s="86">
        <f t="shared" si="16"/>
        <v>0.3</v>
      </c>
      <c r="P137" s="5">
        <f t="shared" si="17"/>
        <v>0.15</v>
      </c>
      <c r="Q137" s="66">
        <f>IF(OR(E137="",F137=""),"",ROUND((Supuestos!$B$2+Supuestos!$B$3)*(Supuestos!$B$4+Supuestos!$B$5*E137/Supuestos!$B$6)*IFERROR(VLOOKUP(TRIM(C137),Supuestos!$A$17:$B$29,2,FALSE),IFERROR(VLOOKUP(TRIM(D137),Supuestos!$A$17:$B$29,2,FALSE),1))+Supuestos!$B$7*VLOOKUP(MIN(F137,4),Supuestos!$D$2:$E$5,2,TRUE)+Supuestos!$B$8,0))</f>
        <v>129</v>
      </c>
      <c r="R137" s="73">
        <f t="shared" si="18"/>
        <v>717</v>
      </c>
      <c r="S137" s="76">
        <f t="shared" si="19"/>
        <v>0.36581632653061225</v>
      </c>
      <c r="T137" s="74">
        <f t="shared" si="20"/>
        <v>0.18290816326530612</v>
      </c>
    </row>
    <row r="138" spans="3:20" ht="15" customHeight="1" thickBot="1" x14ac:dyDescent="0.35">
      <c r="C138" s="1" t="s">
        <v>16</v>
      </c>
      <c r="D138" s="9" t="s">
        <v>28</v>
      </c>
      <c r="E138" s="7">
        <v>78</v>
      </c>
      <c r="F138" s="7">
        <v>2</v>
      </c>
      <c r="G138" s="7">
        <v>1</v>
      </c>
      <c r="H138" s="7">
        <v>1</v>
      </c>
      <c r="I138" s="7">
        <v>497</v>
      </c>
      <c r="J138" s="7" t="s">
        <v>21</v>
      </c>
      <c r="K138" s="8">
        <v>19880</v>
      </c>
      <c r="L138" s="8">
        <v>39760</v>
      </c>
      <c r="M138" s="66">
        <f t="shared" si="14"/>
        <v>1656.6666666666667</v>
      </c>
      <c r="N138" s="66">
        <f t="shared" si="15"/>
        <v>3313.3333333333335</v>
      </c>
      <c r="O138" s="86">
        <f t="shared" si="16"/>
        <v>0.3</v>
      </c>
      <c r="P138" s="5">
        <f t="shared" si="17"/>
        <v>0.15</v>
      </c>
      <c r="Q138" s="66">
        <f>IF(OR(E138="",F138=""),"",ROUND((Supuestos!$B$2+Supuestos!$B$3)*(Supuestos!$B$4+Supuestos!$B$5*E138/Supuestos!$B$6)*IFERROR(VLOOKUP(TRIM(C138),Supuestos!$A$17:$B$29,2,FALSE),IFERROR(VLOOKUP(TRIM(D138),Supuestos!$A$17:$B$29,2,FALSE),1))+Supuestos!$B$7*VLOOKUP(MIN(F138,4),Supuestos!$D$2:$E$5,2,TRUE)+Supuestos!$B$8,0))</f>
        <v>118</v>
      </c>
      <c r="R138" s="73">
        <f t="shared" si="18"/>
        <v>615</v>
      </c>
      <c r="S138" s="76">
        <f t="shared" si="19"/>
        <v>0.37122736418511065</v>
      </c>
      <c r="T138" s="74">
        <f t="shared" si="20"/>
        <v>0.18561368209255533</v>
      </c>
    </row>
    <row r="139" spans="3:20" ht="15" customHeight="1" thickBot="1" x14ac:dyDescent="0.35">
      <c r="C139" s="1" t="s">
        <v>16</v>
      </c>
      <c r="D139" s="1" t="s">
        <v>28</v>
      </c>
      <c r="E139" s="3">
        <v>105</v>
      </c>
      <c r="F139" s="3">
        <v>3</v>
      </c>
      <c r="G139" s="3">
        <v>1</v>
      </c>
      <c r="H139" s="3">
        <v>1</v>
      </c>
      <c r="I139" s="3">
        <v>588</v>
      </c>
      <c r="J139" s="2" t="s">
        <v>18</v>
      </c>
      <c r="K139" s="4">
        <v>23520</v>
      </c>
      <c r="L139" s="4">
        <v>47040</v>
      </c>
      <c r="M139" s="66">
        <f t="shared" si="14"/>
        <v>1960</v>
      </c>
      <c r="N139" s="66">
        <f t="shared" si="15"/>
        <v>3920</v>
      </c>
      <c r="O139" s="86">
        <f t="shared" si="16"/>
        <v>0.3</v>
      </c>
      <c r="P139" s="5">
        <f t="shared" si="17"/>
        <v>0.15</v>
      </c>
      <c r="Q139" s="66">
        <f>IF(OR(E139="",F139=""),"",ROUND((Supuestos!$B$2+Supuestos!$B$3)*(Supuestos!$B$4+Supuestos!$B$5*E139/Supuestos!$B$6)*IFERROR(VLOOKUP(TRIM(C139),Supuestos!$A$17:$B$29,2,FALSE),IFERROR(VLOOKUP(TRIM(D139),Supuestos!$A$17:$B$29,2,FALSE),1))+Supuestos!$B$7*VLOOKUP(MIN(F139,4),Supuestos!$D$2:$E$5,2,TRUE)+Supuestos!$B$8,0))</f>
        <v>129</v>
      </c>
      <c r="R139" s="73">
        <f t="shared" si="18"/>
        <v>717</v>
      </c>
      <c r="S139" s="76">
        <f t="shared" si="19"/>
        <v>0.36581632653061225</v>
      </c>
      <c r="T139" s="74">
        <f t="shared" si="20"/>
        <v>0.18290816326530612</v>
      </c>
    </row>
    <row r="140" spans="3:20" ht="15" customHeight="1" thickBot="1" x14ac:dyDescent="0.35">
      <c r="C140" s="1" t="s">
        <v>16</v>
      </c>
      <c r="D140" s="9" t="s">
        <v>28</v>
      </c>
      <c r="E140" s="7">
        <v>105</v>
      </c>
      <c r="F140" s="7">
        <v>2</v>
      </c>
      <c r="G140" s="7">
        <v>1</v>
      </c>
      <c r="H140" s="7">
        <v>0</v>
      </c>
      <c r="I140" s="7">
        <v>588</v>
      </c>
      <c r="J140" s="7" t="s">
        <v>21</v>
      </c>
      <c r="K140" s="8">
        <v>23520</v>
      </c>
      <c r="L140" s="8">
        <v>47040</v>
      </c>
      <c r="M140" s="66">
        <f t="shared" si="14"/>
        <v>1960</v>
      </c>
      <c r="N140" s="66">
        <f t="shared" si="15"/>
        <v>3920</v>
      </c>
      <c r="O140" s="86">
        <f t="shared" si="16"/>
        <v>0.3</v>
      </c>
      <c r="P140" s="5">
        <f t="shared" si="17"/>
        <v>0.15</v>
      </c>
      <c r="Q140" s="66">
        <f>IF(OR(E140="",F140=""),"",ROUND((Supuestos!$B$2+Supuestos!$B$3)*(Supuestos!$B$4+Supuestos!$B$5*E140/Supuestos!$B$6)*IFERROR(VLOOKUP(TRIM(C140),Supuestos!$A$17:$B$29,2,FALSE),IFERROR(VLOOKUP(TRIM(D140),Supuestos!$A$17:$B$29,2,FALSE),1))+Supuestos!$B$7*VLOOKUP(MIN(F140,4),Supuestos!$D$2:$E$5,2,TRUE)+Supuestos!$B$8,0))</f>
        <v>125</v>
      </c>
      <c r="R140" s="73">
        <f t="shared" si="18"/>
        <v>713</v>
      </c>
      <c r="S140" s="76">
        <f t="shared" si="19"/>
        <v>0.36377551020408161</v>
      </c>
      <c r="T140" s="74">
        <f t="shared" si="20"/>
        <v>0.1818877551020408</v>
      </c>
    </row>
    <row r="141" spans="3:20" ht="15" customHeight="1" thickBot="1" x14ac:dyDescent="0.35">
      <c r="C141" s="1" t="s">
        <v>16</v>
      </c>
      <c r="D141" s="9" t="s">
        <v>28</v>
      </c>
      <c r="E141" s="7">
        <v>78</v>
      </c>
      <c r="F141" s="7">
        <v>2</v>
      </c>
      <c r="G141" s="7">
        <v>1</v>
      </c>
      <c r="H141" s="7">
        <v>1</v>
      </c>
      <c r="I141" s="7">
        <v>497</v>
      </c>
      <c r="J141" s="7" t="s">
        <v>21</v>
      </c>
      <c r="K141" s="8">
        <v>19880</v>
      </c>
      <c r="L141" s="8">
        <v>39760</v>
      </c>
      <c r="M141" s="66">
        <f t="shared" si="14"/>
        <v>1656.6666666666667</v>
      </c>
      <c r="N141" s="66">
        <f t="shared" si="15"/>
        <v>3313.3333333333335</v>
      </c>
      <c r="O141" s="86">
        <f t="shared" si="16"/>
        <v>0.3</v>
      </c>
      <c r="P141" s="5">
        <f t="shared" si="17"/>
        <v>0.15</v>
      </c>
      <c r="Q141" s="66">
        <f>IF(OR(E141="",F141=""),"",ROUND((Supuestos!$B$2+Supuestos!$B$3)*(Supuestos!$B$4+Supuestos!$B$5*E141/Supuestos!$B$6)*IFERROR(VLOOKUP(TRIM(C141),Supuestos!$A$17:$B$29,2,FALSE),IFERROR(VLOOKUP(TRIM(D141),Supuestos!$A$17:$B$29,2,FALSE),1))+Supuestos!$B$7*VLOOKUP(MIN(F141,4),Supuestos!$D$2:$E$5,2,TRUE)+Supuestos!$B$8,0))</f>
        <v>118</v>
      </c>
      <c r="R141" s="73">
        <f t="shared" si="18"/>
        <v>615</v>
      </c>
      <c r="S141" s="76">
        <f t="shared" si="19"/>
        <v>0.37122736418511065</v>
      </c>
      <c r="T141" s="74">
        <f t="shared" si="20"/>
        <v>0.18561368209255533</v>
      </c>
    </row>
    <row r="142" spans="3:20" ht="15" customHeight="1" thickBot="1" x14ac:dyDescent="0.35">
      <c r="C142" s="1" t="s">
        <v>16</v>
      </c>
      <c r="D142" s="9" t="s">
        <v>28</v>
      </c>
      <c r="E142" s="7">
        <v>105</v>
      </c>
      <c r="F142" s="7">
        <v>3</v>
      </c>
      <c r="G142" s="7">
        <v>1</v>
      </c>
      <c r="H142" s="7">
        <v>1</v>
      </c>
      <c r="I142" s="7">
        <v>588</v>
      </c>
      <c r="J142" s="6" t="s">
        <v>18</v>
      </c>
      <c r="K142" s="8">
        <v>23520</v>
      </c>
      <c r="L142" s="8">
        <v>47040</v>
      </c>
      <c r="M142" s="66">
        <f t="shared" si="14"/>
        <v>1960</v>
      </c>
      <c r="N142" s="66">
        <f t="shared" si="15"/>
        <v>3920</v>
      </c>
      <c r="O142" s="86">
        <f t="shared" si="16"/>
        <v>0.3</v>
      </c>
      <c r="P142" s="5">
        <f t="shared" si="17"/>
        <v>0.15</v>
      </c>
      <c r="Q142" s="66">
        <f>IF(OR(E142="",F142=""),"",ROUND((Supuestos!$B$2+Supuestos!$B$3)*(Supuestos!$B$4+Supuestos!$B$5*E142/Supuestos!$B$6)*IFERROR(VLOOKUP(TRIM(C142),Supuestos!$A$17:$B$29,2,FALSE),IFERROR(VLOOKUP(TRIM(D142),Supuestos!$A$17:$B$29,2,FALSE),1))+Supuestos!$B$7*VLOOKUP(MIN(F142,4),Supuestos!$D$2:$E$5,2,TRUE)+Supuestos!$B$8,0))</f>
        <v>129</v>
      </c>
      <c r="R142" s="73">
        <f t="shared" si="18"/>
        <v>717</v>
      </c>
      <c r="S142" s="76">
        <f t="shared" si="19"/>
        <v>0.36581632653061225</v>
      </c>
      <c r="T142" s="74">
        <f t="shared" si="20"/>
        <v>0.18290816326530612</v>
      </c>
    </row>
    <row r="143" spans="3:20" ht="15" customHeight="1" thickBot="1" x14ac:dyDescent="0.35">
      <c r="C143" s="1" t="s">
        <v>16</v>
      </c>
      <c r="D143" s="9" t="s">
        <v>28</v>
      </c>
      <c r="E143" s="7">
        <v>77</v>
      </c>
      <c r="F143" s="7">
        <v>2</v>
      </c>
      <c r="G143" s="7">
        <v>1</v>
      </c>
      <c r="H143" s="7">
        <v>1</v>
      </c>
      <c r="I143" s="7">
        <v>497</v>
      </c>
      <c r="J143" s="7" t="s">
        <v>21</v>
      </c>
      <c r="K143" s="8">
        <v>19880</v>
      </c>
      <c r="L143" s="8">
        <v>39760</v>
      </c>
      <c r="M143" s="66">
        <f t="shared" si="14"/>
        <v>1656.6666666666667</v>
      </c>
      <c r="N143" s="66">
        <f t="shared" si="15"/>
        <v>3313.3333333333335</v>
      </c>
      <c r="O143" s="86">
        <f t="shared" si="16"/>
        <v>0.3</v>
      </c>
      <c r="P143" s="5">
        <f t="shared" si="17"/>
        <v>0.15</v>
      </c>
      <c r="Q143" s="66">
        <f>IF(OR(E143="",F143=""),"",ROUND((Supuestos!$B$2+Supuestos!$B$3)*(Supuestos!$B$4+Supuestos!$B$5*E143/Supuestos!$B$6)*IFERROR(VLOOKUP(TRIM(C143),Supuestos!$A$17:$B$29,2,FALSE),IFERROR(VLOOKUP(TRIM(D143),Supuestos!$A$17:$B$29,2,FALSE),1))+Supuestos!$B$7*VLOOKUP(MIN(F143,4),Supuestos!$D$2:$E$5,2,TRUE)+Supuestos!$B$8,0))</f>
        <v>118</v>
      </c>
      <c r="R143" s="73">
        <f t="shared" si="18"/>
        <v>615</v>
      </c>
      <c r="S143" s="76">
        <f t="shared" si="19"/>
        <v>0.37122736418511065</v>
      </c>
      <c r="T143" s="74">
        <f t="shared" si="20"/>
        <v>0.18561368209255533</v>
      </c>
    </row>
    <row r="144" spans="3:20" ht="15" customHeight="1" thickBot="1" x14ac:dyDescent="0.35">
      <c r="C144" s="1" t="s">
        <v>16</v>
      </c>
      <c r="D144" s="9" t="s">
        <v>28</v>
      </c>
      <c r="E144" s="7">
        <v>105</v>
      </c>
      <c r="F144" s="7">
        <v>3</v>
      </c>
      <c r="G144" s="7">
        <v>1</v>
      </c>
      <c r="H144" s="7">
        <v>1</v>
      </c>
      <c r="I144" s="7">
        <v>591</v>
      </c>
      <c r="J144" s="6" t="s">
        <v>18</v>
      </c>
      <c r="K144" s="8">
        <v>23640</v>
      </c>
      <c r="L144" s="8">
        <v>47280</v>
      </c>
      <c r="M144" s="66">
        <f t="shared" si="14"/>
        <v>1970</v>
      </c>
      <c r="N144" s="66">
        <f t="shared" si="15"/>
        <v>3940</v>
      </c>
      <c r="O144" s="86">
        <f t="shared" si="16"/>
        <v>0.3</v>
      </c>
      <c r="P144" s="5">
        <f t="shared" si="17"/>
        <v>0.15</v>
      </c>
      <c r="Q144" s="66">
        <f>IF(OR(E144="",F144=""),"",ROUND((Supuestos!$B$2+Supuestos!$B$3)*(Supuestos!$B$4+Supuestos!$B$5*E144/Supuestos!$B$6)*IFERROR(VLOOKUP(TRIM(C144),Supuestos!$A$17:$B$29,2,FALSE),IFERROR(VLOOKUP(TRIM(D144),Supuestos!$A$17:$B$29,2,FALSE),1))+Supuestos!$B$7*VLOOKUP(MIN(F144,4),Supuestos!$D$2:$E$5,2,TRUE)+Supuestos!$B$8,0))</f>
        <v>129</v>
      </c>
      <c r="R144" s="73">
        <f t="shared" si="18"/>
        <v>720</v>
      </c>
      <c r="S144" s="76">
        <f t="shared" si="19"/>
        <v>0.36548223350253806</v>
      </c>
      <c r="T144" s="74">
        <f t="shared" si="20"/>
        <v>0.18274111675126903</v>
      </c>
    </row>
    <row r="145" spans="3:20" ht="15" customHeight="1" thickBot="1" x14ac:dyDescent="0.35">
      <c r="C145" s="1" t="s">
        <v>16</v>
      </c>
      <c r="D145" s="9" t="s">
        <v>28</v>
      </c>
      <c r="E145" s="7">
        <v>78</v>
      </c>
      <c r="F145" s="7">
        <v>2</v>
      </c>
      <c r="G145" s="7">
        <v>1</v>
      </c>
      <c r="H145" s="7">
        <v>1</v>
      </c>
      <c r="I145" s="7">
        <v>499</v>
      </c>
      <c r="J145" s="7" t="s">
        <v>21</v>
      </c>
      <c r="K145" s="8">
        <v>19960</v>
      </c>
      <c r="L145" s="8">
        <v>39920</v>
      </c>
      <c r="M145" s="66">
        <f t="shared" si="14"/>
        <v>1663.3333333333333</v>
      </c>
      <c r="N145" s="66">
        <f t="shared" si="15"/>
        <v>3326.6666666666665</v>
      </c>
      <c r="O145" s="86">
        <f t="shared" si="16"/>
        <v>0.3</v>
      </c>
      <c r="P145" s="5">
        <f t="shared" si="17"/>
        <v>0.15</v>
      </c>
      <c r="Q145" s="66">
        <f>IF(OR(E145="",F145=""),"",ROUND((Supuestos!$B$2+Supuestos!$B$3)*(Supuestos!$B$4+Supuestos!$B$5*E145/Supuestos!$B$6)*IFERROR(VLOOKUP(TRIM(C145),Supuestos!$A$17:$B$29,2,FALSE),IFERROR(VLOOKUP(TRIM(D145),Supuestos!$A$17:$B$29,2,FALSE),1))+Supuestos!$B$7*VLOOKUP(MIN(F145,4),Supuestos!$D$2:$E$5,2,TRUE)+Supuestos!$B$8,0))</f>
        <v>118</v>
      </c>
      <c r="R145" s="73">
        <f t="shared" si="18"/>
        <v>617</v>
      </c>
      <c r="S145" s="76">
        <f t="shared" si="19"/>
        <v>0.37094188376753506</v>
      </c>
      <c r="T145" s="74">
        <f t="shared" si="20"/>
        <v>0.18547094188376753</v>
      </c>
    </row>
    <row r="146" spans="3:20" ht="15" customHeight="1" thickBot="1" x14ac:dyDescent="0.35">
      <c r="C146" s="1" t="s">
        <v>16</v>
      </c>
      <c r="D146" s="9" t="s">
        <v>28</v>
      </c>
      <c r="E146" s="7">
        <v>105</v>
      </c>
      <c r="F146" s="7">
        <v>3</v>
      </c>
      <c r="G146" s="7">
        <v>1</v>
      </c>
      <c r="H146" s="7">
        <v>1</v>
      </c>
      <c r="I146" s="7">
        <v>591</v>
      </c>
      <c r="J146" s="6" t="s">
        <v>18</v>
      </c>
      <c r="K146" s="8">
        <v>23640</v>
      </c>
      <c r="L146" s="8">
        <v>47280</v>
      </c>
      <c r="M146" s="66">
        <f t="shared" si="14"/>
        <v>1970</v>
      </c>
      <c r="N146" s="66">
        <f t="shared" si="15"/>
        <v>3940</v>
      </c>
      <c r="O146" s="86">
        <f t="shared" si="16"/>
        <v>0.3</v>
      </c>
      <c r="P146" s="5">
        <f t="shared" si="17"/>
        <v>0.15</v>
      </c>
      <c r="Q146" s="66">
        <f>IF(OR(E146="",F146=""),"",ROUND((Supuestos!$B$2+Supuestos!$B$3)*(Supuestos!$B$4+Supuestos!$B$5*E146/Supuestos!$B$6)*IFERROR(VLOOKUP(TRIM(C146),Supuestos!$A$17:$B$29,2,FALSE),IFERROR(VLOOKUP(TRIM(D146),Supuestos!$A$17:$B$29,2,FALSE),1))+Supuestos!$B$7*VLOOKUP(MIN(F146,4),Supuestos!$D$2:$E$5,2,TRUE)+Supuestos!$B$8,0))</f>
        <v>129</v>
      </c>
      <c r="R146" s="73">
        <f t="shared" si="18"/>
        <v>720</v>
      </c>
      <c r="S146" s="76">
        <f t="shared" si="19"/>
        <v>0.36548223350253806</v>
      </c>
      <c r="T146" s="74">
        <f t="shared" si="20"/>
        <v>0.18274111675126903</v>
      </c>
    </row>
    <row r="147" spans="3:20" ht="15" customHeight="1" thickBot="1" x14ac:dyDescent="0.35">
      <c r="C147" s="1" t="s">
        <v>16</v>
      </c>
      <c r="D147" s="9" t="s">
        <v>28</v>
      </c>
      <c r="E147" s="7">
        <v>142</v>
      </c>
      <c r="F147" s="7">
        <v>4</v>
      </c>
      <c r="G147" s="7">
        <v>2</v>
      </c>
      <c r="H147" s="7">
        <v>0</v>
      </c>
      <c r="I147" s="7">
        <v>803</v>
      </c>
      <c r="J147" s="6" t="s">
        <v>29</v>
      </c>
      <c r="K147" s="8">
        <v>32120</v>
      </c>
      <c r="L147" s="8">
        <v>64240</v>
      </c>
      <c r="M147" s="66">
        <f t="shared" si="14"/>
        <v>2676.6666666666665</v>
      </c>
      <c r="N147" s="66">
        <f t="shared" si="15"/>
        <v>5353.333333333333</v>
      </c>
      <c r="O147" s="86">
        <f t="shared" si="16"/>
        <v>0.30000000000000004</v>
      </c>
      <c r="P147" s="5">
        <f t="shared" si="17"/>
        <v>0.15000000000000002</v>
      </c>
      <c r="Q147" s="66">
        <f>IF(OR(E147="",F147=""),"",ROUND((Supuestos!$B$2+Supuestos!$B$3)*(Supuestos!$B$4+Supuestos!$B$5*E147/Supuestos!$B$6)*IFERROR(VLOOKUP(TRIM(C147),Supuestos!$A$17:$B$29,2,FALSE),IFERROR(VLOOKUP(TRIM(D147),Supuestos!$A$17:$B$29,2,FALSE),1))+Supuestos!$B$7*VLOOKUP(MIN(F147,4),Supuestos!$D$2:$E$5,2,TRUE)+Supuestos!$B$8,0))</f>
        <v>144</v>
      </c>
      <c r="R147" s="73">
        <f t="shared" si="18"/>
        <v>947</v>
      </c>
      <c r="S147" s="76">
        <f t="shared" si="19"/>
        <v>0.35379825653798258</v>
      </c>
      <c r="T147" s="74">
        <f t="shared" si="20"/>
        <v>0.17689912826899129</v>
      </c>
    </row>
    <row r="148" spans="3:20" ht="15" customHeight="1" thickBot="1" x14ac:dyDescent="0.35">
      <c r="C148" s="1" t="s">
        <v>16</v>
      </c>
      <c r="D148" s="9" t="s">
        <v>28</v>
      </c>
      <c r="E148" s="7">
        <v>139</v>
      </c>
      <c r="F148" s="7">
        <v>3</v>
      </c>
      <c r="G148" s="7">
        <v>1</v>
      </c>
      <c r="H148" s="7">
        <v>0</v>
      </c>
      <c r="I148" s="7">
        <v>786</v>
      </c>
      <c r="J148" s="6" t="s">
        <v>18</v>
      </c>
      <c r="K148" s="8">
        <v>31440</v>
      </c>
      <c r="L148" s="8">
        <v>62880</v>
      </c>
      <c r="M148" s="66">
        <f t="shared" si="14"/>
        <v>2620</v>
      </c>
      <c r="N148" s="66">
        <f t="shared" si="15"/>
        <v>5240</v>
      </c>
      <c r="O148" s="86">
        <f t="shared" si="16"/>
        <v>0.3</v>
      </c>
      <c r="P148" s="5">
        <f t="shared" si="17"/>
        <v>0.15</v>
      </c>
      <c r="Q148" s="66">
        <f>IF(OR(E148="",F148=""),"",ROUND((Supuestos!$B$2+Supuestos!$B$3)*(Supuestos!$B$4+Supuestos!$B$5*E148/Supuestos!$B$6)*IFERROR(VLOOKUP(TRIM(C148),Supuestos!$A$17:$B$29,2,FALSE),IFERROR(VLOOKUP(TRIM(D148),Supuestos!$A$17:$B$29,2,FALSE),1))+Supuestos!$B$7*VLOOKUP(MIN(F148,4),Supuestos!$D$2:$E$5,2,TRUE)+Supuestos!$B$8,0))</f>
        <v>139</v>
      </c>
      <c r="R148" s="73">
        <f t="shared" si="18"/>
        <v>925</v>
      </c>
      <c r="S148" s="76">
        <f t="shared" si="19"/>
        <v>0.35305343511450382</v>
      </c>
      <c r="T148" s="74">
        <f t="shared" si="20"/>
        <v>0.17652671755725191</v>
      </c>
    </row>
    <row r="149" spans="3:20" ht="15" customHeight="1" thickBot="1" x14ac:dyDescent="0.35">
      <c r="C149" s="1" t="s">
        <v>16</v>
      </c>
      <c r="D149" s="9" t="s">
        <v>28</v>
      </c>
      <c r="E149" s="7">
        <v>94</v>
      </c>
      <c r="F149" s="7">
        <v>3</v>
      </c>
      <c r="G149" s="7">
        <v>2</v>
      </c>
      <c r="H149" s="7">
        <v>0</v>
      </c>
      <c r="I149" s="7">
        <v>532</v>
      </c>
      <c r="J149" s="6" t="s">
        <v>18</v>
      </c>
      <c r="K149" s="8">
        <v>21280</v>
      </c>
      <c r="L149" s="8">
        <v>42560</v>
      </c>
      <c r="M149" s="66">
        <f t="shared" si="14"/>
        <v>1773.3333333333333</v>
      </c>
      <c r="N149" s="66">
        <f t="shared" si="15"/>
        <v>3546.6666666666665</v>
      </c>
      <c r="O149" s="86">
        <f t="shared" si="16"/>
        <v>0.3</v>
      </c>
      <c r="P149" s="5">
        <f t="shared" si="17"/>
        <v>0.15</v>
      </c>
      <c r="Q149" s="66">
        <f>IF(OR(E149="",F149=""),"",ROUND((Supuestos!$B$2+Supuestos!$B$3)*(Supuestos!$B$4+Supuestos!$B$5*E149/Supuestos!$B$6)*IFERROR(VLOOKUP(TRIM(C149),Supuestos!$A$17:$B$29,2,FALSE),IFERROR(VLOOKUP(TRIM(D149),Supuestos!$A$17:$B$29,2,FALSE),1))+Supuestos!$B$7*VLOOKUP(MIN(F149,4),Supuestos!$D$2:$E$5,2,TRUE)+Supuestos!$B$8,0))</f>
        <v>126</v>
      </c>
      <c r="R149" s="73">
        <f t="shared" si="18"/>
        <v>658</v>
      </c>
      <c r="S149" s="76">
        <f t="shared" si="19"/>
        <v>0.37105263157894741</v>
      </c>
      <c r="T149" s="74">
        <f t="shared" si="20"/>
        <v>0.18552631578947371</v>
      </c>
    </row>
    <row r="150" spans="3:20" ht="15" customHeight="1" thickBot="1" x14ac:dyDescent="0.35">
      <c r="C150" s="1" t="s">
        <v>16</v>
      </c>
      <c r="D150" s="9" t="s">
        <v>28</v>
      </c>
      <c r="E150" s="7">
        <v>94</v>
      </c>
      <c r="F150" s="7">
        <v>3</v>
      </c>
      <c r="G150" s="7">
        <v>2</v>
      </c>
      <c r="H150" s="7">
        <v>0</v>
      </c>
      <c r="I150" s="7">
        <v>534</v>
      </c>
      <c r="J150" s="6" t="s">
        <v>18</v>
      </c>
      <c r="K150" s="8">
        <v>21360</v>
      </c>
      <c r="L150" s="8">
        <v>42720</v>
      </c>
      <c r="M150" s="66">
        <f t="shared" si="14"/>
        <v>1780</v>
      </c>
      <c r="N150" s="66">
        <f t="shared" si="15"/>
        <v>3560</v>
      </c>
      <c r="O150" s="86">
        <f t="shared" si="16"/>
        <v>0.3</v>
      </c>
      <c r="P150" s="5">
        <f t="shared" si="17"/>
        <v>0.15</v>
      </c>
      <c r="Q150" s="66">
        <f>IF(OR(E150="",F150=""),"",ROUND((Supuestos!$B$2+Supuestos!$B$3)*(Supuestos!$B$4+Supuestos!$B$5*E150/Supuestos!$B$6)*IFERROR(VLOOKUP(TRIM(C150),Supuestos!$A$17:$B$29,2,FALSE),IFERROR(VLOOKUP(TRIM(D150),Supuestos!$A$17:$B$29,2,FALSE),1))+Supuestos!$B$7*VLOOKUP(MIN(F150,4),Supuestos!$D$2:$E$5,2,TRUE)+Supuestos!$B$8,0))</f>
        <v>126</v>
      </c>
      <c r="R150" s="73">
        <f t="shared" si="18"/>
        <v>660</v>
      </c>
      <c r="S150" s="76">
        <f t="shared" si="19"/>
        <v>0.3707865168539326</v>
      </c>
      <c r="T150" s="74">
        <f t="shared" si="20"/>
        <v>0.1853932584269663</v>
      </c>
    </row>
    <row r="151" spans="3:20" ht="15" customHeight="1" thickBot="1" x14ac:dyDescent="0.35">
      <c r="C151" s="1" t="s">
        <v>16</v>
      </c>
      <c r="D151" s="9" t="s">
        <v>28</v>
      </c>
      <c r="E151" s="7">
        <v>93</v>
      </c>
      <c r="F151" s="7">
        <v>3</v>
      </c>
      <c r="G151" s="7">
        <v>2</v>
      </c>
      <c r="H151" s="7">
        <v>0</v>
      </c>
      <c r="I151" s="7">
        <v>531</v>
      </c>
      <c r="J151" s="6" t="s">
        <v>18</v>
      </c>
      <c r="K151" s="8">
        <v>21240</v>
      </c>
      <c r="L151" s="8">
        <v>42480</v>
      </c>
      <c r="M151" s="66">
        <f t="shared" si="14"/>
        <v>1770</v>
      </c>
      <c r="N151" s="66">
        <f t="shared" si="15"/>
        <v>3540</v>
      </c>
      <c r="O151" s="86">
        <f t="shared" si="16"/>
        <v>0.3</v>
      </c>
      <c r="P151" s="5">
        <f t="shared" si="17"/>
        <v>0.15</v>
      </c>
      <c r="Q151" s="66">
        <f>IF(OR(E151="",F151=""),"",ROUND((Supuestos!$B$2+Supuestos!$B$3)*(Supuestos!$B$4+Supuestos!$B$5*E151/Supuestos!$B$6)*IFERROR(VLOOKUP(TRIM(C151),Supuestos!$A$17:$B$29,2,FALSE),IFERROR(VLOOKUP(TRIM(D151),Supuestos!$A$17:$B$29,2,FALSE),1))+Supuestos!$B$7*VLOOKUP(MIN(F151,4),Supuestos!$D$2:$E$5,2,TRUE)+Supuestos!$B$8,0))</f>
        <v>126</v>
      </c>
      <c r="R151" s="73">
        <f t="shared" si="18"/>
        <v>657</v>
      </c>
      <c r="S151" s="76">
        <f t="shared" si="19"/>
        <v>0.37118644067796608</v>
      </c>
      <c r="T151" s="74">
        <f t="shared" si="20"/>
        <v>0.18559322033898304</v>
      </c>
    </row>
    <row r="152" spans="3:20" ht="15" customHeight="1" thickBot="1" x14ac:dyDescent="0.35">
      <c r="C152" s="1" t="s">
        <v>16</v>
      </c>
      <c r="D152" s="9" t="s">
        <v>28</v>
      </c>
      <c r="E152" s="7">
        <v>76</v>
      </c>
      <c r="F152" s="7">
        <v>2</v>
      </c>
      <c r="G152" s="7">
        <v>2</v>
      </c>
      <c r="H152" s="7">
        <v>0</v>
      </c>
      <c r="I152" s="7">
        <v>489</v>
      </c>
      <c r="J152" s="7" t="s">
        <v>21</v>
      </c>
      <c r="K152" s="8">
        <v>19560</v>
      </c>
      <c r="L152" s="8">
        <v>39120</v>
      </c>
      <c r="M152" s="66">
        <f t="shared" si="14"/>
        <v>1630</v>
      </c>
      <c r="N152" s="66">
        <f t="shared" si="15"/>
        <v>3260</v>
      </c>
      <c r="O152" s="86">
        <f t="shared" si="16"/>
        <v>0.3</v>
      </c>
      <c r="P152" s="5">
        <f t="shared" si="17"/>
        <v>0.15</v>
      </c>
      <c r="Q152" s="66">
        <f>IF(OR(E152="",F152=""),"",ROUND((Supuestos!$B$2+Supuestos!$B$3)*(Supuestos!$B$4+Supuestos!$B$5*E152/Supuestos!$B$6)*IFERROR(VLOOKUP(TRIM(C152),Supuestos!$A$17:$B$29,2,FALSE),IFERROR(VLOOKUP(TRIM(D152),Supuestos!$A$17:$B$29,2,FALSE),1))+Supuestos!$B$7*VLOOKUP(MIN(F152,4),Supuestos!$D$2:$E$5,2,TRUE)+Supuestos!$B$8,0))</f>
        <v>117</v>
      </c>
      <c r="R152" s="73">
        <f t="shared" si="18"/>
        <v>606</v>
      </c>
      <c r="S152" s="76">
        <f t="shared" si="19"/>
        <v>0.3717791411042945</v>
      </c>
      <c r="T152" s="74">
        <f t="shared" si="20"/>
        <v>0.18588957055214725</v>
      </c>
    </row>
    <row r="153" spans="3:20" ht="15" customHeight="1" thickBot="1" x14ac:dyDescent="0.35">
      <c r="C153" s="1" t="s">
        <v>16</v>
      </c>
      <c r="D153" s="9" t="s">
        <v>28</v>
      </c>
      <c r="E153" s="7">
        <v>71</v>
      </c>
      <c r="F153" s="7">
        <v>2</v>
      </c>
      <c r="G153" s="7">
        <v>2</v>
      </c>
      <c r="H153" s="7">
        <v>0</v>
      </c>
      <c r="I153" s="7">
        <v>482</v>
      </c>
      <c r="J153" s="7" t="s">
        <v>21</v>
      </c>
      <c r="K153" s="8">
        <v>19280</v>
      </c>
      <c r="L153" s="8">
        <v>38560</v>
      </c>
      <c r="M153" s="66">
        <f t="shared" si="14"/>
        <v>1606.6666666666667</v>
      </c>
      <c r="N153" s="66">
        <f t="shared" si="15"/>
        <v>3213.3333333333335</v>
      </c>
      <c r="O153" s="86">
        <f t="shared" si="16"/>
        <v>0.3</v>
      </c>
      <c r="P153" s="5">
        <f t="shared" si="17"/>
        <v>0.15</v>
      </c>
      <c r="Q153" s="66">
        <f>IF(OR(E153="",F153=""),"",ROUND((Supuestos!$B$2+Supuestos!$B$3)*(Supuestos!$B$4+Supuestos!$B$5*E153/Supuestos!$B$6)*IFERROR(VLOOKUP(TRIM(C153),Supuestos!$A$17:$B$29,2,FALSE),IFERROR(VLOOKUP(TRIM(D153),Supuestos!$A$17:$B$29,2,FALSE),1))+Supuestos!$B$7*VLOOKUP(MIN(F153,4),Supuestos!$D$2:$E$5,2,TRUE)+Supuestos!$B$8,0))</f>
        <v>116</v>
      </c>
      <c r="R153" s="73">
        <f t="shared" si="18"/>
        <v>598</v>
      </c>
      <c r="S153" s="76">
        <f t="shared" si="19"/>
        <v>0.37219917012448134</v>
      </c>
      <c r="T153" s="74">
        <f t="shared" si="20"/>
        <v>0.18609958506224067</v>
      </c>
    </row>
    <row r="154" spans="3:20" ht="15" customHeight="1" thickBot="1" x14ac:dyDescent="0.35">
      <c r="C154" s="1" t="s">
        <v>16</v>
      </c>
      <c r="D154" s="9" t="s">
        <v>28</v>
      </c>
      <c r="E154" s="7">
        <v>76</v>
      </c>
      <c r="F154" s="7">
        <v>2</v>
      </c>
      <c r="G154" s="7">
        <v>2</v>
      </c>
      <c r="H154" s="7">
        <v>0</v>
      </c>
      <c r="I154" s="7">
        <v>489</v>
      </c>
      <c r="J154" s="7" t="s">
        <v>21</v>
      </c>
      <c r="K154" s="8">
        <v>19560</v>
      </c>
      <c r="L154" s="8">
        <v>39120</v>
      </c>
      <c r="M154" s="66">
        <f t="shared" si="14"/>
        <v>1630</v>
      </c>
      <c r="N154" s="66">
        <f t="shared" si="15"/>
        <v>3260</v>
      </c>
      <c r="O154" s="86">
        <f t="shared" si="16"/>
        <v>0.3</v>
      </c>
      <c r="P154" s="5">
        <f t="shared" si="17"/>
        <v>0.15</v>
      </c>
      <c r="Q154" s="66">
        <f>IF(OR(E154="",F154=""),"",ROUND((Supuestos!$B$2+Supuestos!$B$3)*(Supuestos!$B$4+Supuestos!$B$5*E154/Supuestos!$B$6)*IFERROR(VLOOKUP(TRIM(C154),Supuestos!$A$17:$B$29,2,FALSE),IFERROR(VLOOKUP(TRIM(D154),Supuestos!$A$17:$B$29,2,FALSE),1))+Supuestos!$B$7*VLOOKUP(MIN(F154,4),Supuestos!$D$2:$E$5,2,TRUE)+Supuestos!$B$8,0))</f>
        <v>117</v>
      </c>
      <c r="R154" s="73">
        <f t="shared" si="18"/>
        <v>606</v>
      </c>
      <c r="S154" s="76">
        <f t="shared" si="19"/>
        <v>0.3717791411042945</v>
      </c>
      <c r="T154" s="74">
        <f t="shared" si="20"/>
        <v>0.18588957055214725</v>
      </c>
    </row>
    <row r="155" spans="3:20" ht="15" customHeight="1" thickBot="1" x14ac:dyDescent="0.35">
      <c r="C155" s="1" t="s">
        <v>16</v>
      </c>
      <c r="D155" s="9" t="s">
        <v>28</v>
      </c>
      <c r="E155" s="7">
        <v>71</v>
      </c>
      <c r="F155" s="7">
        <v>2</v>
      </c>
      <c r="G155" s="7">
        <v>2</v>
      </c>
      <c r="H155" s="7">
        <v>0</v>
      </c>
      <c r="I155" s="7">
        <v>482</v>
      </c>
      <c r="J155" s="7" t="s">
        <v>21</v>
      </c>
      <c r="K155" s="8">
        <v>19280</v>
      </c>
      <c r="L155" s="8">
        <v>38560</v>
      </c>
      <c r="M155" s="66">
        <f t="shared" si="14"/>
        <v>1606.6666666666667</v>
      </c>
      <c r="N155" s="66">
        <f t="shared" si="15"/>
        <v>3213.3333333333335</v>
      </c>
      <c r="O155" s="86">
        <f t="shared" si="16"/>
        <v>0.3</v>
      </c>
      <c r="P155" s="5">
        <f t="shared" si="17"/>
        <v>0.15</v>
      </c>
      <c r="Q155" s="66">
        <f>IF(OR(E155="",F155=""),"",ROUND((Supuestos!$B$2+Supuestos!$B$3)*(Supuestos!$B$4+Supuestos!$B$5*E155/Supuestos!$B$6)*IFERROR(VLOOKUP(TRIM(C155),Supuestos!$A$17:$B$29,2,FALSE),IFERROR(VLOOKUP(TRIM(D155),Supuestos!$A$17:$B$29,2,FALSE),1))+Supuestos!$B$7*VLOOKUP(MIN(F155,4),Supuestos!$D$2:$E$5,2,TRUE)+Supuestos!$B$8,0))</f>
        <v>116</v>
      </c>
      <c r="R155" s="73">
        <f t="shared" si="18"/>
        <v>598</v>
      </c>
      <c r="S155" s="76">
        <f t="shared" si="19"/>
        <v>0.37219917012448134</v>
      </c>
      <c r="T155" s="74">
        <f t="shared" si="20"/>
        <v>0.18609958506224067</v>
      </c>
    </row>
    <row r="156" spans="3:20" ht="15" customHeight="1" thickBot="1" x14ac:dyDescent="0.35">
      <c r="C156" s="1" t="s">
        <v>16</v>
      </c>
      <c r="D156" s="9" t="s">
        <v>28</v>
      </c>
      <c r="E156" s="7">
        <v>76</v>
      </c>
      <c r="F156" s="7">
        <v>2</v>
      </c>
      <c r="G156" s="7">
        <v>2</v>
      </c>
      <c r="H156" s="7">
        <v>0</v>
      </c>
      <c r="I156" s="7">
        <v>490</v>
      </c>
      <c r="J156" s="7" t="s">
        <v>21</v>
      </c>
      <c r="K156" s="8">
        <v>19600</v>
      </c>
      <c r="L156" s="8">
        <v>39200</v>
      </c>
      <c r="M156" s="66">
        <f t="shared" si="14"/>
        <v>1633.3333333333333</v>
      </c>
      <c r="N156" s="66">
        <f t="shared" si="15"/>
        <v>3266.6666666666665</v>
      </c>
      <c r="O156" s="86">
        <f t="shared" si="16"/>
        <v>0.3</v>
      </c>
      <c r="P156" s="5">
        <f t="shared" si="17"/>
        <v>0.15</v>
      </c>
      <c r="Q156" s="66">
        <f>IF(OR(E156="",F156=""),"",ROUND((Supuestos!$B$2+Supuestos!$B$3)*(Supuestos!$B$4+Supuestos!$B$5*E156/Supuestos!$B$6)*IFERROR(VLOOKUP(TRIM(C156),Supuestos!$A$17:$B$29,2,FALSE),IFERROR(VLOOKUP(TRIM(D156),Supuestos!$A$17:$B$29,2,FALSE),1))+Supuestos!$B$7*VLOOKUP(MIN(F156,4),Supuestos!$D$2:$E$5,2,TRUE)+Supuestos!$B$8,0))</f>
        <v>117</v>
      </c>
      <c r="R156" s="73">
        <f t="shared" si="18"/>
        <v>607</v>
      </c>
      <c r="S156" s="76">
        <f t="shared" si="19"/>
        <v>0.3716326530612245</v>
      </c>
      <c r="T156" s="74">
        <f t="shared" si="20"/>
        <v>0.18581632653061225</v>
      </c>
    </row>
    <row r="157" spans="3:20" ht="15" customHeight="1" thickBot="1" x14ac:dyDescent="0.35">
      <c r="C157" s="1" t="s">
        <v>16</v>
      </c>
      <c r="D157" s="9" t="s">
        <v>28</v>
      </c>
      <c r="E157" s="7">
        <v>71</v>
      </c>
      <c r="F157" s="7">
        <v>2</v>
      </c>
      <c r="G157" s="7">
        <v>2</v>
      </c>
      <c r="H157" s="7">
        <v>0</v>
      </c>
      <c r="I157" s="7">
        <v>483</v>
      </c>
      <c r="J157" s="7" t="s">
        <v>21</v>
      </c>
      <c r="K157" s="8">
        <v>19320</v>
      </c>
      <c r="L157" s="8">
        <v>38640</v>
      </c>
      <c r="M157" s="66">
        <f t="shared" si="14"/>
        <v>1610</v>
      </c>
      <c r="N157" s="66">
        <f t="shared" si="15"/>
        <v>3220</v>
      </c>
      <c r="O157" s="86">
        <f t="shared" si="16"/>
        <v>0.3</v>
      </c>
      <c r="P157" s="5">
        <f t="shared" si="17"/>
        <v>0.15</v>
      </c>
      <c r="Q157" s="66">
        <f>IF(OR(E157="",F157=""),"",ROUND((Supuestos!$B$2+Supuestos!$B$3)*(Supuestos!$B$4+Supuestos!$B$5*E157/Supuestos!$B$6)*IFERROR(VLOOKUP(TRIM(C157),Supuestos!$A$17:$B$29,2,FALSE),IFERROR(VLOOKUP(TRIM(D157),Supuestos!$A$17:$B$29,2,FALSE),1))+Supuestos!$B$7*VLOOKUP(MIN(F157,4),Supuestos!$D$2:$E$5,2,TRUE)+Supuestos!$B$8,0))</f>
        <v>116</v>
      </c>
      <c r="R157" s="73">
        <f t="shared" si="18"/>
        <v>599</v>
      </c>
      <c r="S157" s="76">
        <f t="shared" si="19"/>
        <v>0.37204968944099381</v>
      </c>
      <c r="T157" s="74">
        <f t="shared" si="20"/>
        <v>0.18602484472049691</v>
      </c>
    </row>
    <row r="158" spans="3:20" ht="15" customHeight="1" thickBot="1" x14ac:dyDescent="0.35">
      <c r="C158" s="77" t="s">
        <v>16</v>
      </c>
      <c r="D158" s="9" t="s">
        <v>28</v>
      </c>
      <c r="E158" s="7">
        <v>71</v>
      </c>
      <c r="F158" s="7">
        <v>2</v>
      </c>
      <c r="G158" s="7">
        <v>1</v>
      </c>
      <c r="H158" s="7">
        <v>0</v>
      </c>
      <c r="I158" s="7">
        <v>483</v>
      </c>
      <c r="J158" s="7" t="s">
        <v>21</v>
      </c>
      <c r="K158" s="8">
        <v>19320</v>
      </c>
      <c r="L158" s="8">
        <v>38640</v>
      </c>
      <c r="M158" s="66">
        <f t="shared" si="14"/>
        <v>1610</v>
      </c>
      <c r="N158" s="66">
        <f t="shared" si="15"/>
        <v>3220</v>
      </c>
      <c r="O158" s="86">
        <f t="shared" si="16"/>
        <v>0.3</v>
      </c>
      <c r="P158" s="5">
        <f t="shared" si="17"/>
        <v>0.15</v>
      </c>
      <c r="Q158" s="66">
        <f>IF(OR(E158="",F158=""),"",ROUND((Supuestos!$B$2+Supuestos!$B$3)*(Supuestos!$B$4+Supuestos!$B$5*E158/Supuestos!$B$6)*IFERROR(VLOOKUP(TRIM(C158),Supuestos!$A$17:$B$29,2,FALSE),IFERROR(VLOOKUP(TRIM(D158),Supuestos!$A$17:$B$29,2,FALSE),1))+Supuestos!$B$7*VLOOKUP(MIN(F158,4),Supuestos!$D$2:$E$5,2,TRUE)+Supuestos!$B$8,0))</f>
        <v>116</v>
      </c>
      <c r="R158" s="73">
        <f t="shared" si="18"/>
        <v>599</v>
      </c>
      <c r="S158" s="76">
        <f t="shared" si="19"/>
        <v>0.37204968944099381</v>
      </c>
      <c r="T158" s="74">
        <f t="shared" si="20"/>
        <v>0.18602484472049691</v>
      </c>
    </row>
    <row r="159" spans="3:20" ht="15" customHeight="1" thickBot="1" x14ac:dyDescent="0.35">
      <c r="C159" s="85" t="s">
        <v>30</v>
      </c>
      <c r="D159" s="12" t="s">
        <v>31</v>
      </c>
      <c r="E159" s="11">
        <v>93</v>
      </c>
      <c r="F159" s="11">
        <v>3</v>
      </c>
      <c r="G159" s="11">
        <v>0</v>
      </c>
      <c r="H159" s="11">
        <v>0</v>
      </c>
      <c r="I159" s="11">
        <v>716</v>
      </c>
      <c r="J159" s="12" t="s">
        <v>18</v>
      </c>
      <c r="K159" s="13">
        <v>28640</v>
      </c>
      <c r="L159" s="13">
        <v>57280</v>
      </c>
      <c r="M159" s="67">
        <f t="shared" si="14"/>
        <v>2386.6666666666665</v>
      </c>
      <c r="N159" s="67">
        <f t="shared" si="15"/>
        <v>4773.333333333333</v>
      </c>
      <c r="O159" s="88">
        <f t="shared" si="16"/>
        <v>0.30000000000000004</v>
      </c>
      <c r="P159" s="14">
        <f t="shared" si="17"/>
        <v>0.15000000000000002</v>
      </c>
      <c r="Q159" s="66">
        <f>IF(OR(E159="",F159=""),"",ROUND((Supuestos!$B$2+Supuestos!$B$3)*(Supuestos!$B$4+Supuestos!$B$5*E159/Supuestos!$B$6)*IFERROR(VLOOKUP(TRIM(C159),Supuestos!$A$17:$B$29,2,FALSE),IFERROR(VLOOKUP(TRIM(D159),Supuestos!$A$17:$B$29,2,FALSE),1))+Supuestos!$B$7*VLOOKUP(MIN(F159,4),Supuestos!$D$2:$E$5,2,TRUE)+Supuestos!$B$8,0))</f>
        <v>133</v>
      </c>
      <c r="R159" s="73">
        <f t="shared" si="18"/>
        <v>849</v>
      </c>
      <c r="S159" s="76">
        <f t="shared" si="19"/>
        <v>0.35572625698324023</v>
      </c>
      <c r="T159" s="74">
        <f t="shared" si="20"/>
        <v>0.17786312849162011</v>
      </c>
    </row>
    <row r="160" spans="3:20" ht="15" customHeight="1" thickBot="1" x14ac:dyDescent="0.35">
      <c r="C160" s="85" t="s">
        <v>30</v>
      </c>
      <c r="D160" s="17" t="s">
        <v>31</v>
      </c>
      <c r="E160" s="15">
        <v>55</v>
      </c>
      <c r="F160" s="15">
        <v>2</v>
      </c>
      <c r="G160" s="15">
        <v>0</v>
      </c>
      <c r="H160" s="15">
        <v>0</v>
      </c>
      <c r="I160" s="15">
        <v>423</v>
      </c>
      <c r="J160" s="15" t="s">
        <v>21</v>
      </c>
      <c r="K160" s="16">
        <v>16920</v>
      </c>
      <c r="L160" s="16">
        <v>33840</v>
      </c>
      <c r="M160" s="67">
        <f t="shared" si="14"/>
        <v>1410</v>
      </c>
      <c r="N160" s="67">
        <f t="shared" si="15"/>
        <v>2820</v>
      </c>
      <c r="O160" s="88">
        <f t="shared" si="16"/>
        <v>0.3</v>
      </c>
      <c r="P160" s="14">
        <f t="shared" si="17"/>
        <v>0.15</v>
      </c>
      <c r="Q160" s="66">
        <f>IF(OR(E160="",F160=""),"",ROUND((Supuestos!$B$2+Supuestos!$B$3)*(Supuestos!$B$4+Supuestos!$B$5*E160/Supuestos!$B$6)*IFERROR(VLOOKUP(TRIM(C160),Supuestos!$A$17:$B$29,2,FALSE),IFERROR(VLOOKUP(TRIM(D160),Supuestos!$A$17:$B$29,2,FALSE),1))+Supuestos!$B$7*VLOOKUP(MIN(F160,4),Supuestos!$D$2:$E$5,2,TRUE)+Supuestos!$B$8,0))</f>
        <v>117</v>
      </c>
      <c r="R160" s="73">
        <f t="shared" si="18"/>
        <v>540</v>
      </c>
      <c r="S160" s="76">
        <f t="shared" si="19"/>
        <v>0.38297872340425532</v>
      </c>
      <c r="T160" s="74">
        <f t="shared" si="20"/>
        <v>0.19148936170212766</v>
      </c>
    </row>
    <row r="161" spans="3:20" ht="15" customHeight="1" thickBot="1" x14ac:dyDescent="0.35">
      <c r="C161" s="85" t="s">
        <v>30</v>
      </c>
      <c r="D161" s="17" t="s">
        <v>31</v>
      </c>
      <c r="E161" s="15">
        <v>86</v>
      </c>
      <c r="F161" s="15">
        <v>3</v>
      </c>
      <c r="G161" s="15">
        <v>0</v>
      </c>
      <c r="H161" s="15">
        <v>0</v>
      </c>
      <c r="I161" s="15">
        <v>662</v>
      </c>
      <c r="J161" s="17" t="s">
        <v>18</v>
      </c>
      <c r="K161" s="16">
        <v>26480</v>
      </c>
      <c r="L161" s="16">
        <v>52960</v>
      </c>
      <c r="M161" s="67">
        <f t="shared" si="14"/>
        <v>2206.6666666666665</v>
      </c>
      <c r="N161" s="67">
        <f t="shared" si="15"/>
        <v>4413.333333333333</v>
      </c>
      <c r="O161" s="88">
        <f t="shared" si="16"/>
        <v>0.30000000000000004</v>
      </c>
      <c r="P161" s="14">
        <f t="shared" si="17"/>
        <v>0.15000000000000002</v>
      </c>
      <c r="Q161" s="66">
        <f>IF(OR(E161="",F161=""),"",ROUND((Supuestos!$B$2+Supuestos!$B$3)*(Supuestos!$B$4+Supuestos!$B$5*E161/Supuestos!$B$6)*IFERROR(VLOOKUP(TRIM(C161),Supuestos!$A$17:$B$29,2,FALSE),IFERROR(VLOOKUP(TRIM(D161),Supuestos!$A$17:$B$29,2,FALSE),1))+Supuestos!$B$7*VLOOKUP(MIN(F161,4),Supuestos!$D$2:$E$5,2,TRUE)+Supuestos!$B$8,0))</f>
        <v>131</v>
      </c>
      <c r="R161" s="73">
        <f t="shared" si="18"/>
        <v>793</v>
      </c>
      <c r="S161" s="76">
        <f t="shared" si="19"/>
        <v>0.35936555891238675</v>
      </c>
      <c r="T161" s="74">
        <f t="shared" si="20"/>
        <v>0.17968277945619338</v>
      </c>
    </row>
    <row r="162" spans="3:20" ht="15" customHeight="1" thickBot="1" x14ac:dyDescent="0.35">
      <c r="C162" s="85" t="s">
        <v>30</v>
      </c>
      <c r="D162" s="17" t="s">
        <v>31</v>
      </c>
      <c r="E162" s="15">
        <v>44</v>
      </c>
      <c r="F162" s="15">
        <v>2</v>
      </c>
      <c r="G162" s="15">
        <v>0</v>
      </c>
      <c r="H162" s="15">
        <v>0</v>
      </c>
      <c r="I162" s="15">
        <v>350</v>
      </c>
      <c r="J162" s="15" t="s">
        <v>21</v>
      </c>
      <c r="K162" s="16">
        <v>14000</v>
      </c>
      <c r="L162" s="16">
        <v>28000</v>
      </c>
      <c r="M162" s="67">
        <f t="shared" si="14"/>
        <v>1166.6666666666667</v>
      </c>
      <c r="N162" s="67">
        <f t="shared" si="15"/>
        <v>2333.3333333333335</v>
      </c>
      <c r="O162" s="88">
        <f t="shared" si="16"/>
        <v>0.3</v>
      </c>
      <c r="P162" s="14">
        <f t="shared" si="17"/>
        <v>0.15</v>
      </c>
      <c r="Q162" s="66">
        <f>IF(OR(E162="",F162=""),"",ROUND((Supuestos!$B$2+Supuestos!$B$3)*(Supuestos!$B$4+Supuestos!$B$5*E162/Supuestos!$B$6)*IFERROR(VLOOKUP(TRIM(C162),Supuestos!$A$17:$B$29,2,FALSE),IFERROR(VLOOKUP(TRIM(D162),Supuestos!$A$17:$B$29,2,FALSE),1))+Supuestos!$B$7*VLOOKUP(MIN(F162,4),Supuestos!$D$2:$E$5,2,TRUE)+Supuestos!$B$8,0))</f>
        <v>114</v>
      </c>
      <c r="R162" s="73">
        <f t="shared" si="18"/>
        <v>464</v>
      </c>
      <c r="S162" s="76">
        <f t="shared" si="19"/>
        <v>0.39771428571428569</v>
      </c>
      <c r="T162" s="74">
        <f t="shared" si="20"/>
        <v>0.19885714285714284</v>
      </c>
    </row>
    <row r="163" spans="3:20" ht="15" customHeight="1" thickBot="1" x14ac:dyDescent="0.35">
      <c r="C163" s="85" t="s">
        <v>30</v>
      </c>
      <c r="D163" s="17" t="s">
        <v>31</v>
      </c>
      <c r="E163" s="15">
        <v>56</v>
      </c>
      <c r="F163" s="15">
        <v>3</v>
      </c>
      <c r="G163" s="15">
        <v>0</v>
      </c>
      <c r="H163" s="15">
        <v>0</v>
      </c>
      <c r="I163" s="15">
        <v>431</v>
      </c>
      <c r="J163" s="17" t="s">
        <v>18</v>
      </c>
      <c r="K163" s="16">
        <v>17240</v>
      </c>
      <c r="L163" s="16">
        <v>34480</v>
      </c>
      <c r="M163" s="67">
        <f t="shared" si="14"/>
        <v>1436.6666666666667</v>
      </c>
      <c r="N163" s="67">
        <f t="shared" si="15"/>
        <v>2873.3333333333335</v>
      </c>
      <c r="O163" s="88">
        <f t="shared" si="16"/>
        <v>0.3</v>
      </c>
      <c r="P163" s="14">
        <f t="shared" si="17"/>
        <v>0.15</v>
      </c>
      <c r="Q163" s="66">
        <f>IF(OR(E163="",F163=""),"",ROUND((Supuestos!$B$2+Supuestos!$B$3)*(Supuestos!$B$4+Supuestos!$B$5*E163/Supuestos!$B$6)*IFERROR(VLOOKUP(TRIM(C163),Supuestos!$A$17:$B$29,2,FALSE),IFERROR(VLOOKUP(TRIM(D163),Supuestos!$A$17:$B$29,2,FALSE),1))+Supuestos!$B$7*VLOOKUP(MIN(F163,4),Supuestos!$D$2:$E$5,2,TRUE)+Supuestos!$B$8,0))</f>
        <v>122</v>
      </c>
      <c r="R163" s="73">
        <f t="shared" si="18"/>
        <v>553</v>
      </c>
      <c r="S163" s="76">
        <f t="shared" si="19"/>
        <v>0.38491879350348024</v>
      </c>
      <c r="T163" s="74">
        <f t="shared" si="20"/>
        <v>0.19245939675174012</v>
      </c>
    </row>
    <row r="164" spans="3:20" ht="15" customHeight="1" thickBot="1" x14ac:dyDescent="0.35">
      <c r="C164" s="85" t="s">
        <v>30</v>
      </c>
      <c r="D164" s="17" t="s">
        <v>31</v>
      </c>
      <c r="E164" s="15">
        <v>93</v>
      </c>
      <c r="F164" s="15">
        <v>3</v>
      </c>
      <c r="G164" s="15">
        <v>0</v>
      </c>
      <c r="H164" s="15">
        <v>0</v>
      </c>
      <c r="I164" s="15">
        <v>716</v>
      </c>
      <c r="J164" s="17" t="s">
        <v>18</v>
      </c>
      <c r="K164" s="16">
        <v>28640</v>
      </c>
      <c r="L164" s="16">
        <v>57280</v>
      </c>
      <c r="M164" s="67">
        <f t="shared" si="14"/>
        <v>2386.6666666666665</v>
      </c>
      <c r="N164" s="67">
        <f t="shared" si="15"/>
        <v>4773.333333333333</v>
      </c>
      <c r="O164" s="88">
        <f t="shared" si="16"/>
        <v>0.30000000000000004</v>
      </c>
      <c r="P164" s="14">
        <f t="shared" si="17"/>
        <v>0.15000000000000002</v>
      </c>
      <c r="Q164" s="66">
        <f>IF(OR(E164="",F164=""),"",ROUND((Supuestos!$B$2+Supuestos!$B$3)*(Supuestos!$B$4+Supuestos!$B$5*E164/Supuestos!$B$6)*IFERROR(VLOOKUP(TRIM(C164),Supuestos!$A$17:$B$29,2,FALSE),IFERROR(VLOOKUP(TRIM(D164),Supuestos!$A$17:$B$29,2,FALSE),1))+Supuestos!$B$7*VLOOKUP(MIN(F164,4),Supuestos!$D$2:$E$5,2,TRUE)+Supuestos!$B$8,0))</f>
        <v>133</v>
      </c>
      <c r="R164" s="73">
        <f t="shared" si="18"/>
        <v>849</v>
      </c>
      <c r="S164" s="76">
        <f t="shared" si="19"/>
        <v>0.35572625698324023</v>
      </c>
      <c r="T164" s="74">
        <f t="shared" si="20"/>
        <v>0.17786312849162011</v>
      </c>
    </row>
    <row r="165" spans="3:20" ht="15" customHeight="1" thickBot="1" x14ac:dyDescent="0.35">
      <c r="C165" s="85" t="s">
        <v>30</v>
      </c>
      <c r="D165" s="17" t="s">
        <v>31</v>
      </c>
      <c r="E165" s="15">
        <v>72</v>
      </c>
      <c r="F165" s="15">
        <v>3</v>
      </c>
      <c r="G165" s="15">
        <v>0</v>
      </c>
      <c r="H165" s="15">
        <v>0</v>
      </c>
      <c r="I165" s="15">
        <v>554</v>
      </c>
      <c r="J165" s="17" t="s">
        <v>18</v>
      </c>
      <c r="K165" s="16">
        <v>22160</v>
      </c>
      <c r="L165" s="16">
        <v>44320</v>
      </c>
      <c r="M165" s="67">
        <f t="shared" si="14"/>
        <v>1846.6666666666667</v>
      </c>
      <c r="N165" s="67">
        <f t="shared" si="15"/>
        <v>3693.3333333333335</v>
      </c>
      <c r="O165" s="88">
        <f t="shared" si="16"/>
        <v>0.3</v>
      </c>
      <c r="P165" s="14">
        <f t="shared" si="17"/>
        <v>0.15</v>
      </c>
      <c r="Q165" s="66">
        <f>IF(OR(E165="",F165=""),"",ROUND((Supuestos!$B$2+Supuestos!$B$3)*(Supuestos!$B$4+Supuestos!$B$5*E165/Supuestos!$B$6)*IFERROR(VLOOKUP(TRIM(C165),Supuestos!$A$17:$B$29,2,FALSE),IFERROR(VLOOKUP(TRIM(D165),Supuestos!$A$17:$B$29,2,FALSE),1))+Supuestos!$B$7*VLOOKUP(MIN(F165,4),Supuestos!$D$2:$E$5,2,TRUE)+Supuestos!$B$8,0))</f>
        <v>127</v>
      </c>
      <c r="R165" s="73">
        <f t="shared" si="18"/>
        <v>681</v>
      </c>
      <c r="S165" s="76">
        <f t="shared" si="19"/>
        <v>0.36877256317689527</v>
      </c>
      <c r="T165" s="74">
        <f t="shared" si="20"/>
        <v>0.18438628158844764</v>
      </c>
    </row>
    <row r="166" spans="3:20" ht="15" customHeight="1" thickBot="1" x14ac:dyDescent="0.35">
      <c r="C166" s="85" t="s">
        <v>30</v>
      </c>
      <c r="D166" s="17" t="s">
        <v>31</v>
      </c>
      <c r="E166" s="15">
        <v>86</v>
      </c>
      <c r="F166" s="15">
        <v>3</v>
      </c>
      <c r="G166" s="15">
        <v>0</v>
      </c>
      <c r="H166" s="15">
        <v>0</v>
      </c>
      <c r="I166" s="15">
        <v>662</v>
      </c>
      <c r="J166" s="17" t="s">
        <v>18</v>
      </c>
      <c r="K166" s="16">
        <v>26480</v>
      </c>
      <c r="L166" s="16">
        <v>52960</v>
      </c>
      <c r="M166" s="67">
        <f t="shared" si="14"/>
        <v>2206.6666666666665</v>
      </c>
      <c r="N166" s="67">
        <f t="shared" si="15"/>
        <v>4413.333333333333</v>
      </c>
      <c r="O166" s="88">
        <f t="shared" si="16"/>
        <v>0.30000000000000004</v>
      </c>
      <c r="P166" s="14">
        <f t="shared" si="17"/>
        <v>0.15000000000000002</v>
      </c>
      <c r="Q166" s="66">
        <f>IF(OR(E166="",F166=""),"",ROUND((Supuestos!$B$2+Supuestos!$B$3)*(Supuestos!$B$4+Supuestos!$B$5*E166/Supuestos!$B$6)*IFERROR(VLOOKUP(TRIM(C166),Supuestos!$A$17:$B$29,2,FALSE),IFERROR(VLOOKUP(TRIM(D166),Supuestos!$A$17:$B$29,2,FALSE),1))+Supuestos!$B$7*VLOOKUP(MIN(F166,4),Supuestos!$D$2:$E$5,2,TRUE)+Supuestos!$B$8,0))</f>
        <v>131</v>
      </c>
      <c r="R166" s="73">
        <f t="shared" si="18"/>
        <v>793</v>
      </c>
      <c r="S166" s="76">
        <f t="shared" si="19"/>
        <v>0.35936555891238675</v>
      </c>
      <c r="T166" s="74">
        <f t="shared" si="20"/>
        <v>0.17968277945619338</v>
      </c>
    </row>
    <row r="167" spans="3:20" ht="15" customHeight="1" thickBot="1" x14ac:dyDescent="0.35">
      <c r="C167" s="85" t="s">
        <v>30</v>
      </c>
      <c r="D167" s="17" t="s">
        <v>31</v>
      </c>
      <c r="E167" s="15">
        <v>84</v>
      </c>
      <c r="F167" s="15">
        <v>3</v>
      </c>
      <c r="G167" s="15">
        <v>0</v>
      </c>
      <c r="H167" s="15">
        <v>0</v>
      </c>
      <c r="I167" s="15">
        <v>647</v>
      </c>
      <c r="J167" s="17" t="s">
        <v>18</v>
      </c>
      <c r="K167" s="16">
        <v>25880</v>
      </c>
      <c r="L167" s="16">
        <v>51760</v>
      </c>
      <c r="M167" s="67">
        <f t="shared" si="14"/>
        <v>2156.6666666666665</v>
      </c>
      <c r="N167" s="67">
        <f t="shared" si="15"/>
        <v>4313.333333333333</v>
      </c>
      <c r="O167" s="88">
        <f t="shared" si="16"/>
        <v>0.30000000000000004</v>
      </c>
      <c r="P167" s="14">
        <f t="shared" si="17"/>
        <v>0.15000000000000002</v>
      </c>
      <c r="Q167" s="66">
        <f>IF(OR(E167="",F167=""),"",ROUND((Supuestos!$B$2+Supuestos!$B$3)*(Supuestos!$B$4+Supuestos!$B$5*E167/Supuestos!$B$6)*IFERROR(VLOOKUP(TRIM(C167),Supuestos!$A$17:$B$29,2,FALSE),IFERROR(VLOOKUP(TRIM(D167),Supuestos!$A$17:$B$29,2,FALSE),1))+Supuestos!$B$7*VLOOKUP(MIN(F167,4),Supuestos!$D$2:$E$5,2,TRUE)+Supuestos!$B$8,0))</f>
        <v>130</v>
      </c>
      <c r="R167" s="73">
        <f t="shared" si="18"/>
        <v>777</v>
      </c>
      <c r="S167" s="76">
        <f t="shared" si="19"/>
        <v>0.36027820710973729</v>
      </c>
      <c r="T167" s="74">
        <f t="shared" si="20"/>
        <v>0.18013910355486865</v>
      </c>
    </row>
    <row r="168" spans="3:20" ht="15" customHeight="1" thickBot="1" x14ac:dyDescent="0.35">
      <c r="C168" s="85" t="s">
        <v>30</v>
      </c>
      <c r="D168" s="17" t="s">
        <v>31</v>
      </c>
      <c r="E168" s="15">
        <v>56</v>
      </c>
      <c r="F168" s="15">
        <v>2</v>
      </c>
      <c r="G168" s="15">
        <v>0</v>
      </c>
      <c r="H168" s="15">
        <v>0</v>
      </c>
      <c r="I168" s="15">
        <v>431</v>
      </c>
      <c r="J168" s="15" t="s">
        <v>21</v>
      </c>
      <c r="K168" s="16">
        <v>17240</v>
      </c>
      <c r="L168" s="16">
        <v>34480</v>
      </c>
      <c r="M168" s="67">
        <f t="shared" si="14"/>
        <v>1436.6666666666667</v>
      </c>
      <c r="N168" s="67">
        <f t="shared" si="15"/>
        <v>2873.3333333333335</v>
      </c>
      <c r="O168" s="88">
        <f t="shared" si="16"/>
        <v>0.3</v>
      </c>
      <c r="P168" s="14">
        <f t="shared" si="17"/>
        <v>0.15</v>
      </c>
      <c r="Q168" s="66">
        <f>IF(OR(E168="",F168=""),"",ROUND((Supuestos!$B$2+Supuestos!$B$3)*(Supuestos!$B$4+Supuestos!$B$5*E168/Supuestos!$B$6)*IFERROR(VLOOKUP(TRIM(C168),Supuestos!$A$17:$B$29,2,FALSE),IFERROR(VLOOKUP(TRIM(D168),Supuestos!$A$17:$B$29,2,FALSE),1))+Supuestos!$B$7*VLOOKUP(MIN(F168,4),Supuestos!$D$2:$E$5,2,TRUE)+Supuestos!$B$8,0))</f>
        <v>118</v>
      </c>
      <c r="R168" s="73">
        <f t="shared" si="18"/>
        <v>549</v>
      </c>
      <c r="S168" s="76">
        <f t="shared" si="19"/>
        <v>0.38213457076566121</v>
      </c>
      <c r="T168" s="74">
        <f t="shared" si="20"/>
        <v>0.1910672853828306</v>
      </c>
    </row>
    <row r="169" spans="3:20" ht="15" customHeight="1" thickBot="1" x14ac:dyDescent="0.35">
      <c r="C169" s="85" t="s">
        <v>30</v>
      </c>
      <c r="D169" s="17" t="s">
        <v>31</v>
      </c>
      <c r="E169" s="15">
        <v>93</v>
      </c>
      <c r="F169" s="15">
        <v>3</v>
      </c>
      <c r="G169" s="15">
        <v>0</v>
      </c>
      <c r="H169" s="15">
        <v>0</v>
      </c>
      <c r="I169" s="15">
        <v>716</v>
      </c>
      <c r="J169" s="17" t="s">
        <v>18</v>
      </c>
      <c r="K169" s="16">
        <v>28640</v>
      </c>
      <c r="L169" s="16">
        <v>57280</v>
      </c>
      <c r="M169" s="67">
        <f t="shared" si="14"/>
        <v>2386.6666666666665</v>
      </c>
      <c r="N169" s="67">
        <f t="shared" si="15"/>
        <v>4773.333333333333</v>
      </c>
      <c r="O169" s="88">
        <f t="shared" si="16"/>
        <v>0.30000000000000004</v>
      </c>
      <c r="P169" s="14">
        <f t="shared" si="17"/>
        <v>0.15000000000000002</v>
      </c>
      <c r="Q169" s="66">
        <f>IF(OR(E169="",F169=""),"",ROUND((Supuestos!$B$2+Supuestos!$B$3)*(Supuestos!$B$4+Supuestos!$B$5*E169/Supuestos!$B$6)*IFERROR(VLOOKUP(TRIM(C169),Supuestos!$A$17:$B$29,2,FALSE),IFERROR(VLOOKUP(TRIM(D169),Supuestos!$A$17:$B$29,2,FALSE),1))+Supuestos!$B$7*VLOOKUP(MIN(F169,4),Supuestos!$D$2:$E$5,2,TRUE)+Supuestos!$B$8,0))</f>
        <v>133</v>
      </c>
      <c r="R169" s="73">
        <f t="shared" si="18"/>
        <v>849</v>
      </c>
      <c r="S169" s="76">
        <f t="shared" si="19"/>
        <v>0.35572625698324023</v>
      </c>
      <c r="T169" s="74">
        <f t="shared" si="20"/>
        <v>0.17786312849162011</v>
      </c>
    </row>
    <row r="170" spans="3:20" ht="15" customHeight="1" thickBot="1" x14ac:dyDescent="0.35">
      <c r="C170" s="85" t="s">
        <v>30</v>
      </c>
      <c r="D170" s="17" t="s">
        <v>31</v>
      </c>
      <c r="E170" s="15">
        <v>91</v>
      </c>
      <c r="F170" s="15">
        <v>3</v>
      </c>
      <c r="G170" s="15">
        <v>0</v>
      </c>
      <c r="H170" s="15">
        <v>0</v>
      </c>
      <c r="I170" s="15">
        <v>701</v>
      </c>
      <c r="J170" s="17" t="s">
        <v>18</v>
      </c>
      <c r="K170" s="16">
        <v>28040</v>
      </c>
      <c r="L170" s="16">
        <v>56080</v>
      </c>
      <c r="M170" s="67">
        <f t="shared" si="14"/>
        <v>2336.6666666666665</v>
      </c>
      <c r="N170" s="67">
        <f t="shared" si="15"/>
        <v>4673.333333333333</v>
      </c>
      <c r="O170" s="88">
        <f t="shared" si="16"/>
        <v>0.30000000000000004</v>
      </c>
      <c r="P170" s="14">
        <f t="shared" si="17"/>
        <v>0.15000000000000002</v>
      </c>
      <c r="Q170" s="66">
        <f>IF(OR(E170="",F170=""),"",ROUND((Supuestos!$B$2+Supuestos!$B$3)*(Supuestos!$B$4+Supuestos!$B$5*E170/Supuestos!$B$6)*IFERROR(VLOOKUP(TRIM(C170),Supuestos!$A$17:$B$29,2,FALSE),IFERROR(VLOOKUP(TRIM(D170),Supuestos!$A$17:$B$29,2,FALSE),1))+Supuestos!$B$7*VLOOKUP(MIN(F170,4),Supuestos!$D$2:$E$5,2,TRUE)+Supuestos!$B$8,0))</f>
        <v>133</v>
      </c>
      <c r="R170" s="73">
        <f t="shared" si="18"/>
        <v>834</v>
      </c>
      <c r="S170" s="76">
        <f t="shared" si="19"/>
        <v>0.35691868758915835</v>
      </c>
      <c r="T170" s="74">
        <f t="shared" si="20"/>
        <v>0.17845934379457917</v>
      </c>
    </row>
    <row r="171" spans="3:20" ht="15" customHeight="1" thickBot="1" x14ac:dyDescent="0.35">
      <c r="C171" s="85" t="s">
        <v>30</v>
      </c>
      <c r="D171" s="17" t="s">
        <v>31</v>
      </c>
      <c r="E171" s="15">
        <v>56</v>
      </c>
      <c r="F171" s="15">
        <v>2</v>
      </c>
      <c r="G171" s="15">
        <v>0</v>
      </c>
      <c r="H171" s="15">
        <v>0</v>
      </c>
      <c r="I171" s="15">
        <v>431</v>
      </c>
      <c r="J171" s="15" t="s">
        <v>21</v>
      </c>
      <c r="K171" s="16">
        <v>17240</v>
      </c>
      <c r="L171" s="16">
        <v>34480</v>
      </c>
      <c r="M171" s="67">
        <f t="shared" si="14"/>
        <v>1436.6666666666667</v>
      </c>
      <c r="N171" s="67">
        <f t="shared" si="15"/>
        <v>2873.3333333333335</v>
      </c>
      <c r="O171" s="88">
        <f t="shared" si="16"/>
        <v>0.3</v>
      </c>
      <c r="P171" s="14">
        <f t="shared" si="17"/>
        <v>0.15</v>
      </c>
      <c r="Q171" s="66">
        <f>IF(OR(E171="",F171=""),"",ROUND((Supuestos!$B$2+Supuestos!$B$3)*(Supuestos!$B$4+Supuestos!$B$5*E171/Supuestos!$B$6)*IFERROR(VLOOKUP(TRIM(C171),Supuestos!$A$17:$B$29,2,FALSE),IFERROR(VLOOKUP(TRIM(D171),Supuestos!$A$17:$B$29,2,FALSE),1))+Supuestos!$B$7*VLOOKUP(MIN(F171,4),Supuestos!$D$2:$E$5,2,TRUE)+Supuestos!$B$8,0))</f>
        <v>118</v>
      </c>
      <c r="R171" s="73">
        <f t="shared" si="18"/>
        <v>549</v>
      </c>
      <c r="S171" s="76">
        <f t="shared" si="19"/>
        <v>0.38213457076566121</v>
      </c>
      <c r="T171" s="74">
        <f t="shared" si="20"/>
        <v>0.1910672853828306</v>
      </c>
    </row>
    <row r="172" spans="3:20" ht="15" customHeight="1" thickBot="1" x14ac:dyDescent="0.35">
      <c r="C172" s="85" t="s">
        <v>30</v>
      </c>
      <c r="D172" s="17" t="s">
        <v>31</v>
      </c>
      <c r="E172" s="15">
        <v>93</v>
      </c>
      <c r="F172" s="15">
        <v>3</v>
      </c>
      <c r="G172" s="15">
        <v>0</v>
      </c>
      <c r="H172" s="15">
        <v>0</v>
      </c>
      <c r="I172" s="15">
        <v>716</v>
      </c>
      <c r="J172" s="17" t="s">
        <v>18</v>
      </c>
      <c r="K172" s="16">
        <v>28640</v>
      </c>
      <c r="L172" s="16">
        <v>57280</v>
      </c>
      <c r="M172" s="67">
        <f t="shared" si="14"/>
        <v>2386.6666666666665</v>
      </c>
      <c r="N172" s="67">
        <f t="shared" si="15"/>
        <v>4773.333333333333</v>
      </c>
      <c r="O172" s="88">
        <f t="shared" si="16"/>
        <v>0.30000000000000004</v>
      </c>
      <c r="P172" s="14">
        <f t="shared" si="17"/>
        <v>0.15000000000000002</v>
      </c>
      <c r="Q172" s="66">
        <f>IF(OR(E172="",F172=""),"",ROUND((Supuestos!$B$2+Supuestos!$B$3)*(Supuestos!$B$4+Supuestos!$B$5*E172/Supuestos!$B$6)*IFERROR(VLOOKUP(TRIM(C172),Supuestos!$A$17:$B$29,2,FALSE),IFERROR(VLOOKUP(TRIM(D172),Supuestos!$A$17:$B$29,2,FALSE),1))+Supuestos!$B$7*VLOOKUP(MIN(F172,4),Supuestos!$D$2:$E$5,2,TRUE)+Supuestos!$B$8,0))</f>
        <v>133</v>
      </c>
      <c r="R172" s="73">
        <f t="shared" si="18"/>
        <v>849</v>
      </c>
      <c r="S172" s="76">
        <f t="shared" si="19"/>
        <v>0.35572625698324023</v>
      </c>
      <c r="T172" s="74">
        <f t="shared" si="20"/>
        <v>0.17786312849162011</v>
      </c>
    </row>
    <row r="173" spans="3:20" ht="15" customHeight="1" thickBot="1" x14ac:dyDescent="0.35">
      <c r="C173" s="85" t="s">
        <v>30</v>
      </c>
      <c r="D173" s="17" t="s">
        <v>31</v>
      </c>
      <c r="E173" s="15">
        <v>59</v>
      </c>
      <c r="F173" s="15">
        <v>2</v>
      </c>
      <c r="G173" s="15">
        <v>0</v>
      </c>
      <c r="H173" s="15">
        <v>1</v>
      </c>
      <c r="I173" s="15">
        <v>454</v>
      </c>
      <c r="J173" s="15" t="s">
        <v>21</v>
      </c>
      <c r="K173" s="16">
        <v>18160</v>
      </c>
      <c r="L173" s="16">
        <v>36320</v>
      </c>
      <c r="M173" s="67">
        <f t="shared" si="14"/>
        <v>1513.3333333333333</v>
      </c>
      <c r="N173" s="67">
        <f t="shared" si="15"/>
        <v>3026.6666666666665</v>
      </c>
      <c r="O173" s="88">
        <f t="shared" si="16"/>
        <v>0.3</v>
      </c>
      <c r="P173" s="14">
        <f t="shared" si="17"/>
        <v>0.15</v>
      </c>
      <c r="Q173" s="66">
        <f>IF(OR(E173="",F173=""),"",ROUND((Supuestos!$B$2+Supuestos!$B$3)*(Supuestos!$B$4+Supuestos!$B$5*E173/Supuestos!$B$6)*IFERROR(VLOOKUP(TRIM(C173),Supuestos!$A$17:$B$29,2,FALSE),IFERROR(VLOOKUP(TRIM(D173),Supuestos!$A$17:$B$29,2,FALSE),1))+Supuestos!$B$7*VLOOKUP(MIN(F173,4),Supuestos!$D$2:$E$5,2,TRUE)+Supuestos!$B$8,0))</f>
        <v>119</v>
      </c>
      <c r="R173" s="73">
        <f t="shared" si="18"/>
        <v>573</v>
      </c>
      <c r="S173" s="76">
        <f t="shared" si="19"/>
        <v>0.37863436123348021</v>
      </c>
      <c r="T173" s="74">
        <f t="shared" si="20"/>
        <v>0.18931718061674011</v>
      </c>
    </row>
    <row r="174" spans="3:20" ht="15" customHeight="1" thickBot="1" x14ac:dyDescent="0.35">
      <c r="C174" s="85" t="s">
        <v>30</v>
      </c>
      <c r="D174" s="17" t="s">
        <v>31</v>
      </c>
      <c r="E174" s="15">
        <v>80</v>
      </c>
      <c r="F174" s="15">
        <v>3</v>
      </c>
      <c r="G174" s="15">
        <v>0</v>
      </c>
      <c r="H174" s="15">
        <v>0</v>
      </c>
      <c r="I174" s="15">
        <v>616</v>
      </c>
      <c r="J174" s="17" t="s">
        <v>18</v>
      </c>
      <c r="K174" s="16">
        <v>24640</v>
      </c>
      <c r="L174" s="16">
        <v>49280</v>
      </c>
      <c r="M174" s="67">
        <f t="shared" si="14"/>
        <v>2053.3333333333335</v>
      </c>
      <c r="N174" s="67">
        <f t="shared" si="15"/>
        <v>4106.666666666667</v>
      </c>
      <c r="O174" s="88">
        <f t="shared" si="16"/>
        <v>0.3</v>
      </c>
      <c r="P174" s="14">
        <f t="shared" si="17"/>
        <v>0.15</v>
      </c>
      <c r="Q174" s="66">
        <f>IF(OR(E174="",F174=""),"",ROUND((Supuestos!$B$2+Supuestos!$B$3)*(Supuestos!$B$4+Supuestos!$B$5*E174/Supuestos!$B$6)*IFERROR(VLOOKUP(TRIM(C174),Supuestos!$A$17:$B$29,2,FALSE),IFERROR(VLOOKUP(TRIM(D174),Supuestos!$A$17:$B$29,2,FALSE),1))+Supuestos!$B$7*VLOOKUP(MIN(F174,4),Supuestos!$D$2:$E$5,2,TRUE)+Supuestos!$B$8,0))</f>
        <v>129</v>
      </c>
      <c r="R174" s="73">
        <f t="shared" si="18"/>
        <v>745</v>
      </c>
      <c r="S174" s="76">
        <f t="shared" si="19"/>
        <v>0.36282467532467527</v>
      </c>
      <c r="T174" s="74">
        <f t="shared" si="20"/>
        <v>0.18141233766233764</v>
      </c>
    </row>
    <row r="175" spans="3:20" ht="15" customHeight="1" thickBot="1" x14ac:dyDescent="0.35">
      <c r="C175" s="85" t="s">
        <v>30</v>
      </c>
      <c r="D175" s="17" t="s">
        <v>31</v>
      </c>
      <c r="E175" s="15">
        <v>84</v>
      </c>
      <c r="F175" s="15">
        <v>3</v>
      </c>
      <c r="G175" s="15">
        <v>0</v>
      </c>
      <c r="H175" s="15">
        <v>0</v>
      </c>
      <c r="I175" s="15">
        <v>647</v>
      </c>
      <c r="J175" s="17" t="s">
        <v>18</v>
      </c>
      <c r="K175" s="16">
        <v>25880</v>
      </c>
      <c r="L175" s="16">
        <v>51760</v>
      </c>
      <c r="M175" s="67">
        <f t="shared" si="14"/>
        <v>2156.6666666666665</v>
      </c>
      <c r="N175" s="67">
        <f t="shared" si="15"/>
        <v>4313.333333333333</v>
      </c>
      <c r="O175" s="88">
        <f t="shared" si="16"/>
        <v>0.30000000000000004</v>
      </c>
      <c r="P175" s="14">
        <f t="shared" si="17"/>
        <v>0.15000000000000002</v>
      </c>
      <c r="Q175" s="66">
        <f>IF(OR(E175="",F175=""),"",ROUND((Supuestos!$B$2+Supuestos!$B$3)*(Supuestos!$B$4+Supuestos!$B$5*E175/Supuestos!$B$6)*IFERROR(VLOOKUP(TRIM(C175),Supuestos!$A$17:$B$29,2,FALSE),IFERROR(VLOOKUP(TRIM(D175),Supuestos!$A$17:$B$29,2,FALSE),1))+Supuestos!$B$7*VLOOKUP(MIN(F175,4),Supuestos!$D$2:$E$5,2,TRUE)+Supuestos!$B$8,0))</f>
        <v>130</v>
      </c>
      <c r="R175" s="73">
        <f t="shared" si="18"/>
        <v>777</v>
      </c>
      <c r="S175" s="76">
        <f t="shared" si="19"/>
        <v>0.36027820710973729</v>
      </c>
      <c r="T175" s="74">
        <f t="shared" si="20"/>
        <v>0.18013910355486865</v>
      </c>
    </row>
    <row r="176" spans="3:20" ht="15" customHeight="1" thickBot="1" x14ac:dyDescent="0.35">
      <c r="C176" s="85" t="s">
        <v>30</v>
      </c>
      <c r="D176" s="17" t="s">
        <v>31</v>
      </c>
      <c r="E176" s="15">
        <v>44</v>
      </c>
      <c r="F176" s="15">
        <v>2</v>
      </c>
      <c r="G176" s="15">
        <v>0</v>
      </c>
      <c r="H176" s="15">
        <v>0</v>
      </c>
      <c r="I176" s="15">
        <v>350</v>
      </c>
      <c r="J176" s="15" t="s">
        <v>21</v>
      </c>
      <c r="K176" s="16">
        <v>14000</v>
      </c>
      <c r="L176" s="16">
        <v>28000</v>
      </c>
      <c r="M176" s="67">
        <f t="shared" si="14"/>
        <v>1166.6666666666667</v>
      </c>
      <c r="N176" s="67">
        <f t="shared" si="15"/>
        <v>2333.3333333333335</v>
      </c>
      <c r="O176" s="88">
        <f t="shared" si="16"/>
        <v>0.3</v>
      </c>
      <c r="P176" s="14">
        <f t="shared" si="17"/>
        <v>0.15</v>
      </c>
      <c r="Q176" s="66">
        <f>IF(OR(E176="",F176=""),"",ROUND((Supuestos!$B$2+Supuestos!$B$3)*(Supuestos!$B$4+Supuestos!$B$5*E176/Supuestos!$B$6)*IFERROR(VLOOKUP(TRIM(C176),Supuestos!$A$17:$B$29,2,FALSE),IFERROR(VLOOKUP(TRIM(D176),Supuestos!$A$17:$B$29,2,FALSE),1))+Supuestos!$B$7*VLOOKUP(MIN(F176,4),Supuestos!$D$2:$E$5,2,TRUE)+Supuestos!$B$8,0))</f>
        <v>114</v>
      </c>
      <c r="R176" s="73">
        <f t="shared" si="18"/>
        <v>464</v>
      </c>
      <c r="S176" s="76">
        <f t="shared" si="19"/>
        <v>0.39771428571428569</v>
      </c>
      <c r="T176" s="74">
        <f t="shared" si="20"/>
        <v>0.19885714285714284</v>
      </c>
    </row>
    <row r="177" spans="3:20" ht="19.95" customHeight="1" thickBot="1" x14ac:dyDescent="0.35">
      <c r="C177" s="22" t="s">
        <v>32</v>
      </c>
      <c r="D177" s="19" t="s">
        <v>33</v>
      </c>
      <c r="E177" s="20">
        <v>69</v>
      </c>
      <c r="F177" s="20">
        <v>3</v>
      </c>
      <c r="G177" s="20">
        <v>0</v>
      </c>
      <c r="H177" s="20">
        <v>1</v>
      </c>
      <c r="I177" s="20">
        <v>627</v>
      </c>
      <c r="J177" s="19" t="s">
        <v>18</v>
      </c>
      <c r="K177" s="21">
        <v>25080</v>
      </c>
      <c r="L177" s="21">
        <v>50160</v>
      </c>
      <c r="M177" s="68">
        <f t="shared" si="14"/>
        <v>2090</v>
      </c>
      <c r="N177" s="68">
        <f t="shared" si="15"/>
        <v>4180</v>
      </c>
      <c r="O177" s="89">
        <f t="shared" si="16"/>
        <v>0.3</v>
      </c>
      <c r="P177" s="26">
        <f t="shared" si="17"/>
        <v>0.15</v>
      </c>
      <c r="Q177" s="66">
        <f>IF(OR(E177="",F177=""),"",ROUND((Supuestos!$B$2+Supuestos!$B$3)*(Supuestos!$B$4+Supuestos!$B$5*E177/Supuestos!$B$6)*IFERROR(VLOOKUP(TRIM(C177),Supuestos!$A$17:$B$29,2,FALSE),IFERROR(VLOOKUP(TRIM(D177),Supuestos!$A$17:$B$29,2,FALSE),1))+Supuestos!$B$7*VLOOKUP(MIN(F177,4),Supuestos!$D$2:$E$5,2,TRUE)+Supuestos!$B$8,0))</f>
        <v>119</v>
      </c>
      <c r="R177" s="73">
        <f t="shared" si="18"/>
        <v>746</v>
      </c>
      <c r="S177" s="76">
        <f t="shared" si="19"/>
        <v>0.35693779904306222</v>
      </c>
      <c r="T177" s="74">
        <f t="shared" si="20"/>
        <v>0.17846889952153111</v>
      </c>
    </row>
    <row r="178" spans="3:20" ht="19.95" customHeight="1" thickBot="1" x14ac:dyDescent="0.35">
      <c r="C178" s="22" t="s">
        <v>32</v>
      </c>
      <c r="D178" s="23" t="s">
        <v>33</v>
      </c>
      <c r="E178" s="24">
        <v>57</v>
      </c>
      <c r="F178" s="24">
        <v>2</v>
      </c>
      <c r="G178" s="24">
        <v>0</v>
      </c>
      <c r="H178" s="24">
        <v>1</v>
      </c>
      <c r="I178" s="24">
        <v>518</v>
      </c>
      <c r="J178" s="24" t="s">
        <v>21</v>
      </c>
      <c r="K178" s="25">
        <v>20720</v>
      </c>
      <c r="L178" s="25">
        <v>41440</v>
      </c>
      <c r="M178" s="68">
        <f t="shared" si="14"/>
        <v>1726.6666666666667</v>
      </c>
      <c r="N178" s="68">
        <f t="shared" si="15"/>
        <v>3453.3333333333335</v>
      </c>
      <c r="O178" s="89">
        <f t="shared" si="16"/>
        <v>0.3</v>
      </c>
      <c r="P178" s="26">
        <f t="shared" si="17"/>
        <v>0.15</v>
      </c>
      <c r="Q178" s="66">
        <f>IF(OR(E178="",F178=""),"",ROUND((Supuestos!$B$2+Supuestos!$B$3)*(Supuestos!$B$4+Supuestos!$B$5*E178/Supuestos!$B$6)*IFERROR(VLOOKUP(TRIM(C178),Supuestos!$A$17:$B$29,2,FALSE),IFERROR(VLOOKUP(TRIM(D178),Supuestos!$A$17:$B$29,2,FALSE),1))+Supuestos!$B$7*VLOOKUP(MIN(F178,4),Supuestos!$D$2:$E$5,2,TRUE)+Supuestos!$B$8,0))</f>
        <v>112</v>
      </c>
      <c r="R178" s="73">
        <f t="shared" si="18"/>
        <v>630</v>
      </c>
      <c r="S178" s="76">
        <f t="shared" si="19"/>
        <v>0.36486486486486486</v>
      </c>
      <c r="T178" s="74">
        <f t="shared" si="20"/>
        <v>0.18243243243243243</v>
      </c>
    </row>
    <row r="179" spans="3:20" ht="19.95" customHeight="1" thickBot="1" x14ac:dyDescent="0.35">
      <c r="C179" s="22" t="s">
        <v>32</v>
      </c>
      <c r="D179" s="23" t="s">
        <v>33</v>
      </c>
      <c r="E179" s="24">
        <v>56</v>
      </c>
      <c r="F179" s="24">
        <v>2</v>
      </c>
      <c r="G179" s="24">
        <v>0</v>
      </c>
      <c r="H179" s="24">
        <v>1</v>
      </c>
      <c r="I179" s="24">
        <v>508</v>
      </c>
      <c r="J179" s="24" t="s">
        <v>21</v>
      </c>
      <c r="K179" s="25">
        <v>20320</v>
      </c>
      <c r="L179" s="25">
        <v>40640</v>
      </c>
      <c r="M179" s="68">
        <f t="shared" si="14"/>
        <v>1693.3333333333333</v>
      </c>
      <c r="N179" s="68">
        <f t="shared" si="15"/>
        <v>3386.6666666666665</v>
      </c>
      <c r="O179" s="89">
        <f t="shared" si="16"/>
        <v>0.3</v>
      </c>
      <c r="P179" s="26">
        <f t="shared" si="17"/>
        <v>0.15</v>
      </c>
      <c r="Q179" s="66">
        <f>IF(OR(E179="",F179=""),"",ROUND((Supuestos!$B$2+Supuestos!$B$3)*(Supuestos!$B$4+Supuestos!$B$5*E179/Supuestos!$B$6)*IFERROR(VLOOKUP(TRIM(C179),Supuestos!$A$17:$B$29,2,FALSE),IFERROR(VLOOKUP(TRIM(D179),Supuestos!$A$17:$B$29,2,FALSE),1))+Supuestos!$B$7*VLOOKUP(MIN(F179,4),Supuestos!$D$2:$E$5,2,TRUE)+Supuestos!$B$8,0))</f>
        <v>112</v>
      </c>
      <c r="R179" s="73">
        <f t="shared" si="18"/>
        <v>620</v>
      </c>
      <c r="S179" s="76">
        <f t="shared" si="19"/>
        <v>0.36614173228346458</v>
      </c>
      <c r="T179" s="74">
        <f t="shared" si="20"/>
        <v>0.18307086614173229</v>
      </c>
    </row>
    <row r="180" spans="3:20" ht="19.95" customHeight="1" thickBot="1" x14ac:dyDescent="0.35">
      <c r="C180" s="22" t="s">
        <v>32</v>
      </c>
      <c r="D180" s="23" t="s">
        <v>33</v>
      </c>
      <c r="E180" s="24">
        <v>57</v>
      </c>
      <c r="F180" s="24">
        <v>2</v>
      </c>
      <c r="G180" s="24">
        <v>0</v>
      </c>
      <c r="H180" s="24">
        <v>1</v>
      </c>
      <c r="I180" s="24">
        <v>528</v>
      </c>
      <c r="J180" s="24" t="s">
        <v>21</v>
      </c>
      <c r="K180" s="25">
        <v>21120</v>
      </c>
      <c r="L180" s="25">
        <v>42240</v>
      </c>
      <c r="M180" s="68">
        <f t="shared" si="14"/>
        <v>1760</v>
      </c>
      <c r="N180" s="68">
        <f t="shared" si="15"/>
        <v>3520</v>
      </c>
      <c r="O180" s="89">
        <f t="shared" si="16"/>
        <v>0.3</v>
      </c>
      <c r="P180" s="26">
        <f t="shared" si="17"/>
        <v>0.15</v>
      </c>
      <c r="Q180" s="66">
        <f>IF(OR(E180="",F180=""),"",ROUND((Supuestos!$B$2+Supuestos!$B$3)*(Supuestos!$B$4+Supuestos!$B$5*E180/Supuestos!$B$6)*IFERROR(VLOOKUP(TRIM(C180),Supuestos!$A$17:$B$29,2,FALSE),IFERROR(VLOOKUP(TRIM(D180),Supuestos!$A$17:$B$29,2,FALSE),1))+Supuestos!$B$7*VLOOKUP(MIN(F180,4),Supuestos!$D$2:$E$5,2,TRUE)+Supuestos!$B$8,0))</f>
        <v>112</v>
      </c>
      <c r="R180" s="73">
        <f t="shared" si="18"/>
        <v>640</v>
      </c>
      <c r="S180" s="76">
        <f t="shared" si="19"/>
        <v>0.36363636363636365</v>
      </c>
      <c r="T180" s="74">
        <f t="shared" si="20"/>
        <v>0.18181818181818182</v>
      </c>
    </row>
    <row r="181" spans="3:20" ht="19.95" customHeight="1" thickBot="1" x14ac:dyDescent="0.35">
      <c r="C181" s="22" t="s">
        <v>34</v>
      </c>
      <c r="D181" s="23" t="s">
        <v>33</v>
      </c>
      <c r="E181" s="24">
        <v>70</v>
      </c>
      <c r="F181" s="24">
        <v>2</v>
      </c>
      <c r="G181" s="24">
        <v>0</v>
      </c>
      <c r="H181" s="24">
        <v>0</v>
      </c>
      <c r="I181" s="24">
        <v>569</v>
      </c>
      <c r="J181" s="24" t="s">
        <v>21</v>
      </c>
      <c r="K181" s="25">
        <v>22760</v>
      </c>
      <c r="L181" s="25">
        <v>45520</v>
      </c>
      <c r="M181" s="68">
        <f t="shared" si="14"/>
        <v>1896.6666666666667</v>
      </c>
      <c r="N181" s="68">
        <f t="shared" si="15"/>
        <v>3793.3333333333335</v>
      </c>
      <c r="O181" s="89">
        <f t="shared" si="16"/>
        <v>0.3</v>
      </c>
      <c r="P181" s="26">
        <f t="shared" si="17"/>
        <v>0.15</v>
      </c>
      <c r="Q181" s="66">
        <f>IF(OR(E181="",F181=""),"",ROUND((Supuestos!$B$2+Supuestos!$B$3)*(Supuestos!$B$4+Supuestos!$B$5*E181/Supuestos!$B$6)*IFERROR(VLOOKUP(TRIM(C181),Supuestos!$A$17:$B$29,2,FALSE),IFERROR(VLOOKUP(TRIM(D181),Supuestos!$A$17:$B$29,2,FALSE),1))+Supuestos!$B$7*VLOOKUP(MIN(F181,4),Supuestos!$D$2:$E$5,2,TRUE)+Supuestos!$B$8,0))</f>
        <v>116</v>
      </c>
      <c r="R181" s="73">
        <f t="shared" si="18"/>
        <v>685</v>
      </c>
      <c r="S181" s="76">
        <f t="shared" si="19"/>
        <v>0.36115992970123023</v>
      </c>
      <c r="T181" s="74">
        <f t="shared" si="20"/>
        <v>0.18057996485061512</v>
      </c>
    </row>
    <row r="182" spans="3:20" ht="19.95" customHeight="1" thickBot="1" x14ac:dyDescent="0.35">
      <c r="C182" s="22" t="s">
        <v>34</v>
      </c>
      <c r="D182" s="23" t="s">
        <v>33</v>
      </c>
      <c r="E182" s="24">
        <v>71</v>
      </c>
      <c r="F182" s="24">
        <v>2</v>
      </c>
      <c r="G182" s="24">
        <v>0</v>
      </c>
      <c r="H182" s="24">
        <v>0</v>
      </c>
      <c r="I182" s="24">
        <v>571</v>
      </c>
      <c r="J182" s="24" t="s">
        <v>21</v>
      </c>
      <c r="K182" s="25">
        <v>22840</v>
      </c>
      <c r="L182" s="25">
        <v>45680</v>
      </c>
      <c r="M182" s="68">
        <f t="shared" si="14"/>
        <v>1903.3333333333333</v>
      </c>
      <c r="N182" s="68">
        <f t="shared" si="15"/>
        <v>3806.6666666666665</v>
      </c>
      <c r="O182" s="89">
        <f t="shared" si="16"/>
        <v>0.3</v>
      </c>
      <c r="P182" s="26">
        <f t="shared" si="17"/>
        <v>0.15</v>
      </c>
      <c r="Q182" s="66">
        <f>IF(OR(E182="",F182=""),"",ROUND((Supuestos!$B$2+Supuestos!$B$3)*(Supuestos!$B$4+Supuestos!$B$5*E182/Supuestos!$B$6)*IFERROR(VLOOKUP(TRIM(C182),Supuestos!$A$17:$B$29,2,FALSE),IFERROR(VLOOKUP(TRIM(D182),Supuestos!$A$17:$B$29,2,FALSE),1))+Supuestos!$B$7*VLOOKUP(MIN(F182,4),Supuestos!$D$2:$E$5,2,TRUE)+Supuestos!$B$8,0))</f>
        <v>116</v>
      </c>
      <c r="R182" s="73">
        <f t="shared" si="18"/>
        <v>687</v>
      </c>
      <c r="S182" s="76">
        <f t="shared" si="19"/>
        <v>0.36094570928196151</v>
      </c>
      <c r="T182" s="74">
        <f t="shared" si="20"/>
        <v>0.18047285464098076</v>
      </c>
    </row>
    <row r="183" spans="3:20" ht="19.95" customHeight="1" thickBot="1" x14ac:dyDescent="0.35">
      <c r="C183" s="22" t="s">
        <v>34</v>
      </c>
      <c r="D183" s="23" t="s">
        <v>33</v>
      </c>
      <c r="E183" s="24">
        <v>62</v>
      </c>
      <c r="F183" s="24">
        <v>2</v>
      </c>
      <c r="G183" s="24">
        <v>0</v>
      </c>
      <c r="H183" s="24">
        <v>0</v>
      </c>
      <c r="I183" s="24">
        <v>554</v>
      </c>
      <c r="J183" s="24" t="s">
        <v>21</v>
      </c>
      <c r="K183" s="25">
        <v>22160</v>
      </c>
      <c r="L183" s="25">
        <v>44320</v>
      </c>
      <c r="M183" s="68">
        <f t="shared" si="14"/>
        <v>1846.6666666666667</v>
      </c>
      <c r="N183" s="68">
        <f t="shared" si="15"/>
        <v>3693.3333333333335</v>
      </c>
      <c r="O183" s="89">
        <f t="shared" si="16"/>
        <v>0.3</v>
      </c>
      <c r="P183" s="26">
        <f t="shared" si="17"/>
        <v>0.15</v>
      </c>
      <c r="Q183" s="66">
        <f>IF(OR(E183="",F183=""),"",ROUND((Supuestos!$B$2+Supuestos!$B$3)*(Supuestos!$B$4+Supuestos!$B$5*E183/Supuestos!$B$6)*IFERROR(VLOOKUP(TRIM(C183),Supuestos!$A$17:$B$29,2,FALSE),IFERROR(VLOOKUP(TRIM(D183),Supuestos!$A$17:$B$29,2,FALSE),1))+Supuestos!$B$7*VLOOKUP(MIN(F183,4),Supuestos!$D$2:$E$5,2,TRUE)+Supuestos!$B$8,0))</f>
        <v>113</v>
      </c>
      <c r="R183" s="73">
        <f t="shared" si="18"/>
        <v>667</v>
      </c>
      <c r="S183" s="76">
        <f t="shared" si="19"/>
        <v>0.36119133574007217</v>
      </c>
      <c r="T183" s="74">
        <f t="shared" si="20"/>
        <v>0.18059566787003609</v>
      </c>
    </row>
    <row r="184" spans="3:20" ht="19.95" customHeight="1" thickBot="1" x14ac:dyDescent="0.35">
      <c r="C184" s="22" t="s">
        <v>34</v>
      </c>
      <c r="D184" s="23" t="s">
        <v>33</v>
      </c>
      <c r="E184" s="24">
        <v>62</v>
      </c>
      <c r="F184" s="24">
        <v>2</v>
      </c>
      <c r="G184" s="24">
        <v>0</v>
      </c>
      <c r="H184" s="24">
        <v>0</v>
      </c>
      <c r="I184" s="24">
        <v>554</v>
      </c>
      <c r="J184" s="24" t="s">
        <v>21</v>
      </c>
      <c r="K184" s="25">
        <v>22160</v>
      </c>
      <c r="L184" s="25">
        <v>44320</v>
      </c>
      <c r="M184" s="68">
        <f t="shared" si="14"/>
        <v>1846.6666666666667</v>
      </c>
      <c r="N184" s="68">
        <f t="shared" si="15"/>
        <v>3693.3333333333335</v>
      </c>
      <c r="O184" s="89">
        <f t="shared" si="16"/>
        <v>0.3</v>
      </c>
      <c r="P184" s="26">
        <f t="shared" si="17"/>
        <v>0.15</v>
      </c>
      <c r="Q184" s="66">
        <f>IF(OR(E184="",F184=""),"",ROUND((Supuestos!$B$2+Supuestos!$B$3)*(Supuestos!$B$4+Supuestos!$B$5*E184/Supuestos!$B$6)*IFERROR(VLOOKUP(TRIM(C184),Supuestos!$A$17:$B$29,2,FALSE),IFERROR(VLOOKUP(TRIM(D184),Supuestos!$A$17:$B$29,2,FALSE),1))+Supuestos!$B$7*VLOOKUP(MIN(F184,4),Supuestos!$D$2:$E$5,2,TRUE)+Supuestos!$B$8,0))</f>
        <v>113</v>
      </c>
      <c r="R184" s="73">
        <f t="shared" si="18"/>
        <v>667</v>
      </c>
      <c r="S184" s="76">
        <f t="shared" si="19"/>
        <v>0.36119133574007217</v>
      </c>
      <c r="T184" s="74">
        <f t="shared" si="20"/>
        <v>0.18059566787003609</v>
      </c>
    </row>
    <row r="185" spans="3:20" ht="19.95" customHeight="1" thickBot="1" x14ac:dyDescent="0.35">
      <c r="C185" s="22" t="s">
        <v>34</v>
      </c>
      <c r="D185" s="23" t="s">
        <v>33</v>
      </c>
      <c r="E185" s="24">
        <v>105</v>
      </c>
      <c r="F185" s="24">
        <v>3</v>
      </c>
      <c r="G185" s="24">
        <v>0</v>
      </c>
      <c r="H185" s="24">
        <v>0</v>
      </c>
      <c r="I185" s="24">
        <v>699</v>
      </c>
      <c r="J185" s="23" t="s">
        <v>18</v>
      </c>
      <c r="K185" s="25">
        <v>27960</v>
      </c>
      <c r="L185" s="25">
        <v>55920</v>
      </c>
      <c r="M185" s="68">
        <f t="shared" si="14"/>
        <v>2330</v>
      </c>
      <c r="N185" s="68">
        <f t="shared" si="15"/>
        <v>4660</v>
      </c>
      <c r="O185" s="89">
        <f t="shared" si="16"/>
        <v>0.3</v>
      </c>
      <c r="P185" s="26">
        <f t="shared" si="17"/>
        <v>0.15</v>
      </c>
      <c r="Q185" s="66">
        <f>IF(OR(E185="",F185=""),"",ROUND((Supuestos!$B$2+Supuestos!$B$3)*(Supuestos!$B$4+Supuestos!$B$5*E185/Supuestos!$B$6)*IFERROR(VLOOKUP(TRIM(C185),Supuestos!$A$17:$B$29,2,FALSE),IFERROR(VLOOKUP(TRIM(D185),Supuestos!$A$17:$B$29,2,FALSE),1))+Supuestos!$B$7*VLOOKUP(MIN(F185,4),Supuestos!$D$2:$E$5,2,TRUE)+Supuestos!$B$8,0))</f>
        <v>129</v>
      </c>
      <c r="R185" s="73">
        <f t="shared" si="18"/>
        <v>828</v>
      </c>
      <c r="S185" s="76">
        <f t="shared" si="19"/>
        <v>0.35536480686695276</v>
      </c>
      <c r="T185" s="74">
        <f t="shared" si="20"/>
        <v>0.17768240343347638</v>
      </c>
    </row>
    <row r="186" spans="3:20" ht="19.95" customHeight="1" thickBot="1" x14ac:dyDescent="0.35">
      <c r="C186" s="22" t="s">
        <v>34</v>
      </c>
      <c r="D186" s="23" t="s">
        <v>33</v>
      </c>
      <c r="E186" s="24">
        <v>105</v>
      </c>
      <c r="F186" s="24">
        <v>3</v>
      </c>
      <c r="G186" s="24">
        <v>0</v>
      </c>
      <c r="H186" s="24">
        <v>0</v>
      </c>
      <c r="I186" s="24">
        <v>699</v>
      </c>
      <c r="J186" s="23" t="s">
        <v>18</v>
      </c>
      <c r="K186" s="25">
        <v>27960</v>
      </c>
      <c r="L186" s="25">
        <v>55920</v>
      </c>
      <c r="M186" s="68">
        <f t="shared" si="14"/>
        <v>2330</v>
      </c>
      <c r="N186" s="68">
        <f t="shared" si="15"/>
        <v>4660</v>
      </c>
      <c r="O186" s="89">
        <f t="shared" si="16"/>
        <v>0.3</v>
      </c>
      <c r="P186" s="26">
        <f t="shared" si="17"/>
        <v>0.15</v>
      </c>
      <c r="Q186" s="66">
        <f>IF(OR(E186="",F186=""),"",ROUND((Supuestos!$B$2+Supuestos!$B$3)*(Supuestos!$B$4+Supuestos!$B$5*E186/Supuestos!$B$6)*IFERROR(VLOOKUP(TRIM(C186),Supuestos!$A$17:$B$29,2,FALSE),IFERROR(VLOOKUP(TRIM(D186),Supuestos!$A$17:$B$29,2,FALSE),1))+Supuestos!$B$7*VLOOKUP(MIN(F186,4),Supuestos!$D$2:$E$5,2,TRUE)+Supuestos!$B$8,0))</f>
        <v>129</v>
      </c>
      <c r="R186" s="73">
        <f t="shared" si="18"/>
        <v>828</v>
      </c>
      <c r="S186" s="76">
        <f t="shared" si="19"/>
        <v>0.35536480686695276</v>
      </c>
      <c r="T186" s="74">
        <f t="shared" si="20"/>
        <v>0.17768240343347638</v>
      </c>
    </row>
    <row r="187" spans="3:20" ht="15" customHeight="1" thickBot="1" x14ac:dyDescent="0.35">
      <c r="C187" s="22" t="s">
        <v>35</v>
      </c>
      <c r="D187" s="23" t="s">
        <v>33</v>
      </c>
      <c r="E187" s="24">
        <v>46</v>
      </c>
      <c r="F187" s="24">
        <v>1</v>
      </c>
      <c r="G187" s="24">
        <v>1</v>
      </c>
      <c r="H187" s="24">
        <v>0</v>
      </c>
      <c r="I187" s="24">
        <v>439</v>
      </c>
      <c r="J187" s="24" t="s">
        <v>22</v>
      </c>
      <c r="K187" s="25">
        <v>17560</v>
      </c>
      <c r="L187" s="25">
        <v>35120</v>
      </c>
      <c r="M187" s="68">
        <f t="shared" si="14"/>
        <v>1463.3333333333333</v>
      </c>
      <c r="N187" s="68">
        <f t="shared" si="15"/>
        <v>2926.6666666666665</v>
      </c>
      <c r="O187" s="89">
        <f t="shared" si="16"/>
        <v>0.3</v>
      </c>
      <c r="P187" s="26">
        <f t="shared" si="17"/>
        <v>0.15</v>
      </c>
      <c r="Q187" s="66">
        <f>IF(OR(E187="",F187=""),"",ROUND((Supuestos!$B$2+Supuestos!$B$3)*(Supuestos!$B$4+Supuestos!$B$5*E187/Supuestos!$B$6)*IFERROR(VLOOKUP(TRIM(C187),Supuestos!$A$17:$B$29,2,FALSE),IFERROR(VLOOKUP(TRIM(D187),Supuestos!$A$17:$B$29,2,FALSE),1))+Supuestos!$B$7*VLOOKUP(MIN(F187,4),Supuestos!$D$2:$E$5,2,TRUE)+Supuestos!$B$8,0))</f>
        <v>105</v>
      </c>
      <c r="R187" s="73">
        <f t="shared" si="18"/>
        <v>544</v>
      </c>
      <c r="S187" s="76">
        <f t="shared" si="19"/>
        <v>0.37175398633257406</v>
      </c>
      <c r="T187" s="74">
        <f t="shared" si="20"/>
        <v>0.18587699316628703</v>
      </c>
    </row>
    <row r="188" spans="3:20" ht="15" customHeight="1" thickBot="1" x14ac:dyDescent="0.35">
      <c r="C188" s="22" t="s">
        <v>35</v>
      </c>
      <c r="D188" s="23" t="s">
        <v>33</v>
      </c>
      <c r="E188" s="24">
        <v>48</v>
      </c>
      <c r="F188" s="24">
        <v>1</v>
      </c>
      <c r="G188" s="24">
        <v>1</v>
      </c>
      <c r="H188" s="24">
        <v>0</v>
      </c>
      <c r="I188" s="24">
        <v>458</v>
      </c>
      <c r="J188" s="24" t="s">
        <v>22</v>
      </c>
      <c r="K188" s="25">
        <v>18320</v>
      </c>
      <c r="L188" s="25">
        <v>36640</v>
      </c>
      <c r="M188" s="68">
        <f t="shared" si="14"/>
        <v>1526.6666666666667</v>
      </c>
      <c r="N188" s="68">
        <f t="shared" si="15"/>
        <v>3053.3333333333335</v>
      </c>
      <c r="O188" s="89">
        <f t="shared" si="16"/>
        <v>0.3</v>
      </c>
      <c r="P188" s="26">
        <f t="shared" si="17"/>
        <v>0.15</v>
      </c>
      <c r="Q188" s="66">
        <f>IF(OR(E188="",F188=""),"",ROUND((Supuestos!$B$2+Supuestos!$B$3)*(Supuestos!$B$4+Supuestos!$B$5*E188/Supuestos!$B$6)*IFERROR(VLOOKUP(TRIM(C188),Supuestos!$A$17:$B$29,2,FALSE),IFERROR(VLOOKUP(TRIM(D188),Supuestos!$A$17:$B$29,2,FALSE),1))+Supuestos!$B$7*VLOOKUP(MIN(F188,4),Supuestos!$D$2:$E$5,2,TRUE)+Supuestos!$B$8,0))</f>
        <v>105</v>
      </c>
      <c r="R188" s="73">
        <f t="shared" si="18"/>
        <v>563</v>
      </c>
      <c r="S188" s="76">
        <f t="shared" si="19"/>
        <v>0.36877729257641917</v>
      </c>
      <c r="T188" s="74">
        <f t="shared" si="20"/>
        <v>0.18438864628820958</v>
      </c>
    </row>
    <row r="189" spans="3:20" ht="15" customHeight="1" thickBot="1" x14ac:dyDescent="0.35">
      <c r="C189" s="22" t="s">
        <v>35</v>
      </c>
      <c r="D189" s="23" t="s">
        <v>33</v>
      </c>
      <c r="E189" s="24">
        <v>53</v>
      </c>
      <c r="F189" s="24">
        <v>1</v>
      </c>
      <c r="G189" s="24">
        <v>1</v>
      </c>
      <c r="H189" s="24">
        <v>0</v>
      </c>
      <c r="I189" s="24">
        <v>506</v>
      </c>
      <c r="J189" s="24" t="s">
        <v>22</v>
      </c>
      <c r="K189" s="25">
        <v>20240</v>
      </c>
      <c r="L189" s="25">
        <v>40480</v>
      </c>
      <c r="M189" s="68">
        <f t="shared" si="14"/>
        <v>1686.6666666666667</v>
      </c>
      <c r="N189" s="68">
        <f t="shared" si="15"/>
        <v>3373.3333333333335</v>
      </c>
      <c r="O189" s="89">
        <f t="shared" si="16"/>
        <v>0.3</v>
      </c>
      <c r="P189" s="26">
        <f t="shared" si="17"/>
        <v>0.15</v>
      </c>
      <c r="Q189" s="66">
        <f>IF(OR(E189="",F189=""),"",ROUND((Supuestos!$B$2+Supuestos!$B$3)*(Supuestos!$B$4+Supuestos!$B$5*E189/Supuestos!$B$6)*IFERROR(VLOOKUP(TRIM(C189),Supuestos!$A$17:$B$29,2,FALSE),IFERROR(VLOOKUP(TRIM(D189),Supuestos!$A$17:$B$29,2,FALSE),1))+Supuestos!$B$7*VLOOKUP(MIN(F189,4),Supuestos!$D$2:$E$5,2,TRUE)+Supuestos!$B$8,0))</f>
        <v>107</v>
      </c>
      <c r="R189" s="73">
        <f t="shared" si="18"/>
        <v>613</v>
      </c>
      <c r="S189" s="76">
        <f t="shared" si="19"/>
        <v>0.36343873517786562</v>
      </c>
      <c r="T189" s="74">
        <f t="shared" si="20"/>
        <v>0.18171936758893281</v>
      </c>
    </row>
    <row r="190" spans="3:20" ht="15" customHeight="1" thickBot="1" x14ac:dyDescent="0.35">
      <c r="C190" s="22" t="s">
        <v>35</v>
      </c>
      <c r="D190" s="23" t="s">
        <v>33</v>
      </c>
      <c r="E190" s="24">
        <v>74</v>
      </c>
      <c r="F190" s="24">
        <v>2</v>
      </c>
      <c r="G190" s="24" t="s">
        <v>36</v>
      </c>
      <c r="H190" s="24">
        <v>0</v>
      </c>
      <c r="I190" s="24">
        <v>563</v>
      </c>
      <c r="J190" s="24" t="s">
        <v>21</v>
      </c>
      <c r="K190" s="25">
        <v>22520</v>
      </c>
      <c r="L190" s="25">
        <v>45040</v>
      </c>
      <c r="M190" s="68">
        <f t="shared" si="14"/>
        <v>1876.6666666666667</v>
      </c>
      <c r="N190" s="68">
        <f t="shared" si="15"/>
        <v>3753.3333333333335</v>
      </c>
      <c r="O190" s="89">
        <f t="shared" si="16"/>
        <v>0.3</v>
      </c>
      <c r="P190" s="26">
        <f t="shared" si="17"/>
        <v>0.15</v>
      </c>
      <c r="Q190" s="66">
        <f>IF(OR(E190="",F190=""),"",ROUND((Supuestos!$B$2+Supuestos!$B$3)*(Supuestos!$B$4+Supuestos!$B$5*E190/Supuestos!$B$6)*IFERROR(VLOOKUP(TRIM(C190),Supuestos!$A$17:$B$29,2,FALSE),IFERROR(VLOOKUP(TRIM(D190),Supuestos!$A$17:$B$29,2,FALSE),1))+Supuestos!$B$7*VLOOKUP(MIN(F190,4),Supuestos!$D$2:$E$5,2,TRUE)+Supuestos!$B$8,0))</f>
        <v>117</v>
      </c>
      <c r="R190" s="73">
        <f t="shared" si="18"/>
        <v>680</v>
      </c>
      <c r="S190" s="76">
        <f t="shared" si="19"/>
        <v>0.36234458259325042</v>
      </c>
      <c r="T190" s="74">
        <f t="shared" si="20"/>
        <v>0.18117229129662521</v>
      </c>
    </row>
    <row r="191" spans="3:20" ht="15" customHeight="1" thickBot="1" x14ac:dyDescent="0.35">
      <c r="C191" s="22" t="s">
        <v>35</v>
      </c>
      <c r="D191" s="23" t="s">
        <v>33</v>
      </c>
      <c r="E191" s="24">
        <v>71</v>
      </c>
      <c r="F191" s="24">
        <v>2</v>
      </c>
      <c r="G191" s="24">
        <v>1</v>
      </c>
      <c r="H191" s="24">
        <v>0</v>
      </c>
      <c r="I191" s="24">
        <v>555</v>
      </c>
      <c r="J191" s="24" t="s">
        <v>21</v>
      </c>
      <c r="K191" s="25">
        <v>22200</v>
      </c>
      <c r="L191" s="25">
        <v>44400</v>
      </c>
      <c r="M191" s="68">
        <f t="shared" si="14"/>
        <v>1850</v>
      </c>
      <c r="N191" s="68">
        <f t="shared" si="15"/>
        <v>3700</v>
      </c>
      <c r="O191" s="89">
        <f t="shared" si="16"/>
        <v>0.3</v>
      </c>
      <c r="P191" s="26">
        <f t="shared" si="17"/>
        <v>0.15</v>
      </c>
      <c r="Q191" s="66">
        <f>IF(OR(E191="",F191=""),"",ROUND((Supuestos!$B$2+Supuestos!$B$3)*(Supuestos!$B$4+Supuestos!$B$5*E191/Supuestos!$B$6)*IFERROR(VLOOKUP(TRIM(C191),Supuestos!$A$17:$B$29,2,FALSE),IFERROR(VLOOKUP(TRIM(D191),Supuestos!$A$17:$B$29,2,FALSE),1))+Supuestos!$B$7*VLOOKUP(MIN(F191,4),Supuestos!$D$2:$E$5,2,TRUE)+Supuestos!$B$8,0))</f>
        <v>116</v>
      </c>
      <c r="R191" s="73">
        <f t="shared" si="18"/>
        <v>671</v>
      </c>
      <c r="S191" s="76">
        <f t="shared" si="19"/>
        <v>0.36270270270270272</v>
      </c>
      <c r="T191" s="74">
        <f t="shared" si="20"/>
        <v>0.18135135135135136</v>
      </c>
    </row>
    <row r="192" spans="3:20" ht="15" customHeight="1" thickBot="1" x14ac:dyDescent="0.35">
      <c r="C192" s="22" t="s">
        <v>35</v>
      </c>
      <c r="D192" s="23" t="s">
        <v>33</v>
      </c>
      <c r="E192" s="24">
        <v>70</v>
      </c>
      <c r="F192" s="24">
        <v>2</v>
      </c>
      <c r="G192" s="24">
        <v>1</v>
      </c>
      <c r="H192" s="24">
        <v>0</v>
      </c>
      <c r="I192" s="24">
        <v>553</v>
      </c>
      <c r="J192" s="24" t="s">
        <v>21</v>
      </c>
      <c r="K192" s="25">
        <v>22120</v>
      </c>
      <c r="L192" s="25">
        <v>44240</v>
      </c>
      <c r="M192" s="68">
        <f t="shared" si="14"/>
        <v>1843.3333333333333</v>
      </c>
      <c r="N192" s="68">
        <f t="shared" si="15"/>
        <v>3686.6666666666665</v>
      </c>
      <c r="O192" s="89">
        <f t="shared" si="16"/>
        <v>0.3</v>
      </c>
      <c r="P192" s="26">
        <f t="shared" si="17"/>
        <v>0.15</v>
      </c>
      <c r="Q192" s="66">
        <f>IF(OR(E192="",F192=""),"",ROUND((Supuestos!$B$2+Supuestos!$B$3)*(Supuestos!$B$4+Supuestos!$B$5*E192/Supuestos!$B$6)*IFERROR(VLOOKUP(TRIM(C192),Supuestos!$A$17:$B$29,2,FALSE),IFERROR(VLOOKUP(TRIM(D192),Supuestos!$A$17:$B$29,2,FALSE),1))+Supuestos!$B$7*VLOOKUP(MIN(F192,4),Supuestos!$D$2:$E$5,2,TRUE)+Supuestos!$B$8,0))</f>
        <v>116</v>
      </c>
      <c r="R192" s="73">
        <f t="shared" si="18"/>
        <v>669</v>
      </c>
      <c r="S192" s="76">
        <f t="shared" si="19"/>
        <v>0.36292947558770344</v>
      </c>
      <c r="T192" s="74">
        <f t="shared" si="20"/>
        <v>0.18146473779385172</v>
      </c>
    </row>
    <row r="193" spans="3:20" ht="15" customHeight="1" thickBot="1" x14ac:dyDescent="0.35">
      <c r="C193" s="22" t="s">
        <v>35</v>
      </c>
      <c r="D193" s="23" t="s">
        <v>33</v>
      </c>
      <c r="E193" s="24">
        <v>77</v>
      </c>
      <c r="F193" s="24">
        <v>2</v>
      </c>
      <c r="G193" s="24" t="s">
        <v>36</v>
      </c>
      <c r="H193" s="24">
        <v>0</v>
      </c>
      <c r="I193" s="24">
        <v>571</v>
      </c>
      <c r="J193" s="24" t="s">
        <v>21</v>
      </c>
      <c r="K193" s="25">
        <v>22840</v>
      </c>
      <c r="L193" s="25">
        <v>45680</v>
      </c>
      <c r="M193" s="68">
        <f t="shared" si="14"/>
        <v>1903.3333333333333</v>
      </c>
      <c r="N193" s="68">
        <f t="shared" si="15"/>
        <v>3806.6666666666665</v>
      </c>
      <c r="O193" s="89">
        <f t="shared" si="16"/>
        <v>0.3</v>
      </c>
      <c r="P193" s="26">
        <f t="shared" si="17"/>
        <v>0.15</v>
      </c>
      <c r="Q193" s="66">
        <f>IF(OR(E193="",F193=""),"",ROUND((Supuestos!$B$2+Supuestos!$B$3)*(Supuestos!$B$4+Supuestos!$B$5*E193/Supuestos!$B$6)*IFERROR(VLOOKUP(TRIM(C193),Supuestos!$A$17:$B$29,2,FALSE),IFERROR(VLOOKUP(TRIM(D193),Supuestos!$A$17:$B$29,2,FALSE),1))+Supuestos!$B$7*VLOOKUP(MIN(F193,4),Supuestos!$D$2:$E$5,2,TRUE)+Supuestos!$B$8,0))</f>
        <v>118</v>
      </c>
      <c r="R193" s="73">
        <f t="shared" si="18"/>
        <v>689</v>
      </c>
      <c r="S193" s="76">
        <f t="shared" si="19"/>
        <v>0.3619964973730298</v>
      </c>
      <c r="T193" s="74">
        <f t="shared" si="20"/>
        <v>0.1809982486865149</v>
      </c>
    </row>
    <row r="194" spans="3:20" ht="15" customHeight="1" thickBot="1" x14ac:dyDescent="0.35">
      <c r="C194" s="18" t="s">
        <v>35</v>
      </c>
      <c r="D194" s="19" t="s">
        <v>33</v>
      </c>
      <c r="E194" s="20">
        <v>74</v>
      </c>
      <c r="F194" s="20">
        <v>2</v>
      </c>
      <c r="G194" s="20">
        <v>1</v>
      </c>
      <c r="H194" s="20">
        <v>0</v>
      </c>
      <c r="I194" s="20">
        <v>563</v>
      </c>
      <c r="J194" s="20" t="s">
        <v>21</v>
      </c>
      <c r="K194" s="21">
        <v>22520</v>
      </c>
      <c r="L194" s="21">
        <v>45040</v>
      </c>
      <c r="M194" s="68">
        <f t="shared" ref="M194:M248" si="21">K194/12</f>
        <v>1876.6666666666667</v>
      </c>
      <c r="N194" s="68">
        <f t="shared" ref="N194:N248" si="22">L194/12</f>
        <v>3753.3333333333335</v>
      </c>
      <c r="O194" s="89">
        <f t="shared" ref="O194:O248" si="23">I194/M194</f>
        <v>0.3</v>
      </c>
      <c r="P194" s="26">
        <f t="shared" ref="P194:P248" si="24">I194/N194</f>
        <v>0.15</v>
      </c>
      <c r="Q194" s="66">
        <f>IF(OR(E194="",F194=""),"",ROUND((Supuestos!$B$2+Supuestos!$B$3)*(Supuestos!$B$4+Supuestos!$B$5*E194/Supuestos!$B$6)*IFERROR(VLOOKUP(TRIM(C194),Supuestos!$A$17:$B$29,2,FALSE),IFERROR(VLOOKUP(TRIM(D194),Supuestos!$A$17:$B$29,2,FALSE),1))+Supuestos!$B$7*VLOOKUP(MIN(F194,4),Supuestos!$D$2:$E$5,2,TRUE)+Supuestos!$B$8,0))</f>
        <v>117</v>
      </c>
      <c r="R194" s="73">
        <f t="shared" si="18"/>
        <v>680</v>
      </c>
      <c r="S194" s="76">
        <f t="shared" si="19"/>
        <v>0.36234458259325042</v>
      </c>
      <c r="T194" s="74">
        <f t="shared" si="20"/>
        <v>0.18117229129662521</v>
      </c>
    </row>
    <row r="195" spans="3:20" ht="15" customHeight="1" thickBot="1" x14ac:dyDescent="0.35">
      <c r="C195" s="22" t="s">
        <v>35</v>
      </c>
      <c r="D195" s="23" t="s">
        <v>33</v>
      </c>
      <c r="E195" s="24">
        <v>71</v>
      </c>
      <c r="F195" s="24">
        <v>2</v>
      </c>
      <c r="G195" s="24">
        <v>1</v>
      </c>
      <c r="H195" s="24">
        <v>0</v>
      </c>
      <c r="I195" s="24">
        <v>555</v>
      </c>
      <c r="J195" s="24" t="s">
        <v>21</v>
      </c>
      <c r="K195" s="25">
        <v>22200</v>
      </c>
      <c r="L195" s="25">
        <v>44400</v>
      </c>
      <c r="M195" s="68">
        <f t="shared" si="21"/>
        <v>1850</v>
      </c>
      <c r="N195" s="68">
        <f t="shared" si="22"/>
        <v>3700</v>
      </c>
      <c r="O195" s="89">
        <f t="shared" si="23"/>
        <v>0.3</v>
      </c>
      <c r="P195" s="26">
        <f t="shared" si="24"/>
        <v>0.15</v>
      </c>
      <c r="Q195" s="66">
        <f>IF(OR(E195="",F195=""),"",ROUND((Supuestos!$B$2+Supuestos!$B$3)*(Supuestos!$B$4+Supuestos!$B$5*E195/Supuestos!$B$6)*IFERROR(VLOOKUP(TRIM(C195),Supuestos!$A$17:$B$29,2,FALSE),IFERROR(VLOOKUP(TRIM(D195),Supuestos!$A$17:$B$29,2,FALSE),1))+Supuestos!$B$7*VLOOKUP(MIN(F195,4),Supuestos!$D$2:$E$5,2,TRUE)+Supuestos!$B$8,0))</f>
        <v>116</v>
      </c>
      <c r="R195" s="73">
        <f t="shared" ref="R195:R249" si="25">Q195+I195</f>
        <v>671</v>
      </c>
      <c r="S195" s="76">
        <f t="shared" ref="S195:S249" si="26">R195/M195</f>
        <v>0.36270270270270272</v>
      </c>
      <c r="T195" s="74">
        <f t="shared" ref="T195:T249" si="27">R195/N195</f>
        <v>0.18135135135135136</v>
      </c>
    </row>
    <row r="196" spans="3:20" ht="15" customHeight="1" thickBot="1" x14ac:dyDescent="0.35">
      <c r="C196" s="22" t="s">
        <v>35</v>
      </c>
      <c r="D196" s="23" t="s">
        <v>33</v>
      </c>
      <c r="E196" s="24">
        <v>70</v>
      </c>
      <c r="F196" s="24">
        <v>2</v>
      </c>
      <c r="G196" s="24">
        <v>1</v>
      </c>
      <c r="H196" s="24">
        <v>0</v>
      </c>
      <c r="I196" s="24">
        <v>553</v>
      </c>
      <c r="J196" s="24" t="s">
        <v>21</v>
      </c>
      <c r="K196" s="25">
        <v>22120</v>
      </c>
      <c r="L196" s="25">
        <v>44240</v>
      </c>
      <c r="M196" s="68">
        <f t="shared" si="21"/>
        <v>1843.3333333333333</v>
      </c>
      <c r="N196" s="68">
        <f t="shared" si="22"/>
        <v>3686.6666666666665</v>
      </c>
      <c r="O196" s="89">
        <f t="shared" si="23"/>
        <v>0.3</v>
      </c>
      <c r="P196" s="26">
        <f t="shared" si="24"/>
        <v>0.15</v>
      </c>
      <c r="Q196" s="66">
        <f>IF(OR(E196="",F196=""),"",ROUND((Supuestos!$B$2+Supuestos!$B$3)*(Supuestos!$B$4+Supuestos!$B$5*E196/Supuestos!$B$6)*IFERROR(VLOOKUP(TRIM(C196),Supuestos!$A$17:$B$29,2,FALSE),IFERROR(VLOOKUP(TRIM(D196),Supuestos!$A$17:$B$29,2,FALSE),1))+Supuestos!$B$7*VLOOKUP(MIN(F196,4),Supuestos!$D$2:$E$5,2,TRUE)+Supuestos!$B$8,0))</f>
        <v>116</v>
      </c>
      <c r="R196" s="73">
        <f t="shared" si="25"/>
        <v>669</v>
      </c>
      <c r="S196" s="76">
        <f t="shared" si="26"/>
        <v>0.36292947558770344</v>
      </c>
      <c r="T196" s="74">
        <f t="shared" si="27"/>
        <v>0.18146473779385172</v>
      </c>
    </row>
    <row r="197" spans="3:20" ht="15" customHeight="1" thickBot="1" x14ac:dyDescent="0.35">
      <c r="C197" s="18" t="s">
        <v>35</v>
      </c>
      <c r="D197" s="19" t="s">
        <v>33</v>
      </c>
      <c r="E197" s="20">
        <v>76</v>
      </c>
      <c r="F197" s="20">
        <v>2</v>
      </c>
      <c r="G197" s="20" t="s">
        <v>36</v>
      </c>
      <c r="H197" s="20">
        <v>0</v>
      </c>
      <c r="I197" s="20">
        <v>568</v>
      </c>
      <c r="J197" s="20" t="s">
        <v>21</v>
      </c>
      <c r="K197" s="21">
        <v>22720</v>
      </c>
      <c r="L197" s="21">
        <v>45440</v>
      </c>
      <c r="M197" s="68">
        <f t="shared" si="21"/>
        <v>1893.3333333333333</v>
      </c>
      <c r="N197" s="68">
        <f t="shared" si="22"/>
        <v>3786.6666666666665</v>
      </c>
      <c r="O197" s="89">
        <f t="shared" si="23"/>
        <v>0.3</v>
      </c>
      <c r="P197" s="26">
        <f t="shared" si="24"/>
        <v>0.15</v>
      </c>
      <c r="Q197" s="66">
        <f>IF(OR(E197="",F197=""),"",ROUND((Supuestos!$B$2+Supuestos!$B$3)*(Supuestos!$B$4+Supuestos!$B$5*E197/Supuestos!$B$6)*IFERROR(VLOOKUP(TRIM(C197),Supuestos!$A$17:$B$29,2,FALSE),IFERROR(VLOOKUP(TRIM(D197),Supuestos!$A$17:$B$29,2,FALSE),1))+Supuestos!$B$7*VLOOKUP(MIN(F197,4),Supuestos!$D$2:$E$5,2,TRUE)+Supuestos!$B$8,0))</f>
        <v>117</v>
      </c>
      <c r="R197" s="73">
        <f t="shared" si="25"/>
        <v>685</v>
      </c>
      <c r="S197" s="76">
        <f t="shared" si="26"/>
        <v>0.36179577464788731</v>
      </c>
      <c r="T197" s="74">
        <f t="shared" si="27"/>
        <v>0.18089788732394366</v>
      </c>
    </row>
    <row r="198" spans="3:20" ht="15" customHeight="1" thickBot="1" x14ac:dyDescent="0.35">
      <c r="C198" s="22" t="s">
        <v>35</v>
      </c>
      <c r="D198" s="23" t="s">
        <v>33</v>
      </c>
      <c r="E198" s="24">
        <v>104</v>
      </c>
      <c r="F198" s="24">
        <v>3</v>
      </c>
      <c r="G198" s="24" t="s">
        <v>36</v>
      </c>
      <c r="H198" s="24">
        <v>0</v>
      </c>
      <c r="I198" s="24">
        <v>685</v>
      </c>
      <c r="J198" s="23" t="s">
        <v>18</v>
      </c>
      <c r="K198" s="25">
        <v>27400</v>
      </c>
      <c r="L198" s="25">
        <v>54800</v>
      </c>
      <c r="M198" s="68">
        <f t="shared" si="21"/>
        <v>2283.3333333333335</v>
      </c>
      <c r="N198" s="68">
        <f t="shared" si="22"/>
        <v>4566.666666666667</v>
      </c>
      <c r="O198" s="89">
        <f t="shared" si="23"/>
        <v>0.3</v>
      </c>
      <c r="P198" s="26">
        <f t="shared" si="24"/>
        <v>0.15</v>
      </c>
      <c r="Q198" s="66">
        <f>IF(OR(E198="",F198=""),"",ROUND((Supuestos!$B$2+Supuestos!$B$3)*(Supuestos!$B$4+Supuestos!$B$5*E198/Supuestos!$B$6)*IFERROR(VLOOKUP(TRIM(C198),Supuestos!$A$17:$B$29,2,FALSE),IFERROR(VLOOKUP(TRIM(D198),Supuestos!$A$17:$B$29,2,FALSE),1))+Supuestos!$B$7*VLOOKUP(MIN(F198,4),Supuestos!$D$2:$E$5,2,TRUE)+Supuestos!$B$8,0))</f>
        <v>129</v>
      </c>
      <c r="R198" s="73">
        <f t="shared" si="25"/>
        <v>814</v>
      </c>
      <c r="S198" s="76">
        <f t="shared" si="26"/>
        <v>0.35649635036496347</v>
      </c>
      <c r="T198" s="74">
        <f t="shared" si="27"/>
        <v>0.17824817518248173</v>
      </c>
    </row>
    <row r="199" spans="3:20" ht="15" customHeight="1" thickBot="1" x14ac:dyDescent="0.35">
      <c r="C199" s="22" t="s">
        <v>35</v>
      </c>
      <c r="D199" s="23" t="s">
        <v>33</v>
      </c>
      <c r="E199" s="24">
        <v>122</v>
      </c>
      <c r="F199" s="24">
        <v>2</v>
      </c>
      <c r="G199" s="24">
        <v>2</v>
      </c>
      <c r="H199" s="24">
        <v>0</v>
      </c>
      <c r="I199" s="24">
        <v>800</v>
      </c>
      <c r="J199" s="24" t="s">
        <v>21</v>
      </c>
      <c r="K199" s="25">
        <v>32000</v>
      </c>
      <c r="L199" s="25">
        <v>64000</v>
      </c>
      <c r="M199" s="68">
        <f t="shared" si="21"/>
        <v>2666.6666666666665</v>
      </c>
      <c r="N199" s="68">
        <f t="shared" si="22"/>
        <v>5333.333333333333</v>
      </c>
      <c r="O199" s="89">
        <f t="shared" si="23"/>
        <v>0.30000000000000004</v>
      </c>
      <c r="P199" s="26">
        <f t="shared" si="24"/>
        <v>0.15000000000000002</v>
      </c>
      <c r="Q199" s="66">
        <f>IF(OR(E199="",F199=""),"",ROUND((Supuestos!$B$2+Supuestos!$B$3)*(Supuestos!$B$4+Supuestos!$B$5*E199/Supuestos!$B$6)*IFERROR(VLOOKUP(TRIM(C199),Supuestos!$A$17:$B$29,2,FALSE),IFERROR(VLOOKUP(TRIM(D199),Supuestos!$A$17:$B$29,2,FALSE),1))+Supuestos!$B$7*VLOOKUP(MIN(F199,4),Supuestos!$D$2:$E$5,2,TRUE)+Supuestos!$B$8,0))</f>
        <v>130</v>
      </c>
      <c r="R199" s="73">
        <f t="shared" si="25"/>
        <v>930</v>
      </c>
      <c r="S199" s="76">
        <f t="shared" si="26"/>
        <v>0.34875</v>
      </c>
      <c r="T199" s="74">
        <f t="shared" si="27"/>
        <v>0.174375</v>
      </c>
    </row>
    <row r="200" spans="3:20" ht="15" customHeight="1" thickBot="1" x14ac:dyDescent="0.35">
      <c r="C200" s="22" t="s">
        <v>35</v>
      </c>
      <c r="D200" s="23" t="s">
        <v>33</v>
      </c>
      <c r="E200" s="24">
        <v>118</v>
      </c>
      <c r="F200" s="24">
        <v>3</v>
      </c>
      <c r="G200" s="24">
        <v>2</v>
      </c>
      <c r="H200" s="24">
        <v>0</v>
      </c>
      <c r="I200" s="24">
        <v>772</v>
      </c>
      <c r="J200" s="23" t="s">
        <v>18</v>
      </c>
      <c r="K200" s="25">
        <v>30880</v>
      </c>
      <c r="L200" s="25">
        <v>61760</v>
      </c>
      <c r="M200" s="68">
        <f t="shared" si="21"/>
        <v>2573.3333333333335</v>
      </c>
      <c r="N200" s="68">
        <f t="shared" si="22"/>
        <v>5146.666666666667</v>
      </c>
      <c r="O200" s="89">
        <f t="shared" si="23"/>
        <v>0.3</v>
      </c>
      <c r="P200" s="26">
        <f t="shared" si="24"/>
        <v>0.15</v>
      </c>
      <c r="Q200" s="66">
        <f>IF(OR(E200="",F200=""),"",ROUND((Supuestos!$B$2+Supuestos!$B$3)*(Supuestos!$B$4+Supuestos!$B$5*E200/Supuestos!$B$6)*IFERROR(VLOOKUP(TRIM(C200),Supuestos!$A$17:$B$29,2,FALSE),IFERROR(VLOOKUP(TRIM(D200),Supuestos!$A$17:$B$29,2,FALSE),1))+Supuestos!$B$7*VLOOKUP(MIN(F200,4),Supuestos!$D$2:$E$5,2,TRUE)+Supuestos!$B$8,0))</f>
        <v>133</v>
      </c>
      <c r="R200" s="73">
        <f t="shared" si="25"/>
        <v>905</v>
      </c>
      <c r="S200" s="76">
        <f t="shared" si="26"/>
        <v>0.35168393782383417</v>
      </c>
      <c r="T200" s="74">
        <f t="shared" si="27"/>
        <v>0.17584196891191708</v>
      </c>
    </row>
    <row r="201" spans="3:20" ht="15" customHeight="1" thickBot="1" x14ac:dyDescent="0.35">
      <c r="C201" s="22" t="s">
        <v>35</v>
      </c>
      <c r="D201" s="23" t="s">
        <v>33</v>
      </c>
      <c r="E201" s="24">
        <v>109</v>
      </c>
      <c r="F201" s="24">
        <v>3</v>
      </c>
      <c r="G201" s="24" t="s">
        <v>36</v>
      </c>
      <c r="H201" s="24">
        <v>0</v>
      </c>
      <c r="I201" s="24">
        <v>714</v>
      </c>
      <c r="J201" s="23" t="s">
        <v>18</v>
      </c>
      <c r="K201" s="25">
        <v>28560</v>
      </c>
      <c r="L201" s="25">
        <v>57120</v>
      </c>
      <c r="M201" s="68">
        <f t="shared" si="21"/>
        <v>2380</v>
      </c>
      <c r="N201" s="68">
        <f t="shared" si="22"/>
        <v>4760</v>
      </c>
      <c r="O201" s="89">
        <f t="shared" si="23"/>
        <v>0.3</v>
      </c>
      <c r="P201" s="26">
        <f t="shared" si="24"/>
        <v>0.15</v>
      </c>
      <c r="Q201" s="66">
        <f>IF(OR(E201="",F201=""),"",ROUND((Supuestos!$B$2+Supuestos!$B$3)*(Supuestos!$B$4+Supuestos!$B$5*E201/Supuestos!$B$6)*IFERROR(VLOOKUP(TRIM(C201),Supuestos!$A$17:$B$29,2,FALSE),IFERROR(VLOOKUP(TRIM(D201),Supuestos!$A$17:$B$29,2,FALSE),1))+Supuestos!$B$7*VLOOKUP(MIN(F201,4),Supuestos!$D$2:$E$5,2,TRUE)+Supuestos!$B$8,0))</f>
        <v>131</v>
      </c>
      <c r="R201" s="73">
        <f t="shared" si="25"/>
        <v>845</v>
      </c>
      <c r="S201" s="76">
        <f t="shared" si="26"/>
        <v>0.3550420168067227</v>
      </c>
      <c r="T201" s="74">
        <f t="shared" si="27"/>
        <v>0.17752100840336135</v>
      </c>
    </row>
    <row r="202" spans="3:20" ht="15" customHeight="1" thickBot="1" x14ac:dyDescent="0.35">
      <c r="C202" s="22" t="s">
        <v>37</v>
      </c>
      <c r="D202" s="23" t="s">
        <v>38</v>
      </c>
      <c r="E202" s="24">
        <v>128</v>
      </c>
      <c r="F202" s="24">
        <v>3</v>
      </c>
      <c r="G202" s="24">
        <v>0</v>
      </c>
      <c r="H202" s="24">
        <v>0</v>
      </c>
      <c r="I202" s="25">
        <v>1012</v>
      </c>
      <c r="J202" s="23" t="s">
        <v>18</v>
      </c>
      <c r="K202" s="25">
        <v>40480</v>
      </c>
      <c r="L202" s="25">
        <v>80960</v>
      </c>
      <c r="M202" s="68">
        <f t="shared" si="21"/>
        <v>3373.3333333333335</v>
      </c>
      <c r="N202" s="68">
        <f t="shared" si="22"/>
        <v>6746.666666666667</v>
      </c>
      <c r="O202" s="89">
        <f t="shared" si="23"/>
        <v>0.3</v>
      </c>
      <c r="P202" s="26">
        <f t="shared" si="24"/>
        <v>0.15</v>
      </c>
      <c r="Q202" s="66">
        <f>IF(OR(E202="",F202=""),"",ROUND((Supuestos!$B$2+Supuestos!$B$3)*(Supuestos!$B$4+Supuestos!$B$5*E202/Supuestos!$B$6)*IFERROR(VLOOKUP(TRIM(C202),Supuestos!$A$17:$B$29,2,FALSE),IFERROR(VLOOKUP(TRIM(D202),Supuestos!$A$17:$B$29,2,FALSE),1))+Supuestos!$B$7*VLOOKUP(MIN(F202,4),Supuestos!$D$2:$E$5,2,TRUE)+Supuestos!$B$8,0))</f>
        <v>136</v>
      </c>
      <c r="R202" s="73">
        <f t="shared" si="25"/>
        <v>1148</v>
      </c>
      <c r="S202" s="76">
        <f t="shared" si="26"/>
        <v>0.34031620553359682</v>
      </c>
      <c r="T202" s="74">
        <f t="shared" si="27"/>
        <v>0.17015810276679841</v>
      </c>
    </row>
    <row r="203" spans="3:20" ht="15" customHeight="1" thickBot="1" x14ac:dyDescent="0.35">
      <c r="C203" s="22" t="s">
        <v>37</v>
      </c>
      <c r="D203" s="23" t="s">
        <v>38</v>
      </c>
      <c r="E203" s="24">
        <v>115</v>
      </c>
      <c r="F203" s="24">
        <v>3</v>
      </c>
      <c r="G203" s="24">
        <v>0</v>
      </c>
      <c r="H203" s="24">
        <v>0</v>
      </c>
      <c r="I203" s="24">
        <v>903</v>
      </c>
      <c r="J203" s="23" t="s">
        <v>18</v>
      </c>
      <c r="K203" s="25">
        <v>36120</v>
      </c>
      <c r="L203" s="25">
        <v>72240</v>
      </c>
      <c r="M203" s="68">
        <f t="shared" si="21"/>
        <v>3010</v>
      </c>
      <c r="N203" s="68">
        <f t="shared" si="22"/>
        <v>6020</v>
      </c>
      <c r="O203" s="89">
        <f t="shared" si="23"/>
        <v>0.3</v>
      </c>
      <c r="P203" s="26">
        <f t="shared" si="24"/>
        <v>0.15</v>
      </c>
      <c r="Q203" s="66">
        <f>IF(OR(E203="",F203=""),"",ROUND((Supuestos!$B$2+Supuestos!$B$3)*(Supuestos!$B$4+Supuestos!$B$5*E203/Supuestos!$B$6)*IFERROR(VLOOKUP(TRIM(C203),Supuestos!$A$17:$B$29,2,FALSE),IFERROR(VLOOKUP(TRIM(D203),Supuestos!$A$17:$B$29,2,FALSE),1))+Supuestos!$B$7*VLOOKUP(MIN(F203,4),Supuestos!$D$2:$E$5,2,TRUE)+Supuestos!$B$8,0))</f>
        <v>132</v>
      </c>
      <c r="R203" s="73">
        <f t="shared" si="25"/>
        <v>1035</v>
      </c>
      <c r="S203" s="76">
        <f t="shared" si="26"/>
        <v>0.34385382059800662</v>
      </c>
      <c r="T203" s="74">
        <f t="shared" si="27"/>
        <v>0.17192691029900331</v>
      </c>
    </row>
    <row r="204" spans="3:20" ht="15" customHeight="1" thickBot="1" x14ac:dyDescent="0.35">
      <c r="C204" s="22" t="s">
        <v>37</v>
      </c>
      <c r="D204" s="23" t="s">
        <v>38</v>
      </c>
      <c r="E204" s="24">
        <v>115</v>
      </c>
      <c r="F204" s="24">
        <v>3</v>
      </c>
      <c r="G204" s="24">
        <v>0</v>
      </c>
      <c r="H204" s="24">
        <v>0</v>
      </c>
      <c r="I204" s="24">
        <v>903</v>
      </c>
      <c r="J204" s="23" t="s">
        <v>18</v>
      </c>
      <c r="K204" s="25">
        <v>36120</v>
      </c>
      <c r="L204" s="25">
        <v>72240</v>
      </c>
      <c r="M204" s="68">
        <f t="shared" si="21"/>
        <v>3010</v>
      </c>
      <c r="N204" s="68">
        <f t="shared" si="22"/>
        <v>6020</v>
      </c>
      <c r="O204" s="89">
        <f t="shared" si="23"/>
        <v>0.3</v>
      </c>
      <c r="P204" s="26">
        <f t="shared" si="24"/>
        <v>0.15</v>
      </c>
      <c r="Q204" s="66">
        <f>IF(OR(E204="",F204=""),"",ROUND((Supuestos!$B$2+Supuestos!$B$3)*(Supuestos!$B$4+Supuestos!$B$5*E204/Supuestos!$B$6)*IFERROR(VLOOKUP(TRIM(C204),Supuestos!$A$17:$B$29,2,FALSE),IFERROR(VLOOKUP(TRIM(D204),Supuestos!$A$17:$B$29,2,FALSE),1))+Supuestos!$B$7*VLOOKUP(MIN(F204,4),Supuestos!$D$2:$E$5,2,TRUE)+Supuestos!$B$8,0))</f>
        <v>132</v>
      </c>
      <c r="R204" s="73">
        <f t="shared" si="25"/>
        <v>1035</v>
      </c>
      <c r="S204" s="76">
        <f t="shared" si="26"/>
        <v>0.34385382059800662</v>
      </c>
      <c r="T204" s="74">
        <f t="shared" si="27"/>
        <v>0.17192691029900331</v>
      </c>
    </row>
    <row r="205" spans="3:20" ht="15" customHeight="1" thickBot="1" x14ac:dyDescent="0.35">
      <c r="C205" s="22" t="s">
        <v>37</v>
      </c>
      <c r="D205" s="23" t="s">
        <v>38</v>
      </c>
      <c r="E205" s="24">
        <v>115</v>
      </c>
      <c r="F205" s="24">
        <v>3</v>
      </c>
      <c r="G205" s="24">
        <v>0</v>
      </c>
      <c r="H205" s="24">
        <v>0</v>
      </c>
      <c r="I205" s="24">
        <v>903</v>
      </c>
      <c r="J205" s="23" t="s">
        <v>18</v>
      </c>
      <c r="K205" s="25">
        <v>36120</v>
      </c>
      <c r="L205" s="25">
        <v>72240</v>
      </c>
      <c r="M205" s="68">
        <f t="shared" si="21"/>
        <v>3010</v>
      </c>
      <c r="N205" s="68">
        <f t="shared" si="22"/>
        <v>6020</v>
      </c>
      <c r="O205" s="89">
        <f t="shared" si="23"/>
        <v>0.3</v>
      </c>
      <c r="P205" s="26">
        <f t="shared" si="24"/>
        <v>0.15</v>
      </c>
      <c r="Q205" s="66">
        <f>IF(OR(E205="",F205=""),"",ROUND((Supuestos!$B$2+Supuestos!$B$3)*(Supuestos!$B$4+Supuestos!$B$5*E205/Supuestos!$B$6)*IFERROR(VLOOKUP(TRIM(C205),Supuestos!$A$17:$B$29,2,FALSE),IFERROR(VLOOKUP(TRIM(D205),Supuestos!$A$17:$B$29,2,FALSE),1))+Supuestos!$B$7*VLOOKUP(MIN(F205,4),Supuestos!$D$2:$E$5,2,TRUE)+Supuestos!$B$8,0))</f>
        <v>132</v>
      </c>
      <c r="R205" s="73">
        <f t="shared" si="25"/>
        <v>1035</v>
      </c>
      <c r="S205" s="76">
        <f t="shared" si="26"/>
        <v>0.34385382059800662</v>
      </c>
      <c r="T205" s="74">
        <f t="shared" si="27"/>
        <v>0.17192691029900331</v>
      </c>
    </row>
    <row r="206" spans="3:20" ht="15" customHeight="1" thickBot="1" x14ac:dyDescent="0.35">
      <c r="C206" s="22" t="s">
        <v>37</v>
      </c>
      <c r="D206" s="23" t="s">
        <v>38</v>
      </c>
      <c r="E206" s="24">
        <v>120</v>
      </c>
      <c r="F206" s="24">
        <v>3</v>
      </c>
      <c r="G206" s="24">
        <v>0</v>
      </c>
      <c r="H206" s="24">
        <v>0</v>
      </c>
      <c r="I206" s="24">
        <v>943</v>
      </c>
      <c r="J206" s="23" t="s">
        <v>18</v>
      </c>
      <c r="K206" s="25">
        <v>37720</v>
      </c>
      <c r="L206" s="25">
        <v>75440</v>
      </c>
      <c r="M206" s="68">
        <f t="shared" si="21"/>
        <v>3143.3333333333335</v>
      </c>
      <c r="N206" s="68">
        <f t="shared" si="22"/>
        <v>6286.666666666667</v>
      </c>
      <c r="O206" s="89">
        <f t="shared" si="23"/>
        <v>0.3</v>
      </c>
      <c r="P206" s="26">
        <f t="shared" si="24"/>
        <v>0.15</v>
      </c>
      <c r="Q206" s="66">
        <f>IF(OR(E206="",F206=""),"",ROUND((Supuestos!$B$2+Supuestos!$B$3)*(Supuestos!$B$4+Supuestos!$B$5*E206/Supuestos!$B$6)*IFERROR(VLOOKUP(TRIM(C206),Supuestos!$A$17:$B$29,2,FALSE),IFERROR(VLOOKUP(TRIM(D206),Supuestos!$A$17:$B$29,2,FALSE),1))+Supuestos!$B$7*VLOOKUP(MIN(F206,4),Supuestos!$D$2:$E$5,2,TRUE)+Supuestos!$B$8,0))</f>
        <v>134</v>
      </c>
      <c r="R206" s="73">
        <f t="shared" si="25"/>
        <v>1077</v>
      </c>
      <c r="S206" s="76">
        <f t="shared" si="26"/>
        <v>0.34262990455991515</v>
      </c>
      <c r="T206" s="74">
        <f t="shared" si="27"/>
        <v>0.17131495227995758</v>
      </c>
    </row>
    <row r="207" spans="3:20" ht="15" customHeight="1" thickBot="1" x14ac:dyDescent="0.35">
      <c r="C207" s="22" t="s">
        <v>39</v>
      </c>
      <c r="D207" s="23" t="s">
        <v>39</v>
      </c>
      <c r="E207" s="24">
        <v>81</v>
      </c>
      <c r="F207" s="24">
        <v>2</v>
      </c>
      <c r="G207" s="24">
        <v>0</v>
      </c>
      <c r="H207" s="24">
        <v>0</v>
      </c>
      <c r="I207" s="24">
        <v>636</v>
      </c>
      <c r="J207" s="24" t="s">
        <v>21</v>
      </c>
      <c r="K207" s="25">
        <v>25440</v>
      </c>
      <c r="L207" s="25">
        <v>50880</v>
      </c>
      <c r="M207" s="68">
        <f t="shared" si="21"/>
        <v>2120</v>
      </c>
      <c r="N207" s="68">
        <f t="shared" si="22"/>
        <v>4240</v>
      </c>
      <c r="O207" s="89">
        <f t="shared" si="23"/>
        <v>0.3</v>
      </c>
      <c r="P207" s="26">
        <f t="shared" si="24"/>
        <v>0.15</v>
      </c>
      <c r="Q207" s="66">
        <f>IF(OR(E207="",F207=""),"",ROUND((Supuestos!$B$2+Supuestos!$B$3)*(Supuestos!$B$4+Supuestos!$B$5*E207/Supuestos!$B$6)*IFERROR(VLOOKUP(TRIM(C207),Supuestos!$A$17:$B$29,2,FALSE),IFERROR(VLOOKUP(TRIM(D207),Supuestos!$A$17:$B$29,2,FALSE),1))+Supuestos!$B$7*VLOOKUP(MIN(F207,4),Supuestos!$D$2:$E$5,2,TRUE)+Supuestos!$B$8,0))</f>
        <v>132</v>
      </c>
      <c r="R207" s="73">
        <f t="shared" si="25"/>
        <v>768</v>
      </c>
      <c r="S207" s="76">
        <f t="shared" si="26"/>
        <v>0.3622641509433962</v>
      </c>
      <c r="T207" s="74">
        <f t="shared" si="27"/>
        <v>0.1811320754716981</v>
      </c>
    </row>
    <row r="208" spans="3:20" ht="15" customHeight="1" thickBot="1" x14ac:dyDescent="0.35">
      <c r="C208" s="22" t="s">
        <v>39</v>
      </c>
      <c r="D208" s="23" t="s">
        <v>39</v>
      </c>
      <c r="E208" s="24">
        <v>64</v>
      </c>
      <c r="F208" s="24">
        <v>2</v>
      </c>
      <c r="G208" s="24">
        <v>0</v>
      </c>
      <c r="H208" s="24">
        <v>0</v>
      </c>
      <c r="I208" s="24">
        <v>513</v>
      </c>
      <c r="J208" s="24" t="s">
        <v>21</v>
      </c>
      <c r="K208" s="25">
        <v>20520</v>
      </c>
      <c r="L208" s="25">
        <v>41040</v>
      </c>
      <c r="M208" s="68">
        <f t="shared" si="21"/>
        <v>1710</v>
      </c>
      <c r="N208" s="68">
        <f t="shared" si="22"/>
        <v>3420</v>
      </c>
      <c r="O208" s="89">
        <f t="shared" si="23"/>
        <v>0.3</v>
      </c>
      <c r="P208" s="26">
        <f t="shared" si="24"/>
        <v>0.15</v>
      </c>
      <c r="Q208" s="66">
        <f>IF(OR(E208="",F208=""),"",ROUND((Supuestos!$B$2+Supuestos!$B$3)*(Supuestos!$B$4+Supuestos!$B$5*E208/Supuestos!$B$6)*IFERROR(VLOOKUP(TRIM(C208),Supuestos!$A$17:$B$29,2,FALSE),IFERROR(VLOOKUP(TRIM(D208),Supuestos!$A$17:$B$29,2,FALSE),1))+Supuestos!$B$7*VLOOKUP(MIN(F208,4),Supuestos!$D$2:$E$5,2,TRUE)+Supuestos!$B$8,0))</f>
        <v>127</v>
      </c>
      <c r="R208" s="73">
        <f t="shared" si="25"/>
        <v>640</v>
      </c>
      <c r="S208" s="76">
        <f t="shared" si="26"/>
        <v>0.3742690058479532</v>
      </c>
      <c r="T208" s="74">
        <f t="shared" si="27"/>
        <v>0.1871345029239766</v>
      </c>
    </row>
    <row r="209" spans="3:20" ht="15" customHeight="1" thickBot="1" x14ac:dyDescent="0.35">
      <c r="C209" s="22" t="s">
        <v>39</v>
      </c>
      <c r="D209" s="23" t="s">
        <v>39</v>
      </c>
      <c r="E209" s="24">
        <v>64</v>
      </c>
      <c r="F209" s="24">
        <v>2</v>
      </c>
      <c r="G209" s="24">
        <v>0</v>
      </c>
      <c r="H209" s="24">
        <v>0</v>
      </c>
      <c r="I209" s="24">
        <v>513</v>
      </c>
      <c r="J209" s="24" t="s">
        <v>21</v>
      </c>
      <c r="K209" s="25">
        <v>20520</v>
      </c>
      <c r="L209" s="25">
        <v>41040</v>
      </c>
      <c r="M209" s="68">
        <f t="shared" si="21"/>
        <v>1710</v>
      </c>
      <c r="N209" s="68">
        <f t="shared" si="22"/>
        <v>3420</v>
      </c>
      <c r="O209" s="89">
        <f t="shared" si="23"/>
        <v>0.3</v>
      </c>
      <c r="P209" s="26">
        <f t="shared" si="24"/>
        <v>0.15</v>
      </c>
      <c r="Q209" s="66">
        <f>IF(OR(E209="",F209=""),"",ROUND((Supuestos!$B$2+Supuestos!$B$3)*(Supuestos!$B$4+Supuestos!$B$5*E209/Supuestos!$B$6)*IFERROR(VLOOKUP(TRIM(C209),Supuestos!$A$17:$B$29,2,FALSE),IFERROR(VLOOKUP(TRIM(D209),Supuestos!$A$17:$B$29,2,FALSE),1))+Supuestos!$B$7*VLOOKUP(MIN(F209,4),Supuestos!$D$2:$E$5,2,TRUE)+Supuestos!$B$8,0))</f>
        <v>127</v>
      </c>
      <c r="R209" s="73">
        <f t="shared" si="25"/>
        <v>640</v>
      </c>
      <c r="S209" s="76">
        <f t="shared" si="26"/>
        <v>0.3742690058479532</v>
      </c>
      <c r="T209" s="74">
        <f t="shared" si="27"/>
        <v>0.1871345029239766</v>
      </c>
    </row>
    <row r="210" spans="3:20" ht="15" customHeight="1" thickBot="1" x14ac:dyDescent="0.35">
      <c r="C210" s="22" t="s">
        <v>39</v>
      </c>
      <c r="D210" s="23" t="s">
        <v>39</v>
      </c>
      <c r="E210" s="24">
        <v>84</v>
      </c>
      <c r="F210" s="24">
        <v>2</v>
      </c>
      <c r="G210" s="24">
        <v>0</v>
      </c>
      <c r="H210" s="24">
        <v>0</v>
      </c>
      <c r="I210" s="24">
        <v>646</v>
      </c>
      <c r="J210" s="24" t="s">
        <v>21</v>
      </c>
      <c r="K210" s="25">
        <v>25840</v>
      </c>
      <c r="L210" s="25">
        <v>51680</v>
      </c>
      <c r="M210" s="68">
        <f t="shared" si="21"/>
        <v>2153.3333333333335</v>
      </c>
      <c r="N210" s="68">
        <f t="shared" si="22"/>
        <v>4306.666666666667</v>
      </c>
      <c r="O210" s="89">
        <f t="shared" si="23"/>
        <v>0.3</v>
      </c>
      <c r="P210" s="26">
        <f t="shared" si="24"/>
        <v>0.15</v>
      </c>
      <c r="Q210" s="66">
        <f>IF(OR(E210="",F210=""),"",ROUND((Supuestos!$B$2+Supuestos!$B$3)*(Supuestos!$B$4+Supuestos!$B$5*E210/Supuestos!$B$6)*IFERROR(VLOOKUP(TRIM(C210),Supuestos!$A$17:$B$29,2,FALSE),IFERROR(VLOOKUP(TRIM(D210),Supuestos!$A$17:$B$29,2,FALSE),1))+Supuestos!$B$7*VLOOKUP(MIN(F210,4),Supuestos!$D$2:$E$5,2,TRUE)+Supuestos!$B$8,0))</f>
        <v>133</v>
      </c>
      <c r="R210" s="73">
        <f t="shared" si="25"/>
        <v>779</v>
      </c>
      <c r="S210" s="76">
        <f t="shared" si="26"/>
        <v>0.36176470588235293</v>
      </c>
      <c r="T210" s="74">
        <f t="shared" si="27"/>
        <v>0.18088235294117647</v>
      </c>
    </row>
    <row r="211" spans="3:20" ht="15" customHeight="1" thickBot="1" x14ac:dyDescent="0.35">
      <c r="C211" s="22" t="s">
        <v>39</v>
      </c>
      <c r="D211" s="23" t="s">
        <v>39</v>
      </c>
      <c r="E211" s="24">
        <v>77</v>
      </c>
      <c r="F211" s="24">
        <v>2</v>
      </c>
      <c r="G211" s="24">
        <v>0</v>
      </c>
      <c r="H211" s="24">
        <v>0</v>
      </c>
      <c r="I211" s="24">
        <v>618</v>
      </c>
      <c r="J211" s="24" t="s">
        <v>21</v>
      </c>
      <c r="K211" s="25">
        <v>24720</v>
      </c>
      <c r="L211" s="25">
        <v>49440</v>
      </c>
      <c r="M211" s="68">
        <f t="shared" si="21"/>
        <v>2060</v>
      </c>
      <c r="N211" s="68">
        <f t="shared" si="22"/>
        <v>4120</v>
      </c>
      <c r="O211" s="89">
        <f t="shared" si="23"/>
        <v>0.3</v>
      </c>
      <c r="P211" s="26">
        <f t="shared" si="24"/>
        <v>0.15</v>
      </c>
      <c r="Q211" s="66">
        <f>IF(OR(E211="",F211=""),"",ROUND((Supuestos!$B$2+Supuestos!$B$3)*(Supuestos!$B$4+Supuestos!$B$5*E211/Supuestos!$B$6)*IFERROR(VLOOKUP(TRIM(C211),Supuestos!$A$17:$B$29,2,FALSE),IFERROR(VLOOKUP(TRIM(D211),Supuestos!$A$17:$B$29,2,FALSE),1))+Supuestos!$B$7*VLOOKUP(MIN(F211,4),Supuestos!$D$2:$E$5,2,TRUE)+Supuestos!$B$8,0))</f>
        <v>131</v>
      </c>
      <c r="R211" s="73">
        <f t="shared" si="25"/>
        <v>749</v>
      </c>
      <c r="S211" s="76">
        <f t="shared" si="26"/>
        <v>0.36359223300970872</v>
      </c>
      <c r="T211" s="74">
        <f t="shared" si="27"/>
        <v>0.18179611650485436</v>
      </c>
    </row>
    <row r="212" spans="3:20" ht="15" customHeight="1" thickBot="1" x14ac:dyDescent="0.35">
      <c r="C212" s="22" t="s">
        <v>39</v>
      </c>
      <c r="D212" s="23" t="s">
        <v>39</v>
      </c>
      <c r="E212" s="24">
        <v>77</v>
      </c>
      <c r="F212" s="24">
        <v>2</v>
      </c>
      <c r="G212" s="24">
        <v>0</v>
      </c>
      <c r="H212" s="24">
        <v>0</v>
      </c>
      <c r="I212" s="24">
        <v>618</v>
      </c>
      <c r="J212" s="24" t="s">
        <v>21</v>
      </c>
      <c r="K212" s="25">
        <v>24720</v>
      </c>
      <c r="L212" s="25">
        <v>49440</v>
      </c>
      <c r="M212" s="68">
        <f t="shared" si="21"/>
        <v>2060</v>
      </c>
      <c r="N212" s="68">
        <f t="shared" si="22"/>
        <v>4120</v>
      </c>
      <c r="O212" s="89">
        <f t="shared" si="23"/>
        <v>0.3</v>
      </c>
      <c r="P212" s="26">
        <f t="shared" si="24"/>
        <v>0.15</v>
      </c>
      <c r="Q212" s="66">
        <f>IF(OR(E212="",F212=""),"",ROUND((Supuestos!$B$2+Supuestos!$B$3)*(Supuestos!$B$4+Supuestos!$B$5*E212/Supuestos!$B$6)*IFERROR(VLOOKUP(TRIM(C212),Supuestos!$A$17:$B$29,2,FALSE),IFERROR(VLOOKUP(TRIM(D212),Supuestos!$A$17:$B$29,2,FALSE),1))+Supuestos!$B$7*VLOOKUP(MIN(F212,4),Supuestos!$D$2:$E$5,2,TRUE)+Supuestos!$B$8,0))</f>
        <v>131</v>
      </c>
      <c r="R212" s="73">
        <f t="shared" si="25"/>
        <v>749</v>
      </c>
      <c r="S212" s="76">
        <f t="shared" si="26"/>
        <v>0.36359223300970872</v>
      </c>
      <c r="T212" s="74">
        <f t="shared" si="27"/>
        <v>0.18179611650485436</v>
      </c>
    </row>
    <row r="213" spans="3:20" ht="15" customHeight="1" thickBot="1" x14ac:dyDescent="0.35">
      <c r="C213" s="22" t="s">
        <v>39</v>
      </c>
      <c r="D213" s="23" t="s">
        <v>39</v>
      </c>
      <c r="E213" s="24">
        <v>53</v>
      </c>
      <c r="F213" s="24">
        <v>2</v>
      </c>
      <c r="G213" s="24">
        <v>0</v>
      </c>
      <c r="H213" s="24">
        <v>0</v>
      </c>
      <c r="I213" s="24">
        <v>425</v>
      </c>
      <c r="J213" s="24" t="s">
        <v>21</v>
      </c>
      <c r="K213" s="25">
        <v>17000</v>
      </c>
      <c r="L213" s="25">
        <v>34000</v>
      </c>
      <c r="M213" s="68">
        <f t="shared" si="21"/>
        <v>1416.6666666666667</v>
      </c>
      <c r="N213" s="68">
        <f t="shared" si="22"/>
        <v>2833.3333333333335</v>
      </c>
      <c r="O213" s="89">
        <f t="shared" si="23"/>
        <v>0.3</v>
      </c>
      <c r="P213" s="26">
        <f t="shared" si="24"/>
        <v>0.15</v>
      </c>
      <c r="Q213" s="66">
        <f>IF(OR(E213="",F213=""),"",ROUND((Supuestos!$B$2+Supuestos!$B$3)*(Supuestos!$B$4+Supuestos!$B$5*E213/Supuestos!$B$6)*IFERROR(VLOOKUP(TRIM(C213),Supuestos!$A$17:$B$29,2,FALSE),IFERROR(VLOOKUP(TRIM(D213),Supuestos!$A$17:$B$29,2,FALSE),1))+Supuestos!$B$7*VLOOKUP(MIN(F213,4),Supuestos!$D$2:$E$5,2,TRUE)+Supuestos!$B$8,0))</f>
        <v>123</v>
      </c>
      <c r="R213" s="73">
        <f t="shared" si="25"/>
        <v>548</v>
      </c>
      <c r="S213" s="76">
        <f t="shared" si="26"/>
        <v>0.38682352941176468</v>
      </c>
      <c r="T213" s="74">
        <f t="shared" si="27"/>
        <v>0.19341176470588234</v>
      </c>
    </row>
    <row r="214" spans="3:20" ht="15" customHeight="1" thickBot="1" x14ac:dyDescent="0.35">
      <c r="C214" s="22" t="s">
        <v>40</v>
      </c>
      <c r="D214" s="23" t="s">
        <v>41</v>
      </c>
      <c r="E214" s="24">
        <v>73</v>
      </c>
      <c r="F214" s="24">
        <v>3</v>
      </c>
      <c r="G214" s="24">
        <v>0</v>
      </c>
      <c r="H214" s="24">
        <v>0</v>
      </c>
      <c r="I214" s="24">
        <v>433</v>
      </c>
      <c r="J214" s="23" t="s">
        <v>18</v>
      </c>
      <c r="K214" s="25">
        <v>17320</v>
      </c>
      <c r="L214" s="25">
        <v>34640</v>
      </c>
      <c r="M214" s="68">
        <f t="shared" si="21"/>
        <v>1443.3333333333333</v>
      </c>
      <c r="N214" s="68">
        <f t="shared" si="22"/>
        <v>2886.6666666666665</v>
      </c>
      <c r="O214" s="89">
        <f t="shared" si="23"/>
        <v>0.3</v>
      </c>
      <c r="P214" s="26">
        <f t="shared" si="24"/>
        <v>0.15</v>
      </c>
      <c r="Q214" s="66">
        <f>IF(OR(E214="",F214=""),"",ROUND((Supuestos!$B$2+Supuestos!$B$3)*(Supuestos!$B$4+Supuestos!$B$5*E214/Supuestos!$B$6)*IFERROR(VLOOKUP(TRIM(C214),Supuestos!$A$17:$B$29,2,FALSE),IFERROR(VLOOKUP(TRIM(D214),Supuestos!$A$17:$B$29,2,FALSE),1))+Supuestos!$B$7*VLOOKUP(MIN(F214,4),Supuestos!$D$2:$E$5,2,TRUE)+Supuestos!$B$8,0))</f>
        <v>120</v>
      </c>
      <c r="R214" s="73">
        <f t="shared" si="25"/>
        <v>553</v>
      </c>
      <c r="S214" s="76">
        <f t="shared" si="26"/>
        <v>0.38314087759815246</v>
      </c>
      <c r="T214" s="74">
        <f t="shared" si="27"/>
        <v>0.19157043879907623</v>
      </c>
    </row>
    <row r="215" spans="3:20" ht="15" customHeight="1" thickBot="1" x14ac:dyDescent="0.35">
      <c r="C215" s="22" t="s">
        <v>40</v>
      </c>
      <c r="D215" s="23" t="s">
        <v>41</v>
      </c>
      <c r="E215" s="24">
        <v>58</v>
      </c>
      <c r="F215" s="24">
        <v>2</v>
      </c>
      <c r="G215" s="24">
        <v>0</v>
      </c>
      <c r="H215" s="24">
        <v>0</v>
      </c>
      <c r="I215" s="24">
        <v>410</v>
      </c>
      <c r="J215" s="24" t="s">
        <v>21</v>
      </c>
      <c r="K215" s="25">
        <v>16400</v>
      </c>
      <c r="L215" s="25">
        <v>32800</v>
      </c>
      <c r="M215" s="68">
        <f t="shared" si="21"/>
        <v>1366.6666666666667</v>
      </c>
      <c r="N215" s="68">
        <f t="shared" si="22"/>
        <v>2733.3333333333335</v>
      </c>
      <c r="O215" s="89">
        <f t="shared" si="23"/>
        <v>0.3</v>
      </c>
      <c r="P215" s="26">
        <f t="shared" si="24"/>
        <v>0.15</v>
      </c>
      <c r="Q215" s="66">
        <f>IF(OR(E215="",F215=""),"",ROUND((Supuestos!$B$2+Supuestos!$B$3)*(Supuestos!$B$4+Supuestos!$B$5*E215/Supuestos!$B$6)*IFERROR(VLOOKUP(TRIM(C215),Supuestos!$A$17:$B$29,2,FALSE),IFERROR(VLOOKUP(TRIM(D215),Supuestos!$A$17:$B$29,2,FALSE),1))+Supuestos!$B$7*VLOOKUP(MIN(F215,4),Supuestos!$D$2:$E$5,2,TRUE)+Supuestos!$B$8,0))</f>
        <v>112</v>
      </c>
      <c r="R215" s="73">
        <f t="shared" si="25"/>
        <v>522</v>
      </c>
      <c r="S215" s="76">
        <f t="shared" si="26"/>
        <v>0.38195121951219513</v>
      </c>
      <c r="T215" s="74">
        <f t="shared" si="27"/>
        <v>0.19097560975609756</v>
      </c>
    </row>
    <row r="216" spans="3:20" ht="15" customHeight="1" thickBot="1" x14ac:dyDescent="0.35">
      <c r="C216" s="22" t="s">
        <v>40</v>
      </c>
      <c r="D216" s="23" t="s">
        <v>41</v>
      </c>
      <c r="E216" s="24">
        <v>55</v>
      </c>
      <c r="F216" s="24">
        <v>2</v>
      </c>
      <c r="G216" s="24">
        <v>0</v>
      </c>
      <c r="H216" s="24">
        <v>0</v>
      </c>
      <c r="I216" s="24">
        <v>389</v>
      </c>
      <c r="J216" s="24" t="s">
        <v>21</v>
      </c>
      <c r="K216" s="25">
        <v>15560</v>
      </c>
      <c r="L216" s="25">
        <v>31120</v>
      </c>
      <c r="M216" s="68">
        <f t="shared" si="21"/>
        <v>1296.6666666666667</v>
      </c>
      <c r="N216" s="68">
        <f t="shared" si="22"/>
        <v>2593.3333333333335</v>
      </c>
      <c r="O216" s="89">
        <f t="shared" si="23"/>
        <v>0.3</v>
      </c>
      <c r="P216" s="26">
        <f t="shared" si="24"/>
        <v>0.15</v>
      </c>
      <c r="Q216" s="66">
        <f>IF(OR(E216="",F216=""),"",ROUND((Supuestos!$B$2+Supuestos!$B$3)*(Supuestos!$B$4+Supuestos!$B$5*E216/Supuestos!$B$6)*IFERROR(VLOOKUP(TRIM(C216),Supuestos!$A$17:$B$29,2,FALSE),IFERROR(VLOOKUP(TRIM(D216),Supuestos!$A$17:$B$29,2,FALSE),1))+Supuestos!$B$7*VLOOKUP(MIN(F216,4),Supuestos!$D$2:$E$5,2,TRUE)+Supuestos!$B$8,0))</f>
        <v>111</v>
      </c>
      <c r="R216" s="73">
        <f t="shared" si="25"/>
        <v>500</v>
      </c>
      <c r="S216" s="76">
        <f t="shared" si="26"/>
        <v>0.38560411311053983</v>
      </c>
      <c r="T216" s="74">
        <f t="shared" si="27"/>
        <v>0.19280205655526991</v>
      </c>
    </row>
    <row r="217" spans="3:20" ht="15" customHeight="1" thickBot="1" x14ac:dyDescent="0.35">
      <c r="C217" s="22" t="s">
        <v>40</v>
      </c>
      <c r="D217" s="23" t="s">
        <v>41</v>
      </c>
      <c r="E217" s="24">
        <v>55</v>
      </c>
      <c r="F217" s="24">
        <v>2</v>
      </c>
      <c r="G217" s="24">
        <v>0</v>
      </c>
      <c r="H217" s="24">
        <v>0</v>
      </c>
      <c r="I217" s="24">
        <v>389</v>
      </c>
      <c r="J217" s="24" t="s">
        <v>21</v>
      </c>
      <c r="K217" s="25">
        <v>15560</v>
      </c>
      <c r="L217" s="25">
        <v>31120</v>
      </c>
      <c r="M217" s="68">
        <f t="shared" si="21"/>
        <v>1296.6666666666667</v>
      </c>
      <c r="N217" s="68">
        <f t="shared" si="22"/>
        <v>2593.3333333333335</v>
      </c>
      <c r="O217" s="89">
        <f t="shared" si="23"/>
        <v>0.3</v>
      </c>
      <c r="P217" s="26">
        <f t="shared" si="24"/>
        <v>0.15</v>
      </c>
      <c r="Q217" s="66">
        <f>IF(OR(E217="",F217=""),"",ROUND((Supuestos!$B$2+Supuestos!$B$3)*(Supuestos!$B$4+Supuestos!$B$5*E217/Supuestos!$B$6)*IFERROR(VLOOKUP(TRIM(C217),Supuestos!$A$17:$B$29,2,FALSE),IFERROR(VLOOKUP(TRIM(D217),Supuestos!$A$17:$B$29,2,FALSE),1))+Supuestos!$B$7*VLOOKUP(MIN(F217,4),Supuestos!$D$2:$E$5,2,TRUE)+Supuestos!$B$8,0))</f>
        <v>111</v>
      </c>
      <c r="R217" s="73">
        <f t="shared" si="25"/>
        <v>500</v>
      </c>
      <c r="S217" s="76">
        <f t="shared" si="26"/>
        <v>0.38560411311053983</v>
      </c>
      <c r="T217" s="74">
        <f t="shared" si="27"/>
        <v>0.19280205655526991</v>
      </c>
    </row>
    <row r="218" spans="3:20" ht="15" customHeight="1" thickBot="1" x14ac:dyDescent="0.35">
      <c r="C218" s="18" t="s">
        <v>40</v>
      </c>
      <c r="D218" s="19" t="s">
        <v>41</v>
      </c>
      <c r="E218" s="20">
        <v>58</v>
      </c>
      <c r="F218" s="20">
        <v>2</v>
      </c>
      <c r="G218" s="20">
        <v>0</v>
      </c>
      <c r="H218" s="20">
        <v>0</v>
      </c>
      <c r="I218" s="20">
        <v>410</v>
      </c>
      <c r="J218" s="20" t="s">
        <v>21</v>
      </c>
      <c r="K218" s="21">
        <v>16400</v>
      </c>
      <c r="L218" s="21">
        <v>32800</v>
      </c>
      <c r="M218" s="68">
        <f t="shared" si="21"/>
        <v>1366.6666666666667</v>
      </c>
      <c r="N218" s="68">
        <f t="shared" si="22"/>
        <v>2733.3333333333335</v>
      </c>
      <c r="O218" s="89">
        <f t="shared" si="23"/>
        <v>0.3</v>
      </c>
      <c r="P218" s="26">
        <f t="shared" si="24"/>
        <v>0.15</v>
      </c>
      <c r="Q218" s="66">
        <f>IF(OR(E218="",F218=""),"",ROUND((Supuestos!$B$2+Supuestos!$B$3)*(Supuestos!$B$4+Supuestos!$B$5*E218/Supuestos!$B$6)*IFERROR(VLOOKUP(TRIM(C218),Supuestos!$A$17:$B$29,2,FALSE),IFERROR(VLOOKUP(TRIM(D218),Supuestos!$A$17:$B$29,2,FALSE),1))+Supuestos!$B$7*VLOOKUP(MIN(F218,4),Supuestos!$D$2:$E$5,2,TRUE)+Supuestos!$B$8,0))</f>
        <v>112</v>
      </c>
      <c r="R218" s="73">
        <f t="shared" si="25"/>
        <v>522</v>
      </c>
      <c r="S218" s="76">
        <f t="shared" si="26"/>
        <v>0.38195121951219513</v>
      </c>
      <c r="T218" s="74">
        <f t="shared" si="27"/>
        <v>0.19097560975609756</v>
      </c>
    </row>
    <row r="219" spans="3:20" ht="15" customHeight="1" thickBot="1" x14ac:dyDescent="0.35">
      <c r="C219" s="22" t="s">
        <v>40</v>
      </c>
      <c r="D219" s="23" t="s">
        <v>41</v>
      </c>
      <c r="E219" s="24">
        <v>55</v>
      </c>
      <c r="F219" s="24">
        <v>2</v>
      </c>
      <c r="G219" s="24">
        <v>0</v>
      </c>
      <c r="H219" s="24">
        <v>0</v>
      </c>
      <c r="I219" s="24">
        <v>389</v>
      </c>
      <c r="J219" s="24" t="s">
        <v>21</v>
      </c>
      <c r="K219" s="25">
        <v>15560</v>
      </c>
      <c r="L219" s="25">
        <v>31120</v>
      </c>
      <c r="M219" s="68">
        <f t="shared" si="21"/>
        <v>1296.6666666666667</v>
      </c>
      <c r="N219" s="68">
        <f t="shared" si="22"/>
        <v>2593.3333333333335</v>
      </c>
      <c r="O219" s="89">
        <f t="shared" si="23"/>
        <v>0.3</v>
      </c>
      <c r="P219" s="26">
        <f t="shared" si="24"/>
        <v>0.15</v>
      </c>
      <c r="Q219" s="66">
        <f>IF(OR(E219="",F219=""),"",ROUND((Supuestos!$B$2+Supuestos!$B$3)*(Supuestos!$B$4+Supuestos!$B$5*E219/Supuestos!$B$6)*IFERROR(VLOOKUP(TRIM(C219),Supuestos!$A$17:$B$29,2,FALSE),IFERROR(VLOOKUP(TRIM(D219),Supuestos!$A$17:$B$29,2,FALSE),1))+Supuestos!$B$7*VLOOKUP(MIN(F219,4),Supuestos!$D$2:$E$5,2,TRUE)+Supuestos!$B$8,0))</f>
        <v>111</v>
      </c>
      <c r="R219" s="73">
        <f t="shared" si="25"/>
        <v>500</v>
      </c>
      <c r="S219" s="76">
        <f t="shared" si="26"/>
        <v>0.38560411311053983</v>
      </c>
      <c r="T219" s="74">
        <f t="shared" si="27"/>
        <v>0.19280205655526991</v>
      </c>
    </row>
    <row r="220" spans="3:20" ht="15" customHeight="1" thickBot="1" x14ac:dyDescent="0.35">
      <c r="C220" s="22" t="s">
        <v>40</v>
      </c>
      <c r="D220" s="23" t="s">
        <v>41</v>
      </c>
      <c r="E220" s="24">
        <v>55</v>
      </c>
      <c r="F220" s="24">
        <v>2</v>
      </c>
      <c r="G220" s="24">
        <v>0</v>
      </c>
      <c r="H220" s="24">
        <v>0</v>
      </c>
      <c r="I220" s="24">
        <v>389</v>
      </c>
      <c r="J220" s="24" t="s">
        <v>21</v>
      </c>
      <c r="K220" s="25">
        <v>15560</v>
      </c>
      <c r="L220" s="25">
        <v>31120</v>
      </c>
      <c r="M220" s="68">
        <f t="shared" si="21"/>
        <v>1296.6666666666667</v>
      </c>
      <c r="N220" s="68">
        <f t="shared" si="22"/>
        <v>2593.3333333333335</v>
      </c>
      <c r="O220" s="89">
        <f t="shared" si="23"/>
        <v>0.3</v>
      </c>
      <c r="P220" s="26">
        <f t="shared" si="24"/>
        <v>0.15</v>
      </c>
      <c r="Q220" s="66">
        <f>IF(OR(E220="",F220=""),"",ROUND((Supuestos!$B$2+Supuestos!$B$3)*(Supuestos!$B$4+Supuestos!$B$5*E220/Supuestos!$B$6)*IFERROR(VLOOKUP(TRIM(C220),Supuestos!$A$17:$B$29,2,FALSE),IFERROR(VLOOKUP(TRIM(D220),Supuestos!$A$17:$B$29,2,FALSE),1))+Supuestos!$B$7*VLOOKUP(MIN(F220,4),Supuestos!$D$2:$E$5,2,TRUE)+Supuestos!$B$8,0))</f>
        <v>111</v>
      </c>
      <c r="R220" s="73">
        <f t="shared" si="25"/>
        <v>500</v>
      </c>
      <c r="S220" s="76">
        <f t="shared" si="26"/>
        <v>0.38560411311053983</v>
      </c>
      <c r="T220" s="74">
        <f t="shared" si="27"/>
        <v>0.19280205655526991</v>
      </c>
    </row>
    <row r="221" spans="3:20" ht="15" customHeight="1" thickBot="1" x14ac:dyDescent="0.35">
      <c r="C221" s="22" t="s">
        <v>40</v>
      </c>
      <c r="D221" s="23" t="s">
        <v>41</v>
      </c>
      <c r="E221" s="24">
        <v>58</v>
      </c>
      <c r="F221" s="24">
        <v>2</v>
      </c>
      <c r="G221" s="24">
        <v>0</v>
      </c>
      <c r="H221" s="24">
        <v>0</v>
      </c>
      <c r="I221" s="24">
        <v>410</v>
      </c>
      <c r="J221" s="24" t="s">
        <v>21</v>
      </c>
      <c r="K221" s="25">
        <v>16400</v>
      </c>
      <c r="L221" s="25">
        <v>32800</v>
      </c>
      <c r="M221" s="68">
        <f t="shared" si="21"/>
        <v>1366.6666666666667</v>
      </c>
      <c r="N221" s="68">
        <f t="shared" si="22"/>
        <v>2733.3333333333335</v>
      </c>
      <c r="O221" s="89">
        <f t="shared" si="23"/>
        <v>0.3</v>
      </c>
      <c r="P221" s="26">
        <f t="shared" si="24"/>
        <v>0.15</v>
      </c>
      <c r="Q221" s="66">
        <f>IF(OR(E221="",F221=""),"",ROUND((Supuestos!$B$2+Supuestos!$B$3)*(Supuestos!$B$4+Supuestos!$B$5*E221/Supuestos!$B$6)*IFERROR(VLOOKUP(TRIM(C221),Supuestos!$A$17:$B$29,2,FALSE),IFERROR(VLOOKUP(TRIM(D221),Supuestos!$A$17:$B$29,2,FALSE),1))+Supuestos!$B$7*VLOOKUP(MIN(F221,4),Supuestos!$D$2:$E$5,2,TRUE)+Supuestos!$B$8,0))</f>
        <v>112</v>
      </c>
      <c r="R221" s="73">
        <f t="shared" si="25"/>
        <v>522</v>
      </c>
      <c r="S221" s="76">
        <f t="shared" si="26"/>
        <v>0.38195121951219513</v>
      </c>
      <c r="T221" s="74">
        <f t="shared" si="27"/>
        <v>0.19097560975609756</v>
      </c>
    </row>
    <row r="222" spans="3:20" ht="15" customHeight="1" thickBot="1" x14ac:dyDescent="0.35">
      <c r="C222" s="22" t="s">
        <v>40</v>
      </c>
      <c r="D222" s="23" t="s">
        <v>41</v>
      </c>
      <c r="E222" s="24">
        <v>55</v>
      </c>
      <c r="F222" s="24">
        <v>2</v>
      </c>
      <c r="G222" s="24">
        <v>0</v>
      </c>
      <c r="H222" s="24">
        <v>0</v>
      </c>
      <c r="I222" s="24">
        <v>389</v>
      </c>
      <c r="J222" s="24" t="s">
        <v>21</v>
      </c>
      <c r="K222" s="25">
        <v>15560</v>
      </c>
      <c r="L222" s="25">
        <v>31120</v>
      </c>
      <c r="M222" s="68">
        <f t="shared" si="21"/>
        <v>1296.6666666666667</v>
      </c>
      <c r="N222" s="68">
        <f t="shared" si="22"/>
        <v>2593.3333333333335</v>
      </c>
      <c r="O222" s="89">
        <f t="shared" si="23"/>
        <v>0.3</v>
      </c>
      <c r="P222" s="26">
        <f t="shared" si="24"/>
        <v>0.15</v>
      </c>
      <c r="Q222" s="66">
        <f>IF(OR(E222="",F222=""),"",ROUND((Supuestos!$B$2+Supuestos!$B$3)*(Supuestos!$B$4+Supuestos!$B$5*E222/Supuestos!$B$6)*IFERROR(VLOOKUP(TRIM(C222),Supuestos!$A$17:$B$29,2,FALSE),IFERROR(VLOOKUP(TRIM(D222),Supuestos!$A$17:$B$29,2,FALSE),1))+Supuestos!$B$7*VLOOKUP(MIN(F222,4),Supuestos!$D$2:$E$5,2,TRUE)+Supuestos!$B$8,0))</f>
        <v>111</v>
      </c>
      <c r="R222" s="73">
        <f t="shared" si="25"/>
        <v>500</v>
      </c>
      <c r="S222" s="76">
        <f t="shared" si="26"/>
        <v>0.38560411311053983</v>
      </c>
      <c r="T222" s="74">
        <f t="shared" si="27"/>
        <v>0.19280205655526991</v>
      </c>
    </row>
    <row r="223" spans="3:20" ht="15" customHeight="1" thickBot="1" x14ac:dyDescent="0.35">
      <c r="C223" s="22" t="s">
        <v>40</v>
      </c>
      <c r="D223" s="23" t="s">
        <v>41</v>
      </c>
      <c r="E223" s="24">
        <v>55</v>
      </c>
      <c r="F223" s="24">
        <v>2</v>
      </c>
      <c r="G223" s="24">
        <v>0</v>
      </c>
      <c r="H223" s="24">
        <v>0</v>
      </c>
      <c r="I223" s="24">
        <v>389</v>
      </c>
      <c r="J223" s="24" t="s">
        <v>21</v>
      </c>
      <c r="K223" s="25">
        <v>15560</v>
      </c>
      <c r="L223" s="25">
        <v>31120</v>
      </c>
      <c r="M223" s="68">
        <f t="shared" si="21"/>
        <v>1296.6666666666667</v>
      </c>
      <c r="N223" s="68">
        <f t="shared" si="22"/>
        <v>2593.3333333333335</v>
      </c>
      <c r="O223" s="89">
        <f t="shared" si="23"/>
        <v>0.3</v>
      </c>
      <c r="P223" s="26">
        <f t="shared" si="24"/>
        <v>0.15</v>
      </c>
      <c r="Q223" s="66">
        <f>IF(OR(E223="",F223=""),"",ROUND((Supuestos!$B$2+Supuestos!$B$3)*(Supuestos!$B$4+Supuestos!$B$5*E223/Supuestos!$B$6)*IFERROR(VLOOKUP(TRIM(C223),Supuestos!$A$17:$B$29,2,FALSE),IFERROR(VLOOKUP(TRIM(D223),Supuestos!$A$17:$B$29,2,FALSE),1))+Supuestos!$B$7*VLOOKUP(MIN(F223,4),Supuestos!$D$2:$E$5,2,TRUE)+Supuestos!$B$8,0))</f>
        <v>111</v>
      </c>
      <c r="R223" s="73">
        <f t="shared" si="25"/>
        <v>500</v>
      </c>
      <c r="S223" s="76">
        <f t="shared" si="26"/>
        <v>0.38560411311053983</v>
      </c>
      <c r="T223" s="74">
        <f t="shared" si="27"/>
        <v>0.19280205655526991</v>
      </c>
    </row>
    <row r="224" spans="3:20" ht="15" customHeight="1" thickBot="1" x14ac:dyDescent="0.35">
      <c r="C224" s="22" t="s">
        <v>40</v>
      </c>
      <c r="D224" s="23" t="s">
        <v>41</v>
      </c>
      <c r="E224" s="24">
        <v>87</v>
      </c>
      <c r="F224" s="24">
        <v>2</v>
      </c>
      <c r="G224" s="24">
        <v>0</v>
      </c>
      <c r="H224" s="24">
        <v>0</v>
      </c>
      <c r="I224" s="24">
        <v>465</v>
      </c>
      <c r="J224" s="24" t="s">
        <v>21</v>
      </c>
      <c r="K224" s="25">
        <v>18600</v>
      </c>
      <c r="L224" s="25">
        <v>37200</v>
      </c>
      <c r="M224" s="68">
        <f t="shared" si="21"/>
        <v>1550</v>
      </c>
      <c r="N224" s="68">
        <f t="shared" si="22"/>
        <v>3100</v>
      </c>
      <c r="O224" s="89">
        <f t="shared" si="23"/>
        <v>0.3</v>
      </c>
      <c r="P224" s="26">
        <f t="shared" si="24"/>
        <v>0.15</v>
      </c>
      <c r="Q224" s="66">
        <f>IF(OR(E224="",F224=""),"",ROUND((Supuestos!$B$2+Supuestos!$B$3)*(Supuestos!$B$4+Supuestos!$B$5*E224/Supuestos!$B$6)*IFERROR(VLOOKUP(TRIM(C224),Supuestos!$A$17:$B$29,2,FALSE),IFERROR(VLOOKUP(TRIM(D224),Supuestos!$A$17:$B$29,2,FALSE),1))+Supuestos!$B$7*VLOOKUP(MIN(F224,4),Supuestos!$D$2:$E$5,2,TRUE)+Supuestos!$B$8,0))</f>
        <v>120</v>
      </c>
      <c r="R224" s="73">
        <f t="shared" si="25"/>
        <v>585</v>
      </c>
      <c r="S224" s="76">
        <f t="shared" si="26"/>
        <v>0.3774193548387097</v>
      </c>
      <c r="T224" s="74">
        <f t="shared" si="27"/>
        <v>0.18870967741935485</v>
      </c>
    </row>
    <row r="225" spans="3:20" ht="15" thickBot="1" x14ac:dyDescent="0.35">
      <c r="C225" s="22" t="s">
        <v>42</v>
      </c>
      <c r="D225" s="18" t="s">
        <v>41</v>
      </c>
      <c r="E225" s="64">
        <v>77</v>
      </c>
      <c r="F225" s="64">
        <v>3</v>
      </c>
      <c r="G225" s="64">
        <v>1</v>
      </c>
      <c r="H225" s="64">
        <v>0</v>
      </c>
      <c r="I225" s="64">
        <v>632</v>
      </c>
      <c r="J225" s="18" t="s">
        <v>18</v>
      </c>
      <c r="K225" s="65">
        <v>25280</v>
      </c>
      <c r="L225" s="65">
        <v>50560</v>
      </c>
      <c r="M225" s="68">
        <f t="shared" si="21"/>
        <v>2106.6666666666665</v>
      </c>
      <c r="N225" s="68">
        <f t="shared" si="22"/>
        <v>4213.333333333333</v>
      </c>
      <c r="O225" s="89">
        <f t="shared" si="23"/>
        <v>0.30000000000000004</v>
      </c>
      <c r="P225" s="26">
        <f t="shared" si="24"/>
        <v>0.15000000000000002</v>
      </c>
      <c r="Q225" s="66">
        <f>IF(OR(E225="",F225=""),"",ROUND((Supuestos!$B$2+Supuestos!$B$3)*(Supuestos!$B$4+Supuestos!$B$5*E225/Supuestos!$B$6)*IFERROR(VLOOKUP(TRIM(C225),Supuestos!$A$17:$B$29,2,FALSE),IFERROR(VLOOKUP(TRIM(D225),Supuestos!$A$17:$B$29,2,FALSE),1))+Supuestos!$B$7*VLOOKUP(MIN(F225,4),Supuestos!$D$2:$E$5,2,TRUE)+Supuestos!$B$8,0))</f>
        <v>122</v>
      </c>
      <c r="R225" s="73">
        <f t="shared" si="25"/>
        <v>754</v>
      </c>
      <c r="S225" s="76">
        <f t="shared" si="26"/>
        <v>0.35791139240506331</v>
      </c>
      <c r="T225" s="74">
        <f t="shared" si="27"/>
        <v>0.17895569620253166</v>
      </c>
    </row>
    <row r="226" spans="3:20" ht="15" thickBot="1" x14ac:dyDescent="0.35">
      <c r="C226" s="22" t="s">
        <v>42</v>
      </c>
      <c r="D226" s="18" t="s">
        <v>41</v>
      </c>
      <c r="E226" s="64">
        <v>73</v>
      </c>
      <c r="F226" s="64">
        <v>3</v>
      </c>
      <c r="G226" s="64">
        <v>1</v>
      </c>
      <c r="H226" s="64">
        <v>1</v>
      </c>
      <c r="I226" s="64">
        <v>619</v>
      </c>
      <c r="J226" s="18" t="s">
        <v>18</v>
      </c>
      <c r="K226" s="65">
        <v>24760</v>
      </c>
      <c r="L226" s="65">
        <v>49520</v>
      </c>
      <c r="M226" s="68">
        <f t="shared" si="21"/>
        <v>2063.3333333333335</v>
      </c>
      <c r="N226" s="68">
        <f t="shared" si="22"/>
        <v>4126.666666666667</v>
      </c>
      <c r="O226" s="89">
        <f t="shared" si="23"/>
        <v>0.3</v>
      </c>
      <c r="P226" s="26">
        <f t="shared" si="24"/>
        <v>0.15</v>
      </c>
      <c r="Q226" s="66">
        <f>IF(OR(E226="",F226=""),"",ROUND((Supuestos!$B$2+Supuestos!$B$3)*(Supuestos!$B$4+Supuestos!$B$5*E226/Supuestos!$B$6)*IFERROR(VLOOKUP(TRIM(C226),Supuestos!$A$17:$B$29,2,FALSE),IFERROR(VLOOKUP(TRIM(D226),Supuestos!$A$17:$B$29,2,FALSE),1))+Supuestos!$B$7*VLOOKUP(MIN(F226,4),Supuestos!$D$2:$E$5,2,TRUE)+Supuestos!$B$8,0))</f>
        <v>120</v>
      </c>
      <c r="R226" s="73">
        <f t="shared" si="25"/>
        <v>739</v>
      </c>
      <c r="S226" s="76">
        <f t="shared" si="26"/>
        <v>0.35815831987075925</v>
      </c>
      <c r="T226" s="74">
        <f t="shared" si="27"/>
        <v>0.17907915993537962</v>
      </c>
    </row>
    <row r="227" spans="3:20" ht="15" thickBot="1" x14ac:dyDescent="0.35">
      <c r="C227" s="22" t="s">
        <v>42</v>
      </c>
      <c r="D227" s="18" t="s">
        <v>41</v>
      </c>
      <c r="E227" s="64">
        <v>82</v>
      </c>
      <c r="F227" s="64">
        <v>3</v>
      </c>
      <c r="G227" s="64">
        <v>1</v>
      </c>
      <c r="H227" s="64">
        <v>0</v>
      </c>
      <c r="I227" s="64">
        <v>650</v>
      </c>
      <c r="J227" s="18" t="s">
        <v>18</v>
      </c>
      <c r="K227" s="65">
        <v>26000</v>
      </c>
      <c r="L227" s="65">
        <v>52000</v>
      </c>
      <c r="M227" s="68">
        <f t="shared" si="21"/>
        <v>2166.6666666666665</v>
      </c>
      <c r="N227" s="68">
        <f t="shared" si="22"/>
        <v>4333.333333333333</v>
      </c>
      <c r="O227" s="89">
        <f t="shared" si="23"/>
        <v>0.30000000000000004</v>
      </c>
      <c r="P227" s="26">
        <f t="shared" si="24"/>
        <v>0.15000000000000002</v>
      </c>
      <c r="Q227" s="66">
        <f>IF(OR(E227="",F227=""),"",ROUND((Supuestos!$B$2+Supuestos!$B$3)*(Supuestos!$B$4+Supuestos!$B$5*E227/Supuestos!$B$6)*IFERROR(VLOOKUP(TRIM(C227),Supuestos!$A$17:$B$29,2,FALSE),IFERROR(VLOOKUP(TRIM(D227),Supuestos!$A$17:$B$29,2,FALSE),1))+Supuestos!$B$7*VLOOKUP(MIN(F227,4),Supuestos!$D$2:$E$5,2,TRUE)+Supuestos!$B$8,0))</f>
        <v>123</v>
      </c>
      <c r="R227" s="73">
        <f t="shared" si="25"/>
        <v>773</v>
      </c>
      <c r="S227" s="76">
        <f t="shared" si="26"/>
        <v>0.35676923076923078</v>
      </c>
      <c r="T227" s="74">
        <f t="shared" si="27"/>
        <v>0.17838461538461539</v>
      </c>
    </row>
    <row r="228" spans="3:20" ht="15" thickBot="1" x14ac:dyDescent="0.35">
      <c r="C228" s="22" t="s">
        <v>42</v>
      </c>
      <c r="D228" s="18" t="s">
        <v>41</v>
      </c>
      <c r="E228" s="64">
        <v>77</v>
      </c>
      <c r="F228" s="64">
        <v>3</v>
      </c>
      <c r="G228" s="64">
        <v>1</v>
      </c>
      <c r="H228" s="64">
        <v>0</v>
      </c>
      <c r="I228" s="64">
        <v>632</v>
      </c>
      <c r="J228" s="18" t="s">
        <v>18</v>
      </c>
      <c r="K228" s="65">
        <v>25280</v>
      </c>
      <c r="L228" s="65">
        <v>50560</v>
      </c>
      <c r="M228" s="68">
        <f t="shared" si="21"/>
        <v>2106.6666666666665</v>
      </c>
      <c r="N228" s="68">
        <f t="shared" si="22"/>
        <v>4213.333333333333</v>
      </c>
      <c r="O228" s="89">
        <f t="shared" si="23"/>
        <v>0.30000000000000004</v>
      </c>
      <c r="P228" s="26">
        <f t="shared" si="24"/>
        <v>0.15000000000000002</v>
      </c>
      <c r="Q228" s="66">
        <f>IF(OR(E228="",F228=""),"",ROUND((Supuestos!$B$2+Supuestos!$B$3)*(Supuestos!$B$4+Supuestos!$B$5*E228/Supuestos!$B$6)*IFERROR(VLOOKUP(TRIM(C228),Supuestos!$A$17:$B$29,2,FALSE),IFERROR(VLOOKUP(TRIM(D228),Supuestos!$A$17:$B$29,2,FALSE),1))+Supuestos!$B$7*VLOOKUP(MIN(F228,4),Supuestos!$D$2:$E$5,2,TRUE)+Supuestos!$B$8,0))</f>
        <v>122</v>
      </c>
      <c r="R228" s="73">
        <f t="shared" si="25"/>
        <v>754</v>
      </c>
      <c r="S228" s="76">
        <f t="shared" si="26"/>
        <v>0.35791139240506331</v>
      </c>
      <c r="T228" s="74">
        <f t="shared" si="27"/>
        <v>0.17895569620253166</v>
      </c>
    </row>
    <row r="229" spans="3:20" ht="15" thickBot="1" x14ac:dyDescent="0.35">
      <c r="C229" s="22" t="s">
        <v>42</v>
      </c>
      <c r="D229" s="18" t="s">
        <v>41</v>
      </c>
      <c r="E229" s="64">
        <v>73</v>
      </c>
      <c r="F229" s="64">
        <v>3</v>
      </c>
      <c r="G229" s="64">
        <v>1</v>
      </c>
      <c r="H229" s="64">
        <v>0</v>
      </c>
      <c r="I229" s="64">
        <v>619</v>
      </c>
      <c r="J229" s="18" t="s">
        <v>18</v>
      </c>
      <c r="K229" s="65">
        <v>24760</v>
      </c>
      <c r="L229" s="65">
        <v>49520</v>
      </c>
      <c r="M229" s="68">
        <f t="shared" si="21"/>
        <v>2063.3333333333335</v>
      </c>
      <c r="N229" s="68">
        <f t="shared" si="22"/>
        <v>4126.666666666667</v>
      </c>
      <c r="O229" s="89">
        <f t="shared" si="23"/>
        <v>0.3</v>
      </c>
      <c r="P229" s="26">
        <f t="shared" si="24"/>
        <v>0.15</v>
      </c>
      <c r="Q229" s="66">
        <f>IF(OR(E229="",F229=""),"",ROUND((Supuestos!$B$2+Supuestos!$B$3)*(Supuestos!$B$4+Supuestos!$B$5*E229/Supuestos!$B$6)*IFERROR(VLOOKUP(TRIM(C229),Supuestos!$A$17:$B$29,2,FALSE),IFERROR(VLOOKUP(TRIM(D229),Supuestos!$A$17:$B$29,2,FALSE),1))+Supuestos!$B$7*VLOOKUP(MIN(F229,4),Supuestos!$D$2:$E$5,2,TRUE)+Supuestos!$B$8,0))</f>
        <v>120</v>
      </c>
      <c r="R229" s="73">
        <f t="shared" si="25"/>
        <v>739</v>
      </c>
      <c r="S229" s="76">
        <f t="shared" si="26"/>
        <v>0.35815831987075925</v>
      </c>
      <c r="T229" s="74">
        <f t="shared" si="27"/>
        <v>0.17907915993537962</v>
      </c>
    </row>
    <row r="230" spans="3:20" ht="15" thickBot="1" x14ac:dyDescent="0.35">
      <c r="C230" s="22" t="s">
        <v>42</v>
      </c>
      <c r="D230" s="18" t="s">
        <v>41</v>
      </c>
      <c r="E230" s="64">
        <v>82</v>
      </c>
      <c r="F230" s="64">
        <v>3</v>
      </c>
      <c r="G230" s="64">
        <v>1</v>
      </c>
      <c r="H230" s="64">
        <v>0</v>
      </c>
      <c r="I230" s="64">
        <v>650</v>
      </c>
      <c r="J230" s="18" t="s">
        <v>18</v>
      </c>
      <c r="K230" s="65">
        <v>26000</v>
      </c>
      <c r="L230" s="65">
        <v>52000</v>
      </c>
      <c r="M230" s="68">
        <f t="shared" si="21"/>
        <v>2166.6666666666665</v>
      </c>
      <c r="N230" s="68">
        <f t="shared" si="22"/>
        <v>4333.333333333333</v>
      </c>
      <c r="O230" s="89">
        <f t="shared" si="23"/>
        <v>0.30000000000000004</v>
      </c>
      <c r="P230" s="26">
        <f t="shared" si="24"/>
        <v>0.15000000000000002</v>
      </c>
      <c r="Q230" s="66">
        <f>IF(OR(E230="",F230=""),"",ROUND((Supuestos!$B$2+Supuestos!$B$3)*(Supuestos!$B$4+Supuestos!$B$5*E230/Supuestos!$B$6)*IFERROR(VLOOKUP(TRIM(C230),Supuestos!$A$17:$B$29,2,FALSE),IFERROR(VLOOKUP(TRIM(D230),Supuestos!$A$17:$B$29,2,FALSE),1))+Supuestos!$B$7*VLOOKUP(MIN(F230,4),Supuestos!$D$2:$E$5,2,TRUE)+Supuestos!$B$8,0))</f>
        <v>123</v>
      </c>
      <c r="R230" s="73">
        <f t="shared" si="25"/>
        <v>773</v>
      </c>
      <c r="S230" s="76">
        <f t="shared" si="26"/>
        <v>0.35676923076923078</v>
      </c>
      <c r="T230" s="74">
        <f t="shared" si="27"/>
        <v>0.17838461538461539</v>
      </c>
    </row>
    <row r="231" spans="3:20" ht="15" thickBot="1" x14ac:dyDescent="0.35">
      <c r="C231" s="22" t="s">
        <v>42</v>
      </c>
      <c r="D231" s="18" t="s">
        <v>41</v>
      </c>
      <c r="E231" s="64">
        <v>108</v>
      </c>
      <c r="F231" s="64">
        <v>2</v>
      </c>
      <c r="G231" s="64">
        <v>2</v>
      </c>
      <c r="H231" s="64">
        <v>0</v>
      </c>
      <c r="I231" s="64">
        <v>787</v>
      </c>
      <c r="J231" s="64" t="s">
        <v>21</v>
      </c>
      <c r="K231" s="65">
        <v>31480</v>
      </c>
      <c r="L231" s="65">
        <v>62960</v>
      </c>
      <c r="M231" s="68">
        <f t="shared" si="21"/>
        <v>2623.3333333333335</v>
      </c>
      <c r="N231" s="68">
        <f t="shared" si="22"/>
        <v>5246.666666666667</v>
      </c>
      <c r="O231" s="89">
        <f t="shared" si="23"/>
        <v>0.3</v>
      </c>
      <c r="P231" s="26">
        <f t="shared" si="24"/>
        <v>0.15</v>
      </c>
      <c r="Q231" s="66">
        <f>IF(OR(E231="",F231=""),"",ROUND((Supuestos!$B$2+Supuestos!$B$3)*(Supuestos!$B$4+Supuestos!$B$5*E231/Supuestos!$B$6)*IFERROR(VLOOKUP(TRIM(C231),Supuestos!$A$17:$B$29,2,FALSE),IFERROR(VLOOKUP(TRIM(D231),Supuestos!$A$17:$B$29,2,FALSE),1))+Supuestos!$B$7*VLOOKUP(MIN(F231,4),Supuestos!$D$2:$E$5,2,TRUE)+Supuestos!$B$8,0))</f>
        <v>126</v>
      </c>
      <c r="R231" s="73">
        <f t="shared" si="25"/>
        <v>913</v>
      </c>
      <c r="S231" s="76">
        <f t="shared" si="26"/>
        <v>0.34803049555273186</v>
      </c>
      <c r="T231" s="74">
        <f t="shared" si="27"/>
        <v>0.17401524777636593</v>
      </c>
    </row>
    <row r="232" spans="3:20" ht="15" thickBot="1" x14ac:dyDescent="0.35">
      <c r="C232" s="22" t="s">
        <v>42</v>
      </c>
      <c r="D232" s="18" t="s">
        <v>41</v>
      </c>
      <c r="E232" s="64">
        <v>73</v>
      </c>
      <c r="F232" s="64">
        <v>3</v>
      </c>
      <c r="G232" s="64">
        <v>1</v>
      </c>
      <c r="H232" s="64">
        <v>0</v>
      </c>
      <c r="I232" s="64">
        <v>621</v>
      </c>
      <c r="J232" s="18" t="s">
        <v>18</v>
      </c>
      <c r="K232" s="65">
        <v>24840</v>
      </c>
      <c r="L232" s="65">
        <v>49680</v>
      </c>
      <c r="M232" s="68">
        <f t="shared" si="21"/>
        <v>2070</v>
      </c>
      <c r="N232" s="68">
        <f t="shared" si="22"/>
        <v>4140</v>
      </c>
      <c r="O232" s="89">
        <f t="shared" si="23"/>
        <v>0.3</v>
      </c>
      <c r="P232" s="26">
        <f t="shared" si="24"/>
        <v>0.15</v>
      </c>
      <c r="Q232" s="66">
        <f>IF(OR(E232="",F232=""),"",ROUND((Supuestos!$B$2+Supuestos!$B$3)*(Supuestos!$B$4+Supuestos!$B$5*E232/Supuestos!$B$6)*IFERROR(VLOOKUP(TRIM(C232),Supuestos!$A$17:$B$29,2,FALSE),IFERROR(VLOOKUP(TRIM(D232),Supuestos!$A$17:$B$29,2,FALSE),1))+Supuestos!$B$7*VLOOKUP(MIN(F232,4),Supuestos!$D$2:$E$5,2,TRUE)+Supuestos!$B$8,0))</f>
        <v>120</v>
      </c>
      <c r="R232" s="73">
        <f t="shared" si="25"/>
        <v>741</v>
      </c>
      <c r="S232" s="76">
        <f t="shared" si="26"/>
        <v>0.35797101449275365</v>
      </c>
      <c r="T232" s="74">
        <f t="shared" si="27"/>
        <v>0.17898550724637682</v>
      </c>
    </row>
    <row r="233" spans="3:20" ht="15" thickBot="1" x14ac:dyDescent="0.35">
      <c r="C233" s="22" t="s">
        <v>42</v>
      </c>
      <c r="D233" s="18" t="s">
        <v>41</v>
      </c>
      <c r="E233" s="64">
        <v>109</v>
      </c>
      <c r="F233" s="64">
        <v>3</v>
      </c>
      <c r="G233" s="64">
        <v>1</v>
      </c>
      <c r="H233" s="64">
        <v>0</v>
      </c>
      <c r="I233" s="64">
        <v>794</v>
      </c>
      <c r="J233" s="18" t="s">
        <v>18</v>
      </c>
      <c r="K233" s="65">
        <v>31760</v>
      </c>
      <c r="L233" s="65">
        <v>63520</v>
      </c>
      <c r="M233" s="68">
        <f t="shared" si="21"/>
        <v>2646.6666666666665</v>
      </c>
      <c r="N233" s="68">
        <f t="shared" si="22"/>
        <v>5293.333333333333</v>
      </c>
      <c r="O233" s="89">
        <f t="shared" si="23"/>
        <v>0.30000000000000004</v>
      </c>
      <c r="P233" s="26">
        <f t="shared" si="24"/>
        <v>0.15000000000000002</v>
      </c>
      <c r="Q233" s="66">
        <f>IF(OR(E233="",F233=""),"",ROUND((Supuestos!$B$2+Supuestos!$B$3)*(Supuestos!$B$4+Supuestos!$B$5*E233/Supuestos!$B$6)*IFERROR(VLOOKUP(TRIM(C233),Supuestos!$A$17:$B$29,2,FALSE),IFERROR(VLOOKUP(TRIM(D233),Supuestos!$A$17:$B$29,2,FALSE),1))+Supuestos!$B$7*VLOOKUP(MIN(F233,4),Supuestos!$D$2:$E$5,2,TRUE)+Supuestos!$B$8,0))</f>
        <v>131</v>
      </c>
      <c r="R233" s="73">
        <f t="shared" si="25"/>
        <v>925</v>
      </c>
      <c r="S233" s="76">
        <f t="shared" si="26"/>
        <v>0.34949622166246852</v>
      </c>
      <c r="T233" s="74">
        <f t="shared" si="27"/>
        <v>0.17474811083123426</v>
      </c>
    </row>
    <row r="234" spans="3:20" ht="15" customHeight="1" thickBot="1" x14ac:dyDescent="0.35">
      <c r="C234" s="22" t="s">
        <v>43</v>
      </c>
      <c r="D234" s="23" t="s">
        <v>41</v>
      </c>
      <c r="E234" s="24">
        <v>82</v>
      </c>
      <c r="F234" s="24">
        <v>2</v>
      </c>
      <c r="G234" s="24">
        <v>0</v>
      </c>
      <c r="H234" s="24">
        <v>0</v>
      </c>
      <c r="I234" s="24">
        <v>563</v>
      </c>
      <c r="J234" s="24" t="s">
        <v>21</v>
      </c>
      <c r="K234" s="25">
        <v>22520</v>
      </c>
      <c r="L234" s="25">
        <v>45040</v>
      </c>
      <c r="M234" s="68">
        <f t="shared" si="21"/>
        <v>1876.6666666666667</v>
      </c>
      <c r="N234" s="68">
        <f t="shared" si="22"/>
        <v>3753.3333333333335</v>
      </c>
      <c r="O234" s="89">
        <f t="shared" si="23"/>
        <v>0.3</v>
      </c>
      <c r="P234" s="26">
        <f t="shared" si="24"/>
        <v>0.15</v>
      </c>
      <c r="Q234" s="66">
        <f>IF(OR(E234="",F234=""),"",ROUND((Supuestos!$B$2+Supuestos!$B$3)*(Supuestos!$B$4+Supuestos!$B$5*E234/Supuestos!$B$6)*IFERROR(VLOOKUP(TRIM(C234),Supuestos!$A$17:$B$29,2,FALSE),IFERROR(VLOOKUP(TRIM(D234),Supuestos!$A$17:$B$29,2,FALSE),1))+Supuestos!$B$7*VLOOKUP(MIN(F234,4),Supuestos!$D$2:$E$5,2,TRUE)+Supuestos!$B$8,0))</f>
        <v>119</v>
      </c>
      <c r="R234" s="73">
        <f t="shared" si="25"/>
        <v>682</v>
      </c>
      <c r="S234" s="76">
        <f t="shared" si="26"/>
        <v>0.36341030195381879</v>
      </c>
      <c r="T234" s="74">
        <f t="shared" si="27"/>
        <v>0.1817051509769094</v>
      </c>
    </row>
    <row r="235" spans="3:20" ht="15" customHeight="1" thickBot="1" x14ac:dyDescent="0.35">
      <c r="C235" s="22" t="s">
        <v>43</v>
      </c>
      <c r="D235" s="23" t="s">
        <v>41</v>
      </c>
      <c r="E235" s="24">
        <v>82</v>
      </c>
      <c r="F235" s="24">
        <v>2</v>
      </c>
      <c r="G235" s="24">
        <v>0</v>
      </c>
      <c r="H235" s="24">
        <v>0</v>
      </c>
      <c r="I235" s="24">
        <v>563</v>
      </c>
      <c r="J235" s="24" t="s">
        <v>21</v>
      </c>
      <c r="K235" s="25">
        <v>22520</v>
      </c>
      <c r="L235" s="25">
        <v>45040</v>
      </c>
      <c r="M235" s="68">
        <f t="shared" si="21"/>
        <v>1876.6666666666667</v>
      </c>
      <c r="N235" s="68">
        <f t="shared" si="22"/>
        <v>3753.3333333333335</v>
      </c>
      <c r="O235" s="89">
        <f t="shared" si="23"/>
        <v>0.3</v>
      </c>
      <c r="P235" s="26">
        <f t="shared" si="24"/>
        <v>0.15</v>
      </c>
      <c r="Q235" s="66">
        <f>IF(OR(E235="",F235=""),"",ROUND((Supuestos!$B$2+Supuestos!$B$3)*(Supuestos!$B$4+Supuestos!$B$5*E235/Supuestos!$B$6)*IFERROR(VLOOKUP(TRIM(C235),Supuestos!$A$17:$B$29,2,FALSE),IFERROR(VLOOKUP(TRIM(D235),Supuestos!$A$17:$B$29,2,FALSE),1))+Supuestos!$B$7*VLOOKUP(MIN(F235,4),Supuestos!$D$2:$E$5,2,TRUE)+Supuestos!$B$8,0))</f>
        <v>119</v>
      </c>
      <c r="R235" s="73">
        <f t="shared" si="25"/>
        <v>682</v>
      </c>
      <c r="S235" s="76">
        <f t="shared" si="26"/>
        <v>0.36341030195381879</v>
      </c>
      <c r="T235" s="74">
        <f t="shared" si="27"/>
        <v>0.1817051509769094</v>
      </c>
    </row>
    <row r="236" spans="3:20" ht="15" customHeight="1" thickBot="1" x14ac:dyDescent="0.35">
      <c r="C236" s="18" t="s">
        <v>43</v>
      </c>
      <c r="D236" s="19" t="s">
        <v>41</v>
      </c>
      <c r="E236" s="20">
        <v>64</v>
      </c>
      <c r="F236" s="20">
        <v>2</v>
      </c>
      <c r="G236" s="20">
        <v>0</v>
      </c>
      <c r="H236" s="20">
        <v>0</v>
      </c>
      <c r="I236" s="20">
        <v>466</v>
      </c>
      <c r="J236" s="20" t="s">
        <v>21</v>
      </c>
      <c r="K236" s="21">
        <v>18640</v>
      </c>
      <c r="L236" s="21">
        <v>37280</v>
      </c>
      <c r="M236" s="68">
        <f t="shared" si="21"/>
        <v>1553.3333333333333</v>
      </c>
      <c r="N236" s="68">
        <f t="shared" si="22"/>
        <v>3106.6666666666665</v>
      </c>
      <c r="O236" s="89">
        <f t="shared" si="23"/>
        <v>0.3</v>
      </c>
      <c r="P236" s="26">
        <f t="shared" si="24"/>
        <v>0.15</v>
      </c>
      <c r="Q236" s="66">
        <f>IF(OR(E236="",F236=""),"",ROUND((Supuestos!$B$2+Supuestos!$B$3)*(Supuestos!$B$4+Supuestos!$B$5*E236/Supuestos!$B$6)*IFERROR(VLOOKUP(TRIM(C236),Supuestos!$A$17:$B$29,2,FALSE),IFERROR(VLOOKUP(TRIM(D236),Supuestos!$A$17:$B$29,2,FALSE),1))+Supuestos!$B$7*VLOOKUP(MIN(F236,4),Supuestos!$D$2:$E$5,2,TRUE)+Supuestos!$B$8,0))</f>
        <v>114</v>
      </c>
      <c r="R236" s="73">
        <f t="shared" si="25"/>
        <v>580</v>
      </c>
      <c r="S236" s="76">
        <f t="shared" si="26"/>
        <v>0.37339055793991416</v>
      </c>
      <c r="T236" s="74">
        <f t="shared" si="27"/>
        <v>0.18669527896995708</v>
      </c>
    </row>
    <row r="237" spans="3:20" ht="15" customHeight="1" thickBot="1" x14ac:dyDescent="0.35">
      <c r="C237" s="22" t="s">
        <v>43</v>
      </c>
      <c r="D237" s="23" t="s">
        <v>41</v>
      </c>
      <c r="E237" s="24">
        <v>84</v>
      </c>
      <c r="F237" s="24">
        <v>2</v>
      </c>
      <c r="G237" s="24">
        <v>0</v>
      </c>
      <c r="H237" s="24">
        <v>0</v>
      </c>
      <c r="I237" s="24">
        <v>573</v>
      </c>
      <c r="J237" s="24" t="s">
        <v>21</v>
      </c>
      <c r="K237" s="25">
        <v>22920</v>
      </c>
      <c r="L237" s="25">
        <v>45840</v>
      </c>
      <c r="M237" s="68">
        <f t="shared" si="21"/>
        <v>1910</v>
      </c>
      <c r="N237" s="68">
        <f t="shared" si="22"/>
        <v>3820</v>
      </c>
      <c r="O237" s="89">
        <f t="shared" si="23"/>
        <v>0.3</v>
      </c>
      <c r="P237" s="26">
        <f t="shared" si="24"/>
        <v>0.15</v>
      </c>
      <c r="Q237" s="66">
        <f>IF(OR(E237="",F237=""),"",ROUND((Supuestos!$B$2+Supuestos!$B$3)*(Supuestos!$B$4+Supuestos!$B$5*E237/Supuestos!$B$6)*IFERROR(VLOOKUP(TRIM(C237),Supuestos!$A$17:$B$29,2,FALSE),IFERROR(VLOOKUP(TRIM(D237),Supuestos!$A$17:$B$29,2,FALSE),1))+Supuestos!$B$7*VLOOKUP(MIN(F237,4),Supuestos!$D$2:$E$5,2,TRUE)+Supuestos!$B$8,0))</f>
        <v>120</v>
      </c>
      <c r="R237" s="73">
        <f t="shared" si="25"/>
        <v>693</v>
      </c>
      <c r="S237" s="76">
        <f t="shared" si="26"/>
        <v>0.36282722513089005</v>
      </c>
      <c r="T237" s="74">
        <f t="shared" si="27"/>
        <v>0.18141361256544503</v>
      </c>
    </row>
    <row r="238" spans="3:20" ht="15" customHeight="1" thickBot="1" x14ac:dyDescent="0.35">
      <c r="C238" s="22" t="s">
        <v>43</v>
      </c>
      <c r="D238" s="23" t="s">
        <v>41</v>
      </c>
      <c r="E238" s="24">
        <v>84</v>
      </c>
      <c r="F238" s="24">
        <v>2</v>
      </c>
      <c r="G238" s="24">
        <v>0</v>
      </c>
      <c r="H238" s="24">
        <v>0</v>
      </c>
      <c r="I238" s="24">
        <v>573</v>
      </c>
      <c r="J238" s="24" t="s">
        <v>21</v>
      </c>
      <c r="K238" s="25">
        <v>22920</v>
      </c>
      <c r="L238" s="25">
        <v>45840</v>
      </c>
      <c r="M238" s="68">
        <f t="shared" si="21"/>
        <v>1910</v>
      </c>
      <c r="N238" s="68">
        <f t="shared" si="22"/>
        <v>3820</v>
      </c>
      <c r="O238" s="89">
        <f t="shared" si="23"/>
        <v>0.3</v>
      </c>
      <c r="P238" s="26">
        <f t="shared" si="24"/>
        <v>0.15</v>
      </c>
      <c r="Q238" s="66">
        <f>IF(OR(E238="",F238=""),"",ROUND((Supuestos!$B$2+Supuestos!$B$3)*(Supuestos!$B$4+Supuestos!$B$5*E238/Supuestos!$B$6)*IFERROR(VLOOKUP(TRIM(C238),Supuestos!$A$17:$B$29,2,FALSE),IFERROR(VLOOKUP(TRIM(D238),Supuestos!$A$17:$B$29,2,FALSE),1))+Supuestos!$B$7*VLOOKUP(MIN(F238,4),Supuestos!$D$2:$E$5,2,TRUE)+Supuestos!$B$8,0))</f>
        <v>120</v>
      </c>
      <c r="R238" s="73">
        <f t="shared" si="25"/>
        <v>693</v>
      </c>
      <c r="S238" s="76">
        <f t="shared" si="26"/>
        <v>0.36282722513089005</v>
      </c>
      <c r="T238" s="74">
        <f t="shared" si="27"/>
        <v>0.18141361256544503</v>
      </c>
    </row>
    <row r="239" spans="3:20" ht="15" customHeight="1" thickBot="1" x14ac:dyDescent="0.35">
      <c r="C239" s="22" t="s">
        <v>43</v>
      </c>
      <c r="D239" s="23" t="s">
        <v>41</v>
      </c>
      <c r="E239" s="24">
        <v>86</v>
      </c>
      <c r="F239" s="24">
        <v>2</v>
      </c>
      <c r="G239" s="24">
        <v>0</v>
      </c>
      <c r="H239" s="24">
        <v>0</v>
      </c>
      <c r="I239" s="24">
        <v>579</v>
      </c>
      <c r="J239" s="24" t="s">
        <v>21</v>
      </c>
      <c r="K239" s="25">
        <v>23160</v>
      </c>
      <c r="L239" s="25">
        <v>46320</v>
      </c>
      <c r="M239" s="68">
        <f t="shared" si="21"/>
        <v>1930</v>
      </c>
      <c r="N239" s="68">
        <f t="shared" si="22"/>
        <v>3860</v>
      </c>
      <c r="O239" s="89">
        <f t="shared" si="23"/>
        <v>0.3</v>
      </c>
      <c r="P239" s="26">
        <f t="shared" si="24"/>
        <v>0.15</v>
      </c>
      <c r="Q239" s="66">
        <f>IF(OR(E239="",F239=""),"",ROUND((Supuestos!$B$2+Supuestos!$B$3)*(Supuestos!$B$4+Supuestos!$B$5*E239/Supuestos!$B$6)*IFERROR(VLOOKUP(TRIM(C239),Supuestos!$A$17:$B$29,2,FALSE),IFERROR(VLOOKUP(TRIM(D239),Supuestos!$A$17:$B$29,2,FALSE),1))+Supuestos!$B$7*VLOOKUP(MIN(F239,4),Supuestos!$D$2:$E$5,2,TRUE)+Supuestos!$B$8,0))</f>
        <v>120</v>
      </c>
      <c r="R239" s="73">
        <f t="shared" si="25"/>
        <v>699</v>
      </c>
      <c r="S239" s="76">
        <f t="shared" si="26"/>
        <v>0.3621761658031088</v>
      </c>
      <c r="T239" s="74">
        <f t="shared" si="27"/>
        <v>0.1810880829015544</v>
      </c>
    </row>
    <row r="240" spans="3:20" ht="15" customHeight="1" thickBot="1" x14ac:dyDescent="0.35">
      <c r="C240" s="22" t="s">
        <v>43</v>
      </c>
      <c r="D240" s="23" t="s">
        <v>41</v>
      </c>
      <c r="E240" s="24">
        <v>64</v>
      </c>
      <c r="F240" s="24">
        <v>1</v>
      </c>
      <c r="G240" s="24">
        <v>0</v>
      </c>
      <c r="H240" s="24">
        <v>0</v>
      </c>
      <c r="I240" s="24">
        <v>466</v>
      </c>
      <c r="J240" s="24" t="s">
        <v>22</v>
      </c>
      <c r="K240" s="25">
        <v>18640</v>
      </c>
      <c r="L240" s="25">
        <v>37280</v>
      </c>
      <c r="M240" s="68">
        <f t="shared" si="21"/>
        <v>1553.3333333333333</v>
      </c>
      <c r="N240" s="68">
        <f t="shared" si="22"/>
        <v>3106.6666666666665</v>
      </c>
      <c r="O240" s="89">
        <f t="shared" si="23"/>
        <v>0.3</v>
      </c>
      <c r="P240" s="26">
        <f t="shared" si="24"/>
        <v>0.15</v>
      </c>
      <c r="Q240" s="66">
        <f>IF(OR(E240="",F240=""),"",ROUND((Supuestos!$B$2+Supuestos!$B$3)*(Supuestos!$B$4+Supuestos!$B$5*E240/Supuestos!$B$6)*IFERROR(VLOOKUP(TRIM(C240),Supuestos!$A$17:$B$29,2,FALSE),IFERROR(VLOOKUP(TRIM(D240),Supuestos!$A$17:$B$29,2,FALSE),1))+Supuestos!$B$7*VLOOKUP(MIN(F240,4),Supuestos!$D$2:$E$5,2,TRUE)+Supuestos!$B$8,0))</f>
        <v>110</v>
      </c>
      <c r="R240" s="73">
        <f t="shared" si="25"/>
        <v>576</v>
      </c>
      <c r="S240" s="76">
        <f t="shared" si="26"/>
        <v>0.37081545064377686</v>
      </c>
      <c r="T240" s="74">
        <f t="shared" si="27"/>
        <v>0.18540772532188843</v>
      </c>
    </row>
    <row r="241" spans="3:20" ht="15" customHeight="1" thickBot="1" x14ac:dyDescent="0.35">
      <c r="C241" s="22" t="s">
        <v>43</v>
      </c>
      <c r="D241" s="23" t="s">
        <v>41</v>
      </c>
      <c r="E241" s="24">
        <v>84</v>
      </c>
      <c r="F241" s="24">
        <v>2</v>
      </c>
      <c r="G241" s="24">
        <v>0</v>
      </c>
      <c r="H241" s="24">
        <v>0</v>
      </c>
      <c r="I241" s="24">
        <v>573</v>
      </c>
      <c r="J241" s="24" t="s">
        <v>21</v>
      </c>
      <c r="K241" s="25">
        <v>22920</v>
      </c>
      <c r="L241" s="25">
        <v>45840</v>
      </c>
      <c r="M241" s="68">
        <f t="shared" si="21"/>
        <v>1910</v>
      </c>
      <c r="N241" s="68">
        <f t="shared" si="22"/>
        <v>3820</v>
      </c>
      <c r="O241" s="89">
        <f t="shared" si="23"/>
        <v>0.3</v>
      </c>
      <c r="P241" s="26">
        <f t="shared" si="24"/>
        <v>0.15</v>
      </c>
      <c r="Q241" s="66">
        <f>IF(OR(E241="",F241=""),"",ROUND((Supuestos!$B$2+Supuestos!$B$3)*(Supuestos!$B$4+Supuestos!$B$5*E241/Supuestos!$B$6)*IFERROR(VLOOKUP(TRIM(C241),Supuestos!$A$17:$B$29,2,FALSE),IFERROR(VLOOKUP(TRIM(D241),Supuestos!$A$17:$B$29,2,FALSE),1))+Supuestos!$B$7*VLOOKUP(MIN(F241,4),Supuestos!$D$2:$E$5,2,TRUE)+Supuestos!$B$8,0))</f>
        <v>120</v>
      </c>
      <c r="R241" s="73">
        <f t="shared" si="25"/>
        <v>693</v>
      </c>
      <c r="S241" s="76">
        <f t="shared" si="26"/>
        <v>0.36282722513089005</v>
      </c>
      <c r="T241" s="74">
        <f t="shared" si="27"/>
        <v>0.18141361256544503</v>
      </c>
    </row>
    <row r="242" spans="3:20" ht="15" customHeight="1" thickBot="1" x14ac:dyDescent="0.35">
      <c r="C242" s="22" t="s">
        <v>43</v>
      </c>
      <c r="D242" s="23" t="s">
        <v>41</v>
      </c>
      <c r="E242" s="24">
        <v>84</v>
      </c>
      <c r="F242" s="24">
        <v>2</v>
      </c>
      <c r="G242" s="24">
        <v>0</v>
      </c>
      <c r="H242" s="24">
        <v>0</v>
      </c>
      <c r="I242" s="24">
        <v>573</v>
      </c>
      <c r="J242" s="24" t="s">
        <v>21</v>
      </c>
      <c r="K242" s="25">
        <v>22920</v>
      </c>
      <c r="L242" s="25">
        <v>45840</v>
      </c>
      <c r="M242" s="68">
        <f t="shared" si="21"/>
        <v>1910</v>
      </c>
      <c r="N242" s="68">
        <f t="shared" si="22"/>
        <v>3820</v>
      </c>
      <c r="O242" s="89">
        <f t="shared" si="23"/>
        <v>0.3</v>
      </c>
      <c r="P242" s="26">
        <f t="shared" si="24"/>
        <v>0.15</v>
      </c>
      <c r="Q242" s="66">
        <f>IF(OR(E242="",F242=""),"",ROUND((Supuestos!$B$2+Supuestos!$B$3)*(Supuestos!$B$4+Supuestos!$B$5*E242/Supuestos!$B$6)*IFERROR(VLOOKUP(TRIM(C242),Supuestos!$A$17:$B$29,2,FALSE),IFERROR(VLOOKUP(TRIM(D242),Supuestos!$A$17:$B$29,2,FALSE),1))+Supuestos!$B$7*VLOOKUP(MIN(F242,4),Supuestos!$D$2:$E$5,2,TRUE)+Supuestos!$B$8,0))</f>
        <v>120</v>
      </c>
      <c r="R242" s="73">
        <f t="shared" si="25"/>
        <v>693</v>
      </c>
      <c r="S242" s="76">
        <f t="shared" si="26"/>
        <v>0.36282722513089005</v>
      </c>
      <c r="T242" s="74">
        <f t="shared" si="27"/>
        <v>0.18141361256544503</v>
      </c>
    </row>
    <row r="243" spans="3:20" ht="15" customHeight="1" thickBot="1" x14ac:dyDescent="0.35">
      <c r="C243" s="22" t="s">
        <v>43</v>
      </c>
      <c r="D243" s="23" t="s">
        <v>41</v>
      </c>
      <c r="E243" s="24">
        <v>86</v>
      </c>
      <c r="F243" s="24">
        <v>2</v>
      </c>
      <c r="G243" s="24">
        <v>0</v>
      </c>
      <c r="H243" s="24">
        <v>0</v>
      </c>
      <c r="I243" s="24">
        <v>579</v>
      </c>
      <c r="J243" s="24" t="s">
        <v>21</v>
      </c>
      <c r="K243" s="25">
        <v>23160</v>
      </c>
      <c r="L243" s="25">
        <v>46320</v>
      </c>
      <c r="M243" s="68">
        <f t="shared" si="21"/>
        <v>1930</v>
      </c>
      <c r="N243" s="68">
        <f t="shared" si="22"/>
        <v>3860</v>
      </c>
      <c r="O243" s="89">
        <f t="shared" si="23"/>
        <v>0.3</v>
      </c>
      <c r="P243" s="26">
        <f t="shared" si="24"/>
        <v>0.15</v>
      </c>
      <c r="Q243" s="66">
        <f>IF(OR(E243="",F243=""),"",ROUND((Supuestos!$B$2+Supuestos!$B$3)*(Supuestos!$B$4+Supuestos!$B$5*E243/Supuestos!$B$6)*IFERROR(VLOOKUP(TRIM(C243),Supuestos!$A$17:$B$29,2,FALSE),IFERROR(VLOOKUP(TRIM(D243),Supuestos!$A$17:$B$29,2,FALSE),1))+Supuestos!$B$7*VLOOKUP(MIN(F243,4),Supuestos!$D$2:$E$5,2,TRUE)+Supuestos!$B$8,0))</f>
        <v>120</v>
      </c>
      <c r="R243" s="73">
        <f t="shared" si="25"/>
        <v>699</v>
      </c>
      <c r="S243" s="76">
        <f t="shared" si="26"/>
        <v>0.3621761658031088</v>
      </c>
      <c r="T243" s="74">
        <f t="shared" si="27"/>
        <v>0.1810880829015544</v>
      </c>
    </row>
    <row r="244" spans="3:20" ht="15" customHeight="1" thickBot="1" x14ac:dyDescent="0.35">
      <c r="C244" s="22" t="s">
        <v>43</v>
      </c>
      <c r="D244" s="23" t="s">
        <v>41</v>
      </c>
      <c r="E244" s="24">
        <v>84</v>
      </c>
      <c r="F244" s="24">
        <v>2</v>
      </c>
      <c r="G244" s="24">
        <v>0</v>
      </c>
      <c r="H244" s="24">
        <v>0</v>
      </c>
      <c r="I244" s="24">
        <v>573</v>
      </c>
      <c r="J244" s="24" t="s">
        <v>21</v>
      </c>
      <c r="K244" s="25">
        <v>22920</v>
      </c>
      <c r="L244" s="25">
        <v>45840</v>
      </c>
      <c r="M244" s="68">
        <f t="shared" si="21"/>
        <v>1910</v>
      </c>
      <c r="N244" s="68">
        <f t="shared" si="22"/>
        <v>3820</v>
      </c>
      <c r="O244" s="89">
        <f t="shared" si="23"/>
        <v>0.3</v>
      </c>
      <c r="P244" s="26">
        <f t="shared" si="24"/>
        <v>0.15</v>
      </c>
      <c r="Q244" s="66">
        <f>IF(OR(E244="",F244=""),"",ROUND((Supuestos!$B$2+Supuestos!$B$3)*(Supuestos!$B$4+Supuestos!$B$5*E244/Supuestos!$B$6)*IFERROR(VLOOKUP(TRIM(C244),Supuestos!$A$17:$B$29,2,FALSE),IFERROR(VLOOKUP(TRIM(D244),Supuestos!$A$17:$B$29,2,FALSE),1))+Supuestos!$B$7*VLOOKUP(MIN(F244,4),Supuestos!$D$2:$E$5,2,TRUE)+Supuestos!$B$8,0))</f>
        <v>120</v>
      </c>
      <c r="R244" s="73">
        <f t="shared" si="25"/>
        <v>693</v>
      </c>
      <c r="S244" s="76">
        <f t="shared" si="26"/>
        <v>0.36282722513089005</v>
      </c>
      <c r="T244" s="74">
        <f t="shared" si="27"/>
        <v>0.18141361256544503</v>
      </c>
    </row>
    <row r="245" spans="3:20" ht="15" customHeight="1" thickBot="1" x14ac:dyDescent="0.35">
      <c r="C245" s="22" t="s">
        <v>43</v>
      </c>
      <c r="D245" s="23" t="s">
        <v>41</v>
      </c>
      <c r="E245" s="24">
        <v>84</v>
      </c>
      <c r="F245" s="24">
        <v>2</v>
      </c>
      <c r="G245" s="24">
        <v>0</v>
      </c>
      <c r="H245" s="24">
        <v>0</v>
      </c>
      <c r="I245" s="24">
        <v>573</v>
      </c>
      <c r="J245" s="24" t="s">
        <v>21</v>
      </c>
      <c r="K245" s="25">
        <v>22920</v>
      </c>
      <c r="L245" s="25">
        <v>45840</v>
      </c>
      <c r="M245" s="68">
        <f t="shared" si="21"/>
        <v>1910</v>
      </c>
      <c r="N245" s="68">
        <f t="shared" si="22"/>
        <v>3820</v>
      </c>
      <c r="O245" s="89">
        <f t="shared" si="23"/>
        <v>0.3</v>
      </c>
      <c r="P245" s="26">
        <f t="shared" si="24"/>
        <v>0.15</v>
      </c>
      <c r="Q245" s="66">
        <f>IF(OR(E245="",F245=""),"",ROUND((Supuestos!$B$2+Supuestos!$B$3)*(Supuestos!$B$4+Supuestos!$B$5*E245/Supuestos!$B$6)*IFERROR(VLOOKUP(TRIM(C245),Supuestos!$A$17:$B$29,2,FALSE),IFERROR(VLOOKUP(TRIM(D245),Supuestos!$A$17:$B$29,2,FALSE),1))+Supuestos!$B$7*VLOOKUP(MIN(F245,4),Supuestos!$D$2:$E$5,2,TRUE)+Supuestos!$B$8,0))</f>
        <v>120</v>
      </c>
      <c r="R245" s="73">
        <f t="shared" si="25"/>
        <v>693</v>
      </c>
      <c r="S245" s="76">
        <f t="shared" si="26"/>
        <v>0.36282722513089005</v>
      </c>
      <c r="T245" s="74">
        <f t="shared" si="27"/>
        <v>0.18141361256544503</v>
      </c>
    </row>
    <row r="246" spans="3:20" ht="15" customHeight="1" thickBot="1" x14ac:dyDescent="0.35">
      <c r="C246" s="22" t="s">
        <v>43</v>
      </c>
      <c r="D246" s="23" t="s">
        <v>41</v>
      </c>
      <c r="E246" s="24">
        <v>84</v>
      </c>
      <c r="F246" s="24">
        <v>2</v>
      </c>
      <c r="G246" s="24">
        <v>0</v>
      </c>
      <c r="H246" s="24">
        <v>0</v>
      </c>
      <c r="I246" s="24">
        <v>573</v>
      </c>
      <c r="J246" s="24" t="s">
        <v>21</v>
      </c>
      <c r="K246" s="25">
        <v>22920</v>
      </c>
      <c r="L246" s="25">
        <v>45840</v>
      </c>
      <c r="M246" s="68">
        <f t="shared" si="21"/>
        <v>1910</v>
      </c>
      <c r="N246" s="68">
        <f t="shared" si="22"/>
        <v>3820</v>
      </c>
      <c r="O246" s="89">
        <f t="shared" si="23"/>
        <v>0.3</v>
      </c>
      <c r="P246" s="26">
        <f t="shared" si="24"/>
        <v>0.15</v>
      </c>
      <c r="Q246" s="66">
        <f>IF(OR(E246="",F246=""),"",ROUND((Supuestos!$B$2+Supuestos!$B$3)*(Supuestos!$B$4+Supuestos!$B$5*E246/Supuestos!$B$6)*IFERROR(VLOOKUP(TRIM(C246),Supuestos!$A$17:$B$29,2,FALSE),IFERROR(VLOOKUP(TRIM(D246),Supuestos!$A$17:$B$29,2,FALSE),1))+Supuestos!$B$7*VLOOKUP(MIN(F246,4),Supuestos!$D$2:$E$5,2,TRUE)+Supuestos!$B$8,0))</f>
        <v>120</v>
      </c>
      <c r="R246" s="73">
        <f t="shared" si="25"/>
        <v>693</v>
      </c>
      <c r="S246" s="76">
        <f t="shared" si="26"/>
        <v>0.36282722513089005</v>
      </c>
      <c r="T246" s="74">
        <f t="shared" si="27"/>
        <v>0.18141361256544503</v>
      </c>
    </row>
    <row r="247" spans="3:20" ht="15" customHeight="1" thickBot="1" x14ac:dyDescent="0.35">
      <c r="C247" s="22" t="s">
        <v>43</v>
      </c>
      <c r="D247" s="23" t="s">
        <v>41</v>
      </c>
      <c r="E247" s="24">
        <v>56</v>
      </c>
      <c r="F247" s="24">
        <v>2</v>
      </c>
      <c r="G247" s="24">
        <v>0</v>
      </c>
      <c r="H247" s="24">
        <v>0</v>
      </c>
      <c r="I247" s="24">
        <v>391</v>
      </c>
      <c r="J247" s="24" t="s">
        <v>21</v>
      </c>
      <c r="K247" s="25">
        <v>15640</v>
      </c>
      <c r="L247" s="25">
        <v>31280</v>
      </c>
      <c r="M247" s="68">
        <f t="shared" si="21"/>
        <v>1303.3333333333333</v>
      </c>
      <c r="N247" s="68">
        <f t="shared" si="22"/>
        <v>2606.6666666666665</v>
      </c>
      <c r="O247" s="89">
        <f t="shared" si="23"/>
        <v>0.30000000000000004</v>
      </c>
      <c r="P247" s="26">
        <f t="shared" si="24"/>
        <v>0.15000000000000002</v>
      </c>
      <c r="Q247" s="66">
        <f>IF(OR(E247="",F247=""),"",ROUND((Supuestos!$B$2+Supuestos!$B$3)*(Supuestos!$B$4+Supuestos!$B$5*E247/Supuestos!$B$6)*IFERROR(VLOOKUP(TRIM(C247),Supuestos!$A$17:$B$29,2,FALSE),IFERROR(VLOOKUP(TRIM(D247),Supuestos!$A$17:$B$29,2,FALSE),1))+Supuestos!$B$7*VLOOKUP(MIN(F247,4),Supuestos!$D$2:$E$5,2,TRUE)+Supuestos!$B$8,0))</f>
        <v>112</v>
      </c>
      <c r="R247" s="73">
        <f t="shared" si="25"/>
        <v>503</v>
      </c>
      <c r="S247" s="76">
        <f t="shared" si="26"/>
        <v>0.38593350383631714</v>
      </c>
      <c r="T247" s="74">
        <f t="shared" si="27"/>
        <v>0.19296675191815857</v>
      </c>
    </row>
    <row r="248" spans="3:20" ht="15" customHeight="1" thickBot="1" x14ac:dyDescent="0.35">
      <c r="C248" s="22" t="s">
        <v>43</v>
      </c>
      <c r="D248" s="23" t="s">
        <v>41</v>
      </c>
      <c r="E248" s="24">
        <v>52</v>
      </c>
      <c r="F248" s="24">
        <v>2</v>
      </c>
      <c r="G248" s="24">
        <v>0</v>
      </c>
      <c r="H248" s="24">
        <v>0</v>
      </c>
      <c r="I248" s="24">
        <v>363</v>
      </c>
      <c r="J248" s="24" t="s">
        <v>21</v>
      </c>
      <c r="K248" s="25">
        <v>14520</v>
      </c>
      <c r="L248" s="25">
        <v>29040</v>
      </c>
      <c r="M248" s="68">
        <f t="shared" si="21"/>
        <v>1210</v>
      </c>
      <c r="N248" s="68">
        <f t="shared" si="22"/>
        <v>2420</v>
      </c>
      <c r="O248" s="89">
        <f t="shared" si="23"/>
        <v>0.3</v>
      </c>
      <c r="P248" s="26">
        <f t="shared" si="24"/>
        <v>0.15</v>
      </c>
      <c r="Q248" s="66">
        <f>IF(OR(E248="",F248=""),"",ROUND((Supuestos!$B$2+Supuestos!$B$3)*(Supuestos!$B$4+Supuestos!$B$5*E248/Supuestos!$B$6)*IFERROR(VLOOKUP(TRIM(C248),Supuestos!$A$17:$B$29,2,FALSE),IFERROR(VLOOKUP(TRIM(D248),Supuestos!$A$17:$B$29,2,FALSE),1))+Supuestos!$B$7*VLOOKUP(MIN(F248,4),Supuestos!$D$2:$E$5,2,TRUE)+Supuestos!$B$8,0))</f>
        <v>111</v>
      </c>
      <c r="R248" s="73">
        <f t="shared" si="25"/>
        <v>474</v>
      </c>
      <c r="S248" s="76">
        <f t="shared" si="26"/>
        <v>0.39173553719008264</v>
      </c>
      <c r="T248" s="74">
        <f t="shared" si="27"/>
        <v>0.19586776859504132</v>
      </c>
    </row>
    <row r="249" spans="3:20" ht="15" customHeight="1" thickBot="1" x14ac:dyDescent="0.35">
      <c r="C249" s="22" t="s">
        <v>43</v>
      </c>
      <c r="D249" s="23" t="s">
        <v>41</v>
      </c>
      <c r="E249" s="24">
        <v>60</v>
      </c>
      <c r="F249" s="24">
        <v>2</v>
      </c>
      <c r="G249" s="24">
        <v>0</v>
      </c>
      <c r="H249" s="24">
        <v>0</v>
      </c>
      <c r="I249" s="24">
        <v>419</v>
      </c>
      <c r="J249" s="24" t="s">
        <v>21</v>
      </c>
      <c r="K249" s="25">
        <v>16760</v>
      </c>
      <c r="L249" s="25">
        <v>33520</v>
      </c>
      <c r="M249" s="68">
        <f t="shared" ref="M249:M312" si="28">K249/12</f>
        <v>1396.6666666666667</v>
      </c>
      <c r="N249" s="68">
        <f t="shared" ref="N249:N312" si="29">L249/12</f>
        <v>2793.3333333333335</v>
      </c>
      <c r="O249" s="89">
        <f t="shared" ref="O249:O312" si="30">I249/M249</f>
        <v>0.3</v>
      </c>
      <c r="P249" s="26">
        <f t="shared" ref="P249:P312" si="31">I249/N249</f>
        <v>0.15</v>
      </c>
      <c r="Q249" s="66">
        <f>IF(OR(E249="",F249=""),"",ROUND((Supuestos!$B$2+Supuestos!$B$3)*(Supuestos!$B$4+Supuestos!$B$5*E249/Supuestos!$B$6)*IFERROR(VLOOKUP(TRIM(C249),Supuestos!$A$17:$B$29,2,FALSE),IFERROR(VLOOKUP(TRIM(D249),Supuestos!$A$17:$B$29,2,FALSE),1))+Supuestos!$B$7*VLOOKUP(MIN(F249,4),Supuestos!$D$2:$E$5,2,TRUE)+Supuestos!$B$8,0))</f>
        <v>113</v>
      </c>
      <c r="R249" s="73">
        <f t="shared" si="25"/>
        <v>532</v>
      </c>
      <c r="S249" s="76">
        <f t="shared" si="26"/>
        <v>0.38090692124105008</v>
      </c>
      <c r="T249" s="74">
        <f t="shared" si="27"/>
        <v>0.19045346062052504</v>
      </c>
    </row>
    <row r="250" spans="3:20" ht="15" customHeight="1" thickBot="1" x14ac:dyDescent="0.35">
      <c r="C250" s="22" t="s">
        <v>43</v>
      </c>
      <c r="D250" s="23" t="s">
        <v>41</v>
      </c>
      <c r="E250" s="24">
        <v>64</v>
      </c>
      <c r="F250" s="24">
        <v>2</v>
      </c>
      <c r="G250" s="24">
        <v>0</v>
      </c>
      <c r="H250" s="24">
        <v>0</v>
      </c>
      <c r="I250" s="24">
        <v>438</v>
      </c>
      <c r="J250" s="24" t="s">
        <v>21</v>
      </c>
      <c r="K250" s="25">
        <v>17520</v>
      </c>
      <c r="L250" s="25">
        <v>35040</v>
      </c>
      <c r="M250" s="68">
        <f t="shared" si="28"/>
        <v>1460</v>
      </c>
      <c r="N250" s="68">
        <f t="shared" si="29"/>
        <v>2920</v>
      </c>
      <c r="O250" s="89">
        <f t="shared" si="30"/>
        <v>0.3</v>
      </c>
      <c r="P250" s="26">
        <f t="shared" si="31"/>
        <v>0.15</v>
      </c>
      <c r="Q250" s="66">
        <f>IF(OR(E250="",F250=""),"",ROUND((Supuestos!$B$2+Supuestos!$B$3)*(Supuestos!$B$4+Supuestos!$B$5*E250/Supuestos!$B$6)*IFERROR(VLOOKUP(TRIM(C250),Supuestos!$A$17:$B$29,2,FALSE),IFERROR(VLOOKUP(TRIM(D250),Supuestos!$A$17:$B$29,2,FALSE),1))+Supuestos!$B$7*VLOOKUP(MIN(F250,4),Supuestos!$D$2:$E$5,2,TRUE)+Supuestos!$B$8,0))</f>
        <v>114</v>
      </c>
      <c r="R250" s="73">
        <f t="shared" ref="R250:R313" si="32">Q250+I250</f>
        <v>552</v>
      </c>
      <c r="S250" s="76">
        <f t="shared" ref="S250:S313" si="33">R250/M250</f>
        <v>0.37808219178082192</v>
      </c>
      <c r="T250" s="74">
        <f t="shared" ref="T250:T313" si="34">R250/N250</f>
        <v>0.18904109589041096</v>
      </c>
    </row>
    <row r="251" spans="3:20" ht="15" customHeight="1" thickBot="1" x14ac:dyDescent="0.35">
      <c r="C251" s="22" t="s">
        <v>43</v>
      </c>
      <c r="D251" s="23" t="s">
        <v>41</v>
      </c>
      <c r="E251" s="24">
        <v>60</v>
      </c>
      <c r="F251" s="24">
        <v>2</v>
      </c>
      <c r="G251" s="24">
        <v>0</v>
      </c>
      <c r="H251" s="24">
        <v>0</v>
      </c>
      <c r="I251" s="24">
        <v>419</v>
      </c>
      <c r="J251" s="24" t="s">
        <v>21</v>
      </c>
      <c r="K251" s="25">
        <v>16760</v>
      </c>
      <c r="L251" s="25">
        <v>33520</v>
      </c>
      <c r="M251" s="68">
        <f t="shared" si="28"/>
        <v>1396.6666666666667</v>
      </c>
      <c r="N251" s="68">
        <f t="shared" si="29"/>
        <v>2793.3333333333335</v>
      </c>
      <c r="O251" s="89">
        <f t="shared" si="30"/>
        <v>0.3</v>
      </c>
      <c r="P251" s="26">
        <f t="shared" si="31"/>
        <v>0.15</v>
      </c>
      <c r="Q251" s="66">
        <f>IF(OR(E251="",F251=""),"",ROUND((Supuestos!$B$2+Supuestos!$B$3)*(Supuestos!$B$4+Supuestos!$B$5*E251/Supuestos!$B$6)*IFERROR(VLOOKUP(TRIM(C251),Supuestos!$A$17:$B$29,2,FALSE),IFERROR(VLOOKUP(TRIM(D251),Supuestos!$A$17:$B$29,2,FALSE),1))+Supuestos!$B$7*VLOOKUP(MIN(F251,4),Supuestos!$D$2:$E$5,2,TRUE)+Supuestos!$B$8,0))</f>
        <v>113</v>
      </c>
      <c r="R251" s="73">
        <f t="shared" si="32"/>
        <v>532</v>
      </c>
      <c r="S251" s="76">
        <f t="shared" si="33"/>
        <v>0.38090692124105008</v>
      </c>
      <c r="T251" s="74">
        <f t="shared" si="34"/>
        <v>0.19045346062052504</v>
      </c>
    </row>
    <row r="252" spans="3:20" ht="15" customHeight="1" thickBot="1" x14ac:dyDescent="0.35">
      <c r="C252" s="18" t="s">
        <v>43</v>
      </c>
      <c r="D252" s="19" t="s">
        <v>41</v>
      </c>
      <c r="E252" s="20">
        <v>60</v>
      </c>
      <c r="F252" s="20">
        <v>2</v>
      </c>
      <c r="G252" s="20">
        <v>0</v>
      </c>
      <c r="H252" s="20">
        <v>0</v>
      </c>
      <c r="I252" s="20">
        <v>419</v>
      </c>
      <c r="J252" s="20" t="s">
        <v>21</v>
      </c>
      <c r="K252" s="21">
        <v>16760</v>
      </c>
      <c r="L252" s="21">
        <v>33520</v>
      </c>
      <c r="M252" s="68">
        <f t="shared" si="28"/>
        <v>1396.6666666666667</v>
      </c>
      <c r="N252" s="68">
        <f t="shared" si="29"/>
        <v>2793.3333333333335</v>
      </c>
      <c r="O252" s="89">
        <f t="shared" si="30"/>
        <v>0.3</v>
      </c>
      <c r="P252" s="26">
        <f t="shared" si="31"/>
        <v>0.15</v>
      </c>
      <c r="Q252" s="66">
        <f>IF(OR(E252="",F252=""),"",ROUND((Supuestos!$B$2+Supuestos!$B$3)*(Supuestos!$B$4+Supuestos!$B$5*E252/Supuestos!$B$6)*IFERROR(VLOOKUP(TRIM(C252),Supuestos!$A$17:$B$29,2,FALSE),IFERROR(VLOOKUP(TRIM(D252),Supuestos!$A$17:$B$29,2,FALSE),1))+Supuestos!$B$7*VLOOKUP(MIN(F252,4),Supuestos!$D$2:$E$5,2,TRUE)+Supuestos!$B$8,0))</f>
        <v>113</v>
      </c>
      <c r="R252" s="73">
        <f t="shared" si="32"/>
        <v>532</v>
      </c>
      <c r="S252" s="76">
        <f t="shared" si="33"/>
        <v>0.38090692124105008</v>
      </c>
      <c r="T252" s="74">
        <f t="shared" si="34"/>
        <v>0.19045346062052504</v>
      </c>
    </row>
    <row r="253" spans="3:20" ht="15" customHeight="1" thickBot="1" x14ac:dyDescent="0.35">
      <c r="C253" s="22" t="s">
        <v>44</v>
      </c>
      <c r="D253" s="23" t="s">
        <v>41</v>
      </c>
      <c r="E253" s="24">
        <v>42</v>
      </c>
      <c r="F253" s="24">
        <v>1</v>
      </c>
      <c r="G253" s="24">
        <v>0</v>
      </c>
      <c r="H253" s="24">
        <v>0</v>
      </c>
      <c r="I253" s="24">
        <v>350</v>
      </c>
      <c r="J253" s="24" t="s">
        <v>22</v>
      </c>
      <c r="K253" s="25">
        <v>14000</v>
      </c>
      <c r="L253" s="25">
        <v>28000</v>
      </c>
      <c r="M253" s="68">
        <f t="shared" si="28"/>
        <v>1166.6666666666667</v>
      </c>
      <c r="N253" s="68">
        <f t="shared" si="29"/>
        <v>2333.3333333333335</v>
      </c>
      <c r="O253" s="89">
        <f t="shared" si="30"/>
        <v>0.3</v>
      </c>
      <c r="P253" s="26">
        <f t="shared" si="31"/>
        <v>0.15</v>
      </c>
      <c r="Q253" s="66">
        <f>IF(OR(E253="",F253=""),"",ROUND((Supuestos!$B$2+Supuestos!$B$3)*(Supuestos!$B$4+Supuestos!$B$5*E253/Supuestos!$B$6)*IFERROR(VLOOKUP(TRIM(C253),Supuestos!$A$17:$B$29,2,FALSE),IFERROR(VLOOKUP(TRIM(D253),Supuestos!$A$17:$B$29,2,FALSE),1))+Supuestos!$B$7*VLOOKUP(MIN(F253,4),Supuestos!$D$2:$E$5,2,TRUE)+Supuestos!$B$8,0))</f>
        <v>104</v>
      </c>
      <c r="R253" s="73">
        <f t="shared" si="32"/>
        <v>454</v>
      </c>
      <c r="S253" s="76">
        <f t="shared" si="33"/>
        <v>0.38914285714285712</v>
      </c>
      <c r="T253" s="74">
        <f t="shared" si="34"/>
        <v>0.19457142857142856</v>
      </c>
    </row>
    <row r="254" spans="3:20" ht="15" customHeight="1" thickBot="1" x14ac:dyDescent="0.35">
      <c r="C254" s="22" t="s">
        <v>44</v>
      </c>
      <c r="D254" s="23" t="s">
        <v>41</v>
      </c>
      <c r="E254" s="24">
        <v>43</v>
      </c>
      <c r="F254" s="24">
        <v>1</v>
      </c>
      <c r="G254" s="24">
        <v>0</v>
      </c>
      <c r="H254" s="24">
        <v>0</v>
      </c>
      <c r="I254" s="24">
        <v>350</v>
      </c>
      <c r="J254" s="24" t="s">
        <v>22</v>
      </c>
      <c r="K254" s="25">
        <v>14000</v>
      </c>
      <c r="L254" s="25">
        <v>28000</v>
      </c>
      <c r="M254" s="68">
        <f t="shared" si="28"/>
        <v>1166.6666666666667</v>
      </c>
      <c r="N254" s="68">
        <f t="shared" si="29"/>
        <v>2333.3333333333335</v>
      </c>
      <c r="O254" s="89">
        <f t="shared" si="30"/>
        <v>0.3</v>
      </c>
      <c r="P254" s="26">
        <f t="shared" si="31"/>
        <v>0.15</v>
      </c>
      <c r="Q254" s="66">
        <f>IF(OR(E254="",F254=""),"",ROUND((Supuestos!$B$2+Supuestos!$B$3)*(Supuestos!$B$4+Supuestos!$B$5*E254/Supuestos!$B$6)*IFERROR(VLOOKUP(TRIM(C254),Supuestos!$A$17:$B$29,2,FALSE),IFERROR(VLOOKUP(TRIM(D254),Supuestos!$A$17:$B$29,2,FALSE),1))+Supuestos!$B$7*VLOOKUP(MIN(F254,4),Supuestos!$D$2:$E$5,2,TRUE)+Supuestos!$B$8,0))</f>
        <v>104</v>
      </c>
      <c r="R254" s="73">
        <f t="shared" si="32"/>
        <v>454</v>
      </c>
      <c r="S254" s="76">
        <f t="shared" si="33"/>
        <v>0.38914285714285712</v>
      </c>
      <c r="T254" s="74">
        <f t="shared" si="34"/>
        <v>0.19457142857142856</v>
      </c>
    </row>
    <row r="255" spans="3:20" ht="15" customHeight="1" thickBot="1" x14ac:dyDescent="0.35">
      <c r="C255" s="22" t="s">
        <v>44</v>
      </c>
      <c r="D255" s="23" t="s">
        <v>41</v>
      </c>
      <c r="E255" s="24">
        <v>58</v>
      </c>
      <c r="F255" s="24">
        <v>1</v>
      </c>
      <c r="G255" s="24">
        <v>1</v>
      </c>
      <c r="H255" s="24">
        <v>0</v>
      </c>
      <c r="I255" s="24">
        <v>436</v>
      </c>
      <c r="J255" s="24" t="s">
        <v>22</v>
      </c>
      <c r="K255" s="25">
        <v>17440</v>
      </c>
      <c r="L255" s="25">
        <v>34880</v>
      </c>
      <c r="M255" s="68">
        <f t="shared" si="28"/>
        <v>1453.3333333333333</v>
      </c>
      <c r="N255" s="68">
        <f t="shared" si="29"/>
        <v>2906.6666666666665</v>
      </c>
      <c r="O255" s="89">
        <f t="shared" si="30"/>
        <v>0.3</v>
      </c>
      <c r="P255" s="26">
        <f t="shared" si="31"/>
        <v>0.15</v>
      </c>
      <c r="Q255" s="66">
        <f>IF(OR(E255="",F255=""),"",ROUND((Supuestos!$B$2+Supuestos!$B$3)*(Supuestos!$B$4+Supuestos!$B$5*E255/Supuestos!$B$6)*IFERROR(VLOOKUP(TRIM(C255),Supuestos!$A$17:$B$29,2,FALSE),IFERROR(VLOOKUP(TRIM(D255),Supuestos!$A$17:$B$29,2,FALSE),1))+Supuestos!$B$7*VLOOKUP(MIN(F255,4),Supuestos!$D$2:$E$5,2,TRUE)+Supuestos!$B$8,0))</f>
        <v>108</v>
      </c>
      <c r="R255" s="73">
        <f t="shared" si="32"/>
        <v>544</v>
      </c>
      <c r="S255" s="76">
        <f t="shared" si="33"/>
        <v>0.37431192660550461</v>
      </c>
      <c r="T255" s="74">
        <f t="shared" si="34"/>
        <v>0.1871559633027523</v>
      </c>
    </row>
    <row r="256" spans="3:20" ht="15" customHeight="1" thickBot="1" x14ac:dyDescent="0.35">
      <c r="C256" s="22" t="s">
        <v>44</v>
      </c>
      <c r="D256" s="23" t="s">
        <v>41</v>
      </c>
      <c r="E256" s="24">
        <v>58</v>
      </c>
      <c r="F256" s="24">
        <v>2</v>
      </c>
      <c r="G256" s="24">
        <v>0</v>
      </c>
      <c r="H256" s="24">
        <v>0</v>
      </c>
      <c r="I256" s="24">
        <v>436</v>
      </c>
      <c r="J256" s="24" t="s">
        <v>21</v>
      </c>
      <c r="K256" s="25">
        <v>17440</v>
      </c>
      <c r="L256" s="25">
        <v>34880</v>
      </c>
      <c r="M256" s="68">
        <f t="shared" si="28"/>
        <v>1453.3333333333333</v>
      </c>
      <c r="N256" s="68">
        <f t="shared" si="29"/>
        <v>2906.6666666666665</v>
      </c>
      <c r="O256" s="89">
        <f t="shared" si="30"/>
        <v>0.3</v>
      </c>
      <c r="P256" s="26">
        <f t="shared" si="31"/>
        <v>0.15</v>
      </c>
      <c r="Q256" s="66">
        <f>IF(OR(E256="",F256=""),"",ROUND((Supuestos!$B$2+Supuestos!$B$3)*(Supuestos!$B$4+Supuestos!$B$5*E256/Supuestos!$B$6)*IFERROR(VLOOKUP(TRIM(C256),Supuestos!$A$17:$B$29,2,FALSE),IFERROR(VLOOKUP(TRIM(D256),Supuestos!$A$17:$B$29,2,FALSE),1))+Supuestos!$B$7*VLOOKUP(MIN(F256,4),Supuestos!$D$2:$E$5,2,TRUE)+Supuestos!$B$8,0))</f>
        <v>112</v>
      </c>
      <c r="R256" s="73">
        <f t="shared" si="32"/>
        <v>548</v>
      </c>
      <c r="S256" s="76">
        <f t="shared" si="33"/>
        <v>0.37706422018348623</v>
      </c>
      <c r="T256" s="74">
        <f t="shared" si="34"/>
        <v>0.18853211009174312</v>
      </c>
    </row>
    <row r="257" spans="3:20" ht="15" customHeight="1" thickBot="1" x14ac:dyDescent="0.35">
      <c r="C257" s="22" t="s">
        <v>44</v>
      </c>
      <c r="D257" s="23" t="s">
        <v>41</v>
      </c>
      <c r="E257" s="24">
        <v>59</v>
      </c>
      <c r="F257" s="24">
        <v>2</v>
      </c>
      <c r="G257" s="24">
        <v>1</v>
      </c>
      <c r="H257" s="24">
        <v>0</v>
      </c>
      <c r="I257" s="24">
        <v>443</v>
      </c>
      <c r="J257" s="24" t="s">
        <v>21</v>
      </c>
      <c r="K257" s="25">
        <v>17720</v>
      </c>
      <c r="L257" s="25">
        <v>35440</v>
      </c>
      <c r="M257" s="68">
        <f t="shared" si="28"/>
        <v>1476.6666666666667</v>
      </c>
      <c r="N257" s="68">
        <f t="shared" si="29"/>
        <v>2953.3333333333335</v>
      </c>
      <c r="O257" s="89">
        <f t="shared" si="30"/>
        <v>0.3</v>
      </c>
      <c r="P257" s="26">
        <f t="shared" si="31"/>
        <v>0.15</v>
      </c>
      <c r="Q257" s="66">
        <f>IF(OR(E257="",F257=""),"",ROUND((Supuestos!$B$2+Supuestos!$B$3)*(Supuestos!$B$4+Supuestos!$B$5*E257/Supuestos!$B$6)*IFERROR(VLOOKUP(TRIM(C257),Supuestos!$A$17:$B$29,2,FALSE),IFERROR(VLOOKUP(TRIM(D257),Supuestos!$A$17:$B$29,2,FALSE),1))+Supuestos!$B$7*VLOOKUP(MIN(F257,4),Supuestos!$D$2:$E$5,2,TRUE)+Supuestos!$B$8,0))</f>
        <v>113</v>
      </c>
      <c r="R257" s="73">
        <f t="shared" si="32"/>
        <v>556</v>
      </c>
      <c r="S257" s="76">
        <f t="shared" si="33"/>
        <v>0.37652370203160268</v>
      </c>
      <c r="T257" s="74">
        <f t="shared" si="34"/>
        <v>0.18826185101580134</v>
      </c>
    </row>
    <row r="258" spans="3:20" ht="15" customHeight="1" thickBot="1" x14ac:dyDescent="0.35">
      <c r="C258" s="22" t="s">
        <v>44</v>
      </c>
      <c r="D258" s="23" t="s">
        <v>41</v>
      </c>
      <c r="E258" s="24">
        <v>55</v>
      </c>
      <c r="F258" s="24">
        <v>2</v>
      </c>
      <c r="G258" s="24">
        <v>0</v>
      </c>
      <c r="H258" s="24">
        <v>0</v>
      </c>
      <c r="I258" s="24">
        <v>413</v>
      </c>
      <c r="J258" s="24" t="s">
        <v>21</v>
      </c>
      <c r="K258" s="25">
        <v>16520</v>
      </c>
      <c r="L258" s="25">
        <v>33040</v>
      </c>
      <c r="M258" s="68">
        <f t="shared" si="28"/>
        <v>1376.6666666666667</v>
      </c>
      <c r="N258" s="68">
        <f t="shared" si="29"/>
        <v>2753.3333333333335</v>
      </c>
      <c r="O258" s="89">
        <f t="shared" si="30"/>
        <v>0.3</v>
      </c>
      <c r="P258" s="26">
        <f t="shared" si="31"/>
        <v>0.15</v>
      </c>
      <c r="Q258" s="66">
        <f>IF(OR(E258="",F258=""),"",ROUND((Supuestos!$B$2+Supuestos!$B$3)*(Supuestos!$B$4+Supuestos!$B$5*E258/Supuestos!$B$6)*IFERROR(VLOOKUP(TRIM(C258),Supuestos!$A$17:$B$29,2,FALSE),IFERROR(VLOOKUP(TRIM(D258),Supuestos!$A$17:$B$29,2,FALSE),1))+Supuestos!$B$7*VLOOKUP(MIN(F258,4),Supuestos!$D$2:$E$5,2,TRUE)+Supuestos!$B$8,0))</f>
        <v>111</v>
      </c>
      <c r="R258" s="73">
        <f t="shared" si="32"/>
        <v>524</v>
      </c>
      <c r="S258" s="76">
        <f t="shared" si="33"/>
        <v>0.38062953995157384</v>
      </c>
      <c r="T258" s="74">
        <f t="shared" si="34"/>
        <v>0.19031476997578692</v>
      </c>
    </row>
    <row r="259" spans="3:20" ht="15" customHeight="1" thickBot="1" x14ac:dyDescent="0.35">
      <c r="C259" s="22" t="s">
        <v>44</v>
      </c>
      <c r="D259" s="23" t="s">
        <v>41</v>
      </c>
      <c r="E259" s="24">
        <v>52</v>
      </c>
      <c r="F259" s="24">
        <v>2</v>
      </c>
      <c r="G259" s="24">
        <v>0</v>
      </c>
      <c r="H259" s="24">
        <v>0</v>
      </c>
      <c r="I259" s="24">
        <v>390</v>
      </c>
      <c r="J259" s="24" t="s">
        <v>21</v>
      </c>
      <c r="K259" s="25">
        <v>15600</v>
      </c>
      <c r="L259" s="25">
        <v>31200</v>
      </c>
      <c r="M259" s="68">
        <f t="shared" si="28"/>
        <v>1300</v>
      </c>
      <c r="N259" s="68">
        <f t="shared" si="29"/>
        <v>2600</v>
      </c>
      <c r="O259" s="89">
        <f t="shared" si="30"/>
        <v>0.3</v>
      </c>
      <c r="P259" s="26">
        <f t="shared" si="31"/>
        <v>0.15</v>
      </c>
      <c r="Q259" s="66">
        <f>IF(OR(E259="",F259=""),"",ROUND((Supuestos!$B$2+Supuestos!$B$3)*(Supuestos!$B$4+Supuestos!$B$5*E259/Supuestos!$B$6)*IFERROR(VLOOKUP(TRIM(C259),Supuestos!$A$17:$B$29,2,FALSE),IFERROR(VLOOKUP(TRIM(D259),Supuestos!$A$17:$B$29,2,FALSE),1))+Supuestos!$B$7*VLOOKUP(MIN(F259,4),Supuestos!$D$2:$E$5,2,TRUE)+Supuestos!$B$8,0))</f>
        <v>111</v>
      </c>
      <c r="R259" s="73">
        <f t="shared" si="32"/>
        <v>501</v>
      </c>
      <c r="S259" s="76">
        <f t="shared" si="33"/>
        <v>0.38538461538461538</v>
      </c>
      <c r="T259" s="74">
        <f t="shared" si="34"/>
        <v>0.19269230769230769</v>
      </c>
    </row>
    <row r="260" spans="3:20" ht="15" customHeight="1" thickBot="1" x14ac:dyDescent="0.35">
      <c r="C260" s="22" t="s">
        <v>44</v>
      </c>
      <c r="D260" s="23" t="s">
        <v>41</v>
      </c>
      <c r="E260" s="24">
        <v>58</v>
      </c>
      <c r="F260" s="24">
        <v>2</v>
      </c>
      <c r="G260" s="24">
        <v>1</v>
      </c>
      <c r="H260" s="24">
        <v>0</v>
      </c>
      <c r="I260" s="24">
        <v>436</v>
      </c>
      <c r="J260" s="24" t="s">
        <v>21</v>
      </c>
      <c r="K260" s="25">
        <v>17440</v>
      </c>
      <c r="L260" s="25">
        <v>34880</v>
      </c>
      <c r="M260" s="68">
        <f t="shared" si="28"/>
        <v>1453.3333333333333</v>
      </c>
      <c r="N260" s="68">
        <f t="shared" si="29"/>
        <v>2906.6666666666665</v>
      </c>
      <c r="O260" s="89">
        <f t="shared" si="30"/>
        <v>0.3</v>
      </c>
      <c r="P260" s="26">
        <f t="shared" si="31"/>
        <v>0.15</v>
      </c>
      <c r="Q260" s="66">
        <f>IF(OR(E260="",F260=""),"",ROUND((Supuestos!$B$2+Supuestos!$B$3)*(Supuestos!$B$4+Supuestos!$B$5*E260/Supuestos!$B$6)*IFERROR(VLOOKUP(TRIM(C260),Supuestos!$A$17:$B$29,2,FALSE),IFERROR(VLOOKUP(TRIM(D260),Supuestos!$A$17:$B$29,2,FALSE),1))+Supuestos!$B$7*VLOOKUP(MIN(F260,4),Supuestos!$D$2:$E$5,2,TRUE)+Supuestos!$B$8,0))</f>
        <v>112</v>
      </c>
      <c r="R260" s="73">
        <f t="shared" si="32"/>
        <v>548</v>
      </c>
      <c r="S260" s="76">
        <f t="shared" si="33"/>
        <v>0.37706422018348623</v>
      </c>
      <c r="T260" s="74">
        <f t="shared" si="34"/>
        <v>0.18853211009174312</v>
      </c>
    </row>
    <row r="261" spans="3:20" ht="15" customHeight="1" thickBot="1" x14ac:dyDescent="0.35">
      <c r="C261" s="18" t="s">
        <v>44</v>
      </c>
      <c r="D261" s="19" t="s">
        <v>41</v>
      </c>
      <c r="E261" s="20">
        <v>59</v>
      </c>
      <c r="F261" s="20">
        <v>2</v>
      </c>
      <c r="G261" s="20">
        <v>1</v>
      </c>
      <c r="H261" s="20">
        <v>0</v>
      </c>
      <c r="I261" s="20">
        <v>443</v>
      </c>
      <c r="J261" s="20" t="s">
        <v>21</v>
      </c>
      <c r="K261" s="21">
        <v>17720</v>
      </c>
      <c r="L261" s="21">
        <v>35440</v>
      </c>
      <c r="M261" s="68">
        <f t="shared" si="28"/>
        <v>1476.6666666666667</v>
      </c>
      <c r="N261" s="68">
        <f t="shared" si="29"/>
        <v>2953.3333333333335</v>
      </c>
      <c r="O261" s="89">
        <f t="shared" si="30"/>
        <v>0.3</v>
      </c>
      <c r="P261" s="26">
        <f t="shared" si="31"/>
        <v>0.15</v>
      </c>
      <c r="Q261" s="66">
        <f>IF(OR(E261="",F261=""),"",ROUND((Supuestos!$B$2+Supuestos!$B$3)*(Supuestos!$B$4+Supuestos!$B$5*E261/Supuestos!$B$6)*IFERROR(VLOOKUP(TRIM(C261),Supuestos!$A$17:$B$29,2,FALSE),IFERROR(VLOOKUP(TRIM(D261),Supuestos!$A$17:$B$29,2,FALSE),1))+Supuestos!$B$7*VLOOKUP(MIN(F261,4),Supuestos!$D$2:$E$5,2,TRUE)+Supuestos!$B$8,0))</f>
        <v>113</v>
      </c>
      <c r="R261" s="73">
        <f t="shared" si="32"/>
        <v>556</v>
      </c>
      <c r="S261" s="76">
        <f t="shared" si="33"/>
        <v>0.37652370203160268</v>
      </c>
      <c r="T261" s="74">
        <f t="shared" si="34"/>
        <v>0.18826185101580134</v>
      </c>
    </row>
    <row r="262" spans="3:20" ht="15" customHeight="1" thickBot="1" x14ac:dyDescent="0.35">
      <c r="C262" s="22" t="s">
        <v>44</v>
      </c>
      <c r="D262" s="23" t="s">
        <v>41</v>
      </c>
      <c r="E262" s="24">
        <v>55</v>
      </c>
      <c r="F262" s="24">
        <v>2</v>
      </c>
      <c r="G262" s="24">
        <v>0</v>
      </c>
      <c r="H262" s="24">
        <v>0</v>
      </c>
      <c r="I262" s="24">
        <v>413</v>
      </c>
      <c r="J262" s="24" t="s">
        <v>21</v>
      </c>
      <c r="K262" s="25">
        <v>16520</v>
      </c>
      <c r="L262" s="25">
        <v>33040</v>
      </c>
      <c r="M262" s="68">
        <f t="shared" si="28"/>
        <v>1376.6666666666667</v>
      </c>
      <c r="N262" s="68">
        <f t="shared" si="29"/>
        <v>2753.3333333333335</v>
      </c>
      <c r="O262" s="89">
        <f t="shared" si="30"/>
        <v>0.3</v>
      </c>
      <c r="P262" s="26">
        <f t="shared" si="31"/>
        <v>0.15</v>
      </c>
      <c r="Q262" s="66">
        <f>IF(OR(E262="",F262=""),"",ROUND((Supuestos!$B$2+Supuestos!$B$3)*(Supuestos!$B$4+Supuestos!$B$5*E262/Supuestos!$B$6)*IFERROR(VLOOKUP(TRIM(C262),Supuestos!$A$17:$B$29,2,FALSE),IFERROR(VLOOKUP(TRIM(D262),Supuestos!$A$17:$B$29,2,FALSE),1))+Supuestos!$B$7*VLOOKUP(MIN(F262,4),Supuestos!$D$2:$E$5,2,TRUE)+Supuestos!$B$8,0))</f>
        <v>111</v>
      </c>
      <c r="R262" s="73">
        <f t="shared" si="32"/>
        <v>524</v>
      </c>
      <c r="S262" s="76">
        <f t="shared" si="33"/>
        <v>0.38062953995157384</v>
      </c>
      <c r="T262" s="74">
        <f t="shared" si="34"/>
        <v>0.19031476997578692</v>
      </c>
    </row>
    <row r="263" spans="3:20" ht="15" customHeight="1" thickBot="1" x14ac:dyDescent="0.35">
      <c r="C263" s="22" t="s">
        <v>44</v>
      </c>
      <c r="D263" s="23" t="s">
        <v>41</v>
      </c>
      <c r="E263" s="24">
        <v>52</v>
      </c>
      <c r="F263" s="24">
        <v>2</v>
      </c>
      <c r="G263" s="24">
        <v>0</v>
      </c>
      <c r="H263" s="24">
        <v>0</v>
      </c>
      <c r="I263" s="24">
        <v>390</v>
      </c>
      <c r="J263" s="24" t="s">
        <v>21</v>
      </c>
      <c r="K263" s="25">
        <v>15600</v>
      </c>
      <c r="L263" s="25">
        <v>31200</v>
      </c>
      <c r="M263" s="68">
        <f t="shared" si="28"/>
        <v>1300</v>
      </c>
      <c r="N263" s="68">
        <f t="shared" si="29"/>
        <v>2600</v>
      </c>
      <c r="O263" s="89">
        <f t="shared" si="30"/>
        <v>0.3</v>
      </c>
      <c r="P263" s="26">
        <f t="shared" si="31"/>
        <v>0.15</v>
      </c>
      <c r="Q263" s="66">
        <f>IF(OR(E263="",F263=""),"",ROUND((Supuestos!$B$2+Supuestos!$B$3)*(Supuestos!$B$4+Supuestos!$B$5*E263/Supuestos!$B$6)*IFERROR(VLOOKUP(TRIM(C263),Supuestos!$A$17:$B$29,2,FALSE),IFERROR(VLOOKUP(TRIM(D263),Supuestos!$A$17:$B$29,2,FALSE),1))+Supuestos!$B$7*VLOOKUP(MIN(F263,4),Supuestos!$D$2:$E$5,2,TRUE)+Supuestos!$B$8,0))</f>
        <v>111</v>
      </c>
      <c r="R263" s="73">
        <f t="shared" si="32"/>
        <v>501</v>
      </c>
      <c r="S263" s="76">
        <f t="shared" si="33"/>
        <v>0.38538461538461538</v>
      </c>
      <c r="T263" s="74">
        <f t="shared" si="34"/>
        <v>0.19269230769230769</v>
      </c>
    </row>
    <row r="264" spans="3:20" ht="15" customHeight="1" thickBot="1" x14ac:dyDescent="0.35">
      <c r="C264" s="22" t="s">
        <v>44</v>
      </c>
      <c r="D264" s="23" t="s">
        <v>41</v>
      </c>
      <c r="E264" s="24">
        <v>58</v>
      </c>
      <c r="F264" s="24">
        <v>2</v>
      </c>
      <c r="G264" s="24">
        <v>0</v>
      </c>
      <c r="H264" s="24">
        <v>0</v>
      </c>
      <c r="I264" s="24">
        <v>436</v>
      </c>
      <c r="J264" s="24" t="s">
        <v>21</v>
      </c>
      <c r="K264" s="25">
        <v>17440</v>
      </c>
      <c r="L264" s="25">
        <v>34880</v>
      </c>
      <c r="M264" s="68">
        <f t="shared" si="28"/>
        <v>1453.3333333333333</v>
      </c>
      <c r="N264" s="68">
        <f t="shared" si="29"/>
        <v>2906.6666666666665</v>
      </c>
      <c r="O264" s="89">
        <f t="shared" si="30"/>
        <v>0.3</v>
      </c>
      <c r="P264" s="26">
        <f t="shared" si="31"/>
        <v>0.15</v>
      </c>
      <c r="Q264" s="66">
        <f>IF(OR(E264="",F264=""),"",ROUND((Supuestos!$B$2+Supuestos!$B$3)*(Supuestos!$B$4+Supuestos!$B$5*E264/Supuestos!$B$6)*IFERROR(VLOOKUP(TRIM(C264),Supuestos!$A$17:$B$29,2,FALSE),IFERROR(VLOOKUP(TRIM(D264),Supuestos!$A$17:$B$29,2,FALSE),1))+Supuestos!$B$7*VLOOKUP(MIN(F264,4),Supuestos!$D$2:$E$5,2,TRUE)+Supuestos!$B$8,0))</f>
        <v>112</v>
      </c>
      <c r="R264" s="73">
        <f t="shared" si="32"/>
        <v>548</v>
      </c>
      <c r="S264" s="76">
        <f t="shared" si="33"/>
        <v>0.37706422018348623</v>
      </c>
      <c r="T264" s="74">
        <f t="shared" si="34"/>
        <v>0.18853211009174312</v>
      </c>
    </row>
    <row r="265" spans="3:20" ht="15" customHeight="1" thickBot="1" x14ac:dyDescent="0.35">
      <c r="C265" s="22" t="s">
        <v>44</v>
      </c>
      <c r="D265" s="23" t="s">
        <v>41</v>
      </c>
      <c r="E265" s="24">
        <v>59</v>
      </c>
      <c r="F265" s="24">
        <v>2</v>
      </c>
      <c r="G265" s="24">
        <v>1</v>
      </c>
      <c r="H265" s="24">
        <v>0</v>
      </c>
      <c r="I265" s="24">
        <v>443</v>
      </c>
      <c r="J265" s="24" t="s">
        <v>21</v>
      </c>
      <c r="K265" s="25">
        <v>17720</v>
      </c>
      <c r="L265" s="25">
        <v>35440</v>
      </c>
      <c r="M265" s="68">
        <f t="shared" si="28"/>
        <v>1476.6666666666667</v>
      </c>
      <c r="N265" s="68">
        <f t="shared" si="29"/>
        <v>2953.3333333333335</v>
      </c>
      <c r="O265" s="89">
        <f t="shared" si="30"/>
        <v>0.3</v>
      </c>
      <c r="P265" s="26">
        <f t="shared" si="31"/>
        <v>0.15</v>
      </c>
      <c r="Q265" s="66">
        <f>IF(OR(E265="",F265=""),"",ROUND((Supuestos!$B$2+Supuestos!$B$3)*(Supuestos!$B$4+Supuestos!$B$5*E265/Supuestos!$B$6)*IFERROR(VLOOKUP(TRIM(C265),Supuestos!$A$17:$B$29,2,FALSE),IFERROR(VLOOKUP(TRIM(D265),Supuestos!$A$17:$B$29,2,FALSE),1))+Supuestos!$B$7*VLOOKUP(MIN(F265,4),Supuestos!$D$2:$E$5,2,TRUE)+Supuestos!$B$8,0))</f>
        <v>113</v>
      </c>
      <c r="R265" s="73">
        <f t="shared" si="32"/>
        <v>556</v>
      </c>
      <c r="S265" s="76">
        <f t="shared" si="33"/>
        <v>0.37652370203160268</v>
      </c>
      <c r="T265" s="74">
        <f t="shared" si="34"/>
        <v>0.18826185101580134</v>
      </c>
    </row>
    <row r="266" spans="3:20" ht="15" customHeight="1" thickBot="1" x14ac:dyDescent="0.35">
      <c r="C266" s="22" t="s">
        <v>44</v>
      </c>
      <c r="D266" s="23" t="s">
        <v>41</v>
      </c>
      <c r="E266" s="24">
        <v>55</v>
      </c>
      <c r="F266" s="24">
        <v>2</v>
      </c>
      <c r="G266" s="24">
        <v>0</v>
      </c>
      <c r="H266" s="24">
        <v>0</v>
      </c>
      <c r="I266" s="24">
        <v>413</v>
      </c>
      <c r="J266" s="24" t="s">
        <v>21</v>
      </c>
      <c r="K266" s="25">
        <v>16520</v>
      </c>
      <c r="L266" s="25">
        <v>33040</v>
      </c>
      <c r="M266" s="68">
        <f t="shared" si="28"/>
        <v>1376.6666666666667</v>
      </c>
      <c r="N266" s="68">
        <f t="shared" si="29"/>
        <v>2753.3333333333335</v>
      </c>
      <c r="O266" s="89">
        <f t="shared" si="30"/>
        <v>0.3</v>
      </c>
      <c r="P266" s="26">
        <f t="shared" si="31"/>
        <v>0.15</v>
      </c>
      <c r="Q266" s="66">
        <f>IF(OR(E266="",F266=""),"",ROUND((Supuestos!$B$2+Supuestos!$B$3)*(Supuestos!$B$4+Supuestos!$B$5*E266/Supuestos!$B$6)*IFERROR(VLOOKUP(TRIM(C266),Supuestos!$A$17:$B$29,2,FALSE),IFERROR(VLOOKUP(TRIM(D266),Supuestos!$A$17:$B$29,2,FALSE),1))+Supuestos!$B$7*VLOOKUP(MIN(F266,4),Supuestos!$D$2:$E$5,2,TRUE)+Supuestos!$B$8,0))</f>
        <v>111</v>
      </c>
      <c r="R266" s="73">
        <f t="shared" si="32"/>
        <v>524</v>
      </c>
      <c r="S266" s="76">
        <f t="shared" si="33"/>
        <v>0.38062953995157384</v>
      </c>
      <c r="T266" s="74">
        <f t="shared" si="34"/>
        <v>0.19031476997578692</v>
      </c>
    </row>
    <row r="267" spans="3:20" ht="15" customHeight="1" thickBot="1" x14ac:dyDescent="0.35">
      <c r="C267" s="22" t="s">
        <v>44</v>
      </c>
      <c r="D267" s="23" t="s">
        <v>41</v>
      </c>
      <c r="E267" s="24">
        <v>52</v>
      </c>
      <c r="F267" s="24">
        <v>2</v>
      </c>
      <c r="G267" s="24">
        <v>0</v>
      </c>
      <c r="H267" s="24">
        <v>0</v>
      </c>
      <c r="I267" s="24">
        <v>390</v>
      </c>
      <c r="J267" s="24" t="s">
        <v>21</v>
      </c>
      <c r="K267" s="25">
        <v>15600</v>
      </c>
      <c r="L267" s="25">
        <v>31200</v>
      </c>
      <c r="M267" s="68">
        <f t="shared" si="28"/>
        <v>1300</v>
      </c>
      <c r="N267" s="68">
        <f t="shared" si="29"/>
        <v>2600</v>
      </c>
      <c r="O267" s="89">
        <f t="shared" si="30"/>
        <v>0.3</v>
      </c>
      <c r="P267" s="26">
        <f t="shared" si="31"/>
        <v>0.15</v>
      </c>
      <c r="Q267" s="66">
        <f>IF(OR(E267="",F267=""),"",ROUND((Supuestos!$B$2+Supuestos!$B$3)*(Supuestos!$B$4+Supuestos!$B$5*E267/Supuestos!$B$6)*IFERROR(VLOOKUP(TRIM(C267),Supuestos!$A$17:$B$29,2,FALSE),IFERROR(VLOOKUP(TRIM(D267),Supuestos!$A$17:$B$29,2,FALSE),1))+Supuestos!$B$7*VLOOKUP(MIN(F267,4),Supuestos!$D$2:$E$5,2,TRUE)+Supuestos!$B$8,0))</f>
        <v>111</v>
      </c>
      <c r="R267" s="73">
        <f t="shared" si="32"/>
        <v>501</v>
      </c>
      <c r="S267" s="76">
        <f t="shared" si="33"/>
        <v>0.38538461538461538</v>
      </c>
      <c r="T267" s="74">
        <f t="shared" si="34"/>
        <v>0.19269230769230769</v>
      </c>
    </row>
    <row r="268" spans="3:20" ht="15" customHeight="1" thickBot="1" x14ac:dyDescent="0.35">
      <c r="C268" s="22" t="s">
        <v>44</v>
      </c>
      <c r="D268" s="23" t="s">
        <v>41</v>
      </c>
      <c r="E268" s="24">
        <v>58</v>
      </c>
      <c r="F268" s="24">
        <v>2</v>
      </c>
      <c r="G268" s="24">
        <v>0</v>
      </c>
      <c r="H268" s="24">
        <v>0</v>
      </c>
      <c r="I268" s="24">
        <v>436</v>
      </c>
      <c r="J268" s="24" t="s">
        <v>21</v>
      </c>
      <c r="K268" s="25">
        <v>17440</v>
      </c>
      <c r="L268" s="25">
        <v>34880</v>
      </c>
      <c r="M268" s="68">
        <f t="shared" si="28"/>
        <v>1453.3333333333333</v>
      </c>
      <c r="N268" s="68">
        <f t="shared" si="29"/>
        <v>2906.6666666666665</v>
      </c>
      <c r="O268" s="89">
        <f t="shared" si="30"/>
        <v>0.3</v>
      </c>
      <c r="P268" s="26">
        <f t="shared" si="31"/>
        <v>0.15</v>
      </c>
      <c r="Q268" s="66">
        <f>IF(OR(E268="",F268=""),"",ROUND((Supuestos!$B$2+Supuestos!$B$3)*(Supuestos!$B$4+Supuestos!$B$5*E268/Supuestos!$B$6)*IFERROR(VLOOKUP(TRIM(C268),Supuestos!$A$17:$B$29,2,FALSE),IFERROR(VLOOKUP(TRIM(D268),Supuestos!$A$17:$B$29,2,FALSE),1))+Supuestos!$B$7*VLOOKUP(MIN(F268,4),Supuestos!$D$2:$E$5,2,TRUE)+Supuestos!$B$8,0))</f>
        <v>112</v>
      </c>
      <c r="R268" s="73">
        <f t="shared" si="32"/>
        <v>548</v>
      </c>
      <c r="S268" s="76">
        <f t="shared" si="33"/>
        <v>0.37706422018348623</v>
      </c>
      <c r="T268" s="74">
        <f t="shared" si="34"/>
        <v>0.18853211009174312</v>
      </c>
    </row>
    <row r="269" spans="3:20" ht="15" customHeight="1" thickBot="1" x14ac:dyDescent="0.35">
      <c r="C269" s="80" t="s">
        <v>44</v>
      </c>
      <c r="D269" s="23" t="s">
        <v>41</v>
      </c>
      <c r="E269" s="24">
        <v>78</v>
      </c>
      <c r="F269" s="24">
        <v>3</v>
      </c>
      <c r="G269" s="24">
        <v>1</v>
      </c>
      <c r="H269" s="24">
        <v>0</v>
      </c>
      <c r="I269" s="24">
        <v>586</v>
      </c>
      <c r="J269" s="23" t="s">
        <v>18</v>
      </c>
      <c r="K269" s="25">
        <v>23440</v>
      </c>
      <c r="L269" s="25">
        <v>46880</v>
      </c>
      <c r="M269" s="68">
        <f t="shared" si="28"/>
        <v>1953.3333333333333</v>
      </c>
      <c r="N269" s="68">
        <f t="shared" si="29"/>
        <v>3906.6666666666665</v>
      </c>
      <c r="O269" s="89">
        <f t="shared" si="30"/>
        <v>0.3</v>
      </c>
      <c r="P269" s="26">
        <f t="shared" si="31"/>
        <v>0.15</v>
      </c>
      <c r="Q269" s="66">
        <f>IF(OR(E269="",F269=""),"",ROUND((Supuestos!$B$2+Supuestos!$B$3)*(Supuestos!$B$4+Supuestos!$B$5*E269/Supuestos!$B$6)*IFERROR(VLOOKUP(TRIM(C269),Supuestos!$A$17:$B$29,2,FALSE),IFERROR(VLOOKUP(TRIM(D269),Supuestos!$A$17:$B$29,2,FALSE),1))+Supuestos!$B$7*VLOOKUP(MIN(F269,4),Supuestos!$D$2:$E$5,2,TRUE)+Supuestos!$B$8,0))</f>
        <v>122</v>
      </c>
      <c r="R269" s="73">
        <f t="shared" si="32"/>
        <v>708</v>
      </c>
      <c r="S269" s="76">
        <f t="shared" si="33"/>
        <v>0.36245733788395906</v>
      </c>
      <c r="T269" s="74">
        <f t="shared" si="34"/>
        <v>0.18122866894197953</v>
      </c>
    </row>
    <row r="270" spans="3:20" ht="15" customHeight="1" thickBot="1" x14ac:dyDescent="0.35">
      <c r="C270" s="81" t="s">
        <v>45</v>
      </c>
      <c r="D270" s="28" t="s">
        <v>46</v>
      </c>
      <c r="E270" s="27">
        <v>63</v>
      </c>
      <c r="F270" s="27">
        <v>2</v>
      </c>
      <c r="G270" s="27">
        <v>1</v>
      </c>
      <c r="H270" s="27">
        <v>0</v>
      </c>
      <c r="I270" s="27">
        <v>507</v>
      </c>
      <c r="J270" s="28" t="s">
        <v>21</v>
      </c>
      <c r="K270" s="29">
        <v>20280</v>
      </c>
      <c r="L270" s="29">
        <v>40560</v>
      </c>
      <c r="M270" s="69">
        <f t="shared" si="28"/>
        <v>1690</v>
      </c>
      <c r="N270" s="69">
        <f t="shared" si="29"/>
        <v>3380</v>
      </c>
      <c r="O270" s="90">
        <f t="shared" si="30"/>
        <v>0.3</v>
      </c>
      <c r="P270" s="30">
        <f t="shared" si="31"/>
        <v>0.15</v>
      </c>
      <c r="Q270" s="66">
        <f>IF(OR(E270="",F270=""),"",ROUND((Supuestos!$B$2+Supuestos!$B$3)*(Supuestos!$B$4+Supuestos!$B$5*E270/Supuestos!$B$6)*IFERROR(VLOOKUP(TRIM(C270),Supuestos!$A$17:$B$29,2,FALSE),IFERROR(VLOOKUP(TRIM(D270),Supuestos!$A$17:$B$29,2,FALSE),1))+Supuestos!$B$7*VLOOKUP(MIN(F270,4),Supuestos!$D$2:$E$5,2,TRUE)+Supuestos!$B$8,0))</f>
        <v>114</v>
      </c>
      <c r="R270" s="73">
        <f t="shared" si="32"/>
        <v>621</v>
      </c>
      <c r="S270" s="76">
        <f t="shared" si="33"/>
        <v>0.36745562130177517</v>
      </c>
      <c r="T270" s="74">
        <f t="shared" si="34"/>
        <v>0.18372781065088759</v>
      </c>
    </row>
    <row r="271" spans="3:20" ht="15" customHeight="1" thickBot="1" x14ac:dyDescent="0.35">
      <c r="C271" s="81" t="s">
        <v>45</v>
      </c>
      <c r="D271" s="32" t="s">
        <v>46</v>
      </c>
      <c r="E271" s="31">
        <v>73</v>
      </c>
      <c r="F271" s="31">
        <v>3</v>
      </c>
      <c r="G271" s="31">
        <v>1</v>
      </c>
      <c r="H271" s="31">
        <v>0</v>
      </c>
      <c r="I271" s="31">
        <v>587</v>
      </c>
      <c r="J271" s="32" t="s">
        <v>18</v>
      </c>
      <c r="K271" s="33">
        <v>23480</v>
      </c>
      <c r="L271" s="33">
        <v>46960</v>
      </c>
      <c r="M271" s="69">
        <f t="shared" si="28"/>
        <v>1956.6666666666667</v>
      </c>
      <c r="N271" s="69">
        <f t="shared" si="29"/>
        <v>3913.3333333333335</v>
      </c>
      <c r="O271" s="90">
        <f t="shared" si="30"/>
        <v>0.3</v>
      </c>
      <c r="P271" s="30">
        <f t="shared" si="31"/>
        <v>0.15</v>
      </c>
      <c r="Q271" s="66">
        <f>IF(OR(E271="",F271=""),"",ROUND((Supuestos!$B$2+Supuestos!$B$3)*(Supuestos!$B$4+Supuestos!$B$5*E271/Supuestos!$B$6)*IFERROR(VLOOKUP(TRIM(C271),Supuestos!$A$17:$B$29,2,FALSE),IFERROR(VLOOKUP(TRIM(D271),Supuestos!$A$17:$B$29,2,FALSE),1))+Supuestos!$B$7*VLOOKUP(MIN(F271,4),Supuestos!$D$2:$E$5,2,TRUE)+Supuestos!$B$8,0))</f>
        <v>120</v>
      </c>
      <c r="R271" s="73">
        <f t="shared" si="32"/>
        <v>707</v>
      </c>
      <c r="S271" s="76">
        <f t="shared" si="33"/>
        <v>0.36132879045996591</v>
      </c>
      <c r="T271" s="74">
        <f t="shared" si="34"/>
        <v>0.18066439522998295</v>
      </c>
    </row>
    <row r="272" spans="3:20" ht="15" customHeight="1" thickBot="1" x14ac:dyDescent="0.35">
      <c r="C272" s="81" t="s">
        <v>45</v>
      </c>
      <c r="D272" s="32" t="s">
        <v>46</v>
      </c>
      <c r="E272" s="31">
        <v>73</v>
      </c>
      <c r="F272" s="31">
        <v>3</v>
      </c>
      <c r="G272" s="31">
        <v>2</v>
      </c>
      <c r="H272" s="31">
        <v>0</v>
      </c>
      <c r="I272" s="31">
        <v>587</v>
      </c>
      <c r="J272" s="32" t="s">
        <v>18</v>
      </c>
      <c r="K272" s="33">
        <v>23480</v>
      </c>
      <c r="L272" s="33">
        <v>46960</v>
      </c>
      <c r="M272" s="69">
        <f t="shared" si="28"/>
        <v>1956.6666666666667</v>
      </c>
      <c r="N272" s="69">
        <f t="shared" si="29"/>
        <v>3913.3333333333335</v>
      </c>
      <c r="O272" s="90">
        <f t="shared" si="30"/>
        <v>0.3</v>
      </c>
      <c r="P272" s="30">
        <f t="shared" si="31"/>
        <v>0.15</v>
      </c>
      <c r="Q272" s="66">
        <f>IF(OR(E272="",F272=""),"",ROUND((Supuestos!$B$2+Supuestos!$B$3)*(Supuestos!$B$4+Supuestos!$B$5*E272/Supuestos!$B$6)*IFERROR(VLOOKUP(TRIM(C272),Supuestos!$A$17:$B$29,2,FALSE),IFERROR(VLOOKUP(TRIM(D272),Supuestos!$A$17:$B$29,2,FALSE),1))+Supuestos!$B$7*VLOOKUP(MIN(F272,4),Supuestos!$D$2:$E$5,2,TRUE)+Supuestos!$B$8,0))</f>
        <v>120</v>
      </c>
      <c r="R272" s="73">
        <f t="shared" si="32"/>
        <v>707</v>
      </c>
      <c r="S272" s="76">
        <f t="shared" si="33"/>
        <v>0.36132879045996591</v>
      </c>
      <c r="T272" s="74">
        <f t="shared" si="34"/>
        <v>0.18066439522998295</v>
      </c>
    </row>
    <row r="273" spans="3:20" ht="15" customHeight="1" thickBot="1" x14ac:dyDescent="0.35">
      <c r="C273" s="81" t="s">
        <v>45</v>
      </c>
      <c r="D273" s="32" t="s">
        <v>46</v>
      </c>
      <c r="E273" s="31">
        <v>73</v>
      </c>
      <c r="F273" s="31">
        <v>2</v>
      </c>
      <c r="G273" s="31">
        <v>1</v>
      </c>
      <c r="H273" s="31">
        <v>0</v>
      </c>
      <c r="I273" s="31">
        <v>587</v>
      </c>
      <c r="J273" s="32" t="s">
        <v>21</v>
      </c>
      <c r="K273" s="33">
        <v>23480</v>
      </c>
      <c r="L273" s="33">
        <v>46960</v>
      </c>
      <c r="M273" s="69">
        <f t="shared" si="28"/>
        <v>1956.6666666666667</v>
      </c>
      <c r="N273" s="69">
        <f t="shared" si="29"/>
        <v>3913.3333333333335</v>
      </c>
      <c r="O273" s="90">
        <f t="shared" si="30"/>
        <v>0.3</v>
      </c>
      <c r="P273" s="30">
        <f t="shared" si="31"/>
        <v>0.15</v>
      </c>
      <c r="Q273" s="66">
        <f>IF(OR(E273="",F273=""),"",ROUND((Supuestos!$B$2+Supuestos!$B$3)*(Supuestos!$B$4+Supuestos!$B$5*E273/Supuestos!$B$6)*IFERROR(VLOOKUP(TRIM(C273),Supuestos!$A$17:$B$29,2,FALSE),IFERROR(VLOOKUP(TRIM(D273),Supuestos!$A$17:$B$29,2,FALSE),1))+Supuestos!$B$7*VLOOKUP(MIN(F273,4),Supuestos!$D$2:$E$5,2,TRUE)+Supuestos!$B$8,0))</f>
        <v>116</v>
      </c>
      <c r="R273" s="73">
        <f t="shared" si="32"/>
        <v>703</v>
      </c>
      <c r="S273" s="76">
        <f t="shared" si="33"/>
        <v>0.3592844974446337</v>
      </c>
      <c r="T273" s="74">
        <f t="shared" si="34"/>
        <v>0.17964224872231685</v>
      </c>
    </row>
    <row r="274" spans="3:20" ht="15" customHeight="1" thickBot="1" x14ac:dyDescent="0.35">
      <c r="C274" s="81" t="s">
        <v>45</v>
      </c>
      <c r="D274" s="32" t="s">
        <v>46</v>
      </c>
      <c r="E274" s="31">
        <v>75</v>
      </c>
      <c r="F274" s="31">
        <v>2</v>
      </c>
      <c r="G274" s="31">
        <v>2</v>
      </c>
      <c r="H274" s="31">
        <v>0</v>
      </c>
      <c r="I274" s="31">
        <v>603</v>
      </c>
      <c r="J274" s="32" t="s">
        <v>21</v>
      </c>
      <c r="K274" s="33">
        <v>24120</v>
      </c>
      <c r="L274" s="33">
        <v>48240</v>
      </c>
      <c r="M274" s="69">
        <f t="shared" si="28"/>
        <v>2010</v>
      </c>
      <c r="N274" s="69">
        <f t="shared" si="29"/>
        <v>4020</v>
      </c>
      <c r="O274" s="90">
        <f t="shared" si="30"/>
        <v>0.3</v>
      </c>
      <c r="P274" s="30">
        <f t="shared" si="31"/>
        <v>0.15</v>
      </c>
      <c r="Q274" s="66">
        <f>IF(OR(E274="",F274=""),"",ROUND((Supuestos!$B$2+Supuestos!$B$3)*(Supuestos!$B$4+Supuestos!$B$5*E274/Supuestos!$B$6)*IFERROR(VLOOKUP(TRIM(C274),Supuestos!$A$17:$B$29,2,FALSE),IFERROR(VLOOKUP(TRIM(D274),Supuestos!$A$17:$B$29,2,FALSE),1))+Supuestos!$B$7*VLOOKUP(MIN(F274,4),Supuestos!$D$2:$E$5,2,TRUE)+Supuestos!$B$8,0))</f>
        <v>117</v>
      </c>
      <c r="R274" s="73">
        <f t="shared" si="32"/>
        <v>720</v>
      </c>
      <c r="S274" s="76">
        <f t="shared" si="33"/>
        <v>0.35820895522388058</v>
      </c>
      <c r="T274" s="74">
        <f t="shared" si="34"/>
        <v>0.17910447761194029</v>
      </c>
    </row>
    <row r="275" spans="3:20" ht="15" customHeight="1" thickBot="1" x14ac:dyDescent="0.35">
      <c r="C275" s="81" t="s">
        <v>45</v>
      </c>
      <c r="D275" s="32" t="s">
        <v>46</v>
      </c>
      <c r="E275" s="31">
        <v>83</v>
      </c>
      <c r="F275" s="31">
        <v>3</v>
      </c>
      <c r="G275" s="31">
        <v>2</v>
      </c>
      <c r="H275" s="31">
        <v>0</v>
      </c>
      <c r="I275" s="31">
        <v>668</v>
      </c>
      <c r="J275" s="32" t="s">
        <v>18</v>
      </c>
      <c r="K275" s="33">
        <v>26720</v>
      </c>
      <c r="L275" s="33">
        <v>53440</v>
      </c>
      <c r="M275" s="69">
        <f t="shared" si="28"/>
        <v>2226.6666666666665</v>
      </c>
      <c r="N275" s="69">
        <f t="shared" si="29"/>
        <v>4453.333333333333</v>
      </c>
      <c r="O275" s="90">
        <f t="shared" si="30"/>
        <v>0.30000000000000004</v>
      </c>
      <c r="P275" s="30">
        <f t="shared" si="31"/>
        <v>0.15000000000000002</v>
      </c>
      <c r="Q275" s="66">
        <f>IF(OR(E275="",F275=""),"",ROUND((Supuestos!$B$2+Supuestos!$B$3)*(Supuestos!$B$4+Supuestos!$B$5*E275/Supuestos!$B$6)*IFERROR(VLOOKUP(TRIM(C275),Supuestos!$A$17:$B$29,2,FALSE),IFERROR(VLOOKUP(TRIM(D275),Supuestos!$A$17:$B$29,2,FALSE),1))+Supuestos!$B$7*VLOOKUP(MIN(F275,4),Supuestos!$D$2:$E$5,2,TRUE)+Supuestos!$B$8,0))</f>
        <v>123</v>
      </c>
      <c r="R275" s="73">
        <f t="shared" si="32"/>
        <v>791</v>
      </c>
      <c r="S275" s="76">
        <f t="shared" si="33"/>
        <v>0.35523952095808387</v>
      </c>
      <c r="T275" s="74">
        <f t="shared" si="34"/>
        <v>0.17761976047904193</v>
      </c>
    </row>
    <row r="276" spans="3:20" ht="15" customHeight="1" thickBot="1" x14ac:dyDescent="0.35">
      <c r="C276" s="81" t="s">
        <v>45</v>
      </c>
      <c r="D276" s="32" t="s">
        <v>47</v>
      </c>
      <c r="E276" s="31">
        <v>97</v>
      </c>
      <c r="F276" s="31">
        <v>3</v>
      </c>
      <c r="G276" s="31">
        <v>1</v>
      </c>
      <c r="H276" s="31">
        <v>1</v>
      </c>
      <c r="I276" s="31">
        <v>647</v>
      </c>
      <c r="J276" s="32" t="s">
        <v>18</v>
      </c>
      <c r="K276" s="33">
        <v>25880</v>
      </c>
      <c r="L276" s="33">
        <v>51760</v>
      </c>
      <c r="M276" s="69">
        <f t="shared" si="28"/>
        <v>2156.6666666666665</v>
      </c>
      <c r="N276" s="69">
        <f t="shared" si="29"/>
        <v>4313.333333333333</v>
      </c>
      <c r="O276" s="90">
        <f t="shared" si="30"/>
        <v>0.30000000000000004</v>
      </c>
      <c r="P276" s="30">
        <f t="shared" si="31"/>
        <v>0.15000000000000002</v>
      </c>
      <c r="Q276" s="66">
        <f>IF(OR(E276="",F276=""),"",ROUND((Supuestos!$B$2+Supuestos!$B$3)*(Supuestos!$B$4+Supuestos!$B$5*E276/Supuestos!$B$6)*IFERROR(VLOOKUP(TRIM(C276),Supuestos!$A$17:$B$29,2,FALSE),IFERROR(VLOOKUP(TRIM(D276),Supuestos!$A$17:$B$29,2,FALSE),1))+Supuestos!$B$7*VLOOKUP(MIN(F276,4),Supuestos!$D$2:$E$5,2,TRUE)+Supuestos!$B$8,0))</f>
        <v>127</v>
      </c>
      <c r="R276" s="73">
        <f t="shared" si="32"/>
        <v>774</v>
      </c>
      <c r="S276" s="76">
        <f t="shared" si="33"/>
        <v>0.35888717156105104</v>
      </c>
      <c r="T276" s="74">
        <f t="shared" si="34"/>
        <v>0.17944358578052552</v>
      </c>
    </row>
    <row r="277" spans="3:20" ht="15" customHeight="1" thickBot="1" x14ac:dyDescent="0.35">
      <c r="C277" s="81" t="s">
        <v>45</v>
      </c>
      <c r="D277" s="32" t="s">
        <v>47</v>
      </c>
      <c r="E277" s="31">
        <v>93</v>
      </c>
      <c r="F277" s="31">
        <v>3</v>
      </c>
      <c r="G277" s="31">
        <v>1</v>
      </c>
      <c r="H277" s="31">
        <v>1</v>
      </c>
      <c r="I277" s="31">
        <v>629</v>
      </c>
      <c r="J277" s="32" t="s">
        <v>18</v>
      </c>
      <c r="K277" s="33">
        <v>25160</v>
      </c>
      <c r="L277" s="33">
        <v>50320</v>
      </c>
      <c r="M277" s="69">
        <f t="shared" si="28"/>
        <v>2096.6666666666665</v>
      </c>
      <c r="N277" s="69">
        <f t="shared" si="29"/>
        <v>4193.333333333333</v>
      </c>
      <c r="O277" s="90">
        <f t="shared" si="30"/>
        <v>0.30000000000000004</v>
      </c>
      <c r="P277" s="30">
        <f t="shared" si="31"/>
        <v>0.15000000000000002</v>
      </c>
      <c r="Q277" s="66">
        <f>IF(OR(E277="",F277=""),"",ROUND((Supuestos!$B$2+Supuestos!$B$3)*(Supuestos!$B$4+Supuestos!$B$5*E277/Supuestos!$B$6)*IFERROR(VLOOKUP(TRIM(C277),Supuestos!$A$17:$B$29,2,FALSE),IFERROR(VLOOKUP(TRIM(D277),Supuestos!$A$17:$B$29,2,FALSE),1))+Supuestos!$B$7*VLOOKUP(MIN(F277,4),Supuestos!$D$2:$E$5,2,TRUE)+Supuestos!$B$8,0))</f>
        <v>126</v>
      </c>
      <c r="R277" s="73">
        <f t="shared" si="32"/>
        <v>755</v>
      </c>
      <c r="S277" s="76">
        <f t="shared" si="33"/>
        <v>0.36009538950715425</v>
      </c>
      <c r="T277" s="74">
        <f t="shared" si="34"/>
        <v>0.18004769475357713</v>
      </c>
    </row>
    <row r="278" spans="3:20" ht="15" customHeight="1" thickBot="1" x14ac:dyDescent="0.35">
      <c r="C278" s="81" t="s">
        <v>45</v>
      </c>
      <c r="D278" s="32" t="s">
        <v>47</v>
      </c>
      <c r="E278" s="31">
        <v>126</v>
      </c>
      <c r="F278" s="31">
        <v>3</v>
      </c>
      <c r="G278" s="31">
        <v>1</v>
      </c>
      <c r="H278" s="31">
        <v>1</v>
      </c>
      <c r="I278" s="31">
        <v>825</v>
      </c>
      <c r="J278" s="32" t="s">
        <v>18</v>
      </c>
      <c r="K278" s="33">
        <v>33000</v>
      </c>
      <c r="L278" s="33">
        <v>66000</v>
      </c>
      <c r="M278" s="69">
        <f t="shared" si="28"/>
        <v>2750</v>
      </c>
      <c r="N278" s="69">
        <f t="shared" si="29"/>
        <v>5500</v>
      </c>
      <c r="O278" s="90">
        <f t="shared" si="30"/>
        <v>0.3</v>
      </c>
      <c r="P278" s="30">
        <f t="shared" si="31"/>
        <v>0.15</v>
      </c>
      <c r="Q278" s="66">
        <f>IF(OR(E278="",F278=""),"",ROUND((Supuestos!$B$2+Supuestos!$B$3)*(Supuestos!$B$4+Supuestos!$B$5*E278/Supuestos!$B$6)*IFERROR(VLOOKUP(TRIM(C278),Supuestos!$A$17:$B$29,2,FALSE),IFERROR(VLOOKUP(TRIM(D278),Supuestos!$A$17:$B$29,2,FALSE),1))+Supuestos!$B$7*VLOOKUP(MIN(F278,4),Supuestos!$D$2:$E$5,2,TRUE)+Supuestos!$B$8,0))</f>
        <v>135</v>
      </c>
      <c r="R278" s="73">
        <f t="shared" si="32"/>
        <v>960</v>
      </c>
      <c r="S278" s="76">
        <f t="shared" si="33"/>
        <v>0.34909090909090912</v>
      </c>
      <c r="T278" s="74">
        <f t="shared" si="34"/>
        <v>0.17454545454545456</v>
      </c>
    </row>
    <row r="279" spans="3:20" ht="15" customHeight="1" thickBot="1" x14ac:dyDescent="0.35">
      <c r="C279" s="81" t="s">
        <v>45</v>
      </c>
      <c r="D279" s="32" t="s">
        <v>47</v>
      </c>
      <c r="E279" s="31">
        <v>89</v>
      </c>
      <c r="F279" s="31">
        <v>1</v>
      </c>
      <c r="G279" s="31">
        <v>1</v>
      </c>
      <c r="H279" s="31">
        <v>1</v>
      </c>
      <c r="I279" s="31">
        <v>613</v>
      </c>
      <c r="J279" s="31" t="s">
        <v>22</v>
      </c>
      <c r="K279" s="33">
        <v>24520</v>
      </c>
      <c r="L279" s="33">
        <v>49040</v>
      </c>
      <c r="M279" s="69">
        <f t="shared" si="28"/>
        <v>2043.3333333333333</v>
      </c>
      <c r="N279" s="69">
        <f t="shared" si="29"/>
        <v>4086.6666666666665</v>
      </c>
      <c r="O279" s="90">
        <f t="shared" si="30"/>
        <v>0.3</v>
      </c>
      <c r="P279" s="30">
        <f t="shared" si="31"/>
        <v>0.15</v>
      </c>
      <c r="Q279" s="66">
        <f>IF(OR(E279="",F279=""),"",ROUND((Supuestos!$B$2+Supuestos!$B$3)*(Supuestos!$B$4+Supuestos!$B$5*E279/Supuestos!$B$6)*IFERROR(VLOOKUP(TRIM(C279),Supuestos!$A$17:$B$29,2,FALSE),IFERROR(VLOOKUP(TRIM(D279),Supuestos!$A$17:$B$29,2,FALSE),1))+Supuestos!$B$7*VLOOKUP(MIN(F279,4),Supuestos!$D$2:$E$5,2,TRUE)+Supuestos!$B$8,0))</f>
        <v>117</v>
      </c>
      <c r="R279" s="73">
        <f t="shared" si="32"/>
        <v>730</v>
      </c>
      <c r="S279" s="76">
        <f t="shared" si="33"/>
        <v>0.35725938009787928</v>
      </c>
      <c r="T279" s="74">
        <f t="shared" si="34"/>
        <v>0.17862969004893964</v>
      </c>
    </row>
    <row r="280" spans="3:20" ht="15" customHeight="1" thickBot="1" x14ac:dyDescent="0.35">
      <c r="C280" s="81" t="s">
        <v>45</v>
      </c>
      <c r="D280" s="32" t="s">
        <v>47</v>
      </c>
      <c r="E280" s="31">
        <v>95</v>
      </c>
      <c r="F280" s="31">
        <v>3</v>
      </c>
      <c r="G280" s="31">
        <v>1</v>
      </c>
      <c r="H280" s="31">
        <v>1</v>
      </c>
      <c r="I280" s="31">
        <v>638</v>
      </c>
      <c r="J280" s="32" t="s">
        <v>18</v>
      </c>
      <c r="K280" s="33">
        <v>25520</v>
      </c>
      <c r="L280" s="33">
        <v>51040</v>
      </c>
      <c r="M280" s="69">
        <f t="shared" si="28"/>
        <v>2126.6666666666665</v>
      </c>
      <c r="N280" s="69">
        <f t="shared" si="29"/>
        <v>4253.333333333333</v>
      </c>
      <c r="O280" s="90">
        <f t="shared" si="30"/>
        <v>0.30000000000000004</v>
      </c>
      <c r="P280" s="30">
        <f t="shared" si="31"/>
        <v>0.15000000000000002</v>
      </c>
      <c r="Q280" s="66">
        <f>IF(OR(E280="",F280=""),"",ROUND((Supuestos!$B$2+Supuestos!$B$3)*(Supuestos!$B$4+Supuestos!$B$5*E280/Supuestos!$B$6)*IFERROR(VLOOKUP(TRIM(C280),Supuestos!$A$17:$B$29,2,FALSE),IFERROR(VLOOKUP(TRIM(D280),Supuestos!$A$17:$B$29,2,FALSE),1))+Supuestos!$B$7*VLOOKUP(MIN(F280,4),Supuestos!$D$2:$E$5,2,TRUE)+Supuestos!$B$8,0))</f>
        <v>127</v>
      </c>
      <c r="R280" s="73">
        <f t="shared" si="32"/>
        <v>765</v>
      </c>
      <c r="S280" s="76">
        <f t="shared" si="33"/>
        <v>0.35971786833855801</v>
      </c>
      <c r="T280" s="74">
        <f t="shared" si="34"/>
        <v>0.17985893416927901</v>
      </c>
    </row>
    <row r="281" spans="3:20" ht="15" customHeight="1" thickBot="1" x14ac:dyDescent="0.35">
      <c r="C281" s="81" t="s">
        <v>45</v>
      </c>
      <c r="D281" s="32" t="s">
        <v>47</v>
      </c>
      <c r="E281" s="31">
        <v>46</v>
      </c>
      <c r="F281" s="31">
        <v>1</v>
      </c>
      <c r="G281" s="31">
        <v>1</v>
      </c>
      <c r="H281" s="31">
        <v>1</v>
      </c>
      <c r="I281" s="31">
        <v>350</v>
      </c>
      <c r="J281" s="31" t="s">
        <v>22</v>
      </c>
      <c r="K281" s="33">
        <v>14000</v>
      </c>
      <c r="L281" s="33">
        <v>28000</v>
      </c>
      <c r="M281" s="69">
        <f t="shared" si="28"/>
        <v>1166.6666666666667</v>
      </c>
      <c r="N281" s="69">
        <f t="shared" si="29"/>
        <v>2333.3333333333335</v>
      </c>
      <c r="O281" s="90">
        <f t="shared" si="30"/>
        <v>0.3</v>
      </c>
      <c r="P281" s="30">
        <f t="shared" si="31"/>
        <v>0.15</v>
      </c>
      <c r="Q281" s="66">
        <f>IF(OR(E281="",F281=""),"",ROUND((Supuestos!$B$2+Supuestos!$B$3)*(Supuestos!$B$4+Supuestos!$B$5*E281/Supuestos!$B$6)*IFERROR(VLOOKUP(TRIM(C281),Supuestos!$A$17:$B$29,2,FALSE),IFERROR(VLOOKUP(TRIM(D281),Supuestos!$A$17:$B$29,2,FALSE),1))+Supuestos!$B$7*VLOOKUP(MIN(F281,4),Supuestos!$D$2:$E$5,2,TRUE)+Supuestos!$B$8,0))</f>
        <v>105</v>
      </c>
      <c r="R281" s="73">
        <f t="shared" si="32"/>
        <v>455</v>
      </c>
      <c r="S281" s="76">
        <f t="shared" si="33"/>
        <v>0.38999999999999996</v>
      </c>
      <c r="T281" s="74">
        <f t="shared" si="34"/>
        <v>0.19499999999999998</v>
      </c>
    </row>
    <row r="282" spans="3:20" ht="15" customHeight="1" thickBot="1" x14ac:dyDescent="0.35">
      <c r="C282" s="81" t="s">
        <v>45</v>
      </c>
      <c r="D282" s="32" t="s">
        <v>47</v>
      </c>
      <c r="E282" s="31">
        <v>97</v>
      </c>
      <c r="F282" s="31">
        <v>3</v>
      </c>
      <c r="G282" s="31">
        <v>1</v>
      </c>
      <c r="H282" s="31">
        <v>1</v>
      </c>
      <c r="I282" s="31">
        <v>647</v>
      </c>
      <c r="J282" s="32" t="s">
        <v>18</v>
      </c>
      <c r="K282" s="33">
        <v>25880</v>
      </c>
      <c r="L282" s="33">
        <v>51760</v>
      </c>
      <c r="M282" s="69">
        <f t="shared" si="28"/>
        <v>2156.6666666666665</v>
      </c>
      <c r="N282" s="69">
        <f t="shared" si="29"/>
        <v>4313.333333333333</v>
      </c>
      <c r="O282" s="90">
        <f t="shared" si="30"/>
        <v>0.30000000000000004</v>
      </c>
      <c r="P282" s="30">
        <f t="shared" si="31"/>
        <v>0.15000000000000002</v>
      </c>
      <c r="Q282" s="66">
        <f>IF(OR(E282="",F282=""),"",ROUND((Supuestos!$B$2+Supuestos!$B$3)*(Supuestos!$B$4+Supuestos!$B$5*E282/Supuestos!$B$6)*IFERROR(VLOOKUP(TRIM(C282),Supuestos!$A$17:$B$29,2,FALSE),IFERROR(VLOOKUP(TRIM(D282),Supuestos!$A$17:$B$29,2,FALSE),1))+Supuestos!$B$7*VLOOKUP(MIN(F282,4),Supuestos!$D$2:$E$5,2,TRUE)+Supuestos!$B$8,0))</f>
        <v>127</v>
      </c>
      <c r="R282" s="73">
        <f t="shared" si="32"/>
        <v>774</v>
      </c>
      <c r="S282" s="76">
        <f t="shared" si="33"/>
        <v>0.35888717156105104</v>
      </c>
      <c r="T282" s="74">
        <f t="shared" si="34"/>
        <v>0.17944358578052552</v>
      </c>
    </row>
    <row r="283" spans="3:20" ht="15" customHeight="1" thickBot="1" x14ac:dyDescent="0.35">
      <c r="C283" s="81" t="s">
        <v>45</v>
      </c>
      <c r="D283" s="32" t="s">
        <v>47</v>
      </c>
      <c r="E283" s="31">
        <v>115</v>
      </c>
      <c r="F283" s="31">
        <v>2</v>
      </c>
      <c r="G283" s="31">
        <v>1</v>
      </c>
      <c r="H283" s="31">
        <v>1</v>
      </c>
      <c r="I283" s="31">
        <v>749</v>
      </c>
      <c r="J283" s="32" t="s">
        <v>21</v>
      </c>
      <c r="K283" s="33">
        <v>29960</v>
      </c>
      <c r="L283" s="33">
        <v>59920</v>
      </c>
      <c r="M283" s="69">
        <f t="shared" si="28"/>
        <v>2496.6666666666665</v>
      </c>
      <c r="N283" s="69">
        <f t="shared" si="29"/>
        <v>4993.333333333333</v>
      </c>
      <c r="O283" s="90">
        <f t="shared" si="30"/>
        <v>0.30000000000000004</v>
      </c>
      <c r="P283" s="30">
        <f t="shared" si="31"/>
        <v>0.15000000000000002</v>
      </c>
      <c r="Q283" s="66">
        <f>IF(OR(E283="",F283=""),"",ROUND((Supuestos!$B$2+Supuestos!$B$3)*(Supuestos!$B$4+Supuestos!$B$5*E283/Supuestos!$B$6)*IFERROR(VLOOKUP(TRIM(C283),Supuestos!$A$17:$B$29,2,FALSE),IFERROR(VLOOKUP(TRIM(D283),Supuestos!$A$17:$B$29,2,FALSE),1))+Supuestos!$B$7*VLOOKUP(MIN(F283,4),Supuestos!$D$2:$E$5,2,TRUE)+Supuestos!$B$8,0))</f>
        <v>128</v>
      </c>
      <c r="R283" s="73">
        <f t="shared" si="32"/>
        <v>877</v>
      </c>
      <c r="S283" s="76">
        <f t="shared" si="33"/>
        <v>0.35126835781041393</v>
      </c>
      <c r="T283" s="74">
        <f t="shared" si="34"/>
        <v>0.17563417890520697</v>
      </c>
    </row>
    <row r="284" spans="3:20" ht="15" customHeight="1" thickBot="1" x14ac:dyDescent="0.35">
      <c r="C284" s="81" t="s">
        <v>45</v>
      </c>
      <c r="D284" s="32" t="s">
        <v>47</v>
      </c>
      <c r="E284" s="31">
        <v>60</v>
      </c>
      <c r="F284" s="31">
        <v>2</v>
      </c>
      <c r="G284" s="31">
        <v>1</v>
      </c>
      <c r="H284" s="31">
        <v>1</v>
      </c>
      <c r="I284" s="31">
        <v>415</v>
      </c>
      <c r="J284" s="32" t="s">
        <v>21</v>
      </c>
      <c r="K284" s="33">
        <v>16600</v>
      </c>
      <c r="L284" s="33">
        <v>33200</v>
      </c>
      <c r="M284" s="69">
        <f t="shared" si="28"/>
        <v>1383.3333333333333</v>
      </c>
      <c r="N284" s="69">
        <f t="shared" si="29"/>
        <v>2766.6666666666665</v>
      </c>
      <c r="O284" s="90">
        <f t="shared" si="30"/>
        <v>0.3</v>
      </c>
      <c r="P284" s="30">
        <f t="shared" si="31"/>
        <v>0.15</v>
      </c>
      <c r="Q284" s="66">
        <f>IF(OR(E284="",F284=""),"",ROUND((Supuestos!$B$2+Supuestos!$B$3)*(Supuestos!$B$4+Supuestos!$B$5*E284/Supuestos!$B$6)*IFERROR(VLOOKUP(TRIM(C284),Supuestos!$A$17:$B$29,2,FALSE),IFERROR(VLOOKUP(TRIM(D284),Supuestos!$A$17:$B$29,2,FALSE),1))+Supuestos!$B$7*VLOOKUP(MIN(F284,4),Supuestos!$D$2:$E$5,2,TRUE)+Supuestos!$B$8,0))</f>
        <v>113</v>
      </c>
      <c r="R284" s="73">
        <f t="shared" si="32"/>
        <v>528</v>
      </c>
      <c r="S284" s="76">
        <f t="shared" si="33"/>
        <v>0.38168674698795185</v>
      </c>
      <c r="T284" s="74">
        <f t="shared" si="34"/>
        <v>0.19084337349397593</v>
      </c>
    </row>
    <row r="285" spans="3:20" ht="15" customHeight="1" thickBot="1" x14ac:dyDescent="0.35">
      <c r="C285" s="81" t="s">
        <v>45</v>
      </c>
      <c r="D285" s="32" t="s">
        <v>48</v>
      </c>
      <c r="E285" s="31">
        <v>74</v>
      </c>
      <c r="F285" s="31">
        <v>2</v>
      </c>
      <c r="G285" s="31">
        <v>1</v>
      </c>
      <c r="H285" s="31">
        <v>0</v>
      </c>
      <c r="I285" s="31">
        <v>500</v>
      </c>
      <c r="J285" s="32" t="s">
        <v>21</v>
      </c>
      <c r="K285" s="33">
        <v>20000</v>
      </c>
      <c r="L285" s="33">
        <v>40000</v>
      </c>
      <c r="M285" s="69">
        <f t="shared" si="28"/>
        <v>1666.6666666666667</v>
      </c>
      <c r="N285" s="69">
        <f t="shared" si="29"/>
        <v>3333.3333333333335</v>
      </c>
      <c r="O285" s="90">
        <f t="shared" si="30"/>
        <v>0.3</v>
      </c>
      <c r="P285" s="30">
        <f t="shared" si="31"/>
        <v>0.15</v>
      </c>
      <c r="Q285" s="66">
        <f>IF(OR(E285="",F285=""),"",ROUND((Supuestos!$B$2+Supuestos!$B$3)*(Supuestos!$B$4+Supuestos!$B$5*E285/Supuestos!$B$6)*IFERROR(VLOOKUP(TRIM(C285),Supuestos!$A$17:$B$29,2,FALSE),IFERROR(VLOOKUP(TRIM(D285),Supuestos!$A$17:$B$29,2,FALSE),1))+Supuestos!$B$7*VLOOKUP(MIN(F285,4),Supuestos!$D$2:$E$5,2,TRUE)+Supuestos!$B$8,0))</f>
        <v>117</v>
      </c>
      <c r="R285" s="73">
        <f t="shared" si="32"/>
        <v>617</v>
      </c>
      <c r="S285" s="76">
        <f t="shared" si="33"/>
        <v>0.37019999999999997</v>
      </c>
      <c r="T285" s="74">
        <f t="shared" si="34"/>
        <v>0.18509999999999999</v>
      </c>
    </row>
    <row r="286" spans="3:20" ht="15" customHeight="1" thickBot="1" x14ac:dyDescent="0.35">
      <c r="C286" s="81" t="s">
        <v>45</v>
      </c>
      <c r="D286" s="32" t="s">
        <v>48</v>
      </c>
      <c r="E286" s="31">
        <v>76</v>
      </c>
      <c r="F286" s="31">
        <v>2</v>
      </c>
      <c r="G286" s="31">
        <v>1</v>
      </c>
      <c r="H286" s="31">
        <v>0</v>
      </c>
      <c r="I286" s="31">
        <v>514</v>
      </c>
      <c r="J286" s="32" t="s">
        <v>21</v>
      </c>
      <c r="K286" s="33">
        <v>20560</v>
      </c>
      <c r="L286" s="33">
        <v>41120</v>
      </c>
      <c r="M286" s="69">
        <f t="shared" si="28"/>
        <v>1713.3333333333333</v>
      </c>
      <c r="N286" s="69">
        <f t="shared" si="29"/>
        <v>3426.6666666666665</v>
      </c>
      <c r="O286" s="90">
        <f t="shared" si="30"/>
        <v>0.3</v>
      </c>
      <c r="P286" s="30">
        <f t="shared" si="31"/>
        <v>0.15</v>
      </c>
      <c r="Q286" s="66">
        <f>IF(OR(E286="",F286=""),"",ROUND((Supuestos!$B$2+Supuestos!$B$3)*(Supuestos!$B$4+Supuestos!$B$5*E286/Supuestos!$B$6)*IFERROR(VLOOKUP(TRIM(C286),Supuestos!$A$17:$B$29,2,FALSE),IFERROR(VLOOKUP(TRIM(D286),Supuestos!$A$17:$B$29,2,FALSE),1))+Supuestos!$B$7*VLOOKUP(MIN(F286,4),Supuestos!$D$2:$E$5,2,TRUE)+Supuestos!$B$8,0))</f>
        <v>117</v>
      </c>
      <c r="R286" s="73">
        <f t="shared" si="32"/>
        <v>631</v>
      </c>
      <c r="S286" s="76">
        <f t="shared" si="33"/>
        <v>0.36828793774319069</v>
      </c>
      <c r="T286" s="74">
        <f t="shared" si="34"/>
        <v>0.18414396887159534</v>
      </c>
    </row>
    <row r="287" spans="3:20" ht="15" customHeight="1" thickBot="1" x14ac:dyDescent="0.35">
      <c r="C287" s="81" t="s">
        <v>45</v>
      </c>
      <c r="D287" s="32" t="s">
        <v>48</v>
      </c>
      <c r="E287" s="31">
        <v>49</v>
      </c>
      <c r="F287" s="31">
        <v>1</v>
      </c>
      <c r="G287" s="31">
        <v>1</v>
      </c>
      <c r="H287" s="31">
        <v>0</v>
      </c>
      <c r="I287" s="31">
        <v>350</v>
      </c>
      <c r="J287" s="31" t="s">
        <v>22</v>
      </c>
      <c r="K287" s="33">
        <v>14000</v>
      </c>
      <c r="L287" s="33">
        <v>28000</v>
      </c>
      <c r="M287" s="69">
        <f t="shared" si="28"/>
        <v>1166.6666666666667</v>
      </c>
      <c r="N287" s="69">
        <f t="shared" si="29"/>
        <v>2333.3333333333335</v>
      </c>
      <c r="O287" s="90">
        <f t="shared" si="30"/>
        <v>0.3</v>
      </c>
      <c r="P287" s="30">
        <f t="shared" si="31"/>
        <v>0.15</v>
      </c>
      <c r="Q287" s="66">
        <f>IF(OR(E287="",F287=""),"",ROUND((Supuestos!$B$2+Supuestos!$B$3)*(Supuestos!$B$4+Supuestos!$B$5*E287/Supuestos!$B$6)*IFERROR(VLOOKUP(TRIM(C287),Supuestos!$A$17:$B$29,2,FALSE),IFERROR(VLOOKUP(TRIM(D287),Supuestos!$A$17:$B$29,2,FALSE),1))+Supuestos!$B$7*VLOOKUP(MIN(F287,4),Supuestos!$D$2:$E$5,2,TRUE)+Supuestos!$B$8,0))</f>
        <v>106</v>
      </c>
      <c r="R287" s="73">
        <f t="shared" si="32"/>
        <v>456</v>
      </c>
      <c r="S287" s="76">
        <f t="shared" si="33"/>
        <v>0.39085714285714285</v>
      </c>
      <c r="T287" s="74">
        <f t="shared" si="34"/>
        <v>0.19542857142857142</v>
      </c>
    </row>
    <row r="288" spans="3:20" ht="15" customHeight="1" thickBot="1" x14ac:dyDescent="0.35">
      <c r="C288" s="81" t="s">
        <v>45</v>
      </c>
      <c r="D288" s="32" t="s">
        <v>48</v>
      </c>
      <c r="E288" s="31">
        <v>76</v>
      </c>
      <c r="F288" s="31">
        <v>2</v>
      </c>
      <c r="G288" s="31">
        <v>1</v>
      </c>
      <c r="H288" s="31">
        <v>0</v>
      </c>
      <c r="I288" s="31">
        <v>514</v>
      </c>
      <c r="J288" s="32" t="s">
        <v>21</v>
      </c>
      <c r="K288" s="33">
        <v>20560</v>
      </c>
      <c r="L288" s="33">
        <v>41120</v>
      </c>
      <c r="M288" s="69">
        <f t="shared" si="28"/>
        <v>1713.3333333333333</v>
      </c>
      <c r="N288" s="69">
        <f t="shared" si="29"/>
        <v>3426.6666666666665</v>
      </c>
      <c r="O288" s="90">
        <f t="shared" si="30"/>
        <v>0.3</v>
      </c>
      <c r="P288" s="30">
        <f t="shared" si="31"/>
        <v>0.15</v>
      </c>
      <c r="Q288" s="66">
        <f>IF(OR(E288="",F288=""),"",ROUND((Supuestos!$B$2+Supuestos!$B$3)*(Supuestos!$B$4+Supuestos!$B$5*E288/Supuestos!$B$6)*IFERROR(VLOOKUP(TRIM(C288),Supuestos!$A$17:$B$29,2,FALSE),IFERROR(VLOOKUP(TRIM(D288),Supuestos!$A$17:$B$29,2,FALSE),1))+Supuestos!$B$7*VLOOKUP(MIN(F288,4),Supuestos!$D$2:$E$5,2,TRUE)+Supuestos!$B$8,0))</f>
        <v>117</v>
      </c>
      <c r="R288" s="73">
        <f t="shared" si="32"/>
        <v>631</v>
      </c>
      <c r="S288" s="76">
        <f t="shared" si="33"/>
        <v>0.36828793774319069</v>
      </c>
      <c r="T288" s="74">
        <f t="shared" si="34"/>
        <v>0.18414396887159534</v>
      </c>
    </row>
    <row r="289" spans="3:20" ht="15" customHeight="1" thickBot="1" x14ac:dyDescent="0.35">
      <c r="C289" s="81" t="s">
        <v>45</v>
      </c>
      <c r="D289" s="32" t="s">
        <v>48</v>
      </c>
      <c r="E289" s="31">
        <v>74</v>
      </c>
      <c r="F289" s="31">
        <v>2</v>
      </c>
      <c r="G289" s="31">
        <v>1</v>
      </c>
      <c r="H289" s="31">
        <v>0</v>
      </c>
      <c r="I289" s="31">
        <v>500</v>
      </c>
      <c r="J289" s="32" t="s">
        <v>21</v>
      </c>
      <c r="K289" s="33">
        <v>20000</v>
      </c>
      <c r="L289" s="33">
        <v>40000</v>
      </c>
      <c r="M289" s="69">
        <f t="shared" si="28"/>
        <v>1666.6666666666667</v>
      </c>
      <c r="N289" s="69">
        <f t="shared" si="29"/>
        <v>3333.3333333333335</v>
      </c>
      <c r="O289" s="90">
        <f t="shared" si="30"/>
        <v>0.3</v>
      </c>
      <c r="P289" s="30">
        <f t="shared" si="31"/>
        <v>0.15</v>
      </c>
      <c r="Q289" s="66">
        <f>IF(OR(E289="",F289=""),"",ROUND((Supuestos!$B$2+Supuestos!$B$3)*(Supuestos!$B$4+Supuestos!$B$5*E289/Supuestos!$B$6)*IFERROR(VLOOKUP(TRIM(C289),Supuestos!$A$17:$B$29,2,FALSE),IFERROR(VLOOKUP(TRIM(D289),Supuestos!$A$17:$B$29,2,FALSE),1))+Supuestos!$B$7*VLOOKUP(MIN(F289,4),Supuestos!$D$2:$E$5,2,TRUE)+Supuestos!$B$8,0))</f>
        <v>117</v>
      </c>
      <c r="R289" s="73">
        <f t="shared" si="32"/>
        <v>617</v>
      </c>
      <c r="S289" s="76">
        <f t="shared" si="33"/>
        <v>0.37019999999999997</v>
      </c>
      <c r="T289" s="74">
        <f t="shared" si="34"/>
        <v>0.18509999999999999</v>
      </c>
    </row>
    <row r="290" spans="3:20" ht="15" customHeight="1" thickBot="1" x14ac:dyDescent="0.35">
      <c r="C290" s="81" t="s">
        <v>45</v>
      </c>
      <c r="D290" s="32" t="s">
        <v>48</v>
      </c>
      <c r="E290" s="31">
        <v>49</v>
      </c>
      <c r="F290" s="31">
        <v>2</v>
      </c>
      <c r="G290" s="31">
        <v>1</v>
      </c>
      <c r="H290" s="31">
        <v>0</v>
      </c>
      <c r="I290" s="31">
        <v>350</v>
      </c>
      <c r="J290" s="32" t="s">
        <v>21</v>
      </c>
      <c r="K290" s="33">
        <v>14000</v>
      </c>
      <c r="L290" s="33">
        <v>28000</v>
      </c>
      <c r="M290" s="69">
        <f t="shared" si="28"/>
        <v>1166.6666666666667</v>
      </c>
      <c r="N290" s="69">
        <f t="shared" si="29"/>
        <v>2333.3333333333335</v>
      </c>
      <c r="O290" s="90">
        <f t="shared" si="30"/>
        <v>0.3</v>
      </c>
      <c r="P290" s="30">
        <f t="shared" si="31"/>
        <v>0.15</v>
      </c>
      <c r="Q290" s="66">
        <f>IF(OR(E290="",F290=""),"",ROUND((Supuestos!$B$2+Supuestos!$B$3)*(Supuestos!$B$4+Supuestos!$B$5*E290/Supuestos!$B$6)*IFERROR(VLOOKUP(TRIM(C290),Supuestos!$A$17:$B$29,2,FALSE),IFERROR(VLOOKUP(TRIM(D290),Supuestos!$A$17:$B$29,2,FALSE),1))+Supuestos!$B$7*VLOOKUP(MIN(F290,4),Supuestos!$D$2:$E$5,2,TRUE)+Supuestos!$B$8,0))</f>
        <v>110</v>
      </c>
      <c r="R290" s="73">
        <f t="shared" si="32"/>
        <v>460</v>
      </c>
      <c r="S290" s="76">
        <f t="shared" si="33"/>
        <v>0.39428571428571424</v>
      </c>
      <c r="T290" s="74">
        <f t="shared" si="34"/>
        <v>0.19714285714285712</v>
      </c>
    </row>
    <row r="291" spans="3:20" ht="15" customHeight="1" thickBot="1" x14ac:dyDescent="0.35">
      <c r="C291" s="81" t="s">
        <v>45</v>
      </c>
      <c r="D291" s="32" t="s">
        <v>48</v>
      </c>
      <c r="E291" s="31">
        <v>74</v>
      </c>
      <c r="F291" s="31">
        <v>2</v>
      </c>
      <c r="G291" s="31">
        <v>1</v>
      </c>
      <c r="H291" s="31">
        <v>0</v>
      </c>
      <c r="I291" s="31">
        <v>500</v>
      </c>
      <c r="J291" s="32" t="s">
        <v>21</v>
      </c>
      <c r="K291" s="33">
        <v>20000</v>
      </c>
      <c r="L291" s="33">
        <v>40000</v>
      </c>
      <c r="M291" s="69">
        <f t="shared" si="28"/>
        <v>1666.6666666666667</v>
      </c>
      <c r="N291" s="69">
        <f t="shared" si="29"/>
        <v>3333.3333333333335</v>
      </c>
      <c r="O291" s="90">
        <f t="shared" si="30"/>
        <v>0.3</v>
      </c>
      <c r="P291" s="30">
        <f t="shared" si="31"/>
        <v>0.15</v>
      </c>
      <c r="Q291" s="66">
        <f>IF(OR(E291="",F291=""),"",ROUND((Supuestos!$B$2+Supuestos!$B$3)*(Supuestos!$B$4+Supuestos!$B$5*E291/Supuestos!$B$6)*IFERROR(VLOOKUP(TRIM(C291),Supuestos!$A$17:$B$29,2,FALSE),IFERROR(VLOOKUP(TRIM(D291),Supuestos!$A$17:$B$29,2,FALSE),1))+Supuestos!$B$7*VLOOKUP(MIN(F291,4),Supuestos!$D$2:$E$5,2,TRUE)+Supuestos!$B$8,0))</f>
        <v>117</v>
      </c>
      <c r="R291" s="73">
        <f t="shared" si="32"/>
        <v>617</v>
      </c>
      <c r="S291" s="76">
        <f t="shared" si="33"/>
        <v>0.37019999999999997</v>
      </c>
      <c r="T291" s="74">
        <f t="shared" si="34"/>
        <v>0.18509999999999999</v>
      </c>
    </row>
    <row r="292" spans="3:20" ht="15" customHeight="1" thickBot="1" x14ac:dyDescent="0.35">
      <c r="C292" s="81" t="s">
        <v>45</v>
      </c>
      <c r="D292" s="32" t="s">
        <v>48</v>
      </c>
      <c r="E292" s="31">
        <v>49</v>
      </c>
      <c r="F292" s="31">
        <v>1</v>
      </c>
      <c r="G292" s="31">
        <v>1</v>
      </c>
      <c r="H292" s="31">
        <v>0</v>
      </c>
      <c r="I292" s="31">
        <v>350</v>
      </c>
      <c r="J292" s="31" t="s">
        <v>22</v>
      </c>
      <c r="K292" s="33">
        <v>14000</v>
      </c>
      <c r="L292" s="33">
        <v>28000</v>
      </c>
      <c r="M292" s="69">
        <f t="shared" si="28"/>
        <v>1166.6666666666667</v>
      </c>
      <c r="N292" s="69">
        <f t="shared" si="29"/>
        <v>2333.3333333333335</v>
      </c>
      <c r="O292" s="90">
        <f t="shared" si="30"/>
        <v>0.3</v>
      </c>
      <c r="P292" s="30">
        <f t="shared" si="31"/>
        <v>0.15</v>
      </c>
      <c r="Q292" s="66">
        <f>IF(OR(E292="",F292=""),"",ROUND((Supuestos!$B$2+Supuestos!$B$3)*(Supuestos!$B$4+Supuestos!$B$5*E292/Supuestos!$B$6)*IFERROR(VLOOKUP(TRIM(C292),Supuestos!$A$17:$B$29,2,FALSE),IFERROR(VLOOKUP(TRIM(D292),Supuestos!$A$17:$B$29,2,FALSE),1))+Supuestos!$B$7*VLOOKUP(MIN(F292,4),Supuestos!$D$2:$E$5,2,TRUE)+Supuestos!$B$8,0))</f>
        <v>106</v>
      </c>
      <c r="R292" s="73">
        <f t="shared" si="32"/>
        <v>456</v>
      </c>
      <c r="S292" s="76">
        <f t="shared" si="33"/>
        <v>0.39085714285714285</v>
      </c>
      <c r="T292" s="74">
        <f t="shared" si="34"/>
        <v>0.19542857142857142</v>
      </c>
    </row>
    <row r="293" spans="3:20" ht="15" customHeight="1" thickBot="1" x14ac:dyDescent="0.35">
      <c r="C293" s="81" t="s">
        <v>45</v>
      </c>
      <c r="D293" s="32" t="s">
        <v>48</v>
      </c>
      <c r="E293" s="31">
        <v>76</v>
      </c>
      <c r="F293" s="31">
        <v>2</v>
      </c>
      <c r="G293" s="31">
        <v>1</v>
      </c>
      <c r="H293" s="31">
        <v>0</v>
      </c>
      <c r="I293" s="31">
        <v>514</v>
      </c>
      <c r="J293" s="32" t="s">
        <v>21</v>
      </c>
      <c r="K293" s="33">
        <v>20560</v>
      </c>
      <c r="L293" s="33">
        <v>41120</v>
      </c>
      <c r="M293" s="69">
        <f t="shared" si="28"/>
        <v>1713.3333333333333</v>
      </c>
      <c r="N293" s="69">
        <f t="shared" si="29"/>
        <v>3426.6666666666665</v>
      </c>
      <c r="O293" s="90">
        <f t="shared" si="30"/>
        <v>0.3</v>
      </c>
      <c r="P293" s="30">
        <f t="shared" si="31"/>
        <v>0.15</v>
      </c>
      <c r="Q293" s="66">
        <f>IF(OR(E293="",F293=""),"",ROUND((Supuestos!$B$2+Supuestos!$B$3)*(Supuestos!$B$4+Supuestos!$B$5*E293/Supuestos!$B$6)*IFERROR(VLOOKUP(TRIM(C293),Supuestos!$A$17:$B$29,2,FALSE),IFERROR(VLOOKUP(TRIM(D293),Supuestos!$A$17:$B$29,2,FALSE),1))+Supuestos!$B$7*VLOOKUP(MIN(F293,4),Supuestos!$D$2:$E$5,2,TRUE)+Supuestos!$B$8,0))</f>
        <v>117</v>
      </c>
      <c r="R293" s="73">
        <f t="shared" si="32"/>
        <v>631</v>
      </c>
      <c r="S293" s="76">
        <f t="shared" si="33"/>
        <v>0.36828793774319069</v>
      </c>
      <c r="T293" s="74">
        <f t="shared" si="34"/>
        <v>0.18414396887159534</v>
      </c>
    </row>
    <row r="294" spans="3:20" ht="15" customHeight="1" thickBot="1" x14ac:dyDescent="0.35">
      <c r="C294" s="81" t="s">
        <v>45</v>
      </c>
      <c r="D294" s="32" t="s">
        <v>48</v>
      </c>
      <c r="E294" s="31">
        <v>97</v>
      </c>
      <c r="F294" s="31">
        <v>3</v>
      </c>
      <c r="G294" s="31">
        <v>2</v>
      </c>
      <c r="H294" s="31">
        <v>0</v>
      </c>
      <c r="I294" s="31">
        <v>640</v>
      </c>
      <c r="J294" s="32" t="s">
        <v>18</v>
      </c>
      <c r="K294" s="33">
        <v>25600</v>
      </c>
      <c r="L294" s="33">
        <v>51200</v>
      </c>
      <c r="M294" s="69">
        <f t="shared" si="28"/>
        <v>2133.3333333333335</v>
      </c>
      <c r="N294" s="69">
        <f t="shared" si="29"/>
        <v>4266.666666666667</v>
      </c>
      <c r="O294" s="90">
        <f t="shared" si="30"/>
        <v>0.3</v>
      </c>
      <c r="P294" s="30">
        <f t="shared" si="31"/>
        <v>0.15</v>
      </c>
      <c r="Q294" s="66">
        <f>IF(OR(E294="",F294=""),"",ROUND((Supuestos!$B$2+Supuestos!$B$3)*(Supuestos!$B$4+Supuestos!$B$5*E294/Supuestos!$B$6)*IFERROR(VLOOKUP(TRIM(C294),Supuestos!$A$17:$B$29,2,FALSE),IFERROR(VLOOKUP(TRIM(D294),Supuestos!$A$17:$B$29,2,FALSE),1))+Supuestos!$B$7*VLOOKUP(MIN(F294,4),Supuestos!$D$2:$E$5,2,TRUE)+Supuestos!$B$8,0))</f>
        <v>127</v>
      </c>
      <c r="R294" s="73">
        <f t="shared" si="32"/>
        <v>767</v>
      </c>
      <c r="S294" s="76">
        <f t="shared" si="33"/>
        <v>0.35953124999999997</v>
      </c>
      <c r="T294" s="74">
        <f t="shared" si="34"/>
        <v>0.17976562499999998</v>
      </c>
    </row>
    <row r="295" spans="3:20" ht="15" customHeight="1" thickBot="1" x14ac:dyDescent="0.35">
      <c r="C295" s="81" t="s">
        <v>45</v>
      </c>
      <c r="D295" s="32" t="s">
        <v>48</v>
      </c>
      <c r="E295" s="31">
        <v>74</v>
      </c>
      <c r="F295" s="31">
        <v>2</v>
      </c>
      <c r="G295" s="31">
        <v>1</v>
      </c>
      <c r="H295" s="31">
        <v>0</v>
      </c>
      <c r="I295" s="31">
        <v>500</v>
      </c>
      <c r="J295" s="32" t="s">
        <v>21</v>
      </c>
      <c r="K295" s="33">
        <v>20000</v>
      </c>
      <c r="L295" s="33">
        <v>40000</v>
      </c>
      <c r="M295" s="69">
        <f t="shared" si="28"/>
        <v>1666.6666666666667</v>
      </c>
      <c r="N295" s="69">
        <f t="shared" si="29"/>
        <v>3333.3333333333335</v>
      </c>
      <c r="O295" s="90">
        <f t="shared" si="30"/>
        <v>0.3</v>
      </c>
      <c r="P295" s="30">
        <f t="shared" si="31"/>
        <v>0.15</v>
      </c>
      <c r="Q295" s="66">
        <f>IF(OR(E295="",F295=""),"",ROUND((Supuestos!$B$2+Supuestos!$B$3)*(Supuestos!$B$4+Supuestos!$B$5*E295/Supuestos!$B$6)*IFERROR(VLOOKUP(TRIM(C295),Supuestos!$A$17:$B$29,2,FALSE),IFERROR(VLOOKUP(TRIM(D295),Supuestos!$A$17:$B$29,2,FALSE),1))+Supuestos!$B$7*VLOOKUP(MIN(F295,4),Supuestos!$D$2:$E$5,2,TRUE)+Supuestos!$B$8,0))</f>
        <v>117</v>
      </c>
      <c r="R295" s="73">
        <f t="shared" si="32"/>
        <v>617</v>
      </c>
      <c r="S295" s="76">
        <f t="shared" si="33"/>
        <v>0.37019999999999997</v>
      </c>
      <c r="T295" s="74">
        <f t="shared" si="34"/>
        <v>0.18509999999999999</v>
      </c>
    </row>
    <row r="296" spans="3:20" ht="15" customHeight="1" thickBot="1" x14ac:dyDescent="0.35">
      <c r="C296" s="81" t="s">
        <v>45</v>
      </c>
      <c r="D296" s="32" t="s">
        <v>48</v>
      </c>
      <c r="E296" s="31">
        <v>76</v>
      </c>
      <c r="F296" s="31">
        <v>2</v>
      </c>
      <c r="G296" s="31">
        <v>1</v>
      </c>
      <c r="H296" s="31">
        <v>0</v>
      </c>
      <c r="I296" s="31">
        <v>514</v>
      </c>
      <c r="J296" s="32" t="s">
        <v>21</v>
      </c>
      <c r="K296" s="33">
        <v>20560</v>
      </c>
      <c r="L296" s="33">
        <v>41120</v>
      </c>
      <c r="M296" s="69">
        <f t="shared" si="28"/>
        <v>1713.3333333333333</v>
      </c>
      <c r="N296" s="69">
        <f t="shared" si="29"/>
        <v>3426.6666666666665</v>
      </c>
      <c r="O296" s="90">
        <f t="shared" si="30"/>
        <v>0.3</v>
      </c>
      <c r="P296" s="30">
        <f t="shared" si="31"/>
        <v>0.15</v>
      </c>
      <c r="Q296" s="66">
        <f>IF(OR(E296="",F296=""),"",ROUND((Supuestos!$B$2+Supuestos!$B$3)*(Supuestos!$B$4+Supuestos!$B$5*E296/Supuestos!$B$6)*IFERROR(VLOOKUP(TRIM(C296),Supuestos!$A$17:$B$29,2,FALSE),IFERROR(VLOOKUP(TRIM(D296),Supuestos!$A$17:$B$29,2,FALSE),1))+Supuestos!$B$7*VLOOKUP(MIN(F296,4),Supuestos!$D$2:$E$5,2,TRUE)+Supuestos!$B$8,0))</f>
        <v>117</v>
      </c>
      <c r="R296" s="73">
        <f t="shared" si="32"/>
        <v>631</v>
      </c>
      <c r="S296" s="76">
        <f t="shared" si="33"/>
        <v>0.36828793774319069</v>
      </c>
      <c r="T296" s="74">
        <f t="shared" si="34"/>
        <v>0.18414396887159534</v>
      </c>
    </row>
    <row r="297" spans="3:20" ht="15" customHeight="1" thickBot="1" x14ac:dyDescent="0.35">
      <c r="C297" s="81" t="s">
        <v>45</v>
      </c>
      <c r="D297" s="28" t="s">
        <v>48</v>
      </c>
      <c r="E297" s="27">
        <v>49</v>
      </c>
      <c r="F297" s="27">
        <v>1</v>
      </c>
      <c r="G297" s="27">
        <v>1</v>
      </c>
      <c r="H297" s="27">
        <v>0</v>
      </c>
      <c r="I297" s="27">
        <v>350</v>
      </c>
      <c r="J297" s="27" t="s">
        <v>22</v>
      </c>
      <c r="K297" s="29">
        <v>14000</v>
      </c>
      <c r="L297" s="29">
        <v>28000</v>
      </c>
      <c r="M297" s="69">
        <f t="shared" si="28"/>
        <v>1166.6666666666667</v>
      </c>
      <c r="N297" s="69">
        <f t="shared" si="29"/>
        <v>2333.3333333333335</v>
      </c>
      <c r="O297" s="90">
        <f t="shared" si="30"/>
        <v>0.3</v>
      </c>
      <c r="P297" s="30">
        <f t="shared" si="31"/>
        <v>0.15</v>
      </c>
      <c r="Q297" s="66">
        <f>IF(OR(E297="",F297=""),"",ROUND((Supuestos!$B$2+Supuestos!$B$3)*(Supuestos!$B$4+Supuestos!$B$5*E297/Supuestos!$B$6)*IFERROR(VLOOKUP(TRIM(C297),Supuestos!$A$17:$B$29,2,FALSE),IFERROR(VLOOKUP(TRIM(D297),Supuestos!$A$17:$B$29,2,FALSE),1))+Supuestos!$B$7*VLOOKUP(MIN(F297,4),Supuestos!$D$2:$E$5,2,TRUE)+Supuestos!$B$8,0))</f>
        <v>106</v>
      </c>
      <c r="R297" s="73">
        <f t="shared" si="32"/>
        <v>456</v>
      </c>
      <c r="S297" s="76">
        <f t="shared" si="33"/>
        <v>0.39085714285714285</v>
      </c>
      <c r="T297" s="74">
        <f t="shared" si="34"/>
        <v>0.19542857142857142</v>
      </c>
    </row>
    <row r="298" spans="3:20" ht="15" customHeight="1" thickBot="1" x14ac:dyDescent="0.35">
      <c r="C298" s="81" t="s">
        <v>45</v>
      </c>
      <c r="D298" s="32" t="s">
        <v>48</v>
      </c>
      <c r="E298" s="31">
        <v>74</v>
      </c>
      <c r="F298" s="31">
        <v>2</v>
      </c>
      <c r="G298" s="31">
        <v>1</v>
      </c>
      <c r="H298" s="31">
        <v>0</v>
      </c>
      <c r="I298" s="31">
        <v>500</v>
      </c>
      <c r="J298" s="32" t="s">
        <v>21</v>
      </c>
      <c r="K298" s="33">
        <v>20000</v>
      </c>
      <c r="L298" s="33">
        <v>40000</v>
      </c>
      <c r="M298" s="69">
        <f t="shared" si="28"/>
        <v>1666.6666666666667</v>
      </c>
      <c r="N298" s="69">
        <f t="shared" si="29"/>
        <v>3333.3333333333335</v>
      </c>
      <c r="O298" s="90">
        <f t="shared" si="30"/>
        <v>0.3</v>
      </c>
      <c r="P298" s="30">
        <f t="shared" si="31"/>
        <v>0.15</v>
      </c>
      <c r="Q298" s="66">
        <f>IF(OR(E298="",F298=""),"",ROUND((Supuestos!$B$2+Supuestos!$B$3)*(Supuestos!$B$4+Supuestos!$B$5*E298/Supuestos!$B$6)*IFERROR(VLOOKUP(TRIM(C298),Supuestos!$A$17:$B$29,2,FALSE),IFERROR(VLOOKUP(TRIM(D298),Supuestos!$A$17:$B$29,2,FALSE),1))+Supuestos!$B$7*VLOOKUP(MIN(F298,4),Supuestos!$D$2:$E$5,2,TRUE)+Supuestos!$B$8,0))</f>
        <v>117</v>
      </c>
      <c r="R298" s="73">
        <f t="shared" si="32"/>
        <v>617</v>
      </c>
      <c r="S298" s="76">
        <f t="shared" si="33"/>
        <v>0.37019999999999997</v>
      </c>
      <c r="T298" s="74">
        <f t="shared" si="34"/>
        <v>0.18509999999999999</v>
      </c>
    </row>
    <row r="299" spans="3:20" ht="15" customHeight="1" thickBot="1" x14ac:dyDescent="0.35">
      <c r="C299" s="81" t="s">
        <v>45</v>
      </c>
      <c r="D299" s="32" t="s">
        <v>48</v>
      </c>
      <c r="E299" s="31">
        <v>76</v>
      </c>
      <c r="F299" s="31">
        <v>2</v>
      </c>
      <c r="G299" s="31">
        <v>1</v>
      </c>
      <c r="H299" s="31">
        <v>0</v>
      </c>
      <c r="I299" s="31">
        <v>514</v>
      </c>
      <c r="J299" s="32" t="s">
        <v>21</v>
      </c>
      <c r="K299" s="33">
        <v>20560</v>
      </c>
      <c r="L299" s="33">
        <v>41120</v>
      </c>
      <c r="M299" s="69">
        <f t="shared" si="28"/>
        <v>1713.3333333333333</v>
      </c>
      <c r="N299" s="69">
        <f t="shared" si="29"/>
        <v>3426.6666666666665</v>
      </c>
      <c r="O299" s="90">
        <f t="shared" si="30"/>
        <v>0.3</v>
      </c>
      <c r="P299" s="30">
        <f t="shared" si="31"/>
        <v>0.15</v>
      </c>
      <c r="Q299" s="66">
        <f>IF(OR(E299="",F299=""),"",ROUND((Supuestos!$B$2+Supuestos!$B$3)*(Supuestos!$B$4+Supuestos!$B$5*E299/Supuestos!$B$6)*IFERROR(VLOOKUP(TRIM(C299),Supuestos!$A$17:$B$29,2,FALSE),IFERROR(VLOOKUP(TRIM(D299),Supuestos!$A$17:$B$29,2,FALSE),1))+Supuestos!$B$7*VLOOKUP(MIN(F299,4),Supuestos!$D$2:$E$5,2,TRUE)+Supuestos!$B$8,0))</f>
        <v>117</v>
      </c>
      <c r="R299" s="73">
        <f t="shared" si="32"/>
        <v>631</v>
      </c>
      <c r="S299" s="76">
        <f t="shared" si="33"/>
        <v>0.36828793774319069</v>
      </c>
      <c r="T299" s="74">
        <f t="shared" si="34"/>
        <v>0.18414396887159534</v>
      </c>
    </row>
    <row r="300" spans="3:20" ht="15" customHeight="1" thickBot="1" x14ac:dyDescent="0.35">
      <c r="C300" s="81" t="s">
        <v>45</v>
      </c>
      <c r="D300" s="28" t="s">
        <v>48</v>
      </c>
      <c r="E300" s="27">
        <v>49</v>
      </c>
      <c r="F300" s="27">
        <v>1</v>
      </c>
      <c r="G300" s="27">
        <v>1</v>
      </c>
      <c r="H300" s="27">
        <v>0</v>
      </c>
      <c r="I300" s="27">
        <v>350</v>
      </c>
      <c r="J300" s="27" t="s">
        <v>22</v>
      </c>
      <c r="K300" s="29">
        <v>14000</v>
      </c>
      <c r="L300" s="29">
        <v>28000</v>
      </c>
      <c r="M300" s="69">
        <f t="shared" si="28"/>
        <v>1166.6666666666667</v>
      </c>
      <c r="N300" s="69">
        <f t="shared" si="29"/>
        <v>2333.3333333333335</v>
      </c>
      <c r="O300" s="90">
        <f t="shared" si="30"/>
        <v>0.3</v>
      </c>
      <c r="P300" s="30">
        <f t="shared" si="31"/>
        <v>0.15</v>
      </c>
      <c r="Q300" s="66">
        <f>IF(OR(E300="",F300=""),"",ROUND((Supuestos!$B$2+Supuestos!$B$3)*(Supuestos!$B$4+Supuestos!$B$5*E300/Supuestos!$B$6)*IFERROR(VLOOKUP(TRIM(C300),Supuestos!$A$17:$B$29,2,FALSE),IFERROR(VLOOKUP(TRIM(D300),Supuestos!$A$17:$B$29,2,FALSE),1))+Supuestos!$B$7*VLOOKUP(MIN(F300,4),Supuestos!$D$2:$E$5,2,TRUE)+Supuestos!$B$8,0))</f>
        <v>106</v>
      </c>
      <c r="R300" s="73">
        <f t="shared" si="32"/>
        <v>456</v>
      </c>
      <c r="S300" s="76">
        <f t="shared" si="33"/>
        <v>0.39085714285714285</v>
      </c>
      <c r="T300" s="74">
        <f t="shared" si="34"/>
        <v>0.19542857142857142</v>
      </c>
    </row>
    <row r="301" spans="3:20" ht="15" customHeight="1" thickBot="1" x14ac:dyDescent="0.35">
      <c r="C301" s="81" t="s">
        <v>45</v>
      </c>
      <c r="D301" s="32" t="s">
        <v>48</v>
      </c>
      <c r="E301" s="31">
        <v>62</v>
      </c>
      <c r="F301" s="31">
        <v>2</v>
      </c>
      <c r="G301" s="31">
        <v>1</v>
      </c>
      <c r="H301" s="31">
        <v>0</v>
      </c>
      <c r="I301" s="31">
        <v>419</v>
      </c>
      <c r="J301" s="32" t="s">
        <v>21</v>
      </c>
      <c r="K301" s="33">
        <v>16760</v>
      </c>
      <c r="L301" s="33">
        <v>33520</v>
      </c>
      <c r="M301" s="69">
        <f t="shared" si="28"/>
        <v>1396.6666666666667</v>
      </c>
      <c r="N301" s="69">
        <f t="shared" si="29"/>
        <v>2793.3333333333335</v>
      </c>
      <c r="O301" s="90">
        <f t="shared" si="30"/>
        <v>0.3</v>
      </c>
      <c r="P301" s="30">
        <f t="shared" si="31"/>
        <v>0.15</v>
      </c>
      <c r="Q301" s="66">
        <f>IF(OR(E301="",F301=""),"",ROUND((Supuestos!$B$2+Supuestos!$B$3)*(Supuestos!$B$4+Supuestos!$B$5*E301/Supuestos!$B$6)*IFERROR(VLOOKUP(TRIM(C301),Supuestos!$A$17:$B$29,2,FALSE),IFERROR(VLOOKUP(TRIM(D301),Supuestos!$A$17:$B$29,2,FALSE),1))+Supuestos!$B$7*VLOOKUP(MIN(F301,4),Supuestos!$D$2:$E$5,2,TRUE)+Supuestos!$B$8,0))</f>
        <v>113</v>
      </c>
      <c r="R301" s="73">
        <f t="shared" si="32"/>
        <v>532</v>
      </c>
      <c r="S301" s="76">
        <f t="shared" si="33"/>
        <v>0.38090692124105008</v>
      </c>
      <c r="T301" s="74">
        <f t="shared" si="34"/>
        <v>0.19045346062052504</v>
      </c>
    </row>
    <row r="302" spans="3:20" ht="15" customHeight="1" thickBot="1" x14ac:dyDescent="0.35">
      <c r="C302" s="81" t="s">
        <v>45</v>
      </c>
      <c r="D302" s="32" t="s">
        <v>48</v>
      </c>
      <c r="E302" s="31">
        <v>78</v>
      </c>
      <c r="F302" s="31">
        <v>2</v>
      </c>
      <c r="G302" s="31">
        <v>1</v>
      </c>
      <c r="H302" s="31">
        <v>0</v>
      </c>
      <c r="I302" s="31">
        <v>527</v>
      </c>
      <c r="J302" s="32" t="s">
        <v>21</v>
      </c>
      <c r="K302" s="33">
        <v>21080</v>
      </c>
      <c r="L302" s="33">
        <v>42160</v>
      </c>
      <c r="M302" s="69">
        <f t="shared" si="28"/>
        <v>1756.6666666666667</v>
      </c>
      <c r="N302" s="69">
        <f t="shared" si="29"/>
        <v>3513.3333333333335</v>
      </c>
      <c r="O302" s="90">
        <f t="shared" si="30"/>
        <v>0.3</v>
      </c>
      <c r="P302" s="30">
        <f t="shared" si="31"/>
        <v>0.15</v>
      </c>
      <c r="Q302" s="66">
        <f>IF(OR(E302="",F302=""),"",ROUND((Supuestos!$B$2+Supuestos!$B$3)*(Supuestos!$B$4+Supuestos!$B$5*E302/Supuestos!$B$6)*IFERROR(VLOOKUP(TRIM(C302),Supuestos!$A$17:$B$29,2,FALSE),IFERROR(VLOOKUP(TRIM(D302),Supuestos!$A$17:$B$29,2,FALSE),1))+Supuestos!$B$7*VLOOKUP(MIN(F302,4),Supuestos!$D$2:$E$5,2,TRUE)+Supuestos!$B$8,0))</f>
        <v>118</v>
      </c>
      <c r="R302" s="73">
        <f t="shared" si="32"/>
        <v>645</v>
      </c>
      <c r="S302" s="76">
        <f t="shared" si="33"/>
        <v>0.36717267552182159</v>
      </c>
      <c r="T302" s="74">
        <f t="shared" si="34"/>
        <v>0.18358633776091079</v>
      </c>
    </row>
    <row r="303" spans="3:20" ht="15" customHeight="1" thickBot="1" x14ac:dyDescent="0.35">
      <c r="C303" s="81" t="s">
        <v>45</v>
      </c>
      <c r="D303" s="32" t="s">
        <v>48</v>
      </c>
      <c r="E303" s="31">
        <v>94</v>
      </c>
      <c r="F303" s="31">
        <v>3</v>
      </c>
      <c r="G303" s="31">
        <v>1</v>
      </c>
      <c r="H303" s="31">
        <v>0</v>
      </c>
      <c r="I303" s="31">
        <v>624</v>
      </c>
      <c r="J303" s="32" t="s">
        <v>18</v>
      </c>
      <c r="K303" s="33">
        <v>24960</v>
      </c>
      <c r="L303" s="33">
        <v>49920</v>
      </c>
      <c r="M303" s="69">
        <f t="shared" si="28"/>
        <v>2080</v>
      </c>
      <c r="N303" s="69">
        <f t="shared" si="29"/>
        <v>4160</v>
      </c>
      <c r="O303" s="90">
        <f t="shared" si="30"/>
        <v>0.3</v>
      </c>
      <c r="P303" s="30">
        <f t="shared" si="31"/>
        <v>0.15</v>
      </c>
      <c r="Q303" s="66">
        <f>IF(OR(E303="",F303=""),"",ROUND((Supuestos!$B$2+Supuestos!$B$3)*(Supuestos!$B$4+Supuestos!$B$5*E303/Supuestos!$B$6)*IFERROR(VLOOKUP(TRIM(C303),Supuestos!$A$17:$B$29,2,FALSE),IFERROR(VLOOKUP(TRIM(D303),Supuestos!$A$17:$B$29,2,FALSE),1))+Supuestos!$B$7*VLOOKUP(MIN(F303,4),Supuestos!$D$2:$E$5,2,TRUE)+Supuestos!$B$8,0))</f>
        <v>126</v>
      </c>
      <c r="R303" s="73">
        <f t="shared" si="32"/>
        <v>750</v>
      </c>
      <c r="S303" s="76">
        <f t="shared" si="33"/>
        <v>0.36057692307692307</v>
      </c>
      <c r="T303" s="74">
        <f t="shared" si="34"/>
        <v>0.18028846153846154</v>
      </c>
    </row>
    <row r="304" spans="3:20" ht="15" customHeight="1" thickBot="1" x14ac:dyDescent="0.35">
      <c r="C304" s="81" t="s">
        <v>45</v>
      </c>
      <c r="D304" s="32" t="s">
        <v>48</v>
      </c>
      <c r="E304" s="31">
        <v>92</v>
      </c>
      <c r="F304" s="31">
        <v>3</v>
      </c>
      <c r="G304" s="31">
        <v>1</v>
      </c>
      <c r="H304" s="31">
        <v>0</v>
      </c>
      <c r="I304" s="31">
        <v>615</v>
      </c>
      <c r="J304" s="32" t="s">
        <v>18</v>
      </c>
      <c r="K304" s="33">
        <v>24600</v>
      </c>
      <c r="L304" s="33">
        <v>49200</v>
      </c>
      <c r="M304" s="69">
        <f t="shared" si="28"/>
        <v>2050</v>
      </c>
      <c r="N304" s="69">
        <f t="shared" si="29"/>
        <v>4100</v>
      </c>
      <c r="O304" s="90">
        <f t="shared" si="30"/>
        <v>0.3</v>
      </c>
      <c r="P304" s="30">
        <f t="shared" si="31"/>
        <v>0.15</v>
      </c>
      <c r="Q304" s="66">
        <f>IF(OR(E304="",F304=""),"",ROUND((Supuestos!$B$2+Supuestos!$B$3)*(Supuestos!$B$4+Supuestos!$B$5*E304/Supuestos!$B$6)*IFERROR(VLOOKUP(TRIM(C304),Supuestos!$A$17:$B$29,2,FALSE),IFERROR(VLOOKUP(TRIM(D304),Supuestos!$A$17:$B$29,2,FALSE),1))+Supuestos!$B$7*VLOOKUP(MIN(F304,4),Supuestos!$D$2:$E$5,2,TRUE)+Supuestos!$B$8,0))</f>
        <v>126</v>
      </c>
      <c r="R304" s="73">
        <f t="shared" si="32"/>
        <v>741</v>
      </c>
      <c r="S304" s="76">
        <f t="shared" si="33"/>
        <v>0.36146341463414633</v>
      </c>
      <c r="T304" s="74">
        <f t="shared" si="34"/>
        <v>0.18073170731707316</v>
      </c>
    </row>
    <row r="305" spans="3:20" ht="15" customHeight="1" thickBot="1" x14ac:dyDescent="0.35">
      <c r="C305" s="81" t="s">
        <v>45</v>
      </c>
      <c r="D305" s="32" t="s">
        <v>48</v>
      </c>
      <c r="E305" s="31">
        <v>94</v>
      </c>
      <c r="F305" s="31">
        <v>3</v>
      </c>
      <c r="G305" s="31">
        <v>1</v>
      </c>
      <c r="H305" s="31">
        <v>0</v>
      </c>
      <c r="I305" s="31">
        <v>624</v>
      </c>
      <c r="J305" s="32" t="s">
        <v>18</v>
      </c>
      <c r="K305" s="33">
        <v>24960</v>
      </c>
      <c r="L305" s="33">
        <v>49920</v>
      </c>
      <c r="M305" s="69">
        <f t="shared" si="28"/>
        <v>2080</v>
      </c>
      <c r="N305" s="69">
        <f t="shared" si="29"/>
        <v>4160</v>
      </c>
      <c r="O305" s="90">
        <f t="shared" si="30"/>
        <v>0.3</v>
      </c>
      <c r="P305" s="30">
        <f t="shared" si="31"/>
        <v>0.15</v>
      </c>
      <c r="Q305" s="66">
        <f>IF(OR(E305="",F305=""),"",ROUND((Supuestos!$B$2+Supuestos!$B$3)*(Supuestos!$B$4+Supuestos!$B$5*E305/Supuestos!$B$6)*IFERROR(VLOOKUP(TRIM(C305),Supuestos!$A$17:$B$29,2,FALSE),IFERROR(VLOOKUP(TRIM(D305),Supuestos!$A$17:$B$29,2,FALSE),1))+Supuestos!$B$7*VLOOKUP(MIN(F305,4),Supuestos!$D$2:$E$5,2,TRUE)+Supuestos!$B$8,0))</f>
        <v>126</v>
      </c>
      <c r="R305" s="73">
        <f t="shared" si="32"/>
        <v>750</v>
      </c>
      <c r="S305" s="76">
        <f t="shared" si="33"/>
        <v>0.36057692307692307</v>
      </c>
      <c r="T305" s="74">
        <f t="shared" si="34"/>
        <v>0.18028846153846154</v>
      </c>
    </row>
    <row r="306" spans="3:20" ht="15" customHeight="1" thickBot="1" x14ac:dyDescent="0.35">
      <c r="C306" s="81" t="s">
        <v>45</v>
      </c>
      <c r="D306" s="32" t="s">
        <v>48</v>
      </c>
      <c r="E306" s="31">
        <v>92</v>
      </c>
      <c r="F306" s="31">
        <v>3</v>
      </c>
      <c r="G306" s="31">
        <v>1</v>
      </c>
      <c r="H306" s="31">
        <v>0</v>
      </c>
      <c r="I306" s="31">
        <v>615</v>
      </c>
      <c r="J306" s="32" t="s">
        <v>18</v>
      </c>
      <c r="K306" s="33">
        <v>24600</v>
      </c>
      <c r="L306" s="33">
        <v>49200</v>
      </c>
      <c r="M306" s="69">
        <f t="shared" si="28"/>
        <v>2050</v>
      </c>
      <c r="N306" s="69">
        <f t="shared" si="29"/>
        <v>4100</v>
      </c>
      <c r="O306" s="90">
        <f t="shared" si="30"/>
        <v>0.3</v>
      </c>
      <c r="P306" s="30">
        <f t="shared" si="31"/>
        <v>0.15</v>
      </c>
      <c r="Q306" s="66">
        <f>IF(OR(E306="",F306=""),"",ROUND((Supuestos!$B$2+Supuestos!$B$3)*(Supuestos!$B$4+Supuestos!$B$5*E306/Supuestos!$B$6)*IFERROR(VLOOKUP(TRIM(C306),Supuestos!$A$17:$B$29,2,FALSE),IFERROR(VLOOKUP(TRIM(D306),Supuestos!$A$17:$B$29,2,FALSE),1))+Supuestos!$B$7*VLOOKUP(MIN(F306,4),Supuestos!$D$2:$E$5,2,TRUE)+Supuestos!$B$8,0))</f>
        <v>126</v>
      </c>
      <c r="R306" s="73">
        <f t="shared" si="32"/>
        <v>741</v>
      </c>
      <c r="S306" s="76">
        <f t="shared" si="33"/>
        <v>0.36146341463414633</v>
      </c>
      <c r="T306" s="74">
        <f t="shared" si="34"/>
        <v>0.18073170731707316</v>
      </c>
    </row>
    <row r="307" spans="3:20" ht="15" customHeight="1" thickBot="1" x14ac:dyDescent="0.35">
      <c r="C307" s="81" t="s">
        <v>45</v>
      </c>
      <c r="D307" s="32" t="s">
        <v>48</v>
      </c>
      <c r="E307" s="31">
        <v>94</v>
      </c>
      <c r="F307" s="31">
        <v>3</v>
      </c>
      <c r="G307" s="31">
        <v>1</v>
      </c>
      <c r="H307" s="31">
        <v>0</v>
      </c>
      <c r="I307" s="31">
        <v>624</v>
      </c>
      <c r="J307" s="32" t="s">
        <v>18</v>
      </c>
      <c r="K307" s="33">
        <v>24960</v>
      </c>
      <c r="L307" s="33">
        <v>49920</v>
      </c>
      <c r="M307" s="69">
        <f t="shared" si="28"/>
        <v>2080</v>
      </c>
      <c r="N307" s="69">
        <f t="shared" si="29"/>
        <v>4160</v>
      </c>
      <c r="O307" s="90">
        <f t="shared" si="30"/>
        <v>0.3</v>
      </c>
      <c r="P307" s="30">
        <f t="shared" si="31"/>
        <v>0.15</v>
      </c>
      <c r="Q307" s="66">
        <f>IF(OR(E307="",F307=""),"",ROUND((Supuestos!$B$2+Supuestos!$B$3)*(Supuestos!$B$4+Supuestos!$B$5*E307/Supuestos!$B$6)*IFERROR(VLOOKUP(TRIM(C307),Supuestos!$A$17:$B$29,2,FALSE),IFERROR(VLOOKUP(TRIM(D307),Supuestos!$A$17:$B$29,2,FALSE),1))+Supuestos!$B$7*VLOOKUP(MIN(F307,4),Supuestos!$D$2:$E$5,2,TRUE)+Supuestos!$B$8,0))</f>
        <v>126</v>
      </c>
      <c r="R307" s="73">
        <f t="shared" si="32"/>
        <v>750</v>
      </c>
      <c r="S307" s="76">
        <f t="shared" si="33"/>
        <v>0.36057692307692307</v>
      </c>
      <c r="T307" s="74">
        <f t="shared" si="34"/>
        <v>0.18028846153846154</v>
      </c>
    </row>
    <row r="308" spans="3:20" ht="15" customHeight="1" thickBot="1" x14ac:dyDescent="0.35">
      <c r="C308" s="81" t="s">
        <v>45</v>
      </c>
      <c r="D308" s="32" t="s">
        <v>48</v>
      </c>
      <c r="E308" s="31">
        <v>94</v>
      </c>
      <c r="F308" s="31">
        <v>3</v>
      </c>
      <c r="G308" s="31">
        <v>1</v>
      </c>
      <c r="H308" s="31">
        <v>0</v>
      </c>
      <c r="I308" s="31">
        <v>627</v>
      </c>
      <c r="J308" s="32" t="s">
        <v>18</v>
      </c>
      <c r="K308" s="33">
        <v>25080</v>
      </c>
      <c r="L308" s="33">
        <v>50160</v>
      </c>
      <c r="M308" s="69">
        <f t="shared" si="28"/>
        <v>2090</v>
      </c>
      <c r="N308" s="69">
        <f t="shared" si="29"/>
        <v>4180</v>
      </c>
      <c r="O308" s="90">
        <f t="shared" si="30"/>
        <v>0.3</v>
      </c>
      <c r="P308" s="30">
        <f t="shared" si="31"/>
        <v>0.15</v>
      </c>
      <c r="Q308" s="66">
        <f>IF(OR(E308="",F308=""),"",ROUND((Supuestos!$B$2+Supuestos!$B$3)*(Supuestos!$B$4+Supuestos!$B$5*E308/Supuestos!$B$6)*IFERROR(VLOOKUP(TRIM(C308),Supuestos!$A$17:$B$29,2,FALSE),IFERROR(VLOOKUP(TRIM(D308),Supuestos!$A$17:$B$29,2,FALSE),1))+Supuestos!$B$7*VLOOKUP(MIN(F308,4),Supuestos!$D$2:$E$5,2,TRUE)+Supuestos!$B$8,0))</f>
        <v>126</v>
      </c>
      <c r="R308" s="73">
        <f t="shared" si="32"/>
        <v>753</v>
      </c>
      <c r="S308" s="76">
        <f t="shared" si="33"/>
        <v>0.36028708133971293</v>
      </c>
      <c r="T308" s="74">
        <f t="shared" si="34"/>
        <v>0.18014354066985647</v>
      </c>
    </row>
    <row r="309" spans="3:20" ht="15" customHeight="1" thickBot="1" x14ac:dyDescent="0.35">
      <c r="C309" s="81" t="s">
        <v>45</v>
      </c>
      <c r="D309" s="32" t="s">
        <v>48</v>
      </c>
      <c r="E309" s="31">
        <v>92</v>
      </c>
      <c r="F309" s="31">
        <v>3</v>
      </c>
      <c r="G309" s="31">
        <v>1</v>
      </c>
      <c r="H309" s="31">
        <v>0</v>
      </c>
      <c r="I309" s="31">
        <v>618</v>
      </c>
      <c r="J309" s="32" t="s">
        <v>18</v>
      </c>
      <c r="K309" s="33">
        <v>24720</v>
      </c>
      <c r="L309" s="33">
        <v>49440</v>
      </c>
      <c r="M309" s="69">
        <f t="shared" si="28"/>
        <v>2060</v>
      </c>
      <c r="N309" s="69">
        <f t="shared" si="29"/>
        <v>4120</v>
      </c>
      <c r="O309" s="90">
        <f t="shared" si="30"/>
        <v>0.3</v>
      </c>
      <c r="P309" s="30">
        <f t="shared" si="31"/>
        <v>0.15</v>
      </c>
      <c r="Q309" s="66">
        <f>IF(OR(E309="",F309=""),"",ROUND((Supuestos!$B$2+Supuestos!$B$3)*(Supuestos!$B$4+Supuestos!$B$5*E309/Supuestos!$B$6)*IFERROR(VLOOKUP(TRIM(C309),Supuestos!$A$17:$B$29,2,FALSE),IFERROR(VLOOKUP(TRIM(D309),Supuestos!$A$17:$B$29,2,FALSE),1))+Supuestos!$B$7*VLOOKUP(MIN(F309,4),Supuestos!$D$2:$E$5,2,TRUE)+Supuestos!$B$8,0))</f>
        <v>126</v>
      </c>
      <c r="R309" s="73">
        <f t="shared" si="32"/>
        <v>744</v>
      </c>
      <c r="S309" s="76">
        <f t="shared" si="33"/>
        <v>0.3611650485436893</v>
      </c>
      <c r="T309" s="74">
        <f t="shared" si="34"/>
        <v>0.18058252427184465</v>
      </c>
    </row>
    <row r="310" spans="3:20" ht="15" customHeight="1" thickBot="1" x14ac:dyDescent="0.35">
      <c r="C310" s="81" t="s">
        <v>45</v>
      </c>
      <c r="D310" s="32" t="s">
        <v>48</v>
      </c>
      <c r="E310" s="31">
        <v>94</v>
      </c>
      <c r="F310" s="31">
        <v>3</v>
      </c>
      <c r="G310" s="31">
        <v>1</v>
      </c>
      <c r="H310" s="31">
        <v>0</v>
      </c>
      <c r="I310" s="31">
        <v>627</v>
      </c>
      <c r="J310" s="32" t="s">
        <v>18</v>
      </c>
      <c r="K310" s="33">
        <v>25080</v>
      </c>
      <c r="L310" s="33">
        <v>50160</v>
      </c>
      <c r="M310" s="69">
        <f t="shared" si="28"/>
        <v>2090</v>
      </c>
      <c r="N310" s="69">
        <f t="shared" si="29"/>
        <v>4180</v>
      </c>
      <c r="O310" s="90">
        <f t="shared" si="30"/>
        <v>0.3</v>
      </c>
      <c r="P310" s="30">
        <f t="shared" si="31"/>
        <v>0.15</v>
      </c>
      <c r="Q310" s="66">
        <f>IF(OR(E310="",F310=""),"",ROUND((Supuestos!$B$2+Supuestos!$B$3)*(Supuestos!$B$4+Supuestos!$B$5*E310/Supuestos!$B$6)*IFERROR(VLOOKUP(TRIM(C310),Supuestos!$A$17:$B$29,2,FALSE),IFERROR(VLOOKUP(TRIM(D310),Supuestos!$A$17:$B$29,2,FALSE),1))+Supuestos!$B$7*VLOOKUP(MIN(F310,4),Supuestos!$D$2:$E$5,2,TRUE)+Supuestos!$B$8,0))</f>
        <v>126</v>
      </c>
      <c r="R310" s="73">
        <f t="shared" si="32"/>
        <v>753</v>
      </c>
      <c r="S310" s="76">
        <f t="shared" si="33"/>
        <v>0.36028708133971293</v>
      </c>
      <c r="T310" s="74">
        <f t="shared" si="34"/>
        <v>0.18014354066985647</v>
      </c>
    </row>
    <row r="311" spans="3:20" ht="15" customHeight="1" thickBot="1" x14ac:dyDescent="0.35">
      <c r="C311" s="81" t="s">
        <v>45</v>
      </c>
      <c r="D311" s="32" t="s">
        <v>48</v>
      </c>
      <c r="E311" s="31">
        <v>75</v>
      </c>
      <c r="F311" s="31">
        <v>2</v>
      </c>
      <c r="G311" s="31">
        <v>1</v>
      </c>
      <c r="H311" s="31">
        <v>0</v>
      </c>
      <c r="I311" s="31">
        <v>507</v>
      </c>
      <c r="J311" s="32" t="s">
        <v>21</v>
      </c>
      <c r="K311" s="33">
        <v>20280</v>
      </c>
      <c r="L311" s="33">
        <v>40560</v>
      </c>
      <c r="M311" s="69">
        <f t="shared" si="28"/>
        <v>1690</v>
      </c>
      <c r="N311" s="69">
        <f t="shared" si="29"/>
        <v>3380</v>
      </c>
      <c r="O311" s="90">
        <f t="shared" si="30"/>
        <v>0.3</v>
      </c>
      <c r="P311" s="30">
        <f t="shared" si="31"/>
        <v>0.15</v>
      </c>
      <c r="Q311" s="66">
        <f>IF(OR(E311="",F311=""),"",ROUND((Supuestos!$B$2+Supuestos!$B$3)*(Supuestos!$B$4+Supuestos!$B$5*E311/Supuestos!$B$6)*IFERROR(VLOOKUP(TRIM(C311),Supuestos!$A$17:$B$29,2,FALSE),IFERROR(VLOOKUP(TRIM(D311),Supuestos!$A$17:$B$29,2,FALSE),1))+Supuestos!$B$7*VLOOKUP(MIN(F311,4),Supuestos!$D$2:$E$5,2,TRUE)+Supuestos!$B$8,0))</f>
        <v>117</v>
      </c>
      <c r="R311" s="73">
        <f t="shared" si="32"/>
        <v>624</v>
      </c>
      <c r="S311" s="76">
        <f t="shared" si="33"/>
        <v>0.36923076923076925</v>
      </c>
      <c r="T311" s="74">
        <f t="shared" si="34"/>
        <v>0.18461538461538463</v>
      </c>
    </row>
    <row r="312" spans="3:20" ht="15" customHeight="1" thickBot="1" x14ac:dyDescent="0.35">
      <c r="C312" s="81" t="s">
        <v>45</v>
      </c>
      <c r="D312" s="32" t="s">
        <v>48</v>
      </c>
      <c r="E312" s="31">
        <v>72</v>
      </c>
      <c r="F312" s="31">
        <v>2</v>
      </c>
      <c r="G312" s="31">
        <v>1</v>
      </c>
      <c r="H312" s="31">
        <v>0</v>
      </c>
      <c r="I312" s="31">
        <v>487</v>
      </c>
      <c r="J312" s="32" t="s">
        <v>21</v>
      </c>
      <c r="K312" s="33">
        <v>19480</v>
      </c>
      <c r="L312" s="33">
        <v>38960</v>
      </c>
      <c r="M312" s="69">
        <f t="shared" si="28"/>
        <v>1623.3333333333333</v>
      </c>
      <c r="N312" s="69">
        <f t="shared" si="29"/>
        <v>3246.6666666666665</v>
      </c>
      <c r="O312" s="90">
        <f t="shared" si="30"/>
        <v>0.3</v>
      </c>
      <c r="P312" s="30">
        <f t="shared" si="31"/>
        <v>0.15</v>
      </c>
      <c r="Q312" s="66">
        <f>IF(OR(E312="",F312=""),"",ROUND((Supuestos!$B$2+Supuestos!$B$3)*(Supuestos!$B$4+Supuestos!$B$5*E312/Supuestos!$B$6)*IFERROR(VLOOKUP(TRIM(C312),Supuestos!$A$17:$B$29,2,FALSE),IFERROR(VLOOKUP(TRIM(D312),Supuestos!$A$17:$B$29,2,FALSE),1))+Supuestos!$B$7*VLOOKUP(MIN(F312,4),Supuestos!$D$2:$E$5,2,TRUE)+Supuestos!$B$8,0))</f>
        <v>116</v>
      </c>
      <c r="R312" s="73">
        <f t="shared" si="32"/>
        <v>603</v>
      </c>
      <c r="S312" s="76">
        <f t="shared" si="33"/>
        <v>0.37145790554414787</v>
      </c>
      <c r="T312" s="74">
        <f t="shared" si="34"/>
        <v>0.18572895277207394</v>
      </c>
    </row>
    <row r="313" spans="3:20" ht="15" customHeight="1" thickBot="1" x14ac:dyDescent="0.35">
      <c r="C313" s="81" t="s">
        <v>45</v>
      </c>
      <c r="D313" s="32" t="s">
        <v>48</v>
      </c>
      <c r="E313" s="31">
        <v>69</v>
      </c>
      <c r="F313" s="31">
        <v>2</v>
      </c>
      <c r="G313" s="31">
        <v>1</v>
      </c>
      <c r="H313" s="31">
        <v>0</v>
      </c>
      <c r="I313" s="31">
        <v>466</v>
      </c>
      <c r="J313" s="32" t="s">
        <v>21</v>
      </c>
      <c r="K313" s="33">
        <v>18640</v>
      </c>
      <c r="L313" s="33">
        <v>37280</v>
      </c>
      <c r="M313" s="69">
        <f t="shared" ref="M313:M376" si="35">K313/12</f>
        <v>1553.3333333333333</v>
      </c>
      <c r="N313" s="69">
        <f t="shared" ref="N313:N376" si="36">L313/12</f>
        <v>3106.6666666666665</v>
      </c>
      <c r="O313" s="90">
        <f t="shared" ref="O313:O376" si="37">I313/M313</f>
        <v>0.3</v>
      </c>
      <c r="P313" s="30">
        <f t="shared" ref="P313:P376" si="38">I313/N313</f>
        <v>0.15</v>
      </c>
      <c r="Q313" s="66">
        <f>IF(OR(E313="",F313=""),"",ROUND((Supuestos!$B$2+Supuestos!$B$3)*(Supuestos!$B$4+Supuestos!$B$5*E313/Supuestos!$B$6)*IFERROR(VLOOKUP(TRIM(C313),Supuestos!$A$17:$B$29,2,FALSE),IFERROR(VLOOKUP(TRIM(D313),Supuestos!$A$17:$B$29,2,FALSE),1))+Supuestos!$B$7*VLOOKUP(MIN(F313,4),Supuestos!$D$2:$E$5,2,TRUE)+Supuestos!$B$8,0))</f>
        <v>115</v>
      </c>
      <c r="R313" s="73">
        <f t="shared" si="32"/>
        <v>581</v>
      </c>
      <c r="S313" s="76">
        <f t="shared" si="33"/>
        <v>0.37403433476394854</v>
      </c>
      <c r="T313" s="74">
        <f t="shared" si="34"/>
        <v>0.18701716738197427</v>
      </c>
    </row>
    <row r="314" spans="3:20" ht="15" customHeight="1" thickBot="1" x14ac:dyDescent="0.35">
      <c r="C314" s="81" t="s">
        <v>45</v>
      </c>
      <c r="D314" s="32" t="s">
        <v>48</v>
      </c>
      <c r="E314" s="31">
        <v>68</v>
      </c>
      <c r="F314" s="31">
        <v>2</v>
      </c>
      <c r="G314" s="31">
        <v>1</v>
      </c>
      <c r="H314" s="31">
        <v>0</v>
      </c>
      <c r="I314" s="31">
        <v>460</v>
      </c>
      <c r="J314" s="32" t="s">
        <v>21</v>
      </c>
      <c r="K314" s="33">
        <v>18400</v>
      </c>
      <c r="L314" s="33">
        <v>36800</v>
      </c>
      <c r="M314" s="69">
        <f t="shared" si="35"/>
        <v>1533.3333333333333</v>
      </c>
      <c r="N314" s="69">
        <f t="shared" si="36"/>
        <v>3066.6666666666665</v>
      </c>
      <c r="O314" s="90">
        <f t="shared" si="37"/>
        <v>0.3</v>
      </c>
      <c r="P314" s="30">
        <f t="shared" si="38"/>
        <v>0.15</v>
      </c>
      <c r="Q314" s="66">
        <f>IF(OR(E314="",F314=""),"",ROUND((Supuestos!$B$2+Supuestos!$B$3)*(Supuestos!$B$4+Supuestos!$B$5*E314/Supuestos!$B$6)*IFERROR(VLOOKUP(TRIM(C314),Supuestos!$A$17:$B$29,2,FALSE),IFERROR(VLOOKUP(TRIM(D314),Supuestos!$A$17:$B$29,2,FALSE),1))+Supuestos!$B$7*VLOOKUP(MIN(F314,4),Supuestos!$D$2:$E$5,2,TRUE)+Supuestos!$B$8,0))</f>
        <v>115</v>
      </c>
      <c r="R314" s="73">
        <f t="shared" ref="R314:R377" si="39">Q314+I314</f>
        <v>575</v>
      </c>
      <c r="S314" s="76">
        <f t="shared" ref="S314:S377" si="40">R314/M314</f>
        <v>0.375</v>
      </c>
      <c r="T314" s="74">
        <f t="shared" ref="T314:T377" si="41">R314/N314</f>
        <v>0.1875</v>
      </c>
    </row>
    <row r="315" spans="3:20" ht="15" customHeight="1" thickBot="1" x14ac:dyDescent="0.35">
      <c r="C315" s="81" t="s">
        <v>45</v>
      </c>
      <c r="D315" s="32" t="s">
        <v>48</v>
      </c>
      <c r="E315" s="31">
        <v>71</v>
      </c>
      <c r="F315" s="31">
        <v>2</v>
      </c>
      <c r="G315" s="31">
        <v>1</v>
      </c>
      <c r="H315" s="31">
        <v>0</v>
      </c>
      <c r="I315" s="31">
        <v>480</v>
      </c>
      <c r="J315" s="32" t="s">
        <v>21</v>
      </c>
      <c r="K315" s="33">
        <v>19200</v>
      </c>
      <c r="L315" s="33">
        <v>38400</v>
      </c>
      <c r="M315" s="69">
        <f t="shared" si="35"/>
        <v>1600</v>
      </c>
      <c r="N315" s="69">
        <f t="shared" si="36"/>
        <v>3200</v>
      </c>
      <c r="O315" s="90">
        <f t="shared" si="37"/>
        <v>0.3</v>
      </c>
      <c r="P315" s="30">
        <f t="shared" si="38"/>
        <v>0.15</v>
      </c>
      <c r="Q315" s="66">
        <f>IF(OR(E315="",F315=""),"",ROUND((Supuestos!$B$2+Supuestos!$B$3)*(Supuestos!$B$4+Supuestos!$B$5*E315/Supuestos!$B$6)*IFERROR(VLOOKUP(TRIM(C315),Supuestos!$A$17:$B$29,2,FALSE),IFERROR(VLOOKUP(TRIM(D315),Supuestos!$A$17:$B$29,2,FALSE),1))+Supuestos!$B$7*VLOOKUP(MIN(F315,4),Supuestos!$D$2:$E$5,2,TRUE)+Supuestos!$B$8,0))</f>
        <v>116</v>
      </c>
      <c r="R315" s="73">
        <f t="shared" si="39"/>
        <v>596</v>
      </c>
      <c r="S315" s="76">
        <f t="shared" si="40"/>
        <v>0.3725</v>
      </c>
      <c r="T315" s="74">
        <f t="shared" si="41"/>
        <v>0.18625</v>
      </c>
    </row>
    <row r="316" spans="3:20" ht="15" customHeight="1" thickBot="1" x14ac:dyDescent="0.35">
      <c r="C316" s="81" t="s">
        <v>45</v>
      </c>
      <c r="D316" s="32" t="s">
        <v>48</v>
      </c>
      <c r="E316" s="31">
        <v>78</v>
      </c>
      <c r="F316" s="31">
        <v>2</v>
      </c>
      <c r="G316" s="31">
        <v>1</v>
      </c>
      <c r="H316" s="31">
        <v>0</v>
      </c>
      <c r="I316" s="31">
        <v>527</v>
      </c>
      <c r="J316" s="32" t="s">
        <v>21</v>
      </c>
      <c r="K316" s="33">
        <v>21080</v>
      </c>
      <c r="L316" s="33">
        <v>42160</v>
      </c>
      <c r="M316" s="69">
        <f t="shared" si="35"/>
        <v>1756.6666666666667</v>
      </c>
      <c r="N316" s="69">
        <f t="shared" si="36"/>
        <v>3513.3333333333335</v>
      </c>
      <c r="O316" s="90">
        <f t="shared" si="37"/>
        <v>0.3</v>
      </c>
      <c r="P316" s="30">
        <f t="shared" si="38"/>
        <v>0.15</v>
      </c>
      <c r="Q316" s="66">
        <f>IF(OR(E316="",F316=""),"",ROUND((Supuestos!$B$2+Supuestos!$B$3)*(Supuestos!$B$4+Supuestos!$B$5*E316/Supuestos!$B$6)*IFERROR(VLOOKUP(TRIM(C316),Supuestos!$A$17:$B$29,2,FALSE),IFERROR(VLOOKUP(TRIM(D316),Supuestos!$A$17:$B$29,2,FALSE),1))+Supuestos!$B$7*VLOOKUP(MIN(F316,4),Supuestos!$D$2:$E$5,2,TRUE)+Supuestos!$B$8,0))</f>
        <v>118</v>
      </c>
      <c r="R316" s="73">
        <f t="shared" si="39"/>
        <v>645</v>
      </c>
      <c r="S316" s="76">
        <f t="shared" si="40"/>
        <v>0.36717267552182159</v>
      </c>
      <c r="T316" s="74">
        <f t="shared" si="41"/>
        <v>0.18358633776091079</v>
      </c>
    </row>
    <row r="317" spans="3:20" ht="15" customHeight="1" thickBot="1" x14ac:dyDescent="0.35">
      <c r="C317" s="81" t="s">
        <v>45</v>
      </c>
      <c r="D317" s="32" t="s">
        <v>48</v>
      </c>
      <c r="E317" s="31">
        <v>76</v>
      </c>
      <c r="F317" s="31">
        <v>2</v>
      </c>
      <c r="G317" s="31">
        <v>1</v>
      </c>
      <c r="H317" s="31">
        <v>0</v>
      </c>
      <c r="I317" s="31">
        <v>514</v>
      </c>
      <c r="J317" s="32" t="s">
        <v>21</v>
      </c>
      <c r="K317" s="33">
        <v>20560</v>
      </c>
      <c r="L317" s="33">
        <v>41120</v>
      </c>
      <c r="M317" s="69">
        <f t="shared" si="35"/>
        <v>1713.3333333333333</v>
      </c>
      <c r="N317" s="69">
        <f t="shared" si="36"/>
        <v>3426.6666666666665</v>
      </c>
      <c r="O317" s="90">
        <f t="shared" si="37"/>
        <v>0.3</v>
      </c>
      <c r="P317" s="30">
        <f t="shared" si="38"/>
        <v>0.15</v>
      </c>
      <c r="Q317" s="66">
        <f>IF(OR(E317="",F317=""),"",ROUND((Supuestos!$B$2+Supuestos!$B$3)*(Supuestos!$B$4+Supuestos!$B$5*E317/Supuestos!$B$6)*IFERROR(VLOOKUP(TRIM(C317),Supuestos!$A$17:$B$29,2,FALSE),IFERROR(VLOOKUP(TRIM(D317),Supuestos!$A$17:$B$29,2,FALSE),1))+Supuestos!$B$7*VLOOKUP(MIN(F317,4),Supuestos!$D$2:$E$5,2,TRUE)+Supuestos!$B$8,0))</f>
        <v>117</v>
      </c>
      <c r="R317" s="73">
        <f t="shared" si="39"/>
        <v>631</v>
      </c>
      <c r="S317" s="76">
        <f t="shared" si="40"/>
        <v>0.36828793774319069</v>
      </c>
      <c r="T317" s="74">
        <f t="shared" si="41"/>
        <v>0.18414396887159534</v>
      </c>
    </row>
    <row r="318" spans="3:20" ht="15" customHeight="1" thickBot="1" x14ac:dyDescent="0.35">
      <c r="C318" s="81" t="s">
        <v>45</v>
      </c>
      <c r="D318" s="32" t="s">
        <v>48</v>
      </c>
      <c r="E318" s="31">
        <v>76</v>
      </c>
      <c r="F318" s="31">
        <v>2</v>
      </c>
      <c r="G318" s="31">
        <v>1</v>
      </c>
      <c r="H318" s="31">
        <v>0</v>
      </c>
      <c r="I318" s="31">
        <v>514</v>
      </c>
      <c r="J318" s="32" t="s">
        <v>21</v>
      </c>
      <c r="K318" s="33">
        <v>20560</v>
      </c>
      <c r="L318" s="33">
        <v>41120</v>
      </c>
      <c r="M318" s="69">
        <f t="shared" si="35"/>
        <v>1713.3333333333333</v>
      </c>
      <c r="N318" s="69">
        <f t="shared" si="36"/>
        <v>3426.6666666666665</v>
      </c>
      <c r="O318" s="90">
        <f t="shared" si="37"/>
        <v>0.3</v>
      </c>
      <c r="P318" s="30">
        <f t="shared" si="38"/>
        <v>0.15</v>
      </c>
      <c r="Q318" s="66">
        <f>IF(OR(E318="",F318=""),"",ROUND((Supuestos!$B$2+Supuestos!$B$3)*(Supuestos!$B$4+Supuestos!$B$5*E318/Supuestos!$B$6)*IFERROR(VLOOKUP(TRIM(C318),Supuestos!$A$17:$B$29,2,FALSE),IFERROR(VLOOKUP(TRIM(D318),Supuestos!$A$17:$B$29,2,FALSE),1))+Supuestos!$B$7*VLOOKUP(MIN(F318,4),Supuestos!$D$2:$E$5,2,TRUE)+Supuestos!$B$8,0))</f>
        <v>117</v>
      </c>
      <c r="R318" s="73">
        <f t="shared" si="39"/>
        <v>631</v>
      </c>
      <c r="S318" s="76">
        <f t="shared" si="40"/>
        <v>0.36828793774319069</v>
      </c>
      <c r="T318" s="74">
        <f t="shared" si="41"/>
        <v>0.18414396887159534</v>
      </c>
    </row>
    <row r="319" spans="3:20" ht="15" customHeight="1" thickBot="1" x14ac:dyDescent="0.35">
      <c r="C319" s="81" t="s">
        <v>45</v>
      </c>
      <c r="D319" s="32" t="s">
        <v>48</v>
      </c>
      <c r="E319" s="31">
        <v>73</v>
      </c>
      <c r="F319" s="31">
        <v>2</v>
      </c>
      <c r="G319" s="31">
        <v>1</v>
      </c>
      <c r="H319" s="31">
        <v>0</v>
      </c>
      <c r="I319" s="31">
        <v>493</v>
      </c>
      <c r="J319" s="32" t="s">
        <v>21</v>
      </c>
      <c r="K319" s="33">
        <v>19720</v>
      </c>
      <c r="L319" s="33">
        <v>39440</v>
      </c>
      <c r="M319" s="69">
        <f t="shared" si="35"/>
        <v>1643.3333333333333</v>
      </c>
      <c r="N319" s="69">
        <f t="shared" si="36"/>
        <v>3286.6666666666665</v>
      </c>
      <c r="O319" s="90">
        <f t="shared" si="37"/>
        <v>0.3</v>
      </c>
      <c r="P319" s="30">
        <f t="shared" si="38"/>
        <v>0.15</v>
      </c>
      <c r="Q319" s="66">
        <f>IF(OR(E319="",F319=""),"",ROUND((Supuestos!$B$2+Supuestos!$B$3)*(Supuestos!$B$4+Supuestos!$B$5*E319/Supuestos!$B$6)*IFERROR(VLOOKUP(TRIM(C319),Supuestos!$A$17:$B$29,2,FALSE),IFERROR(VLOOKUP(TRIM(D319),Supuestos!$A$17:$B$29,2,FALSE),1))+Supuestos!$B$7*VLOOKUP(MIN(F319,4),Supuestos!$D$2:$E$5,2,TRUE)+Supuestos!$B$8,0))</f>
        <v>116</v>
      </c>
      <c r="R319" s="73">
        <f t="shared" si="39"/>
        <v>609</v>
      </c>
      <c r="S319" s="76">
        <f t="shared" si="40"/>
        <v>0.37058823529411766</v>
      </c>
      <c r="T319" s="74">
        <f t="shared" si="41"/>
        <v>0.18529411764705883</v>
      </c>
    </row>
    <row r="320" spans="3:20" ht="15" customHeight="1" thickBot="1" x14ac:dyDescent="0.35">
      <c r="C320" s="81" t="s">
        <v>45</v>
      </c>
      <c r="D320" s="32" t="s">
        <v>48</v>
      </c>
      <c r="E320" s="31">
        <v>71</v>
      </c>
      <c r="F320" s="31">
        <v>2</v>
      </c>
      <c r="G320" s="31">
        <v>1</v>
      </c>
      <c r="H320" s="31">
        <v>0</v>
      </c>
      <c r="I320" s="31">
        <v>480</v>
      </c>
      <c r="J320" s="32" t="s">
        <v>21</v>
      </c>
      <c r="K320" s="33">
        <v>19200</v>
      </c>
      <c r="L320" s="33">
        <v>38400</v>
      </c>
      <c r="M320" s="69">
        <f t="shared" si="35"/>
        <v>1600</v>
      </c>
      <c r="N320" s="69">
        <f t="shared" si="36"/>
        <v>3200</v>
      </c>
      <c r="O320" s="90">
        <f t="shared" si="37"/>
        <v>0.3</v>
      </c>
      <c r="P320" s="30">
        <f t="shared" si="38"/>
        <v>0.15</v>
      </c>
      <c r="Q320" s="66">
        <f>IF(OR(E320="",F320=""),"",ROUND((Supuestos!$B$2+Supuestos!$B$3)*(Supuestos!$B$4+Supuestos!$B$5*E320/Supuestos!$B$6)*IFERROR(VLOOKUP(TRIM(C320),Supuestos!$A$17:$B$29,2,FALSE),IFERROR(VLOOKUP(TRIM(D320),Supuestos!$A$17:$B$29,2,FALSE),1))+Supuestos!$B$7*VLOOKUP(MIN(F320,4),Supuestos!$D$2:$E$5,2,TRUE)+Supuestos!$B$8,0))</f>
        <v>116</v>
      </c>
      <c r="R320" s="73">
        <f t="shared" si="39"/>
        <v>596</v>
      </c>
      <c r="S320" s="76">
        <f t="shared" si="40"/>
        <v>0.3725</v>
      </c>
      <c r="T320" s="74">
        <f t="shared" si="41"/>
        <v>0.18625</v>
      </c>
    </row>
    <row r="321" spans="3:20" ht="15" customHeight="1" thickBot="1" x14ac:dyDescent="0.35">
      <c r="C321" s="81" t="s">
        <v>45</v>
      </c>
      <c r="D321" s="32" t="s">
        <v>48</v>
      </c>
      <c r="E321" s="31">
        <v>77</v>
      </c>
      <c r="F321" s="31">
        <v>2</v>
      </c>
      <c r="G321" s="31">
        <v>1</v>
      </c>
      <c r="H321" s="31">
        <v>0</v>
      </c>
      <c r="I321" s="31">
        <v>520</v>
      </c>
      <c r="J321" s="32" t="s">
        <v>21</v>
      </c>
      <c r="K321" s="33">
        <v>20800</v>
      </c>
      <c r="L321" s="33">
        <v>41600</v>
      </c>
      <c r="M321" s="69">
        <f t="shared" si="35"/>
        <v>1733.3333333333333</v>
      </c>
      <c r="N321" s="69">
        <f t="shared" si="36"/>
        <v>3466.6666666666665</v>
      </c>
      <c r="O321" s="90">
        <f t="shared" si="37"/>
        <v>0.3</v>
      </c>
      <c r="P321" s="30">
        <f t="shared" si="38"/>
        <v>0.15</v>
      </c>
      <c r="Q321" s="66">
        <f>IF(OR(E321="",F321=""),"",ROUND((Supuestos!$B$2+Supuestos!$B$3)*(Supuestos!$B$4+Supuestos!$B$5*E321/Supuestos!$B$6)*IFERROR(VLOOKUP(TRIM(C321),Supuestos!$A$17:$B$29,2,FALSE),IFERROR(VLOOKUP(TRIM(D321),Supuestos!$A$17:$B$29,2,FALSE),1))+Supuestos!$B$7*VLOOKUP(MIN(F321,4),Supuestos!$D$2:$E$5,2,TRUE)+Supuestos!$B$8,0))</f>
        <v>118</v>
      </c>
      <c r="R321" s="73">
        <f t="shared" si="39"/>
        <v>638</v>
      </c>
      <c r="S321" s="76">
        <f t="shared" si="40"/>
        <v>0.36807692307692308</v>
      </c>
      <c r="T321" s="74">
        <f t="shared" si="41"/>
        <v>0.18403846153846154</v>
      </c>
    </row>
    <row r="322" spans="3:20" ht="15" customHeight="1" thickBot="1" x14ac:dyDescent="0.35">
      <c r="C322" s="81" t="s">
        <v>45</v>
      </c>
      <c r="D322" s="32" t="s">
        <v>49</v>
      </c>
      <c r="E322" s="31">
        <v>81</v>
      </c>
      <c r="F322" s="31">
        <v>2</v>
      </c>
      <c r="G322" s="31">
        <v>2</v>
      </c>
      <c r="H322" s="31">
        <v>0</v>
      </c>
      <c r="I322" s="31">
        <v>582</v>
      </c>
      <c r="J322" s="32" t="s">
        <v>21</v>
      </c>
      <c r="K322" s="33">
        <v>23280</v>
      </c>
      <c r="L322" s="33">
        <v>46560</v>
      </c>
      <c r="M322" s="69">
        <f t="shared" si="35"/>
        <v>1940</v>
      </c>
      <c r="N322" s="69">
        <f t="shared" si="36"/>
        <v>3880</v>
      </c>
      <c r="O322" s="90">
        <f t="shared" si="37"/>
        <v>0.3</v>
      </c>
      <c r="P322" s="30">
        <f t="shared" si="38"/>
        <v>0.15</v>
      </c>
      <c r="Q322" s="66">
        <f>IF(OR(E322="",F322=""),"",ROUND((Supuestos!$B$2+Supuestos!$B$3)*(Supuestos!$B$4+Supuestos!$B$5*E322/Supuestos!$B$6)*IFERROR(VLOOKUP(TRIM(C322),Supuestos!$A$17:$B$29,2,FALSE),IFERROR(VLOOKUP(TRIM(D322),Supuestos!$A$17:$B$29,2,FALSE),1))+Supuestos!$B$7*VLOOKUP(MIN(F322,4),Supuestos!$D$2:$E$5,2,TRUE)+Supuestos!$B$8,0))</f>
        <v>119</v>
      </c>
      <c r="R322" s="73">
        <f t="shared" si="39"/>
        <v>701</v>
      </c>
      <c r="S322" s="76">
        <f t="shared" si="40"/>
        <v>0.361340206185567</v>
      </c>
      <c r="T322" s="74">
        <f t="shared" si="41"/>
        <v>0.1806701030927835</v>
      </c>
    </row>
    <row r="323" spans="3:20" ht="15" customHeight="1" thickBot="1" x14ac:dyDescent="0.35">
      <c r="C323" s="81" t="s">
        <v>45</v>
      </c>
      <c r="D323" s="28" t="s">
        <v>49</v>
      </c>
      <c r="E323" s="27">
        <v>40</v>
      </c>
      <c r="F323" s="27">
        <v>1</v>
      </c>
      <c r="G323" s="27">
        <v>2</v>
      </c>
      <c r="H323" s="27">
        <v>0</v>
      </c>
      <c r="I323" s="27">
        <v>350</v>
      </c>
      <c r="J323" s="27" t="s">
        <v>22</v>
      </c>
      <c r="K323" s="29">
        <v>14000</v>
      </c>
      <c r="L323" s="29">
        <v>28000</v>
      </c>
      <c r="M323" s="69">
        <f t="shared" si="35"/>
        <v>1166.6666666666667</v>
      </c>
      <c r="N323" s="69">
        <f t="shared" si="36"/>
        <v>2333.3333333333335</v>
      </c>
      <c r="O323" s="90">
        <f t="shared" si="37"/>
        <v>0.3</v>
      </c>
      <c r="P323" s="30">
        <f t="shared" si="38"/>
        <v>0.15</v>
      </c>
      <c r="Q323" s="66">
        <f>IF(OR(E323="",F323=""),"",ROUND((Supuestos!$B$2+Supuestos!$B$3)*(Supuestos!$B$4+Supuestos!$B$5*E323/Supuestos!$B$6)*IFERROR(VLOOKUP(TRIM(C323),Supuestos!$A$17:$B$29,2,FALSE),IFERROR(VLOOKUP(TRIM(D323),Supuestos!$A$17:$B$29,2,FALSE),1))+Supuestos!$B$7*VLOOKUP(MIN(F323,4),Supuestos!$D$2:$E$5,2,TRUE)+Supuestos!$B$8,0))</f>
        <v>103</v>
      </c>
      <c r="R323" s="73">
        <f t="shared" si="39"/>
        <v>453</v>
      </c>
      <c r="S323" s="76">
        <f t="shared" si="40"/>
        <v>0.38828571428571423</v>
      </c>
      <c r="T323" s="74">
        <f t="shared" si="41"/>
        <v>0.19414285714285712</v>
      </c>
    </row>
    <row r="324" spans="3:20" ht="15" customHeight="1" thickBot="1" x14ac:dyDescent="0.35">
      <c r="C324" s="81" t="s">
        <v>45</v>
      </c>
      <c r="D324" s="32" t="s">
        <v>49</v>
      </c>
      <c r="E324" s="31">
        <v>85</v>
      </c>
      <c r="F324" s="31">
        <v>2</v>
      </c>
      <c r="G324" s="31">
        <v>2</v>
      </c>
      <c r="H324" s="31">
        <v>0</v>
      </c>
      <c r="I324" s="31">
        <v>610</v>
      </c>
      <c r="J324" s="32" t="s">
        <v>21</v>
      </c>
      <c r="K324" s="33">
        <v>24400</v>
      </c>
      <c r="L324" s="33">
        <v>48800</v>
      </c>
      <c r="M324" s="69">
        <f t="shared" si="35"/>
        <v>2033.3333333333333</v>
      </c>
      <c r="N324" s="69">
        <f t="shared" si="36"/>
        <v>4066.6666666666665</v>
      </c>
      <c r="O324" s="90">
        <f t="shared" si="37"/>
        <v>0.3</v>
      </c>
      <c r="P324" s="30">
        <f t="shared" si="38"/>
        <v>0.15</v>
      </c>
      <c r="Q324" s="66">
        <f>IF(OR(E324="",F324=""),"",ROUND((Supuestos!$B$2+Supuestos!$B$3)*(Supuestos!$B$4+Supuestos!$B$5*E324/Supuestos!$B$6)*IFERROR(VLOOKUP(TRIM(C324),Supuestos!$A$17:$B$29,2,FALSE),IFERROR(VLOOKUP(TRIM(D324),Supuestos!$A$17:$B$29,2,FALSE),1))+Supuestos!$B$7*VLOOKUP(MIN(F324,4),Supuestos!$D$2:$E$5,2,TRUE)+Supuestos!$B$8,0))</f>
        <v>120</v>
      </c>
      <c r="R324" s="73">
        <f t="shared" si="39"/>
        <v>730</v>
      </c>
      <c r="S324" s="76">
        <f t="shared" si="40"/>
        <v>0.35901639344262298</v>
      </c>
      <c r="T324" s="74">
        <f t="shared" si="41"/>
        <v>0.17950819672131149</v>
      </c>
    </row>
    <row r="325" spans="3:20" ht="15" customHeight="1" thickBot="1" x14ac:dyDescent="0.35">
      <c r="C325" s="81" t="s">
        <v>45</v>
      </c>
      <c r="D325" s="32" t="s">
        <v>49</v>
      </c>
      <c r="E325" s="31">
        <v>100</v>
      </c>
      <c r="F325" s="31">
        <v>3</v>
      </c>
      <c r="G325" s="31">
        <v>2</v>
      </c>
      <c r="H325" s="31">
        <v>0</v>
      </c>
      <c r="I325" s="31">
        <v>718</v>
      </c>
      <c r="J325" s="32" t="s">
        <v>18</v>
      </c>
      <c r="K325" s="33">
        <v>28720</v>
      </c>
      <c r="L325" s="33">
        <v>57440</v>
      </c>
      <c r="M325" s="69">
        <f t="shared" si="35"/>
        <v>2393.3333333333335</v>
      </c>
      <c r="N325" s="69">
        <f t="shared" si="36"/>
        <v>4786.666666666667</v>
      </c>
      <c r="O325" s="90">
        <f t="shared" si="37"/>
        <v>0.3</v>
      </c>
      <c r="P325" s="30">
        <f t="shared" si="38"/>
        <v>0.15</v>
      </c>
      <c r="Q325" s="66">
        <f>IF(OR(E325="",F325=""),"",ROUND((Supuestos!$B$2+Supuestos!$B$3)*(Supuestos!$B$4+Supuestos!$B$5*E325/Supuestos!$B$6)*IFERROR(VLOOKUP(TRIM(C325),Supuestos!$A$17:$B$29,2,FALSE),IFERROR(VLOOKUP(TRIM(D325),Supuestos!$A$17:$B$29,2,FALSE),1))+Supuestos!$B$7*VLOOKUP(MIN(F325,4),Supuestos!$D$2:$E$5,2,TRUE)+Supuestos!$B$8,0))</f>
        <v>128</v>
      </c>
      <c r="R325" s="73">
        <f t="shared" si="39"/>
        <v>846</v>
      </c>
      <c r="S325" s="76">
        <f t="shared" si="40"/>
        <v>0.35348189415041781</v>
      </c>
      <c r="T325" s="74">
        <f t="shared" si="41"/>
        <v>0.1767409470752089</v>
      </c>
    </row>
    <row r="326" spans="3:20" ht="15" customHeight="1" thickBot="1" x14ac:dyDescent="0.35">
      <c r="C326" s="81" t="s">
        <v>45</v>
      </c>
      <c r="D326" s="32" t="s">
        <v>50</v>
      </c>
      <c r="E326" s="31">
        <v>102</v>
      </c>
      <c r="F326" s="31">
        <v>3</v>
      </c>
      <c r="G326" s="31">
        <v>1</v>
      </c>
      <c r="H326" s="31">
        <v>1</v>
      </c>
      <c r="I326" s="31">
        <v>687</v>
      </c>
      <c r="J326" s="32" t="s">
        <v>18</v>
      </c>
      <c r="K326" s="33">
        <v>27480</v>
      </c>
      <c r="L326" s="33">
        <v>54960</v>
      </c>
      <c r="M326" s="69">
        <f t="shared" si="35"/>
        <v>2290</v>
      </c>
      <c r="N326" s="69">
        <f t="shared" si="36"/>
        <v>4580</v>
      </c>
      <c r="O326" s="90">
        <f t="shared" si="37"/>
        <v>0.3</v>
      </c>
      <c r="P326" s="30">
        <f t="shared" si="38"/>
        <v>0.15</v>
      </c>
      <c r="Q326" s="66">
        <f>IF(OR(E326="",F326=""),"",ROUND((Supuestos!$B$2+Supuestos!$B$3)*(Supuestos!$B$4+Supuestos!$B$5*E326/Supuestos!$B$6)*IFERROR(VLOOKUP(TRIM(C326),Supuestos!$A$17:$B$29,2,FALSE),IFERROR(VLOOKUP(TRIM(D326),Supuestos!$A$17:$B$29,2,FALSE),1))+Supuestos!$B$7*VLOOKUP(MIN(F326,4),Supuestos!$D$2:$E$5,2,TRUE)+Supuestos!$B$8,0))</f>
        <v>129</v>
      </c>
      <c r="R326" s="73">
        <f t="shared" si="39"/>
        <v>816</v>
      </c>
      <c r="S326" s="76">
        <f t="shared" si="40"/>
        <v>0.35633187772925762</v>
      </c>
      <c r="T326" s="74">
        <f t="shared" si="41"/>
        <v>0.17816593886462881</v>
      </c>
    </row>
    <row r="327" spans="3:20" ht="15" customHeight="1" thickBot="1" x14ac:dyDescent="0.35">
      <c r="C327" s="81" t="s">
        <v>45</v>
      </c>
      <c r="D327" s="32" t="s">
        <v>50</v>
      </c>
      <c r="E327" s="31">
        <v>102</v>
      </c>
      <c r="F327" s="31">
        <v>3</v>
      </c>
      <c r="G327" s="31">
        <v>1</v>
      </c>
      <c r="H327" s="31">
        <v>1</v>
      </c>
      <c r="I327" s="31">
        <v>687</v>
      </c>
      <c r="J327" s="32" t="s">
        <v>18</v>
      </c>
      <c r="K327" s="33">
        <v>27480</v>
      </c>
      <c r="L327" s="33">
        <v>54960</v>
      </c>
      <c r="M327" s="69">
        <f t="shared" si="35"/>
        <v>2290</v>
      </c>
      <c r="N327" s="69">
        <f t="shared" si="36"/>
        <v>4580</v>
      </c>
      <c r="O327" s="90">
        <f t="shared" si="37"/>
        <v>0.3</v>
      </c>
      <c r="P327" s="30">
        <f t="shared" si="38"/>
        <v>0.15</v>
      </c>
      <c r="Q327" s="66">
        <f>IF(OR(E327="",F327=""),"",ROUND((Supuestos!$B$2+Supuestos!$B$3)*(Supuestos!$B$4+Supuestos!$B$5*E327/Supuestos!$B$6)*IFERROR(VLOOKUP(TRIM(C327),Supuestos!$A$17:$B$29,2,FALSE),IFERROR(VLOOKUP(TRIM(D327),Supuestos!$A$17:$B$29,2,FALSE),1))+Supuestos!$B$7*VLOOKUP(MIN(F327,4),Supuestos!$D$2:$E$5,2,TRUE)+Supuestos!$B$8,0))</f>
        <v>129</v>
      </c>
      <c r="R327" s="73">
        <f t="shared" si="39"/>
        <v>816</v>
      </c>
      <c r="S327" s="76">
        <f t="shared" si="40"/>
        <v>0.35633187772925762</v>
      </c>
      <c r="T327" s="74">
        <f t="shared" si="41"/>
        <v>0.17816593886462881</v>
      </c>
    </row>
    <row r="328" spans="3:20" ht="19.95" customHeight="1" thickBot="1" x14ac:dyDescent="0.35">
      <c r="C328" s="81" t="s">
        <v>45</v>
      </c>
      <c r="D328" s="32" t="s">
        <v>51</v>
      </c>
      <c r="E328" s="31">
        <v>53</v>
      </c>
      <c r="F328" s="31">
        <v>1</v>
      </c>
      <c r="G328" s="31">
        <v>1</v>
      </c>
      <c r="H328" s="31">
        <v>0</v>
      </c>
      <c r="I328" s="31">
        <v>395</v>
      </c>
      <c r="J328" s="31" t="s">
        <v>22</v>
      </c>
      <c r="K328" s="33">
        <v>15800</v>
      </c>
      <c r="L328" s="33">
        <v>31600</v>
      </c>
      <c r="M328" s="69">
        <f t="shared" si="35"/>
        <v>1316.6666666666667</v>
      </c>
      <c r="N328" s="69">
        <f t="shared" si="36"/>
        <v>2633.3333333333335</v>
      </c>
      <c r="O328" s="90">
        <f t="shared" si="37"/>
        <v>0.3</v>
      </c>
      <c r="P328" s="30">
        <f t="shared" si="38"/>
        <v>0.15</v>
      </c>
      <c r="Q328" s="66">
        <f>IF(OR(E328="",F328=""),"",ROUND((Supuestos!$B$2+Supuestos!$B$3)*(Supuestos!$B$4+Supuestos!$B$5*E328/Supuestos!$B$6)*IFERROR(VLOOKUP(TRIM(C328),Supuestos!$A$17:$B$29,2,FALSE),IFERROR(VLOOKUP(TRIM(D328),Supuestos!$A$17:$B$29,2,FALSE),1))+Supuestos!$B$7*VLOOKUP(MIN(F328,4),Supuestos!$D$2:$E$5,2,TRUE)+Supuestos!$B$8,0))</f>
        <v>107</v>
      </c>
      <c r="R328" s="73">
        <f t="shared" si="39"/>
        <v>502</v>
      </c>
      <c r="S328" s="76">
        <f t="shared" si="40"/>
        <v>0.38126582278481008</v>
      </c>
      <c r="T328" s="74">
        <f t="shared" si="41"/>
        <v>0.19063291139240504</v>
      </c>
    </row>
    <row r="329" spans="3:20" ht="19.95" customHeight="1" thickBot="1" x14ac:dyDescent="0.35">
      <c r="C329" s="81" t="s">
        <v>45</v>
      </c>
      <c r="D329" s="32" t="s">
        <v>51</v>
      </c>
      <c r="E329" s="31">
        <v>86</v>
      </c>
      <c r="F329" s="31">
        <v>2</v>
      </c>
      <c r="G329" s="31">
        <v>2</v>
      </c>
      <c r="H329" s="31">
        <v>0</v>
      </c>
      <c r="I329" s="31">
        <v>641</v>
      </c>
      <c r="J329" s="32" t="s">
        <v>21</v>
      </c>
      <c r="K329" s="33">
        <v>25640</v>
      </c>
      <c r="L329" s="33">
        <v>51280</v>
      </c>
      <c r="M329" s="69">
        <f t="shared" si="35"/>
        <v>2136.6666666666665</v>
      </c>
      <c r="N329" s="69">
        <f t="shared" si="36"/>
        <v>4273.333333333333</v>
      </c>
      <c r="O329" s="90">
        <f t="shared" si="37"/>
        <v>0.30000000000000004</v>
      </c>
      <c r="P329" s="30">
        <f t="shared" si="38"/>
        <v>0.15000000000000002</v>
      </c>
      <c r="Q329" s="66">
        <f>IF(OR(E329="",F329=""),"",ROUND((Supuestos!$B$2+Supuestos!$B$3)*(Supuestos!$B$4+Supuestos!$B$5*E329/Supuestos!$B$6)*IFERROR(VLOOKUP(TRIM(C329),Supuestos!$A$17:$B$29,2,FALSE),IFERROR(VLOOKUP(TRIM(D329),Supuestos!$A$17:$B$29,2,FALSE),1))+Supuestos!$B$7*VLOOKUP(MIN(F329,4),Supuestos!$D$2:$E$5,2,TRUE)+Supuestos!$B$8,0))</f>
        <v>120</v>
      </c>
      <c r="R329" s="73">
        <f t="shared" si="39"/>
        <v>761</v>
      </c>
      <c r="S329" s="76">
        <f t="shared" si="40"/>
        <v>0.35616224648985961</v>
      </c>
      <c r="T329" s="74">
        <f t="shared" si="41"/>
        <v>0.17808112324492981</v>
      </c>
    </row>
    <row r="330" spans="3:20" ht="19.95" customHeight="1" thickBot="1" x14ac:dyDescent="0.35">
      <c r="C330" s="81" t="s">
        <v>45</v>
      </c>
      <c r="D330" s="28" t="s">
        <v>51</v>
      </c>
      <c r="E330" s="27">
        <v>90</v>
      </c>
      <c r="F330" s="27">
        <v>3</v>
      </c>
      <c r="G330" s="27">
        <v>2</v>
      </c>
      <c r="H330" s="27">
        <v>0</v>
      </c>
      <c r="I330" s="27">
        <v>670</v>
      </c>
      <c r="J330" s="28" t="s">
        <v>18</v>
      </c>
      <c r="K330" s="29">
        <v>26800</v>
      </c>
      <c r="L330" s="29">
        <v>53600</v>
      </c>
      <c r="M330" s="69">
        <f t="shared" si="35"/>
        <v>2233.3333333333335</v>
      </c>
      <c r="N330" s="69">
        <f t="shared" si="36"/>
        <v>4466.666666666667</v>
      </c>
      <c r="O330" s="90">
        <f t="shared" si="37"/>
        <v>0.3</v>
      </c>
      <c r="P330" s="30">
        <f t="shared" si="38"/>
        <v>0.15</v>
      </c>
      <c r="Q330" s="66">
        <f>IF(OR(E330="",F330=""),"",ROUND((Supuestos!$B$2+Supuestos!$B$3)*(Supuestos!$B$4+Supuestos!$B$5*E330/Supuestos!$B$6)*IFERROR(VLOOKUP(TRIM(C330),Supuestos!$A$17:$B$29,2,FALSE),IFERROR(VLOOKUP(TRIM(D330),Supuestos!$A$17:$B$29,2,FALSE),1))+Supuestos!$B$7*VLOOKUP(MIN(F330,4),Supuestos!$D$2:$E$5,2,TRUE)+Supuestos!$B$8,0))</f>
        <v>125</v>
      </c>
      <c r="R330" s="73">
        <f t="shared" si="39"/>
        <v>795</v>
      </c>
      <c r="S330" s="76">
        <f t="shared" si="40"/>
        <v>0.35597014925373133</v>
      </c>
      <c r="T330" s="74">
        <f t="shared" si="41"/>
        <v>0.17798507462686566</v>
      </c>
    </row>
    <row r="331" spans="3:20" ht="19.95" customHeight="1" thickBot="1" x14ac:dyDescent="0.35">
      <c r="C331" s="81" t="s">
        <v>45</v>
      </c>
      <c r="D331" s="32" t="s">
        <v>51</v>
      </c>
      <c r="E331" s="31">
        <v>90</v>
      </c>
      <c r="F331" s="31">
        <v>3</v>
      </c>
      <c r="G331" s="31">
        <v>2</v>
      </c>
      <c r="H331" s="31">
        <v>0</v>
      </c>
      <c r="I331" s="31">
        <v>670</v>
      </c>
      <c r="J331" s="32" t="s">
        <v>18</v>
      </c>
      <c r="K331" s="33">
        <v>26800</v>
      </c>
      <c r="L331" s="33">
        <v>53600</v>
      </c>
      <c r="M331" s="69">
        <f t="shared" si="35"/>
        <v>2233.3333333333335</v>
      </c>
      <c r="N331" s="69">
        <f t="shared" si="36"/>
        <v>4466.666666666667</v>
      </c>
      <c r="O331" s="90">
        <f t="shared" si="37"/>
        <v>0.3</v>
      </c>
      <c r="P331" s="30">
        <f t="shared" si="38"/>
        <v>0.15</v>
      </c>
      <c r="Q331" s="66">
        <f>IF(OR(E331="",F331=""),"",ROUND((Supuestos!$B$2+Supuestos!$B$3)*(Supuestos!$B$4+Supuestos!$B$5*E331/Supuestos!$B$6)*IFERROR(VLOOKUP(TRIM(C331),Supuestos!$A$17:$B$29,2,FALSE),IFERROR(VLOOKUP(TRIM(D331),Supuestos!$A$17:$B$29,2,FALSE),1))+Supuestos!$B$7*VLOOKUP(MIN(F331,4),Supuestos!$D$2:$E$5,2,TRUE)+Supuestos!$B$8,0))</f>
        <v>125</v>
      </c>
      <c r="R331" s="73">
        <f t="shared" si="39"/>
        <v>795</v>
      </c>
      <c r="S331" s="76">
        <f t="shared" si="40"/>
        <v>0.35597014925373133</v>
      </c>
      <c r="T331" s="74">
        <f t="shared" si="41"/>
        <v>0.17798507462686566</v>
      </c>
    </row>
    <row r="332" spans="3:20" ht="19.95" customHeight="1" thickBot="1" x14ac:dyDescent="0.35">
      <c r="C332" s="81" t="s">
        <v>45</v>
      </c>
      <c r="D332" s="32" t="s">
        <v>51</v>
      </c>
      <c r="E332" s="31">
        <v>78</v>
      </c>
      <c r="F332" s="31">
        <v>2</v>
      </c>
      <c r="G332" s="31">
        <v>2</v>
      </c>
      <c r="H332" s="31">
        <v>0</v>
      </c>
      <c r="I332" s="31">
        <v>581</v>
      </c>
      <c r="J332" s="32" t="s">
        <v>21</v>
      </c>
      <c r="K332" s="33">
        <v>23240</v>
      </c>
      <c r="L332" s="33">
        <v>46480</v>
      </c>
      <c r="M332" s="69">
        <f t="shared" si="35"/>
        <v>1936.6666666666667</v>
      </c>
      <c r="N332" s="69">
        <f t="shared" si="36"/>
        <v>3873.3333333333335</v>
      </c>
      <c r="O332" s="90">
        <f t="shared" si="37"/>
        <v>0.3</v>
      </c>
      <c r="P332" s="30">
        <f t="shared" si="38"/>
        <v>0.15</v>
      </c>
      <c r="Q332" s="66">
        <f>IF(OR(E332="",F332=""),"",ROUND((Supuestos!$B$2+Supuestos!$B$3)*(Supuestos!$B$4+Supuestos!$B$5*E332/Supuestos!$B$6)*IFERROR(VLOOKUP(TRIM(C332),Supuestos!$A$17:$B$29,2,FALSE),IFERROR(VLOOKUP(TRIM(D332),Supuestos!$A$17:$B$29,2,FALSE),1))+Supuestos!$B$7*VLOOKUP(MIN(F332,4),Supuestos!$D$2:$E$5,2,TRUE)+Supuestos!$B$8,0))</f>
        <v>118</v>
      </c>
      <c r="R332" s="73">
        <f t="shared" si="39"/>
        <v>699</v>
      </c>
      <c r="S332" s="76">
        <f t="shared" si="40"/>
        <v>0.36092943201376937</v>
      </c>
      <c r="T332" s="74">
        <f t="shared" si="41"/>
        <v>0.18046471600688468</v>
      </c>
    </row>
    <row r="333" spans="3:20" ht="19.95" customHeight="1" thickBot="1" x14ac:dyDescent="0.35">
      <c r="C333" s="81" t="s">
        <v>45</v>
      </c>
      <c r="D333" s="32" t="s">
        <v>51</v>
      </c>
      <c r="E333" s="31">
        <v>102</v>
      </c>
      <c r="F333" s="31">
        <v>3</v>
      </c>
      <c r="G333" s="31">
        <v>2</v>
      </c>
      <c r="H333" s="31">
        <v>0</v>
      </c>
      <c r="I333" s="31">
        <v>760</v>
      </c>
      <c r="J333" s="32" t="s">
        <v>18</v>
      </c>
      <c r="K333" s="33">
        <v>30400</v>
      </c>
      <c r="L333" s="33">
        <v>60800</v>
      </c>
      <c r="M333" s="69">
        <f t="shared" si="35"/>
        <v>2533.3333333333335</v>
      </c>
      <c r="N333" s="69">
        <f t="shared" si="36"/>
        <v>5066.666666666667</v>
      </c>
      <c r="O333" s="90">
        <f t="shared" si="37"/>
        <v>0.3</v>
      </c>
      <c r="P333" s="30">
        <f t="shared" si="38"/>
        <v>0.15</v>
      </c>
      <c r="Q333" s="66">
        <f>IF(OR(E333="",F333=""),"",ROUND((Supuestos!$B$2+Supuestos!$B$3)*(Supuestos!$B$4+Supuestos!$B$5*E333/Supuestos!$B$6)*IFERROR(VLOOKUP(TRIM(C333),Supuestos!$A$17:$B$29,2,FALSE),IFERROR(VLOOKUP(TRIM(D333),Supuestos!$A$17:$B$29,2,FALSE),1))+Supuestos!$B$7*VLOOKUP(MIN(F333,4),Supuestos!$D$2:$E$5,2,TRUE)+Supuestos!$B$8,0))</f>
        <v>129</v>
      </c>
      <c r="R333" s="73">
        <f t="shared" si="39"/>
        <v>889</v>
      </c>
      <c r="S333" s="76">
        <f t="shared" si="40"/>
        <v>0.35092105263157891</v>
      </c>
      <c r="T333" s="74">
        <f t="shared" si="41"/>
        <v>0.17546052631578946</v>
      </c>
    </row>
    <row r="334" spans="3:20" ht="19.95" customHeight="1" thickBot="1" x14ac:dyDescent="0.35">
      <c r="C334" s="81" t="s">
        <v>45</v>
      </c>
      <c r="D334" s="32" t="s">
        <v>51</v>
      </c>
      <c r="E334" s="31">
        <v>88</v>
      </c>
      <c r="F334" s="31">
        <v>3</v>
      </c>
      <c r="G334" s="31">
        <v>2</v>
      </c>
      <c r="H334" s="31">
        <v>0</v>
      </c>
      <c r="I334" s="31">
        <v>655</v>
      </c>
      <c r="J334" s="32" t="s">
        <v>18</v>
      </c>
      <c r="K334" s="33">
        <v>26200</v>
      </c>
      <c r="L334" s="33">
        <v>52400</v>
      </c>
      <c r="M334" s="69">
        <f t="shared" si="35"/>
        <v>2183.3333333333335</v>
      </c>
      <c r="N334" s="69">
        <f t="shared" si="36"/>
        <v>4366.666666666667</v>
      </c>
      <c r="O334" s="90">
        <f t="shared" si="37"/>
        <v>0.3</v>
      </c>
      <c r="P334" s="30">
        <f t="shared" si="38"/>
        <v>0.15</v>
      </c>
      <c r="Q334" s="66">
        <f>IF(OR(E334="",F334=""),"",ROUND((Supuestos!$B$2+Supuestos!$B$3)*(Supuestos!$B$4+Supuestos!$B$5*E334/Supuestos!$B$6)*IFERROR(VLOOKUP(TRIM(C334),Supuestos!$A$17:$B$29,2,FALSE),IFERROR(VLOOKUP(TRIM(D334),Supuestos!$A$17:$B$29,2,FALSE),1))+Supuestos!$B$7*VLOOKUP(MIN(F334,4),Supuestos!$D$2:$E$5,2,TRUE)+Supuestos!$B$8,0))</f>
        <v>125</v>
      </c>
      <c r="R334" s="73">
        <f t="shared" si="39"/>
        <v>780</v>
      </c>
      <c r="S334" s="76">
        <f t="shared" si="40"/>
        <v>0.35725190839694654</v>
      </c>
      <c r="T334" s="74">
        <f t="shared" si="41"/>
        <v>0.17862595419847327</v>
      </c>
    </row>
    <row r="335" spans="3:20" ht="19.95" customHeight="1" thickBot="1" x14ac:dyDescent="0.35">
      <c r="C335" s="81" t="s">
        <v>45</v>
      </c>
      <c r="D335" s="32" t="s">
        <v>52</v>
      </c>
      <c r="E335" s="31">
        <v>160</v>
      </c>
      <c r="F335" s="31">
        <v>4</v>
      </c>
      <c r="G335" s="31">
        <v>0</v>
      </c>
      <c r="H335" s="31">
        <v>0</v>
      </c>
      <c r="I335" s="33">
        <v>1066</v>
      </c>
      <c r="J335" s="32" t="s">
        <v>29</v>
      </c>
      <c r="K335" s="33">
        <v>42640</v>
      </c>
      <c r="L335" s="33">
        <v>85280</v>
      </c>
      <c r="M335" s="69">
        <f t="shared" si="35"/>
        <v>3553.3333333333335</v>
      </c>
      <c r="N335" s="69">
        <f t="shared" si="36"/>
        <v>7106.666666666667</v>
      </c>
      <c r="O335" s="90">
        <f t="shared" si="37"/>
        <v>0.3</v>
      </c>
      <c r="P335" s="30">
        <f t="shared" si="38"/>
        <v>0.15</v>
      </c>
      <c r="Q335" s="66">
        <f>IF(OR(E335="",F335=""),"",ROUND((Supuestos!$B$2+Supuestos!$B$3)*(Supuestos!$B$4+Supuestos!$B$5*E335/Supuestos!$B$6)*IFERROR(VLOOKUP(TRIM(C335),Supuestos!$A$17:$B$29,2,FALSE),IFERROR(VLOOKUP(TRIM(D335),Supuestos!$A$17:$B$29,2,FALSE),1))+Supuestos!$B$7*VLOOKUP(MIN(F335,4),Supuestos!$D$2:$E$5,2,TRUE)+Supuestos!$B$8,0))</f>
        <v>149</v>
      </c>
      <c r="R335" s="73">
        <f t="shared" si="39"/>
        <v>1215</v>
      </c>
      <c r="S335" s="76">
        <f t="shared" si="40"/>
        <v>0.34193245778611631</v>
      </c>
      <c r="T335" s="74">
        <f t="shared" si="41"/>
        <v>0.17096622889305815</v>
      </c>
    </row>
    <row r="336" spans="3:20" ht="19.95" customHeight="1" thickBot="1" x14ac:dyDescent="0.35">
      <c r="C336" s="81" t="s">
        <v>45</v>
      </c>
      <c r="D336" s="32" t="s">
        <v>52</v>
      </c>
      <c r="E336" s="31">
        <v>151</v>
      </c>
      <c r="F336" s="31">
        <v>3</v>
      </c>
      <c r="G336" s="31">
        <v>0</v>
      </c>
      <c r="H336" s="31">
        <v>0</v>
      </c>
      <c r="I336" s="31">
        <v>1066</v>
      </c>
      <c r="J336" s="32" t="s">
        <v>18</v>
      </c>
      <c r="K336" s="33">
        <v>42640</v>
      </c>
      <c r="L336" s="33">
        <v>85280</v>
      </c>
      <c r="M336" s="69">
        <f t="shared" si="35"/>
        <v>3553.3333333333335</v>
      </c>
      <c r="N336" s="69">
        <f t="shared" si="36"/>
        <v>7106.666666666667</v>
      </c>
      <c r="O336" s="90">
        <f t="shared" si="37"/>
        <v>0.3</v>
      </c>
      <c r="P336" s="30">
        <f t="shared" si="38"/>
        <v>0.15</v>
      </c>
      <c r="Q336" s="66">
        <f>IF(OR(E336="",F336=""),"",ROUND((Supuestos!$B$2+Supuestos!$B$3)*(Supuestos!$B$4+Supuestos!$B$5*E336/Supuestos!$B$6)*IFERROR(VLOOKUP(TRIM(C336),Supuestos!$A$17:$B$29,2,FALSE),IFERROR(VLOOKUP(TRIM(D336),Supuestos!$A$17:$B$29,2,FALSE),1))+Supuestos!$B$7*VLOOKUP(MIN(F336,4),Supuestos!$D$2:$E$5,2,TRUE)+Supuestos!$B$8,0))</f>
        <v>142</v>
      </c>
      <c r="R336" s="73">
        <f t="shared" si="39"/>
        <v>1208</v>
      </c>
      <c r="S336" s="76">
        <f t="shared" si="40"/>
        <v>0.3399624765478424</v>
      </c>
      <c r="T336" s="74">
        <f t="shared" si="41"/>
        <v>0.1699812382739212</v>
      </c>
    </row>
    <row r="337" spans="3:20" ht="19.95" customHeight="1" thickBot="1" x14ac:dyDescent="0.35">
      <c r="C337" s="81" t="s">
        <v>45</v>
      </c>
      <c r="D337" s="32" t="s">
        <v>52</v>
      </c>
      <c r="E337" s="31">
        <v>151</v>
      </c>
      <c r="F337" s="31">
        <v>3</v>
      </c>
      <c r="G337" s="31">
        <v>0</v>
      </c>
      <c r="H337" s="31">
        <v>0</v>
      </c>
      <c r="I337" s="31">
        <v>1066</v>
      </c>
      <c r="J337" s="32" t="s">
        <v>18</v>
      </c>
      <c r="K337" s="33">
        <v>42640</v>
      </c>
      <c r="L337" s="33">
        <v>85280</v>
      </c>
      <c r="M337" s="69">
        <f t="shared" si="35"/>
        <v>3553.3333333333335</v>
      </c>
      <c r="N337" s="69">
        <f t="shared" si="36"/>
        <v>7106.666666666667</v>
      </c>
      <c r="O337" s="90">
        <f t="shared" si="37"/>
        <v>0.3</v>
      </c>
      <c r="P337" s="30">
        <f t="shared" si="38"/>
        <v>0.15</v>
      </c>
      <c r="Q337" s="66">
        <f>IF(OR(E337="",F337=""),"",ROUND((Supuestos!$B$2+Supuestos!$B$3)*(Supuestos!$B$4+Supuestos!$B$5*E337/Supuestos!$B$6)*IFERROR(VLOOKUP(TRIM(C337),Supuestos!$A$17:$B$29,2,FALSE),IFERROR(VLOOKUP(TRIM(D337),Supuestos!$A$17:$B$29,2,FALSE),1))+Supuestos!$B$7*VLOOKUP(MIN(F337,4),Supuestos!$D$2:$E$5,2,TRUE)+Supuestos!$B$8,0))</f>
        <v>142</v>
      </c>
      <c r="R337" s="73">
        <f t="shared" si="39"/>
        <v>1208</v>
      </c>
      <c r="S337" s="76">
        <f t="shared" si="40"/>
        <v>0.3399624765478424</v>
      </c>
      <c r="T337" s="74">
        <f t="shared" si="41"/>
        <v>0.1699812382739212</v>
      </c>
    </row>
    <row r="338" spans="3:20" ht="19.95" customHeight="1" thickBot="1" x14ac:dyDescent="0.35">
      <c r="C338" s="81" t="s">
        <v>45</v>
      </c>
      <c r="D338" s="32" t="s">
        <v>52</v>
      </c>
      <c r="E338" s="31">
        <v>151</v>
      </c>
      <c r="F338" s="31">
        <v>3</v>
      </c>
      <c r="G338" s="31">
        <v>0</v>
      </c>
      <c r="H338" s="31">
        <v>0</v>
      </c>
      <c r="I338" s="31">
        <v>1066</v>
      </c>
      <c r="J338" s="32" t="s">
        <v>18</v>
      </c>
      <c r="K338" s="33">
        <v>42640</v>
      </c>
      <c r="L338" s="33">
        <v>85280</v>
      </c>
      <c r="M338" s="69">
        <f t="shared" si="35"/>
        <v>3553.3333333333335</v>
      </c>
      <c r="N338" s="69">
        <f t="shared" si="36"/>
        <v>7106.666666666667</v>
      </c>
      <c r="O338" s="90">
        <f t="shared" si="37"/>
        <v>0.3</v>
      </c>
      <c r="P338" s="30">
        <f t="shared" si="38"/>
        <v>0.15</v>
      </c>
      <c r="Q338" s="66">
        <f>IF(OR(E338="",F338=""),"",ROUND((Supuestos!$B$2+Supuestos!$B$3)*(Supuestos!$B$4+Supuestos!$B$5*E338/Supuestos!$B$6)*IFERROR(VLOOKUP(TRIM(C338),Supuestos!$A$17:$B$29,2,FALSE),IFERROR(VLOOKUP(TRIM(D338),Supuestos!$A$17:$B$29,2,FALSE),1))+Supuestos!$B$7*VLOOKUP(MIN(F338,4),Supuestos!$D$2:$E$5,2,TRUE)+Supuestos!$B$8,0))</f>
        <v>142</v>
      </c>
      <c r="R338" s="73">
        <f t="shared" si="39"/>
        <v>1208</v>
      </c>
      <c r="S338" s="76">
        <f t="shared" si="40"/>
        <v>0.3399624765478424</v>
      </c>
      <c r="T338" s="74">
        <f t="shared" si="41"/>
        <v>0.1699812382739212</v>
      </c>
    </row>
    <row r="339" spans="3:20" ht="19.95" customHeight="1" thickBot="1" x14ac:dyDescent="0.35">
      <c r="C339" s="81" t="s">
        <v>45</v>
      </c>
      <c r="D339" s="32" t="s">
        <v>52</v>
      </c>
      <c r="E339" s="31">
        <v>142</v>
      </c>
      <c r="F339" s="31">
        <v>4</v>
      </c>
      <c r="G339" s="31">
        <v>0</v>
      </c>
      <c r="H339" s="31">
        <v>0</v>
      </c>
      <c r="I339" s="31">
        <v>1066</v>
      </c>
      <c r="J339" s="32" t="s">
        <v>29</v>
      </c>
      <c r="K339" s="33">
        <v>42640</v>
      </c>
      <c r="L339" s="33">
        <v>85280</v>
      </c>
      <c r="M339" s="69">
        <f t="shared" si="35"/>
        <v>3553.3333333333335</v>
      </c>
      <c r="N339" s="69">
        <f t="shared" si="36"/>
        <v>7106.666666666667</v>
      </c>
      <c r="O339" s="90">
        <f t="shared" si="37"/>
        <v>0.3</v>
      </c>
      <c r="P339" s="30">
        <f t="shared" si="38"/>
        <v>0.15</v>
      </c>
      <c r="Q339" s="66">
        <f>IF(OR(E339="",F339=""),"",ROUND((Supuestos!$B$2+Supuestos!$B$3)*(Supuestos!$B$4+Supuestos!$B$5*E339/Supuestos!$B$6)*IFERROR(VLOOKUP(TRIM(C339),Supuestos!$A$17:$B$29,2,FALSE),IFERROR(VLOOKUP(TRIM(D339),Supuestos!$A$17:$B$29,2,FALSE),1))+Supuestos!$B$7*VLOOKUP(MIN(F339,4),Supuestos!$D$2:$E$5,2,TRUE)+Supuestos!$B$8,0))</f>
        <v>144</v>
      </c>
      <c r="R339" s="73">
        <f t="shared" si="39"/>
        <v>1210</v>
      </c>
      <c r="S339" s="76">
        <f t="shared" si="40"/>
        <v>0.34052532833020638</v>
      </c>
      <c r="T339" s="74">
        <f t="shared" si="41"/>
        <v>0.17026266416510319</v>
      </c>
    </row>
    <row r="340" spans="3:20" ht="19.95" customHeight="1" thickBot="1" x14ac:dyDescent="0.35">
      <c r="C340" s="81" t="s">
        <v>45</v>
      </c>
      <c r="D340" s="28" t="s">
        <v>52</v>
      </c>
      <c r="E340" s="27">
        <v>142</v>
      </c>
      <c r="F340" s="27">
        <v>4</v>
      </c>
      <c r="G340" s="27">
        <v>0</v>
      </c>
      <c r="H340" s="27">
        <v>0</v>
      </c>
      <c r="I340" s="27">
        <v>1066</v>
      </c>
      <c r="J340" s="28" t="s">
        <v>29</v>
      </c>
      <c r="K340" s="29">
        <v>42640</v>
      </c>
      <c r="L340" s="29">
        <v>85280</v>
      </c>
      <c r="M340" s="69">
        <f t="shared" si="35"/>
        <v>3553.3333333333335</v>
      </c>
      <c r="N340" s="69">
        <f t="shared" si="36"/>
        <v>7106.666666666667</v>
      </c>
      <c r="O340" s="90">
        <f t="shared" si="37"/>
        <v>0.3</v>
      </c>
      <c r="P340" s="30">
        <f t="shared" si="38"/>
        <v>0.15</v>
      </c>
      <c r="Q340" s="66">
        <f>IF(OR(E340="",F340=""),"",ROUND((Supuestos!$B$2+Supuestos!$B$3)*(Supuestos!$B$4+Supuestos!$B$5*E340/Supuestos!$B$6)*IFERROR(VLOOKUP(TRIM(C340),Supuestos!$A$17:$B$29,2,FALSE),IFERROR(VLOOKUP(TRIM(D340),Supuestos!$A$17:$B$29,2,FALSE),1))+Supuestos!$B$7*VLOOKUP(MIN(F340,4),Supuestos!$D$2:$E$5,2,TRUE)+Supuestos!$B$8,0))</f>
        <v>144</v>
      </c>
      <c r="R340" s="73">
        <f t="shared" si="39"/>
        <v>1210</v>
      </c>
      <c r="S340" s="76">
        <f t="shared" si="40"/>
        <v>0.34052532833020638</v>
      </c>
      <c r="T340" s="74">
        <f t="shared" si="41"/>
        <v>0.17026266416510319</v>
      </c>
    </row>
    <row r="341" spans="3:20" ht="19.95" customHeight="1" thickBot="1" x14ac:dyDescent="0.35">
      <c r="C341" s="81" t="s">
        <v>45</v>
      </c>
      <c r="D341" s="32" t="s">
        <v>52</v>
      </c>
      <c r="E341" s="31">
        <v>126</v>
      </c>
      <c r="F341" s="31">
        <v>4</v>
      </c>
      <c r="G341" s="31">
        <v>0</v>
      </c>
      <c r="H341" s="31">
        <v>0</v>
      </c>
      <c r="I341" s="31">
        <v>1066</v>
      </c>
      <c r="J341" s="32" t="s">
        <v>29</v>
      </c>
      <c r="K341" s="33">
        <v>42640</v>
      </c>
      <c r="L341" s="33">
        <v>85280</v>
      </c>
      <c r="M341" s="69">
        <f t="shared" si="35"/>
        <v>3553.3333333333335</v>
      </c>
      <c r="N341" s="69">
        <f t="shared" si="36"/>
        <v>7106.666666666667</v>
      </c>
      <c r="O341" s="90">
        <f t="shared" si="37"/>
        <v>0.3</v>
      </c>
      <c r="P341" s="30">
        <f t="shared" si="38"/>
        <v>0.15</v>
      </c>
      <c r="Q341" s="66">
        <f>IF(OR(E341="",F341=""),"",ROUND((Supuestos!$B$2+Supuestos!$B$3)*(Supuestos!$B$4+Supuestos!$B$5*E341/Supuestos!$B$6)*IFERROR(VLOOKUP(TRIM(C341),Supuestos!$A$17:$B$29,2,FALSE),IFERROR(VLOOKUP(TRIM(D341),Supuestos!$A$17:$B$29,2,FALSE),1))+Supuestos!$B$7*VLOOKUP(MIN(F341,4),Supuestos!$D$2:$E$5,2,TRUE)+Supuestos!$B$8,0))</f>
        <v>139</v>
      </c>
      <c r="R341" s="73">
        <f t="shared" si="39"/>
        <v>1205</v>
      </c>
      <c r="S341" s="76">
        <f t="shared" si="40"/>
        <v>0.33911819887429639</v>
      </c>
      <c r="T341" s="74">
        <f t="shared" si="41"/>
        <v>0.1695590994371482</v>
      </c>
    </row>
    <row r="342" spans="3:20" ht="15" customHeight="1" thickBot="1" x14ac:dyDescent="0.35">
      <c r="C342" s="81" t="s">
        <v>45</v>
      </c>
      <c r="D342" s="32" t="s">
        <v>53</v>
      </c>
      <c r="E342" s="31">
        <v>130</v>
      </c>
      <c r="F342" s="31">
        <v>3</v>
      </c>
      <c r="G342" s="31">
        <v>1</v>
      </c>
      <c r="H342" s="31">
        <v>0</v>
      </c>
      <c r="I342" s="31">
        <v>927</v>
      </c>
      <c r="J342" s="32" t="s">
        <v>18</v>
      </c>
      <c r="K342" s="33">
        <v>37080</v>
      </c>
      <c r="L342" s="33">
        <v>74160</v>
      </c>
      <c r="M342" s="69">
        <f t="shared" si="35"/>
        <v>3090</v>
      </c>
      <c r="N342" s="69">
        <f t="shared" si="36"/>
        <v>6180</v>
      </c>
      <c r="O342" s="90">
        <f t="shared" si="37"/>
        <v>0.3</v>
      </c>
      <c r="P342" s="30">
        <f t="shared" si="38"/>
        <v>0.15</v>
      </c>
      <c r="Q342" s="66">
        <f>IF(OR(E342="",F342=""),"",ROUND((Supuestos!$B$2+Supuestos!$B$3)*(Supuestos!$B$4+Supuestos!$B$5*E342/Supuestos!$B$6)*IFERROR(VLOOKUP(TRIM(C342),Supuestos!$A$17:$B$29,2,FALSE),IFERROR(VLOOKUP(TRIM(D342),Supuestos!$A$17:$B$29,2,FALSE),1))+Supuestos!$B$7*VLOOKUP(MIN(F342,4),Supuestos!$D$2:$E$5,2,TRUE)+Supuestos!$B$8,0))</f>
        <v>136</v>
      </c>
      <c r="R342" s="73">
        <f t="shared" si="39"/>
        <v>1063</v>
      </c>
      <c r="S342" s="76">
        <f t="shared" si="40"/>
        <v>0.34401294498381879</v>
      </c>
      <c r="T342" s="74">
        <f t="shared" si="41"/>
        <v>0.1720064724919094</v>
      </c>
    </row>
    <row r="343" spans="3:20" ht="15" customHeight="1" thickBot="1" x14ac:dyDescent="0.35">
      <c r="C343" s="81" t="s">
        <v>45</v>
      </c>
      <c r="D343" s="32" t="s">
        <v>53</v>
      </c>
      <c r="E343" s="31">
        <v>130</v>
      </c>
      <c r="F343" s="31">
        <v>3</v>
      </c>
      <c r="G343" s="31">
        <v>1</v>
      </c>
      <c r="H343" s="31">
        <v>0</v>
      </c>
      <c r="I343" s="31">
        <v>927</v>
      </c>
      <c r="J343" s="32" t="s">
        <v>18</v>
      </c>
      <c r="K343" s="33">
        <v>37080</v>
      </c>
      <c r="L343" s="33">
        <v>74160</v>
      </c>
      <c r="M343" s="69">
        <f t="shared" si="35"/>
        <v>3090</v>
      </c>
      <c r="N343" s="69">
        <f t="shared" si="36"/>
        <v>6180</v>
      </c>
      <c r="O343" s="90">
        <f t="shared" si="37"/>
        <v>0.3</v>
      </c>
      <c r="P343" s="30">
        <f t="shared" si="38"/>
        <v>0.15</v>
      </c>
      <c r="Q343" s="66">
        <f>IF(OR(E343="",F343=""),"",ROUND((Supuestos!$B$2+Supuestos!$B$3)*(Supuestos!$B$4+Supuestos!$B$5*E343/Supuestos!$B$6)*IFERROR(VLOOKUP(TRIM(C343),Supuestos!$A$17:$B$29,2,FALSE),IFERROR(VLOOKUP(TRIM(D343),Supuestos!$A$17:$B$29,2,FALSE),1))+Supuestos!$B$7*VLOOKUP(MIN(F343,4),Supuestos!$D$2:$E$5,2,TRUE)+Supuestos!$B$8,0))</f>
        <v>136</v>
      </c>
      <c r="R343" s="73">
        <f t="shared" si="39"/>
        <v>1063</v>
      </c>
      <c r="S343" s="76">
        <f t="shared" si="40"/>
        <v>0.34401294498381879</v>
      </c>
      <c r="T343" s="74">
        <f t="shared" si="41"/>
        <v>0.1720064724919094</v>
      </c>
    </row>
    <row r="344" spans="3:20" ht="15" customHeight="1" thickBot="1" x14ac:dyDescent="0.35">
      <c r="C344" s="81" t="s">
        <v>45</v>
      </c>
      <c r="D344" s="32" t="s">
        <v>53</v>
      </c>
      <c r="E344" s="31">
        <v>130</v>
      </c>
      <c r="F344" s="31">
        <v>3</v>
      </c>
      <c r="G344" s="31">
        <v>1</v>
      </c>
      <c r="H344" s="31">
        <v>0</v>
      </c>
      <c r="I344" s="31">
        <v>927</v>
      </c>
      <c r="J344" s="32" t="s">
        <v>18</v>
      </c>
      <c r="K344" s="33">
        <v>37080</v>
      </c>
      <c r="L344" s="33">
        <v>74160</v>
      </c>
      <c r="M344" s="69">
        <f t="shared" si="35"/>
        <v>3090</v>
      </c>
      <c r="N344" s="69">
        <f t="shared" si="36"/>
        <v>6180</v>
      </c>
      <c r="O344" s="90">
        <f t="shared" si="37"/>
        <v>0.3</v>
      </c>
      <c r="P344" s="30">
        <f t="shared" si="38"/>
        <v>0.15</v>
      </c>
      <c r="Q344" s="66">
        <f>IF(OR(E344="",F344=""),"",ROUND((Supuestos!$B$2+Supuestos!$B$3)*(Supuestos!$B$4+Supuestos!$B$5*E344/Supuestos!$B$6)*IFERROR(VLOOKUP(TRIM(C344),Supuestos!$A$17:$B$29,2,FALSE),IFERROR(VLOOKUP(TRIM(D344),Supuestos!$A$17:$B$29,2,FALSE),1))+Supuestos!$B$7*VLOOKUP(MIN(F344,4),Supuestos!$D$2:$E$5,2,TRUE)+Supuestos!$B$8,0))</f>
        <v>136</v>
      </c>
      <c r="R344" s="73">
        <f t="shared" si="39"/>
        <v>1063</v>
      </c>
      <c r="S344" s="76">
        <f t="shared" si="40"/>
        <v>0.34401294498381879</v>
      </c>
      <c r="T344" s="74">
        <f t="shared" si="41"/>
        <v>0.1720064724919094</v>
      </c>
    </row>
    <row r="345" spans="3:20" ht="15" customHeight="1" thickBot="1" x14ac:dyDescent="0.35">
      <c r="C345" s="81" t="s">
        <v>45</v>
      </c>
      <c r="D345" s="32" t="s">
        <v>53</v>
      </c>
      <c r="E345" s="31">
        <v>130</v>
      </c>
      <c r="F345" s="31">
        <v>3</v>
      </c>
      <c r="G345" s="31">
        <v>1</v>
      </c>
      <c r="H345" s="31">
        <v>0</v>
      </c>
      <c r="I345" s="31">
        <v>927</v>
      </c>
      <c r="J345" s="32" t="s">
        <v>18</v>
      </c>
      <c r="K345" s="33">
        <v>37080</v>
      </c>
      <c r="L345" s="33">
        <v>74160</v>
      </c>
      <c r="M345" s="69">
        <f t="shared" si="35"/>
        <v>3090</v>
      </c>
      <c r="N345" s="69">
        <f t="shared" si="36"/>
        <v>6180</v>
      </c>
      <c r="O345" s="90">
        <f t="shared" si="37"/>
        <v>0.3</v>
      </c>
      <c r="P345" s="30">
        <f t="shared" si="38"/>
        <v>0.15</v>
      </c>
      <c r="Q345" s="66">
        <f>IF(OR(E345="",F345=""),"",ROUND((Supuestos!$B$2+Supuestos!$B$3)*(Supuestos!$B$4+Supuestos!$B$5*E345/Supuestos!$B$6)*IFERROR(VLOOKUP(TRIM(C345),Supuestos!$A$17:$B$29,2,FALSE),IFERROR(VLOOKUP(TRIM(D345),Supuestos!$A$17:$B$29,2,FALSE),1))+Supuestos!$B$7*VLOOKUP(MIN(F345,4),Supuestos!$D$2:$E$5,2,TRUE)+Supuestos!$B$8,0))</f>
        <v>136</v>
      </c>
      <c r="R345" s="73">
        <f t="shared" si="39"/>
        <v>1063</v>
      </c>
      <c r="S345" s="76">
        <f t="shared" si="40"/>
        <v>0.34401294498381879</v>
      </c>
      <c r="T345" s="74">
        <f t="shared" si="41"/>
        <v>0.1720064724919094</v>
      </c>
    </row>
    <row r="346" spans="3:20" ht="15" customHeight="1" thickBot="1" x14ac:dyDescent="0.35">
      <c r="C346" s="81" t="s">
        <v>45</v>
      </c>
      <c r="D346" s="32" t="s">
        <v>53</v>
      </c>
      <c r="E346" s="31">
        <v>130</v>
      </c>
      <c r="F346" s="31">
        <v>3</v>
      </c>
      <c r="G346" s="31">
        <v>1</v>
      </c>
      <c r="H346" s="31">
        <v>0</v>
      </c>
      <c r="I346" s="31">
        <v>927</v>
      </c>
      <c r="J346" s="32" t="s">
        <v>18</v>
      </c>
      <c r="K346" s="33">
        <v>37080</v>
      </c>
      <c r="L346" s="33">
        <v>74160</v>
      </c>
      <c r="M346" s="69">
        <f t="shared" si="35"/>
        <v>3090</v>
      </c>
      <c r="N346" s="69">
        <f t="shared" si="36"/>
        <v>6180</v>
      </c>
      <c r="O346" s="90">
        <f t="shared" si="37"/>
        <v>0.3</v>
      </c>
      <c r="P346" s="30">
        <f t="shared" si="38"/>
        <v>0.15</v>
      </c>
      <c r="Q346" s="66">
        <f>IF(OR(E346="",F346=""),"",ROUND((Supuestos!$B$2+Supuestos!$B$3)*(Supuestos!$B$4+Supuestos!$B$5*E346/Supuestos!$B$6)*IFERROR(VLOOKUP(TRIM(C346),Supuestos!$A$17:$B$29,2,FALSE),IFERROR(VLOOKUP(TRIM(D346),Supuestos!$A$17:$B$29,2,FALSE),1))+Supuestos!$B$7*VLOOKUP(MIN(F346,4),Supuestos!$D$2:$E$5,2,TRUE)+Supuestos!$B$8,0))</f>
        <v>136</v>
      </c>
      <c r="R346" s="73">
        <f t="shared" si="39"/>
        <v>1063</v>
      </c>
      <c r="S346" s="76">
        <f t="shared" si="40"/>
        <v>0.34401294498381879</v>
      </c>
      <c r="T346" s="74">
        <f t="shared" si="41"/>
        <v>0.1720064724919094</v>
      </c>
    </row>
    <row r="347" spans="3:20" ht="15" customHeight="1" thickBot="1" x14ac:dyDescent="0.35">
      <c r="C347" s="81" t="s">
        <v>45</v>
      </c>
      <c r="D347" s="32" t="s">
        <v>53</v>
      </c>
      <c r="E347" s="31">
        <v>130</v>
      </c>
      <c r="F347" s="31">
        <v>3</v>
      </c>
      <c r="G347" s="31">
        <v>1</v>
      </c>
      <c r="H347" s="31">
        <v>0</v>
      </c>
      <c r="I347" s="31">
        <v>927</v>
      </c>
      <c r="J347" s="32" t="s">
        <v>18</v>
      </c>
      <c r="K347" s="33">
        <v>37080</v>
      </c>
      <c r="L347" s="33">
        <v>74160</v>
      </c>
      <c r="M347" s="69">
        <f t="shared" si="35"/>
        <v>3090</v>
      </c>
      <c r="N347" s="69">
        <f t="shared" si="36"/>
        <v>6180</v>
      </c>
      <c r="O347" s="90">
        <f t="shared" si="37"/>
        <v>0.3</v>
      </c>
      <c r="P347" s="30">
        <f t="shared" si="38"/>
        <v>0.15</v>
      </c>
      <c r="Q347" s="66">
        <f>IF(OR(E347="",F347=""),"",ROUND((Supuestos!$B$2+Supuestos!$B$3)*(Supuestos!$B$4+Supuestos!$B$5*E347/Supuestos!$B$6)*IFERROR(VLOOKUP(TRIM(C347),Supuestos!$A$17:$B$29,2,FALSE),IFERROR(VLOOKUP(TRIM(D347),Supuestos!$A$17:$B$29,2,FALSE),1))+Supuestos!$B$7*VLOOKUP(MIN(F347,4),Supuestos!$D$2:$E$5,2,TRUE)+Supuestos!$B$8,0))</f>
        <v>136</v>
      </c>
      <c r="R347" s="73">
        <f t="shared" si="39"/>
        <v>1063</v>
      </c>
      <c r="S347" s="76">
        <f t="shared" si="40"/>
        <v>0.34401294498381879</v>
      </c>
      <c r="T347" s="74">
        <f t="shared" si="41"/>
        <v>0.1720064724919094</v>
      </c>
    </row>
    <row r="348" spans="3:20" ht="15" customHeight="1" thickBot="1" x14ac:dyDescent="0.35">
      <c r="C348" s="81" t="s">
        <v>45</v>
      </c>
      <c r="D348" s="32" t="s">
        <v>53</v>
      </c>
      <c r="E348" s="31">
        <v>130</v>
      </c>
      <c r="F348" s="31">
        <v>3</v>
      </c>
      <c r="G348" s="31">
        <v>1</v>
      </c>
      <c r="H348" s="31">
        <v>0</v>
      </c>
      <c r="I348" s="31">
        <v>927</v>
      </c>
      <c r="J348" s="32" t="s">
        <v>18</v>
      </c>
      <c r="K348" s="33">
        <v>37080</v>
      </c>
      <c r="L348" s="33">
        <v>74160</v>
      </c>
      <c r="M348" s="69">
        <f t="shared" si="35"/>
        <v>3090</v>
      </c>
      <c r="N348" s="69">
        <f t="shared" si="36"/>
        <v>6180</v>
      </c>
      <c r="O348" s="90">
        <f t="shared" si="37"/>
        <v>0.3</v>
      </c>
      <c r="P348" s="30">
        <f t="shared" si="38"/>
        <v>0.15</v>
      </c>
      <c r="Q348" s="66">
        <f>IF(OR(E348="",F348=""),"",ROUND((Supuestos!$B$2+Supuestos!$B$3)*(Supuestos!$B$4+Supuestos!$B$5*E348/Supuestos!$B$6)*IFERROR(VLOOKUP(TRIM(C348),Supuestos!$A$17:$B$29,2,FALSE),IFERROR(VLOOKUP(TRIM(D348),Supuestos!$A$17:$B$29,2,FALSE),1))+Supuestos!$B$7*VLOOKUP(MIN(F348,4),Supuestos!$D$2:$E$5,2,TRUE)+Supuestos!$B$8,0))</f>
        <v>136</v>
      </c>
      <c r="R348" s="73">
        <f t="shared" si="39"/>
        <v>1063</v>
      </c>
      <c r="S348" s="76">
        <f t="shared" si="40"/>
        <v>0.34401294498381879</v>
      </c>
      <c r="T348" s="74">
        <f t="shared" si="41"/>
        <v>0.1720064724919094</v>
      </c>
    </row>
    <row r="349" spans="3:20" ht="15" customHeight="1" thickBot="1" x14ac:dyDescent="0.35">
      <c r="C349" s="81" t="s">
        <v>45</v>
      </c>
      <c r="D349" s="32" t="s">
        <v>53</v>
      </c>
      <c r="E349" s="31">
        <v>134</v>
      </c>
      <c r="F349" s="31">
        <v>3</v>
      </c>
      <c r="G349" s="31">
        <v>1</v>
      </c>
      <c r="H349" s="31">
        <v>0</v>
      </c>
      <c r="I349" s="31">
        <v>956</v>
      </c>
      <c r="J349" s="32" t="s">
        <v>18</v>
      </c>
      <c r="K349" s="33">
        <v>38240</v>
      </c>
      <c r="L349" s="33">
        <v>76480</v>
      </c>
      <c r="M349" s="69">
        <f t="shared" si="35"/>
        <v>3186.6666666666665</v>
      </c>
      <c r="N349" s="69">
        <f t="shared" si="36"/>
        <v>6373.333333333333</v>
      </c>
      <c r="O349" s="90">
        <f t="shared" si="37"/>
        <v>0.3</v>
      </c>
      <c r="P349" s="30">
        <f t="shared" si="38"/>
        <v>0.15</v>
      </c>
      <c r="Q349" s="66">
        <f>IF(OR(E349="",F349=""),"",ROUND((Supuestos!$B$2+Supuestos!$B$3)*(Supuestos!$B$4+Supuestos!$B$5*E349/Supuestos!$B$6)*IFERROR(VLOOKUP(TRIM(C349),Supuestos!$A$17:$B$29,2,FALSE),IFERROR(VLOOKUP(TRIM(D349),Supuestos!$A$17:$B$29,2,FALSE),1))+Supuestos!$B$7*VLOOKUP(MIN(F349,4),Supuestos!$D$2:$E$5,2,TRUE)+Supuestos!$B$8,0))</f>
        <v>138</v>
      </c>
      <c r="R349" s="73">
        <f t="shared" si="39"/>
        <v>1094</v>
      </c>
      <c r="S349" s="76">
        <f t="shared" si="40"/>
        <v>0.34330543933054397</v>
      </c>
      <c r="T349" s="74">
        <f t="shared" si="41"/>
        <v>0.17165271966527199</v>
      </c>
    </row>
    <row r="350" spans="3:20" ht="15" customHeight="1" thickBot="1" x14ac:dyDescent="0.35">
      <c r="C350" s="81" t="s">
        <v>45</v>
      </c>
      <c r="D350" s="32" t="s">
        <v>53</v>
      </c>
      <c r="E350" s="31">
        <v>130</v>
      </c>
      <c r="F350" s="31">
        <v>3</v>
      </c>
      <c r="G350" s="31">
        <v>1</v>
      </c>
      <c r="H350" s="31">
        <v>0</v>
      </c>
      <c r="I350" s="31">
        <v>927</v>
      </c>
      <c r="J350" s="32" t="s">
        <v>18</v>
      </c>
      <c r="K350" s="33">
        <v>37080</v>
      </c>
      <c r="L350" s="33">
        <v>74160</v>
      </c>
      <c r="M350" s="69">
        <f t="shared" si="35"/>
        <v>3090</v>
      </c>
      <c r="N350" s="69">
        <f t="shared" si="36"/>
        <v>6180</v>
      </c>
      <c r="O350" s="90">
        <f t="shared" si="37"/>
        <v>0.3</v>
      </c>
      <c r="P350" s="30">
        <f t="shared" si="38"/>
        <v>0.15</v>
      </c>
      <c r="Q350" s="66">
        <f>IF(OR(E350="",F350=""),"",ROUND((Supuestos!$B$2+Supuestos!$B$3)*(Supuestos!$B$4+Supuestos!$B$5*E350/Supuestos!$B$6)*IFERROR(VLOOKUP(TRIM(C350),Supuestos!$A$17:$B$29,2,FALSE),IFERROR(VLOOKUP(TRIM(D350),Supuestos!$A$17:$B$29,2,FALSE),1))+Supuestos!$B$7*VLOOKUP(MIN(F350,4),Supuestos!$D$2:$E$5,2,TRUE)+Supuestos!$B$8,0))</f>
        <v>136</v>
      </c>
      <c r="R350" s="73">
        <f t="shared" si="39"/>
        <v>1063</v>
      </c>
      <c r="S350" s="76">
        <f t="shared" si="40"/>
        <v>0.34401294498381879</v>
      </c>
      <c r="T350" s="74">
        <f t="shared" si="41"/>
        <v>0.1720064724919094</v>
      </c>
    </row>
    <row r="351" spans="3:20" ht="15" customHeight="1" thickBot="1" x14ac:dyDescent="0.35">
      <c r="C351" s="81" t="s">
        <v>45</v>
      </c>
      <c r="D351" s="28" t="s">
        <v>53</v>
      </c>
      <c r="E351" s="27">
        <v>130</v>
      </c>
      <c r="F351" s="27">
        <v>3</v>
      </c>
      <c r="G351" s="27">
        <v>1</v>
      </c>
      <c r="H351" s="27">
        <v>0</v>
      </c>
      <c r="I351" s="27">
        <v>927</v>
      </c>
      <c r="J351" s="28" t="s">
        <v>18</v>
      </c>
      <c r="K351" s="29">
        <v>37080</v>
      </c>
      <c r="L351" s="29">
        <v>74160</v>
      </c>
      <c r="M351" s="69">
        <f t="shared" si="35"/>
        <v>3090</v>
      </c>
      <c r="N351" s="69">
        <f t="shared" si="36"/>
        <v>6180</v>
      </c>
      <c r="O351" s="90">
        <f t="shared" si="37"/>
        <v>0.3</v>
      </c>
      <c r="P351" s="30">
        <f t="shared" si="38"/>
        <v>0.15</v>
      </c>
      <c r="Q351" s="66">
        <f>IF(OR(E351="",F351=""),"",ROUND((Supuestos!$B$2+Supuestos!$B$3)*(Supuestos!$B$4+Supuestos!$B$5*E351/Supuestos!$B$6)*IFERROR(VLOOKUP(TRIM(C351),Supuestos!$A$17:$B$29,2,FALSE),IFERROR(VLOOKUP(TRIM(D351),Supuestos!$A$17:$B$29,2,FALSE),1))+Supuestos!$B$7*VLOOKUP(MIN(F351,4),Supuestos!$D$2:$E$5,2,TRUE)+Supuestos!$B$8,0))</f>
        <v>136</v>
      </c>
      <c r="R351" s="73">
        <f t="shared" si="39"/>
        <v>1063</v>
      </c>
      <c r="S351" s="76">
        <f t="shared" si="40"/>
        <v>0.34401294498381879</v>
      </c>
      <c r="T351" s="74">
        <f t="shared" si="41"/>
        <v>0.1720064724919094</v>
      </c>
    </row>
    <row r="352" spans="3:20" ht="15" customHeight="1" thickBot="1" x14ac:dyDescent="0.35">
      <c r="C352" s="81" t="s">
        <v>45</v>
      </c>
      <c r="D352" s="32" t="s">
        <v>53</v>
      </c>
      <c r="E352" s="31">
        <v>130</v>
      </c>
      <c r="F352" s="31">
        <v>3</v>
      </c>
      <c r="G352" s="31">
        <v>1</v>
      </c>
      <c r="H352" s="31">
        <v>0</v>
      </c>
      <c r="I352" s="31">
        <v>927</v>
      </c>
      <c r="J352" s="32" t="s">
        <v>18</v>
      </c>
      <c r="K352" s="33">
        <v>37080</v>
      </c>
      <c r="L352" s="33">
        <v>74160</v>
      </c>
      <c r="M352" s="69">
        <f t="shared" si="35"/>
        <v>3090</v>
      </c>
      <c r="N352" s="69">
        <f t="shared" si="36"/>
        <v>6180</v>
      </c>
      <c r="O352" s="90">
        <f t="shared" si="37"/>
        <v>0.3</v>
      </c>
      <c r="P352" s="30">
        <f t="shared" si="38"/>
        <v>0.15</v>
      </c>
      <c r="Q352" s="66">
        <f>IF(OR(E352="",F352=""),"",ROUND((Supuestos!$B$2+Supuestos!$B$3)*(Supuestos!$B$4+Supuestos!$B$5*E352/Supuestos!$B$6)*IFERROR(VLOOKUP(TRIM(C352),Supuestos!$A$17:$B$29,2,FALSE),IFERROR(VLOOKUP(TRIM(D352),Supuestos!$A$17:$B$29,2,FALSE),1))+Supuestos!$B$7*VLOOKUP(MIN(F352,4),Supuestos!$D$2:$E$5,2,TRUE)+Supuestos!$B$8,0))</f>
        <v>136</v>
      </c>
      <c r="R352" s="73">
        <f t="shared" si="39"/>
        <v>1063</v>
      </c>
      <c r="S352" s="76">
        <f t="shared" si="40"/>
        <v>0.34401294498381879</v>
      </c>
      <c r="T352" s="74">
        <f t="shared" si="41"/>
        <v>0.1720064724919094</v>
      </c>
    </row>
    <row r="353" spans="3:20" ht="15" customHeight="1" thickBot="1" x14ac:dyDescent="0.35">
      <c r="C353" s="81" t="s">
        <v>45</v>
      </c>
      <c r="D353" s="32" t="s">
        <v>53</v>
      </c>
      <c r="E353" s="31">
        <v>130</v>
      </c>
      <c r="F353" s="31">
        <v>3</v>
      </c>
      <c r="G353" s="31">
        <v>1</v>
      </c>
      <c r="H353" s="31">
        <v>0</v>
      </c>
      <c r="I353" s="31">
        <v>927</v>
      </c>
      <c r="J353" s="32" t="s">
        <v>18</v>
      </c>
      <c r="K353" s="33">
        <v>37080</v>
      </c>
      <c r="L353" s="33">
        <v>74160</v>
      </c>
      <c r="M353" s="69">
        <f t="shared" si="35"/>
        <v>3090</v>
      </c>
      <c r="N353" s="69">
        <f t="shared" si="36"/>
        <v>6180</v>
      </c>
      <c r="O353" s="90">
        <f t="shared" si="37"/>
        <v>0.3</v>
      </c>
      <c r="P353" s="30">
        <f t="shared" si="38"/>
        <v>0.15</v>
      </c>
      <c r="Q353" s="66">
        <f>IF(OR(E353="",F353=""),"",ROUND((Supuestos!$B$2+Supuestos!$B$3)*(Supuestos!$B$4+Supuestos!$B$5*E353/Supuestos!$B$6)*IFERROR(VLOOKUP(TRIM(C353),Supuestos!$A$17:$B$29,2,FALSE),IFERROR(VLOOKUP(TRIM(D353),Supuestos!$A$17:$B$29,2,FALSE),1))+Supuestos!$B$7*VLOOKUP(MIN(F353,4),Supuestos!$D$2:$E$5,2,TRUE)+Supuestos!$B$8,0))</f>
        <v>136</v>
      </c>
      <c r="R353" s="73">
        <f t="shared" si="39"/>
        <v>1063</v>
      </c>
      <c r="S353" s="76">
        <f t="shared" si="40"/>
        <v>0.34401294498381879</v>
      </c>
      <c r="T353" s="74">
        <f t="shared" si="41"/>
        <v>0.1720064724919094</v>
      </c>
    </row>
    <row r="354" spans="3:20" ht="15" customHeight="1" thickBot="1" x14ac:dyDescent="0.35">
      <c r="C354" s="81" t="s">
        <v>45</v>
      </c>
      <c r="D354" s="32" t="s">
        <v>53</v>
      </c>
      <c r="E354" s="31">
        <v>130</v>
      </c>
      <c r="F354" s="31">
        <v>3</v>
      </c>
      <c r="G354" s="31">
        <v>1</v>
      </c>
      <c r="H354" s="31">
        <v>0</v>
      </c>
      <c r="I354" s="31">
        <v>927</v>
      </c>
      <c r="J354" s="32" t="s">
        <v>18</v>
      </c>
      <c r="K354" s="33">
        <v>37080</v>
      </c>
      <c r="L354" s="33">
        <v>74160</v>
      </c>
      <c r="M354" s="69">
        <f t="shared" si="35"/>
        <v>3090</v>
      </c>
      <c r="N354" s="69">
        <f t="shared" si="36"/>
        <v>6180</v>
      </c>
      <c r="O354" s="90">
        <f t="shared" si="37"/>
        <v>0.3</v>
      </c>
      <c r="P354" s="30">
        <f t="shared" si="38"/>
        <v>0.15</v>
      </c>
      <c r="Q354" s="66">
        <f>IF(OR(E354="",F354=""),"",ROUND((Supuestos!$B$2+Supuestos!$B$3)*(Supuestos!$B$4+Supuestos!$B$5*E354/Supuestos!$B$6)*IFERROR(VLOOKUP(TRIM(C354),Supuestos!$A$17:$B$29,2,FALSE),IFERROR(VLOOKUP(TRIM(D354),Supuestos!$A$17:$B$29,2,FALSE),1))+Supuestos!$B$7*VLOOKUP(MIN(F354,4),Supuestos!$D$2:$E$5,2,TRUE)+Supuestos!$B$8,0))</f>
        <v>136</v>
      </c>
      <c r="R354" s="73">
        <f t="shared" si="39"/>
        <v>1063</v>
      </c>
      <c r="S354" s="76">
        <f t="shared" si="40"/>
        <v>0.34401294498381879</v>
      </c>
      <c r="T354" s="74">
        <f t="shared" si="41"/>
        <v>0.1720064724919094</v>
      </c>
    </row>
    <row r="355" spans="3:20" ht="15" customHeight="1" thickBot="1" x14ac:dyDescent="0.35">
      <c r="C355" s="81" t="s">
        <v>45</v>
      </c>
      <c r="D355" s="32" t="s">
        <v>53</v>
      </c>
      <c r="E355" s="31">
        <v>130</v>
      </c>
      <c r="F355" s="31">
        <v>3</v>
      </c>
      <c r="G355" s="31">
        <v>0</v>
      </c>
      <c r="H355" s="31">
        <v>0</v>
      </c>
      <c r="I355" s="31">
        <v>927</v>
      </c>
      <c r="J355" s="32" t="s">
        <v>18</v>
      </c>
      <c r="K355" s="33">
        <v>37080</v>
      </c>
      <c r="L355" s="33">
        <v>74160</v>
      </c>
      <c r="M355" s="69">
        <f t="shared" si="35"/>
        <v>3090</v>
      </c>
      <c r="N355" s="69">
        <f t="shared" si="36"/>
        <v>6180</v>
      </c>
      <c r="O355" s="90">
        <f t="shared" si="37"/>
        <v>0.3</v>
      </c>
      <c r="P355" s="30">
        <f t="shared" si="38"/>
        <v>0.15</v>
      </c>
      <c r="Q355" s="66">
        <f>IF(OR(E355="",F355=""),"",ROUND((Supuestos!$B$2+Supuestos!$B$3)*(Supuestos!$B$4+Supuestos!$B$5*E355/Supuestos!$B$6)*IFERROR(VLOOKUP(TRIM(C355),Supuestos!$A$17:$B$29,2,FALSE),IFERROR(VLOOKUP(TRIM(D355),Supuestos!$A$17:$B$29,2,FALSE),1))+Supuestos!$B$7*VLOOKUP(MIN(F355,4),Supuestos!$D$2:$E$5,2,TRUE)+Supuestos!$B$8,0))</f>
        <v>136</v>
      </c>
      <c r="R355" s="73">
        <f t="shared" si="39"/>
        <v>1063</v>
      </c>
      <c r="S355" s="76">
        <f t="shared" si="40"/>
        <v>0.34401294498381879</v>
      </c>
      <c r="T355" s="74">
        <f t="shared" si="41"/>
        <v>0.1720064724919094</v>
      </c>
    </row>
    <row r="356" spans="3:20" ht="15" customHeight="1" thickBot="1" x14ac:dyDescent="0.35">
      <c r="C356" s="81" t="s">
        <v>45</v>
      </c>
      <c r="D356" s="32" t="s">
        <v>53</v>
      </c>
      <c r="E356" s="31">
        <v>134</v>
      </c>
      <c r="F356" s="31">
        <v>3</v>
      </c>
      <c r="G356" s="31">
        <v>1</v>
      </c>
      <c r="H356" s="31">
        <v>0</v>
      </c>
      <c r="I356" s="31">
        <v>956</v>
      </c>
      <c r="J356" s="32" t="s">
        <v>18</v>
      </c>
      <c r="K356" s="33">
        <v>38240</v>
      </c>
      <c r="L356" s="33">
        <v>76480</v>
      </c>
      <c r="M356" s="69">
        <f t="shared" si="35"/>
        <v>3186.6666666666665</v>
      </c>
      <c r="N356" s="69">
        <f t="shared" si="36"/>
        <v>6373.333333333333</v>
      </c>
      <c r="O356" s="90">
        <f t="shared" si="37"/>
        <v>0.3</v>
      </c>
      <c r="P356" s="30">
        <f t="shared" si="38"/>
        <v>0.15</v>
      </c>
      <c r="Q356" s="66">
        <f>IF(OR(E356="",F356=""),"",ROUND((Supuestos!$B$2+Supuestos!$B$3)*(Supuestos!$B$4+Supuestos!$B$5*E356/Supuestos!$B$6)*IFERROR(VLOOKUP(TRIM(C356),Supuestos!$A$17:$B$29,2,FALSE),IFERROR(VLOOKUP(TRIM(D356),Supuestos!$A$17:$B$29,2,FALSE),1))+Supuestos!$B$7*VLOOKUP(MIN(F356,4),Supuestos!$D$2:$E$5,2,TRUE)+Supuestos!$B$8,0))</f>
        <v>138</v>
      </c>
      <c r="R356" s="73">
        <f t="shared" si="39"/>
        <v>1094</v>
      </c>
      <c r="S356" s="76">
        <f t="shared" si="40"/>
        <v>0.34330543933054397</v>
      </c>
      <c r="T356" s="74">
        <f t="shared" si="41"/>
        <v>0.17165271966527199</v>
      </c>
    </row>
    <row r="357" spans="3:20" ht="15" customHeight="1" thickBot="1" x14ac:dyDescent="0.35">
      <c r="C357" s="81" t="s">
        <v>45</v>
      </c>
      <c r="D357" s="32" t="s">
        <v>53</v>
      </c>
      <c r="E357" s="31">
        <v>130</v>
      </c>
      <c r="F357" s="31">
        <v>3</v>
      </c>
      <c r="G357" s="31">
        <v>1</v>
      </c>
      <c r="H357" s="31">
        <v>0</v>
      </c>
      <c r="I357" s="31">
        <v>908</v>
      </c>
      <c r="J357" s="32" t="s">
        <v>18</v>
      </c>
      <c r="K357" s="33">
        <v>36320</v>
      </c>
      <c r="L357" s="33">
        <v>72640</v>
      </c>
      <c r="M357" s="69">
        <f t="shared" si="35"/>
        <v>3026.6666666666665</v>
      </c>
      <c r="N357" s="69">
        <f t="shared" si="36"/>
        <v>6053.333333333333</v>
      </c>
      <c r="O357" s="90">
        <f t="shared" si="37"/>
        <v>0.3</v>
      </c>
      <c r="P357" s="30">
        <f t="shared" si="38"/>
        <v>0.15</v>
      </c>
      <c r="Q357" s="66">
        <f>IF(OR(E357="",F357=""),"",ROUND((Supuestos!$B$2+Supuestos!$B$3)*(Supuestos!$B$4+Supuestos!$B$5*E357/Supuestos!$B$6)*IFERROR(VLOOKUP(TRIM(C357),Supuestos!$A$17:$B$29,2,FALSE),IFERROR(VLOOKUP(TRIM(D357),Supuestos!$A$17:$B$29,2,FALSE),1))+Supuestos!$B$7*VLOOKUP(MIN(F357,4),Supuestos!$D$2:$E$5,2,TRUE)+Supuestos!$B$8,0))</f>
        <v>136</v>
      </c>
      <c r="R357" s="73">
        <f t="shared" si="39"/>
        <v>1044</v>
      </c>
      <c r="S357" s="76">
        <f t="shared" si="40"/>
        <v>0.34493392070484585</v>
      </c>
      <c r="T357" s="74">
        <f t="shared" si="41"/>
        <v>0.17246696035242293</v>
      </c>
    </row>
    <row r="358" spans="3:20" ht="15" customHeight="1" thickBot="1" x14ac:dyDescent="0.35">
      <c r="C358" s="81" t="s">
        <v>45</v>
      </c>
      <c r="D358" s="32" t="s">
        <v>53</v>
      </c>
      <c r="E358" s="31">
        <v>130</v>
      </c>
      <c r="F358" s="31">
        <v>3</v>
      </c>
      <c r="G358" s="31">
        <v>1</v>
      </c>
      <c r="H358" s="31">
        <v>0</v>
      </c>
      <c r="I358" s="31">
        <v>908</v>
      </c>
      <c r="J358" s="32" t="s">
        <v>18</v>
      </c>
      <c r="K358" s="33">
        <v>36320</v>
      </c>
      <c r="L358" s="33">
        <v>72640</v>
      </c>
      <c r="M358" s="69">
        <f t="shared" si="35"/>
        <v>3026.6666666666665</v>
      </c>
      <c r="N358" s="69">
        <f t="shared" si="36"/>
        <v>6053.333333333333</v>
      </c>
      <c r="O358" s="90">
        <f t="shared" si="37"/>
        <v>0.3</v>
      </c>
      <c r="P358" s="30">
        <f t="shared" si="38"/>
        <v>0.15</v>
      </c>
      <c r="Q358" s="66">
        <f>IF(OR(E358="",F358=""),"",ROUND((Supuestos!$B$2+Supuestos!$B$3)*(Supuestos!$B$4+Supuestos!$B$5*E358/Supuestos!$B$6)*IFERROR(VLOOKUP(TRIM(C358),Supuestos!$A$17:$B$29,2,FALSE),IFERROR(VLOOKUP(TRIM(D358),Supuestos!$A$17:$B$29,2,FALSE),1))+Supuestos!$B$7*VLOOKUP(MIN(F358,4),Supuestos!$D$2:$E$5,2,TRUE)+Supuestos!$B$8,0))</f>
        <v>136</v>
      </c>
      <c r="R358" s="73">
        <f t="shared" si="39"/>
        <v>1044</v>
      </c>
      <c r="S358" s="76">
        <f t="shared" si="40"/>
        <v>0.34493392070484585</v>
      </c>
      <c r="T358" s="74">
        <f t="shared" si="41"/>
        <v>0.17246696035242293</v>
      </c>
    </row>
    <row r="359" spans="3:20" ht="15" customHeight="1" thickBot="1" x14ac:dyDescent="0.35">
      <c r="C359" s="81" t="s">
        <v>45</v>
      </c>
      <c r="D359" s="32" t="s">
        <v>53</v>
      </c>
      <c r="E359" s="31">
        <v>134</v>
      </c>
      <c r="F359" s="31">
        <v>3</v>
      </c>
      <c r="G359" s="31">
        <v>1</v>
      </c>
      <c r="H359" s="31">
        <v>0</v>
      </c>
      <c r="I359" s="31">
        <v>936</v>
      </c>
      <c r="J359" s="32" t="s">
        <v>18</v>
      </c>
      <c r="K359" s="33">
        <v>37440</v>
      </c>
      <c r="L359" s="33">
        <v>74880</v>
      </c>
      <c r="M359" s="69">
        <f t="shared" si="35"/>
        <v>3120</v>
      </c>
      <c r="N359" s="69">
        <f t="shared" si="36"/>
        <v>6240</v>
      </c>
      <c r="O359" s="90">
        <f t="shared" si="37"/>
        <v>0.3</v>
      </c>
      <c r="P359" s="30">
        <f t="shared" si="38"/>
        <v>0.15</v>
      </c>
      <c r="Q359" s="66">
        <f>IF(OR(E359="",F359=""),"",ROUND((Supuestos!$B$2+Supuestos!$B$3)*(Supuestos!$B$4+Supuestos!$B$5*E359/Supuestos!$B$6)*IFERROR(VLOOKUP(TRIM(C359),Supuestos!$A$17:$B$29,2,FALSE),IFERROR(VLOOKUP(TRIM(D359),Supuestos!$A$17:$B$29,2,FALSE),1))+Supuestos!$B$7*VLOOKUP(MIN(F359,4),Supuestos!$D$2:$E$5,2,TRUE)+Supuestos!$B$8,0))</f>
        <v>138</v>
      </c>
      <c r="R359" s="73">
        <f t="shared" si="39"/>
        <v>1074</v>
      </c>
      <c r="S359" s="76">
        <f t="shared" si="40"/>
        <v>0.34423076923076923</v>
      </c>
      <c r="T359" s="74">
        <f t="shared" si="41"/>
        <v>0.17211538461538461</v>
      </c>
    </row>
    <row r="360" spans="3:20" ht="15" customHeight="1" thickBot="1" x14ac:dyDescent="0.35">
      <c r="C360" s="81" t="s">
        <v>45</v>
      </c>
      <c r="D360" s="32" t="s">
        <v>53</v>
      </c>
      <c r="E360" s="31">
        <v>134</v>
      </c>
      <c r="F360" s="31">
        <v>3</v>
      </c>
      <c r="G360" s="31">
        <v>1</v>
      </c>
      <c r="H360" s="31">
        <v>0</v>
      </c>
      <c r="I360" s="31">
        <v>956</v>
      </c>
      <c r="J360" s="32" t="s">
        <v>18</v>
      </c>
      <c r="K360" s="33">
        <v>38240</v>
      </c>
      <c r="L360" s="33">
        <v>76480</v>
      </c>
      <c r="M360" s="69">
        <f t="shared" si="35"/>
        <v>3186.6666666666665</v>
      </c>
      <c r="N360" s="69">
        <f t="shared" si="36"/>
        <v>6373.333333333333</v>
      </c>
      <c r="O360" s="90">
        <f t="shared" si="37"/>
        <v>0.3</v>
      </c>
      <c r="P360" s="30">
        <f t="shared" si="38"/>
        <v>0.15</v>
      </c>
      <c r="Q360" s="66">
        <f>IF(OR(E360="",F360=""),"",ROUND((Supuestos!$B$2+Supuestos!$B$3)*(Supuestos!$B$4+Supuestos!$B$5*E360/Supuestos!$B$6)*IFERROR(VLOOKUP(TRIM(C360),Supuestos!$A$17:$B$29,2,FALSE),IFERROR(VLOOKUP(TRIM(D360),Supuestos!$A$17:$B$29,2,FALSE),1))+Supuestos!$B$7*VLOOKUP(MIN(F360,4),Supuestos!$D$2:$E$5,2,TRUE)+Supuestos!$B$8,0))</f>
        <v>138</v>
      </c>
      <c r="R360" s="73">
        <f t="shared" si="39"/>
        <v>1094</v>
      </c>
      <c r="S360" s="76">
        <f t="shared" si="40"/>
        <v>0.34330543933054397</v>
      </c>
      <c r="T360" s="74">
        <f t="shared" si="41"/>
        <v>0.17165271966527199</v>
      </c>
    </row>
    <row r="361" spans="3:20" ht="15" customHeight="1" thickBot="1" x14ac:dyDescent="0.35">
      <c r="C361" s="82" t="s">
        <v>54</v>
      </c>
      <c r="D361" s="40" t="s">
        <v>55</v>
      </c>
      <c r="E361" s="34">
        <v>73</v>
      </c>
      <c r="F361" s="34">
        <v>2</v>
      </c>
      <c r="G361" s="34">
        <v>0</v>
      </c>
      <c r="H361" s="34">
        <v>0</v>
      </c>
      <c r="I361" s="34">
        <v>477</v>
      </c>
      <c r="J361" s="34" t="s">
        <v>21</v>
      </c>
      <c r="K361" s="35">
        <v>19080</v>
      </c>
      <c r="L361" s="35">
        <v>38160</v>
      </c>
      <c r="M361" s="70">
        <f t="shared" si="35"/>
        <v>1590</v>
      </c>
      <c r="N361" s="70">
        <f t="shared" si="36"/>
        <v>3180</v>
      </c>
      <c r="O361" s="91">
        <f t="shared" si="37"/>
        <v>0.3</v>
      </c>
      <c r="P361" s="36">
        <f t="shared" si="38"/>
        <v>0.15</v>
      </c>
      <c r="Q361" s="66">
        <f>IF(OR(E361="",F361=""),"",ROUND((Supuestos!$B$2+Supuestos!$B$3)*(Supuestos!$B$4+Supuestos!$B$5*E361/Supuestos!$B$6)*IFERROR(VLOOKUP(TRIM(C361),Supuestos!$A$17:$B$29,2,FALSE),IFERROR(VLOOKUP(TRIM(D361),Supuestos!$A$17:$B$29,2,FALSE),1))+Supuestos!$B$7*VLOOKUP(MIN(F361,4),Supuestos!$D$2:$E$5,2,TRUE)+Supuestos!$B$8,0))</f>
        <v>116</v>
      </c>
      <c r="R361" s="73">
        <f t="shared" si="39"/>
        <v>593</v>
      </c>
      <c r="S361" s="76">
        <f t="shared" si="40"/>
        <v>0.37295597484276727</v>
      </c>
      <c r="T361" s="74">
        <f t="shared" si="41"/>
        <v>0.18647798742138363</v>
      </c>
    </row>
    <row r="362" spans="3:20" ht="15" customHeight="1" thickBot="1" x14ac:dyDescent="0.35">
      <c r="C362" s="82" t="s">
        <v>54</v>
      </c>
      <c r="D362" s="39" t="s">
        <v>55</v>
      </c>
      <c r="E362" s="37">
        <v>67</v>
      </c>
      <c r="F362" s="37">
        <v>2</v>
      </c>
      <c r="G362" s="37">
        <v>0</v>
      </c>
      <c r="H362" s="37">
        <v>0</v>
      </c>
      <c r="I362" s="37">
        <v>438</v>
      </c>
      <c r="J362" s="37" t="s">
        <v>21</v>
      </c>
      <c r="K362" s="38">
        <v>17520</v>
      </c>
      <c r="L362" s="38">
        <v>35040</v>
      </c>
      <c r="M362" s="70">
        <f t="shared" si="35"/>
        <v>1460</v>
      </c>
      <c r="N362" s="70">
        <f t="shared" si="36"/>
        <v>2920</v>
      </c>
      <c r="O362" s="91">
        <f t="shared" si="37"/>
        <v>0.3</v>
      </c>
      <c r="P362" s="36">
        <f t="shared" si="38"/>
        <v>0.15</v>
      </c>
      <c r="Q362" s="66">
        <f>IF(OR(E362="",F362=""),"",ROUND((Supuestos!$B$2+Supuestos!$B$3)*(Supuestos!$B$4+Supuestos!$B$5*E362/Supuestos!$B$6)*IFERROR(VLOOKUP(TRIM(C362),Supuestos!$A$17:$B$29,2,FALSE),IFERROR(VLOOKUP(TRIM(D362),Supuestos!$A$17:$B$29,2,FALSE),1))+Supuestos!$B$7*VLOOKUP(MIN(F362,4),Supuestos!$D$2:$E$5,2,TRUE)+Supuestos!$B$8,0))</f>
        <v>115</v>
      </c>
      <c r="R362" s="73">
        <f t="shared" si="39"/>
        <v>553</v>
      </c>
      <c r="S362" s="76">
        <f t="shared" si="40"/>
        <v>0.37876712328767126</v>
      </c>
      <c r="T362" s="74">
        <f t="shared" si="41"/>
        <v>0.18938356164383563</v>
      </c>
    </row>
    <row r="363" spans="3:20" ht="15" customHeight="1" thickBot="1" x14ac:dyDescent="0.35">
      <c r="C363" s="82" t="s">
        <v>54</v>
      </c>
      <c r="D363" s="39" t="s">
        <v>55</v>
      </c>
      <c r="E363" s="37">
        <v>77</v>
      </c>
      <c r="F363" s="37">
        <v>2</v>
      </c>
      <c r="G363" s="37">
        <v>0</v>
      </c>
      <c r="H363" s="37">
        <v>0</v>
      </c>
      <c r="I363" s="37">
        <v>514</v>
      </c>
      <c r="J363" s="37" t="s">
        <v>21</v>
      </c>
      <c r="K363" s="38">
        <v>20560</v>
      </c>
      <c r="L363" s="38">
        <v>41120</v>
      </c>
      <c r="M363" s="70">
        <f t="shared" si="35"/>
        <v>1713.3333333333333</v>
      </c>
      <c r="N363" s="70">
        <f t="shared" si="36"/>
        <v>3426.6666666666665</v>
      </c>
      <c r="O363" s="91">
        <f t="shared" si="37"/>
        <v>0.3</v>
      </c>
      <c r="P363" s="36">
        <f t="shared" si="38"/>
        <v>0.15</v>
      </c>
      <c r="Q363" s="66">
        <f>IF(OR(E363="",F363=""),"",ROUND((Supuestos!$B$2+Supuestos!$B$3)*(Supuestos!$B$4+Supuestos!$B$5*E363/Supuestos!$B$6)*IFERROR(VLOOKUP(TRIM(C363),Supuestos!$A$17:$B$29,2,FALSE),IFERROR(VLOOKUP(TRIM(D363),Supuestos!$A$17:$B$29,2,FALSE),1))+Supuestos!$B$7*VLOOKUP(MIN(F363,4),Supuestos!$D$2:$E$5,2,TRUE)+Supuestos!$B$8,0))</f>
        <v>118</v>
      </c>
      <c r="R363" s="73">
        <f t="shared" si="39"/>
        <v>632</v>
      </c>
      <c r="S363" s="76">
        <f t="shared" si="40"/>
        <v>0.36887159533073932</v>
      </c>
      <c r="T363" s="74">
        <f t="shared" si="41"/>
        <v>0.18443579766536966</v>
      </c>
    </row>
    <row r="364" spans="3:20" ht="15" customHeight="1" thickBot="1" x14ac:dyDescent="0.35">
      <c r="C364" s="82" t="s">
        <v>54</v>
      </c>
      <c r="D364" s="39" t="s">
        <v>55</v>
      </c>
      <c r="E364" s="37">
        <v>72</v>
      </c>
      <c r="F364" s="37">
        <v>2</v>
      </c>
      <c r="G364" s="37">
        <v>0</v>
      </c>
      <c r="H364" s="37">
        <v>0</v>
      </c>
      <c r="I364" s="37">
        <v>470</v>
      </c>
      <c r="J364" s="37" t="s">
        <v>21</v>
      </c>
      <c r="K364" s="38">
        <v>18800</v>
      </c>
      <c r="L364" s="38">
        <v>37600</v>
      </c>
      <c r="M364" s="70">
        <f t="shared" si="35"/>
        <v>1566.6666666666667</v>
      </c>
      <c r="N364" s="70">
        <f t="shared" si="36"/>
        <v>3133.3333333333335</v>
      </c>
      <c r="O364" s="91">
        <f t="shared" si="37"/>
        <v>0.3</v>
      </c>
      <c r="P364" s="36">
        <f t="shared" si="38"/>
        <v>0.15</v>
      </c>
      <c r="Q364" s="66">
        <f>IF(OR(E364="",F364=""),"",ROUND((Supuestos!$B$2+Supuestos!$B$3)*(Supuestos!$B$4+Supuestos!$B$5*E364/Supuestos!$B$6)*IFERROR(VLOOKUP(TRIM(C364),Supuestos!$A$17:$B$29,2,FALSE),IFERROR(VLOOKUP(TRIM(D364),Supuestos!$A$17:$B$29,2,FALSE),1))+Supuestos!$B$7*VLOOKUP(MIN(F364,4),Supuestos!$D$2:$E$5,2,TRUE)+Supuestos!$B$8,0))</f>
        <v>116</v>
      </c>
      <c r="R364" s="73">
        <f t="shared" si="39"/>
        <v>586</v>
      </c>
      <c r="S364" s="76">
        <f t="shared" si="40"/>
        <v>0.37404255319148932</v>
      </c>
      <c r="T364" s="74">
        <f t="shared" si="41"/>
        <v>0.18702127659574466</v>
      </c>
    </row>
    <row r="365" spans="3:20" ht="15" customHeight="1" thickBot="1" x14ac:dyDescent="0.35">
      <c r="C365" s="82" t="s">
        <v>54</v>
      </c>
      <c r="D365" s="39" t="s">
        <v>55</v>
      </c>
      <c r="E365" s="37">
        <v>79</v>
      </c>
      <c r="F365" s="37">
        <v>2</v>
      </c>
      <c r="G365" s="37">
        <v>0</v>
      </c>
      <c r="H365" s="37">
        <v>0</v>
      </c>
      <c r="I365" s="37">
        <v>516</v>
      </c>
      <c r="J365" s="37" t="s">
        <v>21</v>
      </c>
      <c r="K365" s="38">
        <v>20640</v>
      </c>
      <c r="L365" s="38">
        <v>41280</v>
      </c>
      <c r="M365" s="70">
        <f t="shared" si="35"/>
        <v>1720</v>
      </c>
      <c r="N365" s="70">
        <f t="shared" si="36"/>
        <v>3440</v>
      </c>
      <c r="O365" s="91">
        <f t="shared" si="37"/>
        <v>0.3</v>
      </c>
      <c r="P365" s="36">
        <f t="shared" si="38"/>
        <v>0.15</v>
      </c>
      <c r="Q365" s="66">
        <f>IF(OR(E365="",F365=""),"",ROUND((Supuestos!$B$2+Supuestos!$B$3)*(Supuestos!$B$4+Supuestos!$B$5*E365/Supuestos!$B$6)*IFERROR(VLOOKUP(TRIM(C365),Supuestos!$A$17:$B$29,2,FALSE),IFERROR(VLOOKUP(TRIM(D365),Supuestos!$A$17:$B$29,2,FALSE),1))+Supuestos!$B$7*VLOOKUP(MIN(F365,4),Supuestos!$D$2:$E$5,2,TRUE)+Supuestos!$B$8,0))</f>
        <v>118</v>
      </c>
      <c r="R365" s="73">
        <f t="shared" si="39"/>
        <v>634</v>
      </c>
      <c r="S365" s="76">
        <f t="shared" si="40"/>
        <v>0.36860465116279068</v>
      </c>
      <c r="T365" s="74">
        <f t="shared" si="41"/>
        <v>0.18430232558139534</v>
      </c>
    </row>
    <row r="366" spans="3:20" ht="15" customHeight="1" thickBot="1" x14ac:dyDescent="0.35">
      <c r="C366" s="82" t="s">
        <v>54</v>
      </c>
      <c r="D366" s="39" t="s">
        <v>55</v>
      </c>
      <c r="E366" s="37">
        <v>68</v>
      </c>
      <c r="F366" s="37">
        <v>2</v>
      </c>
      <c r="G366" s="37">
        <v>0</v>
      </c>
      <c r="H366" s="37">
        <v>0</v>
      </c>
      <c r="I366" s="37">
        <v>444</v>
      </c>
      <c r="J366" s="37" t="s">
        <v>21</v>
      </c>
      <c r="K366" s="38">
        <v>17760</v>
      </c>
      <c r="L366" s="38">
        <v>35520</v>
      </c>
      <c r="M366" s="70">
        <f t="shared" si="35"/>
        <v>1480</v>
      </c>
      <c r="N366" s="70">
        <f t="shared" si="36"/>
        <v>2960</v>
      </c>
      <c r="O366" s="91">
        <f t="shared" si="37"/>
        <v>0.3</v>
      </c>
      <c r="P366" s="36">
        <f t="shared" si="38"/>
        <v>0.15</v>
      </c>
      <c r="Q366" s="66">
        <f>IF(OR(E366="",F366=""),"",ROUND((Supuestos!$B$2+Supuestos!$B$3)*(Supuestos!$B$4+Supuestos!$B$5*E366/Supuestos!$B$6)*IFERROR(VLOOKUP(TRIM(C366),Supuestos!$A$17:$B$29,2,FALSE),IFERROR(VLOOKUP(TRIM(D366),Supuestos!$A$17:$B$29,2,FALSE),1))+Supuestos!$B$7*VLOOKUP(MIN(F366,4),Supuestos!$D$2:$E$5,2,TRUE)+Supuestos!$B$8,0))</f>
        <v>115</v>
      </c>
      <c r="R366" s="73">
        <f t="shared" si="39"/>
        <v>559</v>
      </c>
      <c r="S366" s="76">
        <f t="shared" si="40"/>
        <v>0.37770270270270268</v>
      </c>
      <c r="T366" s="74">
        <f t="shared" si="41"/>
        <v>0.18885135135135134</v>
      </c>
    </row>
    <row r="367" spans="3:20" ht="15" customHeight="1" thickBot="1" x14ac:dyDescent="0.35">
      <c r="C367" s="82" t="s">
        <v>54</v>
      </c>
      <c r="D367" s="39" t="s">
        <v>55</v>
      </c>
      <c r="E367" s="37">
        <v>77</v>
      </c>
      <c r="F367" s="37">
        <v>2</v>
      </c>
      <c r="G367" s="37">
        <v>0</v>
      </c>
      <c r="H367" s="37">
        <v>0</v>
      </c>
      <c r="I367" s="37">
        <v>503</v>
      </c>
      <c r="J367" s="37" t="s">
        <v>21</v>
      </c>
      <c r="K367" s="38">
        <v>20120</v>
      </c>
      <c r="L367" s="38">
        <v>40240</v>
      </c>
      <c r="M367" s="70">
        <f t="shared" si="35"/>
        <v>1676.6666666666667</v>
      </c>
      <c r="N367" s="70">
        <f t="shared" si="36"/>
        <v>3353.3333333333335</v>
      </c>
      <c r="O367" s="91">
        <f t="shared" si="37"/>
        <v>0.3</v>
      </c>
      <c r="P367" s="36">
        <f t="shared" si="38"/>
        <v>0.15</v>
      </c>
      <c r="Q367" s="66">
        <f>IF(OR(E367="",F367=""),"",ROUND((Supuestos!$B$2+Supuestos!$B$3)*(Supuestos!$B$4+Supuestos!$B$5*E367/Supuestos!$B$6)*IFERROR(VLOOKUP(TRIM(C367),Supuestos!$A$17:$B$29,2,FALSE),IFERROR(VLOOKUP(TRIM(D367),Supuestos!$A$17:$B$29,2,FALSE),1))+Supuestos!$B$7*VLOOKUP(MIN(F367,4),Supuestos!$D$2:$E$5,2,TRUE)+Supuestos!$B$8,0))</f>
        <v>118</v>
      </c>
      <c r="R367" s="73">
        <f t="shared" si="39"/>
        <v>621</v>
      </c>
      <c r="S367" s="76">
        <f t="shared" si="40"/>
        <v>0.37037773359840953</v>
      </c>
      <c r="T367" s="74">
        <f t="shared" si="41"/>
        <v>0.18518886679920477</v>
      </c>
    </row>
    <row r="368" spans="3:20" ht="15" customHeight="1" thickBot="1" x14ac:dyDescent="0.35">
      <c r="C368" s="82" t="s">
        <v>54</v>
      </c>
      <c r="D368" s="39" t="s">
        <v>55</v>
      </c>
      <c r="E368" s="37">
        <v>80</v>
      </c>
      <c r="F368" s="37">
        <v>2</v>
      </c>
      <c r="G368" s="37">
        <v>0</v>
      </c>
      <c r="H368" s="37">
        <v>0</v>
      </c>
      <c r="I368" s="37">
        <v>534</v>
      </c>
      <c r="J368" s="37" t="s">
        <v>21</v>
      </c>
      <c r="K368" s="38">
        <v>21360</v>
      </c>
      <c r="L368" s="38">
        <v>42720</v>
      </c>
      <c r="M368" s="70">
        <f t="shared" si="35"/>
        <v>1780</v>
      </c>
      <c r="N368" s="70">
        <f t="shared" si="36"/>
        <v>3560</v>
      </c>
      <c r="O368" s="91">
        <f t="shared" si="37"/>
        <v>0.3</v>
      </c>
      <c r="P368" s="36">
        <f t="shared" si="38"/>
        <v>0.15</v>
      </c>
      <c r="Q368" s="66">
        <f>IF(OR(E368="",F368=""),"",ROUND((Supuestos!$B$2+Supuestos!$B$3)*(Supuestos!$B$4+Supuestos!$B$5*E368/Supuestos!$B$6)*IFERROR(VLOOKUP(TRIM(C368),Supuestos!$A$17:$B$29,2,FALSE),IFERROR(VLOOKUP(TRIM(D368),Supuestos!$A$17:$B$29,2,FALSE),1))+Supuestos!$B$7*VLOOKUP(MIN(F368,4),Supuestos!$D$2:$E$5,2,TRUE)+Supuestos!$B$8,0))</f>
        <v>118</v>
      </c>
      <c r="R368" s="73">
        <f t="shared" si="39"/>
        <v>652</v>
      </c>
      <c r="S368" s="76">
        <f t="shared" si="40"/>
        <v>0.36629213483146067</v>
      </c>
      <c r="T368" s="74">
        <f t="shared" si="41"/>
        <v>0.18314606741573033</v>
      </c>
    </row>
    <row r="369" spans="3:20" ht="15" customHeight="1" thickBot="1" x14ac:dyDescent="0.35">
      <c r="C369" s="82" t="s">
        <v>54</v>
      </c>
      <c r="D369" s="39" t="s">
        <v>55</v>
      </c>
      <c r="E369" s="37">
        <v>94</v>
      </c>
      <c r="F369" s="37">
        <v>3</v>
      </c>
      <c r="G369" s="37">
        <v>1</v>
      </c>
      <c r="H369" s="37">
        <v>0</v>
      </c>
      <c r="I369" s="37">
        <v>641</v>
      </c>
      <c r="J369" s="39" t="s">
        <v>18</v>
      </c>
      <c r="K369" s="38">
        <v>25640</v>
      </c>
      <c r="L369" s="38">
        <v>51280</v>
      </c>
      <c r="M369" s="70">
        <f t="shared" si="35"/>
        <v>2136.6666666666665</v>
      </c>
      <c r="N369" s="70">
        <f t="shared" si="36"/>
        <v>4273.333333333333</v>
      </c>
      <c r="O369" s="91">
        <f t="shared" si="37"/>
        <v>0.30000000000000004</v>
      </c>
      <c r="P369" s="36">
        <f t="shared" si="38"/>
        <v>0.15000000000000002</v>
      </c>
      <c r="Q369" s="66">
        <f>IF(OR(E369="",F369=""),"",ROUND((Supuestos!$B$2+Supuestos!$B$3)*(Supuestos!$B$4+Supuestos!$B$5*E369/Supuestos!$B$6)*IFERROR(VLOOKUP(TRIM(C369),Supuestos!$A$17:$B$29,2,FALSE),IFERROR(VLOOKUP(TRIM(D369),Supuestos!$A$17:$B$29,2,FALSE),1))+Supuestos!$B$7*VLOOKUP(MIN(F369,4),Supuestos!$D$2:$E$5,2,TRUE)+Supuestos!$B$8,0))</f>
        <v>126</v>
      </c>
      <c r="R369" s="73">
        <f t="shared" si="39"/>
        <v>767</v>
      </c>
      <c r="S369" s="76">
        <f t="shared" si="40"/>
        <v>0.35897035881435257</v>
      </c>
      <c r="T369" s="74">
        <f t="shared" si="41"/>
        <v>0.17948517940717629</v>
      </c>
    </row>
    <row r="370" spans="3:20" ht="15" customHeight="1" thickBot="1" x14ac:dyDescent="0.35">
      <c r="C370" s="82" t="s">
        <v>54</v>
      </c>
      <c r="D370" s="39" t="s">
        <v>55</v>
      </c>
      <c r="E370" s="37">
        <v>104</v>
      </c>
      <c r="F370" s="37">
        <v>3</v>
      </c>
      <c r="G370" s="37">
        <v>1</v>
      </c>
      <c r="H370" s="37">
        <v>0</v>
      </c>
      <c r="I370" s="37">
        <v>709</v>
      </c>
      <c r="J370" s="39" t="s">
        <v>18</v>
      </c>
      <c r="K370" s="38">
        <v>28360</v>
      </c>
      <c r="L370" s="38">
        <v>56720</v>
      </c>
      <c r="M370" s="70">
        <f t="shared" si="35"/>
        <v>2363.3333333333335</v>
      </c>
      <c r="N370" s="70">
        <f t="shared" si="36"/>
        <v>4726.666666666667</v>
      </c>
      <c r="O370" s="91">
        <f t="shared" si="37"/>
        <v>0.3</v>
      </c>
      <c r="P370" s="36">
        <f t="shared" si="38"/>
        <v>0.15</v>
      </c>
      <c r="Q370" s="66">
        <f>IF(OR(E370="",F370=""),"",ROUND((Supuestos!$B$2+Supuestos!$B$3)*(Supuestos!$B$4+Supuestos!$B$5*E370/Supuestos!$B$6)*IFERROR(VLOOKUP(TRIM(C370),Supuestos!$A$17:$B$29,2,FALSE),IFERROR(VLOOKUP(TRIM(D370),Supuestos!$A$17:$B$29,2,FALSE),1))+Supuestos!$B$7*VLOOKUP(MIN(F370,4),Supuestos!$D$2:$E$5,2,TRUE)+Supuestos!$B$8,0))</f>
        <v>129</v>
      </c>
      <c r="R370" s="73">
        <f t="shared" si="39"/>
        <v>838</v>
      </c>
      <c r="S370" s="76">
        <f t="shared" si="40"/>
        <v>0.35458392101551478</v>
      </c>
      <c r="T370" s="74">
        <f t="shared" si="41"/>
        <v>0.17729196050775739</v>
      </c>
    </row>
    <row r="371" spans="3:20" ht="15" customHeight="1" thickBot="1" x14ac:dyDescent="0.35">
      <c r="C371" s="82" t="s">
        <v>54</v>
      </c>
      <c r="D371" s="39" t="s">
        <v>55</v>
      </c>
      <c r="E371" s="37">
        <v>73</v>
      </c>
      <c r="F371" s="37">
        <v>2</v>
      </c>
      <c r="G371" s="37">
        <v>0</v>
      </c>
      <c r="H371" s="37">
        <v>0</v>
      </c>
      <c r="I371" s="37">
        <v>498</v>
      </c>
      <c r="J371" s="37" t="s">
        <v>21</v>
      </c>
      <c r="K371" s="38">
        <v>19920</v>
      </c>
      <c r="L371" s="38">
        <v>39840</v>
      </c>
      <c r="M371" s="70">
        <f t="shared" si="35"/>
        <v>1660</v>
      </c>
      <c r="N371" s="70">
        <f t="shared" si="36"/>
        <v>3320</v>
      </c>
      <c r="O371" s="91">
        <f t="shared" si="37"/>
        <v>0.3</v>
      </c>
      <c r="P371" s="36">
        <f t="shared" si="38"/>
        <v>0.15</v>
      </c>
      <c r="Q371" s="66">
        <f>IF(OR(E371="",F371=""),"",ROUND((Supuestos!$B$2+Supuestos!$B$3)*(Supuestos!$B$4+Supuestos!$B$5*E371/Supuestos!$B$6)*IFERROR(VLOOKUP(TRIM(C371),Supuestos!$A$17:$B$29,2,FALSE),IFERROR(VLOOKUP(TRIM(D371),Supuestos!$A$17:$B$29,2,FALSE),1))+Supuestos!$B$7*VLOOKUP(MIN(F371,4),Supuestos!$D$2:$E$5,2,TRUE)+Supuestos!$B$8,0))</f>
        <v>116</v>
      </c>
      <c r="R371" s="73">
        <f t="shared" si="39"/>
        <v>614</v>
      </c>
      <c r="S371" s="76">
        <f t="shared" si="40"/>
        <v>0.36987951807228914</v>
      </c>
      <c r="T371" s="74">
        <f t="shared" si="41"/>
        <v>0.18493975903614457</v>
      </c>
    </row>
    <row r="372" spans="3:20" ht="15" customHeight="1" thickBot="1" x14ac:dyDescent="0.35">
      <c r="C372" s="82" t="s">
        <v>54</v>
      </c>
      <c r="D372" s="39" t="s">
        <v>55</v>
      </c>
      <c r="E372" s="37">
        <v>72</v>
      </c>
      <c r="F372" s="37">
        <v>2</v>
      </c>
      <c r="G372" s="37">
        <v>0</v>
      </c>
      <c r="H372" s="37">
        <v>0</v>
      </c>
      <c r="I372" s="37">
        <v>481</v>
      </c>
      <c r="J372" s="37" t="s">
        <v>21</v>
      </c>
      <c r="K372" s="38">
        <v>19240</v>
      </c>
      <c r="L372" s="38">
        <v>38480</v>
      </c>
      <c r="M372" s="70">
        <f t="shared" si="35"/>
        <v>1603.3333333333333</v>
      </c>
      <c r="N372" s="70">
        <f t="shared" si="36"/>
        <v>3206.6666666666665</v>
      </c>
      <c r="O372" s="91">
        <f t="shared" si="37"/>
        <v>0.3</v>
      </c>
      <c r="P372" s="36">
        <f t="shared" si="38"/>
        <v>0.15</v>
      </c>
      <c r="Q372" s="66">
        <f>IF(OR(E372="",F372=""),"",ROUND((Supuestos!$B$2+Supuestos!$B$3)*(Supuestos!$B$4+Supuestos!$B$5*E372/Supuestos!$B$6)*IFERROR(VLOOKUP(TRIM(C372),Supuestos!$A$17:$B$29,2,FALSE),IFERROR(VLOOKUP(TRIM(D372),Supuestos!$A$17:$B$29,2,FALSE),1))+Supuestos!$B$7*VLOOKUP(MIN(F372,4),Supuestos!$D$2:$E$5,2,TRUE)+Supuestos!$B$8,0))</f>
        <v>116</v>
      </c>
      <c r="R372" s="73">
        <f t="shared" si="39"/>
        <v>597</v>
      </c>
      <c r="S372" s="76">
        <f t="shared" si="40"/>
        <v>0.37234927234927234</v>
      </c>
      <c r="T372" s="74">
        <f t="shared" si="41"/>
        <v>0.18617463617463617</v>
      </c>
    </row>
    <row r="373" spans="3:20" ht="15" customHeight="1" thickBot="1" x14ac:dyDescent="0.35">
      <c r="C373" s="82" t="s">
        <v>54</v>
      </c>
      <c r="D373" s="39" t="s">
        <v>55</v>
      </c>
      <c r="E373" s="37">
        <v>73</v>
      </c>
      <c r="F373" s="37">
        <v>3</v>
      </c>
      <c r="G373" s="37">
        <v>0</v>
      </c>
      <c r="H373" s="37">
        <v>0</v>
      </c>
      <c r="I373" s="37">
        <v>498</v>
      </c>
      <c r="J373" s="39" t="s">
        <v>18</v>
      </c>
      <c r="K373" s="38">
        <v>19920</v>
      </c>
      <c r="L373" s="38">
        <v>39840</v>
      </c>
      <c r="M373" s="70">
        <f t="shared" si="35"/>
        <v>1660</v>
      </c>
      <c r="N373" s="70">
        <f t="shared" si="36"/>
        <v>3320</v>
      </c>
      <c r="O373" s="91">
        <f t="shared" si="37"/>
        <v>0.3</v>
      </c>
      <c r="P373" s="36">
        <f t="shared" si="38"/>
        <v>0.15</v>
      </c>
      <c r="Q373" s="66">
        <f>IF(OR(E373="",F373=""),"",ROUND((Supuestos!$B$2+Supuestos!$B$3)*(Supuestos!$B$4+Supuestos!$B$5*E373/Supuestos!$B$6)*IFERROR(VLOOKUP(TRIM(C373),Supuestos!$A$17:$B$29,2,FALSE),IFERROR(VLOOKUP(TRIM(D373),Supuestos!$A$17:$B$29,2,FALSE),1))+Supuestos!$B$7*VLOOKUP(MIN(F373,4),Supuestos!$D$2:$E$5,2,TRUE)+Supuestos!$B$8,0))</f>
        <v>120</v>
      </c>
      <c r="R373" s="73">
        <f t="shared" si="39"/>
        <v>618</v>
      </c>
      <c r="S373" s="76">
        <f t="shared" si="40"/>
        <v>0.37228915662650602</v>
      </c>
      <c r="T373" s="74">
        <f t="shared" si="41"/>
        <v>0.18614457831325301</v>
      </c>
    </row>
    <row r="374" spans="3:20" ht="15" customHeight="1" thickBot="1" x14ac:dyDescent="0.35">
      <c r="C374" s="82" t="s">
        <v>54</v>
      </c>
      <c r="D374" s="39" t="s">
        <v>55</v>
      </c>
      <c r="E374" s="37">
        <v>70</v>
      </c>
      <c r="F374" s="37">
        <v>2</v>
      </c>
      <c r="G374" s="37">
        <v>1</v>
      </c>
      <c r="H374" s="37">
        <v>0</v>
      </c>
      <c r="I374" s="37">
        <v>477</v>
      </c>
      <c r="J374" s="37" t="s">
        <v>21</v>
      </c>
      <c r="K374" s="38">
        <v>19080</v>
      </c>
      <c r="L374" s="38">
        <v>38160</v>
      </c>
      <c r="M374" s="70">
        <f t="shared" si="35"/>
        <v>1590</v>
      </c>
      <c r="N374" s="70">
        <f t="shared" si="36"/>
        <v>3180</v>
      </c>
      <c r="O374" s="91">
        <f t="shared" si="37"/>
        <v>0.3</v>
      </c>
      <c r="P374" s="36">
        <f t="shared" si="38"/>
        <v>0.15</v>
      </c>
      <c r="Q374" s="66">
        <f>IF(OR(E374="",F374=""),"",ROUND((Supuestos!$B$2+Supuestos!$B$3)*(Supuestos!$B$4+Supuestos!$B$5*E374/Supuestos!$B$6)*IFERROR(VLOOKUP(TRIM(C374),Supuestos!$A$17:$B$29,2,FALSE),IFERROR(VLOOKUP(TRIM(D374),Supuestos!$A$17:$B$29,2,FALSE),1))+Supuestos!$B$7*VLOOKUP(MIN(F374,4),Supuestos!$D$2:$E$5,2,TRUE)+Supuestos!$B$8,0))</f>
        <v>116</v>
      </c>
      <c r="R374" s="73">
        <f t="shared" si="39"/>
        <v>593</v>
      </c>
      <c r="S374" s="76">
        <f t="shared" si="40"/>
        <v>0.37295597484276727</v>
      </c>
      <c r="T374" s="74">
        <f t="shared" si="41"/>
        <v>0.18647798742138363</v>
      </c>
    </row>
    <row r="375" spans="3:20" ht="15" customHeight="1" thickBot="1" x14ac:dyDescent="0.35">
      <c r="C375" s="82" t="s">
        <v>54</v>
      </c>
      <c r="D375" s="39" t="s">
        <v>55</v>
      </c>
      <c r="E375" s="37">
        <v>56</v>
      </c>
      <c r="F375" s="37">
        <v>2</v>
      </c>
      <c r="G375" s="37">
        <v>0</v>
      </c>
      <c r="H375" s="37">
        <v>0</v>
      </c>
      <c r="I375" s="37">
        <v>382</v>
      </c>
      <c r="J375" s="37" t="s">
        <v>21</v>
      </c>
      <c r="K375" s="38">
        <v>15280</v>
      </c>
      <c r="L375" s="38">
        <v>30560</v>
      </c>
      <c r="M375" s="70">
        <f t="shared" si="35"/>
        <v>1273.3333333333333</v>
      </c>
      <c r="N375" s="70">
        <f t="shared" si="36"/>
        <v>2546.6666666666665</v>
      </c>
      <c r="O375" s="91">
        <f t="shared" si="37"/>
        <v>0.30000000000000004</v>
      </c>
      <c r="P375" s="36">
        <f t="shared" si="38"/>
        <v>0.15000000000000002</v>
      </c>
      <c r="Q375" s="66">
        <f>IF(OR(E375="",F375=""),"",ROUND((Supuestos!$B$2+Supuestos!$B$3)*(Supuestos!$B$4+Supuestos!$B$5*E375/Supuestos!$B$6)*IFERROR(VLOOKUP(TRIM(C375),Supuestos!$A$17:$B$29,2,FALSE),IFERROR(VLOOKUP(TRIM(D375),Supuestos!$A$17:$B$29,2,FALSE),1))+Supuestos!$B$7*VLOOKUP(MIN(F375,4),Supuestos!$D$2:$E$5,2,TRUE)+Supuestos!$B$8,0))</f>
        <v>112</v>
      </c>
      <c r="R375" s="73">
        <f t="shared" si="39"/>
        <v>494</v>
      </c>
      <c r="S375" s="76">
        <f t="shared" si="40"/>
        <v>0.38795811518324608</v>
      </c>
      <c r="T375" s="74">
        <f t="shared" si="41"/>
        <v>0.19397905759162304</v>
      </c>
    </row>
    <row r="376" spans="3:20" ht="15" customHeight="1" thickBot="1" x14ac:dyDescent="0.35">
      <c r="C376" s="82" t="s">
        <v>54</v>
      </c>
      <c r="D376" s="39" t="s">
        <v>55</v>
      </c>
      <c r="E376" s="37">
        <v>73</v>
      </c>
      <c r="F376" s="37">
        <v>3</v>
      </c>
      <c r="G376" s="37">
        <v>0</v>
      </c>
      <c r="H376" s="37">
        <v>0</v>
      </c>
      <c r="I376" s="37">
        <v>498</v>
      </c>
      <c r="J376" s="39" t="s">
        <v>18</v>
      </c>
      <c r="K376" s="38">
        <v>19920</v>
      </c>
      <c r="L376" s="38">
        <v>39840</v>
      </c>
      <c r="M376" s="70">
        <f t="shared" si="35"/>
        <v>1660</v>
      </c>
      <c r="N376" s="70">
        <f t="shared" si="36"/>
        <v>3320</v>
      </c>
      <c r="O376" s="91">
        <f t="shared" si="37"/>
        <v>0.3</v>
      </c>
      <c r="P376" s="36">
        <f t="shared" si="38"/>
        <v>0.15</v>
      </c>
      <c r="Q376" s="66">
        <f>IF(OR(E376="",F376=""),"",ROUND((Supuestos!$B$2+Supuestos!$B$3)*(Supuestos!$B$4+Supuestos!$B$5*E376/Supuestos!$B$6)*IFERROR(VLOOKUP(TRIM(C376),Supuestos!$A$17:$B$29,2,FALSE),IFERROR(VLOOKUP(TRIM(D376),Supuestos!$A$17:$B$29,2,FALSE),1))+Supuestos!$B$7*VLOOKUP(MIN(F376,4),Supuestos!$D$2:$E$5,2,TRUE)+Supuestos!$B$8,0))</f>
        <v>120</v>
      </c>
      <c r="R376" s="73">
        <f t="shared" si="39"/>
        <v>618</v>
      </c>
      <c r="S376" s="76">
        <f t="shared" si="40"/>
        <v>0.37228915662650602</v>
      </c>
      <c r="T376" s="74">
        <f t="shared" si="41"/>
        <v>0.18614457831325301</v>
      </c>
    </row>
    <row r="377" spans="3:20" ht="15" customHeight="1" thickBot="1" x14ac:dyDescent="0.35">
      <c r="C377" s="82" t="s">
        <v>54</v>
      </c>
      <c r="D377" s="39" t="s">
        <v>55</v>
      </c>
      <c r="E377" s="37">
        <v>70</v>
      </c>
      <c r="F377" s="37">
        <v>2</v>
      </c>
      <c r="G377" s="37">
        <v>1</v>
      </c>
      <c r="H377" s="37">
        <v>0</v>
      </c>
      <c r="I377" s="37">
        <v>477</v>
      </c>
      <c r="J377" s="37" t="s">
        <v>21</v>
      </c>
      <c r="K377" s="38">
        <v>19080</v>
      </c>
      <c r="L377" s="38">
        <v>38160</v>
      </c>
      <c r="M377" s="70">
        <f t="shared" ref="M377:M440" si="42">K377/12</f>
        <v>1590</v>
      </c>
      <c r="N377" s="70">
        <f t="shared" ref="N377:N440" si="43">L377/12</f>
        <v>3180</v>
      </c>
      <c r="O377" s="91">
        <f t="shared" ref="O377:O440" si="44">I377/M377</f>
        <v>0.3</v>
      </c>
      <c r="P377" s="36">
        <f t="shared" ref="P377:P440" si="45">I377/N377</f>
        <v>0.15</v>
      </c>
      <c r="Q377" s="66">
        <f>IF(OR(E377="",F377=""),"",ROUND((Supuestos!$B$2+Supuestos!$B$3)*(Supuestos!$B$4+Supuestos!$B$5*E377/Supuestos!$B$6)*IFERROR(VLOOKUP(TRIM(C377),Supuestos!$A$17:$B$29,2,FALSE),IFERROR(VLOOKUP(TRIM(D377),Supuestos!$A$17:$B$29,2,FALSE),1))+Supuestos!$B$7*VLOOKUP(MIN(F377,4),Supuestos!$D$2:$E$5,2,TRUE)+Supuestos!$B$8,0))</f>
        <v>116</v>
      </c>
      <c r="R377" s="73">
        <f t="shared" si="39"/>
        <v>593</v>
      </c>
      <c r="S377" s="76">
        <f t="shared" si="40"/>
        <v>0.37295597484276727</v>
      </c>
      <c r="T377" s="74">
        <f t="shared" si="41"/>
        <v>0.18647798742138363</v>
      </c>
    </row>
    <row r="378" spans="3:20" ht="15" customHeight="1" thickBot="1" x14ac:dyDescent="0.35">
      <c r="C378" s="82" t="s">
        <v>54</v>
      </c>
      <c r="D378" s="39" t="s">
        <v>55</v>
      </c>
      <c r="E378" s="37">
        <v>57</v>
      </c>
      <c r="F378" s="37">
        <v>2</v>
      </c>
      <c r="G378" s="37">
        <v>0</v>
      </c>
      <c r="H378" s="37">
        <v>0</v>
      </c>
      <c r="I378" s="37">
        <v>389</v>
      </c>
      <c r="J378" s="37" t="s">
        <v>21</v>
      </c>
      <c r="K378" s="38">
        <v>15560</v>
      </c>
      <c r="L378" s="38">
        <v>31120</v>
      </c>
      <c r="M378" s="70">
        <f t="shared" si="42"/>
        <v>1296.6666666666667</v>
      </c>
      <c r="N378" s="70">
        <f t="shared" si="43"/>
        <v>2593.3333333333335</v>
      </c>
      <c r="O378" s="91">
        <f t="shared" si="44"/>
        <v>0.3</v>
      </c>
      <c r="P378" s="36">
        <f t="shared" si="45"/>
        <v>0.15</v>
      </c>
      <c r="Q378" s="66">
        <f>IF(OR(E378="",F378=""),"",ROUND((Supuestos!$B$2+Supuestos!$B$3)*(Supuestos!$B$4+Supuestos!$B$5*E378/Supuestos!$B$6)*IFERROR(VLOOKUP(TRIM(C378),Supuestos!$A$17:$B$29,2,FALSE),IFERROR(VLOOKUP(TRIM(D378),Supuestos!$A$17:$B$29,2,FALSE),1))+Supuestos!$B$7*VLOOKUP(MIN(F378,4),Supuestos!$D$2:$E$5,2,TRUE)+Supuestos!$B$8,0))</f>
        <v>112</v>
      </c>
      <c r="R378" s="73">
        <f t="shared" ref="R378:R441" si="46">Q378+I378</f>
        <v>501</v>
      </c>
      <c r="S378" s="76">
        <f t="shared" ref="S378:S441" si="47">R378/M378</f>
        <v>0.38637532133676089</v>
      </c>
      <c r="T378" s="74">
        <f t="shared" ref="T378:T441" si="48">R378/N378</f>
        <v>0.19318766066838045</v>
      </c>
    </row>
    <row r="379" spans="3:20" ht="15" customHeight="1" thickBot="1" x14ac:dyDescent="0.35">
      <c r="C379" s="82" t="s">
        <v>54</v>
      </c>
      <c r="D379" s="39" t="s">
        <v>55</v>
      </c>
      <c r="E379" s="37">
        <v>57</v>
      </c>
      <c r="F379" s="37">
        <v>2</v>
      </c>
      <c r="G379" s="37">
        <v>0</v>
      </c>
      <c r="H379" s="37">
        <v>0</v>
      </c>
      <c r="I379" s="37">
        <v>389</v>
      </c>
      <c r="J379" s="37" t="s">
        <v>21</v>
      </c>
      <c r="K379" s="38">
        <v>15560</v>
      </c>
      <c r="L379" s="38">
        <v>31120</v>
      </c>
      <c r="M379" s="70">
        <f t="shared" si="42"/>
        <v>1296.6666666666667</v>
      </c>
      <c r="N379" s="70">
        <f t="shared" si="43"/>
        <v>2593.3333333333335</v>
      </c>
      <c r="O379" s="91">
        <f t="shared" si="44"/>
        <v>0.3</v>
      </c>
      <c r="P379" s="36">
        <f t="shared" si="45"/>
        <v>0.15</v>
      </c>
      <c r="Q379" s="66">
        <f>IF(OR(E379="",F379=""),"",ROUND((Supuestos!$B$2+Supuestos!$B$3)*(Supuestos!$B$4+Supuestos!$B$5*E379/Supuestos!$B$6)*IFERROR(VLOOKUP(TRIM(C379),Supuestos!$A$17:$B$29,2,FALSE),IFERROR(VLOOKUP(TRIM(D379),Supuestos!$A$17:$B$29,2,FALSE),1))+Supuestos!$B$7*VLOOKUP(MIN(F379,4),Supuestos!$D$2:$E$5,2,TRUE)+Supuestos!$B$8,0))</f>
        <v>112</v>
      </c>
      <c r="R379" s="73">
        <f t="shared" si="46"/>
        <v>501</v>
      </c>
      <c r="S379" s="76">
        <f t="shared" si="47"/>
        <v>0.38637532133676089</v>
      </c>
      <c r="T379" s="74">
        <f t="shared" si="48"/>
        <v>0.19318766066838045</v>
      </c>
    </row>
    <row r="380" spans="3:20" ht="15" customHeight="1" thickBot="1" x14ac:dyDescent="0.35">
      <c r="C380" s="82" t="s">
        <v>54</v>
      </c>
      <c r="D380" s="39" t="s">
        <v>55</v>
      </c>
      <c r="E380" s="37">
        <v>87</v>
      </c>
      <c r="F380" s="37">
        <v>3</v>
      </c>
      <c r="G380" s="37">
        <v>1</v>
      </c>
      <c r="H380" s="37">
        <v>0</v>
      </c>
      <c r="I380" s="37">
        <v>593</v>
      </c>
      <c r="J380" s="39" t="s">
        <v>18</v>
      </c>
      <c r="K380" s="38">
        <v>23720</v>
      </c>
      <c r="L380" s="38">
        <v>47440</v>
      </c>
      <c r="M380" s="70">
        <f t="shared" si="42"/>
        <v>1976.6666666666667</v>
      </c>
      <c r="N380" s="70">
        <f t="shared" si="43"/>
        <v>3953.3333333333335</v>
      </c>
      <c r="O380" s="91">
        <f t="shared" si="44"/>
        <v>0.3</v>
      </c>
      <c r="P380" s="36">
        <f t="shared" si="45"/>
        <v>0.15</v>
      </c>
      <c r="Q380" s="66">
        <f>IF(OR(E380="",F380=""),"",ROUND((Supuestos!$B$2+Supuestos!$B$3)*(Supuestos!$B$4+Supuestos!$B$5*E380/Supuestos!$B$6)*IFERROR(VLOOKUP(TRIM(C380),Supuestos!$A$17:$B$29,2,FALSE),IFERROR(VLOOKUP(TRIM(D380),Supuestos!$A$17:$B$29,2,FALSE),1))+Supuestos!$B$7*VLOOKUP(MIN(F380,4),Supuestos!$D$2:$E$5,2,TRUE)+Supuestos!$B$8,0))</f>
        <v>124</v>
      </c>
      <c r="R380" s="73">
        <f t="shared" si="46"/>
        <v>717</v>
      </c>
      <c r="S380" s="76">
        <f t="shared" si="47"/>
        <v>0.36273187183811129</v>
      </c>
      <c r="T380" s="74">
        <f t="shared" si="48"/>
        <v>0.18136593591905564</v>
      </c>
    </row>
    <row r="381" spans="3:20" ht="15" customHeight="1" thickBot="1" x14ac:dyDescent="0.35">
      <c r="C381" s="82" t="s">
        <v>54</v>
      </c>
      <c r="D381" s="39" t="s">
        <v>55</v>
      </c>
      <c r="E381" s="37">
        <v>107</v>
      </c>
      <c r="F381" s="37">
        <v>3</v>
      </c>
      <c r="G381" s="37">
        <v>1</v>
      </c>
      <c r="H381" s="37">
        <v>0</v>
      </c>
      <c r="I381" s="37">
        <v>714</v>
      </c>
      <c r="J381" s="39" t="s">
        <v>18</v>
      </c>
      <c r="K381" s="38">
        <v>28560</v>
      </c>
      <c r="L381" s="38">
        <v>57120</v>
      </c>
      <c r="M381" s="70">
        <f t="shared" si="42"/>
        <v>2380</v>
      </c>
      <c r="N381" s="70">
        <f t="shared" si="43"/>
        <v>4760</v>
      </c>
      <c r="O381" s="91">
        <f t="shared" si="44"/>
        <v>0.3</v>
      </c>
      <c r="P381" s="36">
        <f t="shared" si="45"/>
        <v>0.15</v>
      </c>
      <c r="Q381" s="66">
        <f>IF(OR(E381="",F381=""),"",ROUND((Supuestos!$B$2+Supuestos!$B$3)*(Supuestos!$B$4+Supuestos!$B$5*E381/Supuestos!$B$6)*IFERROR(VLOOKUP(TRIM(C381),Supuestos!$A$17:$B$29,2,FALSE),IFERROR(VLOOKUP(TRIM(D381),Supuestos!$A$17:$B$29,2,FALSE),1))+Supuestos!$B$7*VLOOKUP(MIN(F381,4),Supuestos!$D$2:$E$5,2,TRUE)+Supuestos!$B$8,0))</f>
        <v>130</v>
      </c>
      <c r="R381" s="73">
        <f t="shared" si="46"/>
        <v>844</v>
      </c>
      <c r="S381" s="76">
        <f t="shared" si="47"/>
        <v>0.35462184873949582</v>
      </c>
      <c r="T381" s="74">
        <f t="shared" si="48"/>
        <v>0.17731092436974791</v>
      </c>
    </row>
    <row r="382" spans="3:20" ht="15" customHeight="1" thickBot="1" x14ac:dyDescent="0.35">
      <c r="C382" s="82" t="s">
        <v>54</v>
      </c>
      <c r="D382" s="39" t="s">
        <v>55</v>
      </c>
      <c r="E382" s="37">
        <v>71</v>
      </c>
      <c r="F382" s="37">
        <v>2</v>
      </c>
      <c r="G382" s="37">
        <v>1</v>
      </c>
      <c r="H382" s="37">
        <v>0</v>
      </c>
      <c r="I382" s="37">
        <v>484</v>
      </c>
      <c r="J382" s="37" t="s">
        <v>21</v>
      </c>
      <c r="K382" s="38">
        <v>19360</v>
      </c>
      <c r="L382" s="38">
        <v>38720</v>
      </c>
      <c r="M382" s="70">
        <f t="shared" si="42"/>
        <v>1613.3333333333333</v>
      </c>
      <c r="N382" s="70">
        <f t="shared" si="43"/>
        <v>3226.6666666666665</v>
      </c>
      <c r="O382" s="91">
        <f t="shared" si="44"/>
        <v>0.3</v>
      </c>
      <c r="P382" s="36">
        <f t="shared" si="45"/>
        <v>0.15</v>
      </c>
      <c r="Q382" s="66">
        <f>IF(OR(E382="",F382=""),"",ROUND((Supuestos!$B$2+Supuestos!$B$3)*(Supuestos!$B$4+Supuestos!$B$5*E382/Supuestos!$B$6)*IFERROR(VLOOKUP(TRIM(C382),Supuestos!$A$17:$B$29,2,FALSE),IFERROR(VLOOKUP(TRIM(D382),Supuestos!$A$17:$B$29,2,FALSE),1))+Supuestos!$B$7*VLOOKUP(MIN(F382,4),Supuestos!$D$2:$E$5,2,TRUE)+Supuestos!$B$8,0))</f>
        <v>116</v>
      </c>
      <c r="R382" s="73">
        <f t="shared" si="46"/>
        <v>600</v>
      </c>
      <c r="S382" s="76">
        <f t="shared" si="47"/>
        <v>0.37190082644628103</v>
      </c>
      <c r="T382" s="74">
        <f t="shared" si="48"/>
        <v>0.18595041322314051</v>
      </c>
    </row>
    <row r="383" spans="3:20" ht="15" customHeight="1" thickBot="1" x14ac:dyDescent="0.35">
      <c r="C383" s="82" t="s">
        <v>54</v>
      </c>
      <c r="D383" s="39" t="s">
        <v>55</v>
      </c>
      <c r="E383" s="37">
        <v>71</v>
      </c>
      <c r="F383" s="37">
        <v>2</v>
      </c>
      <c r="G383" s="37">
        <v>0</v>
      </c>
      <c r="H383" s="37">
        <v>0</v>
      </c>
      <c r="I383" s="37">
        <v>484</v>
      </c>
      <c r="J383" s="37" t="s">
        <v>21</v>
      </c>
      <c r="K383" s="38">
        <v>19360</v>
      </c>
      <c r="L383" s="38">
        <v>38720</v>
      </c>
      <c r="M383" s="70">
        <f t="shared" si="42"/>
        <v>1613.3333333333333</v>
      </c>
      <c r="N383" s="70">
        <f t="shared" si="43"/>
        <v>3226.6666666666665</v>
      </c>
      <c r="O383" s="91">
        <f t="shared" si="44"/>
        <v>0.3</v>
      </c>
      <c r="P383" s="36">
        <f t="shared" si="45"/>
        <v>0.15</v>
      </c>
      <c r="Q383" s="66">
        <f>IF(OR(E383="",F383=""),"",ROUND((Supuestos!$B$2+Supuestos!$B$3)*(Supuestos!$B$4+Supuestos!$B$5*E383/Supuestos!$B$6)*IFERROR(VLOOKUP(TRIM(C383),Supuestos!$A$17:$B$29,2,FALSE),IFERROR(VLOOKUP(TRIM(D383),Supuestos!$A$17:$B$29,2,FALSE),1))+Supuestos!$B$7*VLOOKUP(MIN(F383,4),Supuestos!$D$2:$E$5,2,TRUE)+Supuestos!$B$8,0))</f>
        <v>116</v>
      </c>
      <c r="R383" s="73">
        <f t="shared" si="46"/>
        <v>600</v>
      </c>
      <c r="S383" s="76">
        <f t="shared" si="47"/>
        <v>0.37190082644628103</v>
      </c>
      <c r="T383" s="74">
        <f t="shared" si="48"/>
        <v>0.18595041322314051</v>
      </c>
    </row>
    <row r="384" spans="3:20" ht="15" customHeight="1" thickBot="1" x14ac:dyDescent="0.35">
      <c r="C384" s="82" t="s">
        <v>54</v>
      </c>
      <c r="D384" s="39" t="s">
        <v>55</v>
      </c>
      <c r="E384" s="37">
        <v>95</v>
      </c>
      <c r="F384" s="37">
        <v>3</v>
      </c>
      <c r="G384" s="37">
        <v>1</v>
      </c>
      <c r="H384" s="37">
        <v>0</v>
      </c>
      <c r="I384" s="37">
        <v>648</v>
      </c>
      <c r="J384" s="39" t="s">
        <v>18</v>
      </c>
      <c r="K384" s="38">
        <v>25920</v>
      </c>
      <c r="L384" s="38">
        <v>51840</v>
      </c>
      <c r="M384" s="70">
        <f t="shared" si="42"/>
        <v>2160</v>
      </c>
      <c r="N384" s="70">
        <f t="shared" si="43"/>
        <v>4320</v>
      </c>
      <c r="O384" s="91">
        <f t="shared" si="44"/>
        <v>0.3</v>
      </c>
      <c r="P384" s="36">
        <f t="shared" si="45"/>
        <v>0.15</v>
      </c>
      <c r="Q384" s="66">
        <f>IF(OR(E384="",F384=""),"",ROUND((Supuestos!$B$2+Supuestos!$B$3)*(Supuestos!$B$4+Supuestos!$B$5*E384/Supuestos!$B$6)*IFERROR(VLOOKUP(TRIM(C384),Supuestos!$A$17:$B$29,2,FALSE),IFERROR(VLOOKUP(TRIM(D384),Supuestos!$A$17:$B$29,2,FALSE),1))+Supuestos!$B$7*VLOOKUP(MIN(F384,4),Supuestos!$D$2:$E$5,2,TRUE)+Supuestos!$B$8,0))</f>
        <v>127</v>
      </c>
      <c r="R384" s="73">
        <f t="shared" si="46"/>
        <v>775</v>
      </c>
      <c r="S384" s="76">
        <f t="shared" si="47"/>
        <v>0.35879629629629628</v>
      </c>
      <c r="T384" s="74">
        <f t="shared" si="48"/>
        <v>0.17939814814814814</v>
      </c>
    </row>
    <row r="385" spans="3:20" ht="15" customHeight="1" thickBot="1" x14ac:dyDescent="0.35">
      <c r="C385" s="82" t="s">
        <v>54</v>
      </c>
      <c r="D385" s="39" t="s">
        <v>55</v>
      </c>
      <c r="E385" s="37">
        <v>63</v>
      </c>
      <c r="F385" s="37">
        <v>2</v>
      </c>
      <c r="G385" s="37">
        <v>0</v>
      </c>
      <c r="H385" s="37">
        <v>0</v>
      </c>
      <c r="I385" s="37">
        <v>429</v>
      </c>
      <c r="J385" s="37" t="s">
        <v>21</v>
      </c>
      <c r="K385" s="38">
        <v>17160</v>
      </c>
      <c r="L385" s="38">
        <v>34320</v>
      </c>
      <c r="M385" s="70">
        <f t="shared" si="42"/>
        <v>1430</v>
      </c>
      <c r="N385" s="70">
        <f t="shared" si="43"/>
        <v>2860</v>
      </c>
      <c r="O385" s="91">
        <f t="shared" si="44"/>
        <v>0.3</v>
      </c>
      <c r="P385" s="36">
        <f t="shared" si="45"/>
        <v>0.15</v>
      </c>
      <c r="Q385" s="66">
        <f>IF(OR(E385="",F385=""),"",ROUND((Supuestos!$B$2+Supuestos!$B$3)*(Supuestos!$B$4+Supuestos!$B$5*E385/Supuestos!$B$6)*IFERROR(VLOOKUP(TRIM(C385),Supuestos!$A$17:$B$29,2,FALSE),IFERROR(VLOOKUP(TRIM(D385),Supuestos!$A$17:$B$29,2,FALSE),1))+Supuestos!$B$7*VLOOKUP(MIN(F385,4),Supuestos!$D$2:$E$5,2,TRUE)+Supuestos!$B$8,0))</f>
        <v>114</v>
      </c>
      <c r="R385" s="73">
        <f t="shared" si="46"/>
        <v>543</v>
      </c>
      <c r="S385" s="76">
        <f t="shared" si="47"/>
        <v>0.37972027972027972</v>
      </c>
      <c r="T385" s="74">
        <f t="shared" si="48"/>
        <v>0.18986013986013986</v>
      </c>
    </row>
    <row r="386" spans="3:20" ht="15" customHeight="1" thickBot="1" x14ac:dyDescent="0.35">
      <c r="C386" s="82" t="s">
        <v>54</v>
      </c>
      <c r="D386" s="39" t="s">
        <v>55</v>
      </c>
      <c r="E386" s="37">
        <v>69</v>
      </c>
      <c r="F386" s="37">
        <v>2</v>
      </c>
      <c r="G386" s="37">
        <v>1</v>
      </c>
      <c r="H386" s="37">
        <v>0</v>
      </c>
      <c r="I386" s="37">
        <v>470</v>
      </c>
      <c r="J386" s="37" t="s">
        <v>21</v>
      </c>
      <c r="K386" s="38">
        <v>18800</v>
      </c>
      <c r="L386" s="38">
        <v>37600</v>
      </c>
      <c r="M386" s="70">
        <f t="shared" si="42"/>
        <v>1566.6666666666667</v>
      </c>
      <c r="N386" s="70">
        <f t="shared" si="43"/>
        <v>3133.3333333333335</v>
      </c>
      <c r="O386" s="91">
        <f t="shared" si="44"/>
        <v>0.3</v>
      </c>
      <c r="P386" s="36">
        <f t="shared" si="45"/>
        <v>0.15</v>
      </c>
      <c r="Q386" s="66">
        <f>IF(OR(E386="",F386=""),"",ROUND((Supuestos!$B$2+Supuestos!$B$3)*(Supuestos!$B$4+Supuestos!$B$5*E386/Supuestos!$B$6)*IFERROR(VLOOKUP(TRIM(C386),Supuestos!$A$17:$B$29,2,FALSE),IFERROR(VLOOKUP(TRIM(D386),Supuestos!$A$17:$B$29,2,FALSE),1))+Supuestos!$B$7*VLOOKUP(MIN(F386,4),Supuestos!$D$2:$E$5,2,TRUE)+Supuestos!$B$8,0))</f>
        <v>115</v>
      </c>
      <c r="R386" s="73">
        <f t="shared" si="46"/>
        <v>585</v>
      </c>
      <c r="S386" s="76">
        <f t="shared" si="47"/>
        <v>0.37340425531914889</v>
      </c>
      <c r="T386" s="74">
        <f t="shared" si="48"/>
        <v>0.18670212765957445</v>
      </c>
    </row>
    <row r="387" spans="3:20" ht="15" customHeight="1" thickBot="1" x14ac:dyDescent="0.35">
      <c r="C387" s="82" t="s">
        <v>54</v>
      </c>
      <c r="D387" s="39" t="s">
        <v>55</v>
      </c>
      <c r="E387" s="37">
        <v>73</v>
      </c>
      <c r="F387" s="37">
        <v>2</v>
      </c>
      <c r="G387" s="37">
        <v>1</v>
      </c>
      <c r="H387" s="37">
        <v>0</v>
      </c>
      <c r="I387" s="37">
        <v>498</v>
      </c>
      <c r="J387" s="37" t="s">
        <v>21</v>
      </c>
      <c r="K387" s="38">
        <v>19920</v>
      </c>
      <c r="L387" s="38">
        <v>39840</v>
      </c>
      <c r="M387" s="70">
        <f t="shared" si="42"/>
        <v>1660</v>
      </c>
      <c r="N387" s="70">
        <f t="shared" si="43"/>
        <v>3320</v>
      </c>
      <c r="O387" s="91">
        <f t="shared" si="44"/>
        <v>0.3</v>
      </c>
      <c r="P387" s="36">
        <f t="shared" si="45"/>
        <v>0.15</v>
      </c>
      <c r="Q387" s="66">
        <f>IF(OR(E387="",F387=""),"",ROUND((Supuestos!$B$2+Supuestos!$B$3)*(Supuestos!$B$4+Supuestos!$B$5*E387/Supuestos!$B$6)*IFERROR(VLOOKUP(TRIM(C387),Supuestos!$A$17:$B$29,2,FALSE),IFERROR(VLOOKUP(TRIM(D387),Supuestos!$A$17:$B$29,2,FALSE),1))+Supuestos!$B$7*VLOOKUP(MIN(F387,4),Supuestos!$D$2:$E$5,2,TRUE)+Supuestos!$B$8,0))</f>
        <v>116</v>
      </c>
      <c r="R387" s="73">
        <f t="shared" si="46"/>
        <v>614</v>
      </c>
      <c r="S387" s="76">
        <f t="shared" si="47"/>
        <v>0.36987951807228914</v>
      </c>
      <c r="T387" s="74">
        <f t="shared" si="48"/>
        <v>0.18493975903614457</v>
      </c>
    </row>
    <row r="388" spans="3:20" ht="15" customHeight="1" thickBot="1" x14ac:dyDescent="0.35">
      <c r="C388" s="82" t="s">
        <v>54</v>
      </c>
      <c r="D388" s="40" t="s">
        <v>55</v>
      </c>
      <c r="E388" s="34">
        <v>69</v>
      </c>
      <c r="F388" s="34">
        <v>2</v>
      </c>
      <c r="G388" s="34">
        <v>0</v>
      </c>
      <c r="H388" s="34">
        <v>0</v>
      </c>
      <c r="I388" s="34">
        <v>470</v>
      </c>
      <c r="J388" s="34" t="s">
        <v>21</v>
      </c>
      <c r="K388" s="35">
        <v>18800</v>
      </c>
      <c r="L388" s="35">
        <v>37600</v>
      </c>
      <c r="M388" s="70">
        <f t="shared" si="42"/>
        <v>1566.6666666666667</v>
      </c>
      <c r="N388" s="70">
        <f t="shared" si="43"/>
        <v>3133.3333333333335</v>
      </c>
      <c r="O388" s="91">
        <f t="shared" si="44"/>
        <v>0.3</v>
      </c>
      <c r="P388" s="36">
        <f t="shared" si="45"/>
        <v>0.15</v>
      </c>
      <c r="Q388" s="66">
        <f>IF(OR(E388="",F388=""),"",ROUND((Supuestos!$B$2+Supuestos!$B$3)*(Supuestos!$B$4+Supuestos!$B$5*E388/Supuestos!$B$6)*IFERROR(VLOOKUP(TRIM(C388),Supuestos!$A$17:$B$29,2,FALSE),IFERROR(VLOOKUP(TRIM(D388),Supuestos!$A$17:$B$29,2,FALSE),1))+Supuestos!$B$7*VLOOKUP(MIN(F388,4),Supuestos!$D$2:$E$5,2,TRUE)+Supuestos!$B$8,0))</f>
        <v>115</v>
      </c>
      <c r="R388" s="73">
        <f t="shared" si="46"/>
        <v>585</v>
      </c>
      <c r="S388" s="76">
        <f t="shared" si="47"/>
        <v>0.37340425531914889</v>
      </c>
      <c r="T388" s="74">
        <f t="shared" si="48"/>
        <v>0.18670212765957445</v>
      </c>
    </row>
    <row r="389" spans="3:20" ht="15" customHeight="1" thickBot="1" x14ac:dyDescent="0.35">
      <c r="C389" s="82" t="s">
        <v>54</v>
      </c>
      <c r="D389" s="40" t="s">
        <v>55</v>
      </c>
      <c r="E389" s="34">
        <v>69</v>
      </c>
      <c r="F389" s="34">
        <v>2</v>
      </c>
      <c r="G389" s="34">
        <v>0</v>
      </c>
      <c r="H389" s="34">
        <v>0</v>
      </c>
      <c r="I389" s="34">
        <v>470</v>
      </c>
      <c r="J389" s="34" t="s">
        <v>21</v>
      </c>
      <c r="K389" s="35">
        <v>18800</v>
      </c>
      <c r="L389" s="35">
        <v>37600</v>
      </c>
      <c r="M389" s="70">
        <f t="shared" si="42"/>
        <v>1566.6666666666667</v>
      </c>
      <c r="N389" s="70">
        <f t="shared" si="43"/>
        <v>3133.3333333333335</v>
      </c>
      <c r="O389" s="91">
        <f t="shared" si="44"/>
        <v>0.3</v>
      </c>
      <c r="P389" s="36">
        <f t="shared" si="45"/>
        <v>0.15</v>
      </c>
      <c r="Q389" s="66">
        <f>IF(OR(E389="",F389=""),"",ROUND((Supuestos!$B$2+Supuestos!$B$3)*(Supuestos!$B$4+Supuestos!$B$5*E389/Supuestos!$B$6)*IFERROR(VLOOKUP(TRIM(C389),Supuestos!$A$17:$B$29,2,FALSE),IFERROR(VLOOKUP(TRIM(D389),Supuestos!$A$17:$B$29,2,FALSE),1))+Supuestos!$B$7*VLOOKUP(MIN(F389,4),Supuestos!$D$2:$E$5,2,TRUE)+Supuestos!$B$8,0))</f>
        <v>115</v>
      </c>
      <c r="R389" s="73">
        <f t="shared" si="46"/>
        <v>585</v>
      </c>
      <c r="S389" s="76">
        <f t="shared" si="47"/>
        <v>0.37340425531914889</v>
      </c>
      <c r="T389" s="74">
        <f t="shared" si="48"/>
        <v>0.18670212765957445</v>
      </c>
    </row>
    <row r="390" spans="3:20" ht="15" customHeight="1" thickBot="1" x14ac:dyDescent="0.35">
      <c r="C390" s="82" t="s">
        <v>54</v>
      </c>
      <c r="D390" s="39" t="s">
        <v>55</v>
      </c>
      <c r="E390" s="37">
        <v>96</v>
      </c>
      <c r="F390" s="37">
        <v>3</v>
      </c>
      <c r="G390" s="37">
        <v>1</v>
      </c>
      <c r="H390" s="37">
        <v>0</v>
      </c>
      <c r="I390" s="37">
        <v>654</v>
      </c>
      <c r="J390" s="39" t="s">
        <v>18</v>
      </c>
      <c r="K390" s="38">
        <v>26160</v>
      </c>
      <c r="L390" s="38">
        <v>52320</v>
      </c>
      <c r="M390" s="70">
        <f t="shared" si="42"/>
        <v>2180</v>
      </c>
      <c r="N390" s="70">
        <f t="shared" si="43"/>
        <v>4360</v>
      </c>
      <c r="O390" s="91">
        <f t="shared" si="44"/>
        <v>0.3</v>
      </c>
      <c r="P390" s="36">
        <f t="shared" si="45"/>
        <v>0.15</v>
      </c>
      <c r="Q390" s="66">
        <f>IF(OR(E390="",F390=""),"",ROUND((Supuestos!$B$2+Supuestos!$B$3)*(Supuestos!$B$4+Supuestos!$B$5*E390/Supuestos!$B$6)*IFERROR(VLOOKUP(TRIM(C390),Supuestos!$A$17:$B$29,2,FALSE),IFERROR(VLOOKUP(TRIM(D390),Supuestos!$A$17:$B$29,2,FALSE),1))+Supuestos!$B$7*VLOOKUP(MIN(F390,4),Supuestos!$D$2:$E$5,2,TRUE)+Supuestos!$B$8,0))</f>
        <v>127</v>
      </c>
      <c r="R390" s="73">
        <f t="shared" si="46"/>
        <v>781</v>
      </c>
      <c r="S390" s="76">
        <f t="shared" si="47"/>
        <v>0.35825688073394496</v>
      </c>
      <c r="T390" s="74">
        <f t="shared" si="48"/>
        <v>0.17912844036697248</v>
      </c>
    </row>
    <row r="391" spans="3:20" ht="15" customHeight="1" thickBot="1" x14ac:dyDescent="0.35">
      <c r="C391" s="82" t="s">
        <v>54</v>
      </c>
      <c r="D391" s="39" t="s">
        <v>55</v>
      </c>
      <c r="E391" s="37">
        <v>61</v>
      </c>
      <c r="F391" s="37">
        <v>2</v>
      </c>
      <c r="G391" s="37">
        <v>0</v>
      </c>
      <c r="H391" s="37">
        <v>0</v>
      </c>
      <c r="I391" s="37">
        <v>416</v>
      </c>
      <c r="J391" s="37" t="s">
        <v>21</v>
      </c>
      <c r="K391" s="38">
        <v>16640</v>
      </c>
      <c r="L391" s="38">
        <v>33280</v>
      </c>
      <c r="M391" s="70">
        <f t="shared" si="42"/>
        <v>1386.6666666666667</v>
      </c>
      <c r="N391" s="70">
        <f t="shared" si="43"/>
        <v>2773.3333333333335</v>
      </c>
      <c r="O391" s="91">
        <f t="shared" si="44"/>
        <v>0.3</v>
      </c>
      <c r="P391" s="36">
        <f t="shared" si="45"/>
        <v>0.15</v>
      </c>
      <c r="Q391" s="66">
        <f>IF(OR(E391="",F391=""),"",ROUND((Supuestos!$B$2+Supuestos!$B$3)*(Supuestos!$B$4+Supuestos!$B$5*E391/Supuestos!$B$6)*IFERROR(VLOOKUP(TRIM(C391),Supuestos!$A$17:$B$29,2,FALSE),IFERROR(VLOOKUP(TRIM(D391),Supuestos!$A$17:$B$29,2,FALSE),1))+Supuestos!$B$7*VLOOKUP(MIN(F391,4),Supuestos!$D$2:$E$5,2,TRUE)+Supuestos!$B$8,0))</f>
        <v>113</v>
      </c>
      <c r="R391" s="73">
        <f t="shared" si="46"/>
        <v>529</v>
      </c>
      <c r="S391" s="76">
        <f t="shared" si="47"/>
        <v>0.38149038461538459</v>
      </c>
      <c r="T391" s="74">
        <f t="shared" si="48"/>
        <v>0.1907451923076923</v>
      </c>
    </row>
    <row r="392" spans="3:20" ht="15" customHeight="1" thickBot="1" x14ac:dyDescent="0.35">
      <c r="C392" s="82" t="s">
        <v>54</v>
      </c>
      <c r="D392" s="39" t="s">
        <v>55</v>
      </c>
      <c r="E392" s="37">
        <v>105</v>
      </c>
      <c r="F392" s="37">
        <v>3</v>
      </c>
      <c r="G392" s="37">
        <v>1</v>
      </c>
      <c r="H392" s="37">
        <v>0</v>
      </c>
      <c r="I392" s="37">
        <v>716</v>
      </c>
      <c r="J392" s="39" t="s">
        <v>18</v>
      </c>
      <c r="K392" s="38">
        <v>28640</v>
      </c>
      <c r="L392" s="38">
        <v>57280</v>
      </c>
      <c r="M392" s="70">
        <f t="shared" si="42"/>
        <v>2386.6666666666665</v>
      </c>
      <c r="N392" s="70">
        <f t="shared" si="43"/>
        <v>4773.333333333333</v>
      </c>
      <c r="O392" s="91">
        <f t="shared" si="44"/>
        <v>0.30000000000000004</v>
      </c>
      <c r="P392" s="36">
        <f t="shared" si="45"/>
        <v>0.15000000000000002</v>
      </c>
      <c r="Q392" s="66">
        <f>IF(OR(E392="",F392=""),"",ROUND((Supuestos!$B$2+Supuestos!$B$3)*(Supuestos!$B$4+Supuestos!$B$5*E392/Supuestos!$B$6)*IFERROR(VLOOKUP(TRIM(C392),Supuestos!$A$17:$B$29,2,FALSE),IFERROR(VLOOKUP(TRIM(D392),Supuestos!$A$17:$B$29,2,FALSE),1))+Supuestos!$B$7*VLOOKUP(MIN(F392,4),Supuestos!$D$2:$E$5,2,TRUE)+Supuestos!$B$8,0))</f>
        <v>129</v>
      </c>
      <c r="R392" s="73">
        <f t="shared" si="46"/>
        <v>845</v>
      </c>
      <c r="S392" s="76">
        <f t="shared" si="47"/>
        <v>0.35405027932960897</v>
      </c>
      <c r="T392" s="74">
        <f t="shared" si="48"/>
        <v>0.17702513966480449</v>
      </c>
    </row>
    <row r="393" spans="3:20" ht="15" customHeight="1" thickBot="1" x14ac:dyDescent="0.35">
      <c r="C393" s="82" t="s">
        <v>54</v>
      </c>
      <c r="D393" s="39" t="s">
        <v>55</v>
      </c>
      <c r="E393" s="37">
        <v>67</v>
      </c>
      <c r="F393" s="37">
        <v>2</v>
      </c>
      <c r="G393" s="37">
        <v>0</v>
      </c>
      <c r="H393" s="37">
        <v>0</v>
      </c>
      <c r="I393" s="37">
        <v>457</v>
      </c>
      <c r="J393" s="37" t="s">
        <v>21</v>
      </c>
      <c r="K393" s="38">
        <v>18280</v>
      </c>
      <c r="L393" s="38">
        <v>36560</v>
      </c>
      <c r="M393" s="70">
        <f t="shared" si="42"/>
        <v>1523.3333333333333</v>
      </c>
      <c r="N393" s="70">
        <f t="shared" si="43"/>
        <v>3046.6666666666665</v>
      </c>
      <c r="O393" s="91">
        <f t="shared" si="44"/>
        <v>0.3</v>
      </c>
      <c r="P393" s="36">
        <f t="shared" si="45"/>
        <v>0.15</v>
      </c>
      <c r="Q393" s="66">
        <f>IF(OR(E393="",F393=""),"",ROUND((Supuestos!$B$2+Supuestos!$B$3)*(Supuestos!$B$4+Supuestos!$B$5*E393/Supuestos!$B$6)*IFERROR(VLOOKUP(TRIM(C393),Supuestos!$A$17:$B$29,2,FALSE),IFERROR(VLOOKUP(TRIM(D393),Supuestos!$A$17:$B$29,2,FALSE),1))+Supuestos!$B$7*VLOOKUP(MIN(F393,4),Supuestos!$D$2:$E$5,2,TRUE)+Supuestos!$B$8,0))</f>
        <v>115</v>
      </c>
      <c r="R393" s="73">
        <f t="shared" si="46"/>
        <v>572</v>
      </c>
      <c r="S393" s="76">
        <f t="shared" si="47"/>
        <v>0.37549234135667398</v>
      </c>
      <c r="T393" s="74">
        <f t="shared" si="48"/>
        <v>0.18774617067833699</v>
      </c>
    </row>
    <row r="394" spans="3:20" ht="15" customHeight="1" thickBot="1" x14ac:dyDescent="0.35">
      <c r="C394" s="82" t="s">
        <v>54</v>
      </c>
      <c r="D394" s="39" t="s">
        <v>55</v>
      </c>
      <c r="E394" s="37">
        <v>93</v>
      </c>
      <c r="F394" s="37">
        <v>3</v>
      </c>
      <c r="G394" s="37">
        <v>0</v>
      </c>
      <c r="H394" s="37">
        <v>0</v>
      </c>
      <c r="I394" s="37">
        <v>634</v>
      </c>
      <c r="J394" s="39" t="s">
        <v>18</v>
      </c>
      <c r="K394" s="38">
        <v>25360</v>
      </c>
      <c r="L394" s="38">
        <v>50720</v>
      </c>
      <c r="M394" s="70">
        <f t="shared" si="42"/>
        <v>2113.3333333333335</v>
      </c>
      <c r="N394" s="70">
        <f t="shared" si="43"/>
        <v>4226.666666666667</v>
      </c>
      <c r="O394" s="91">
        <f t="shared" si="44"/>
        <v>0.3</v>
      </c>
      <c r="P394" s="36">
        <f t="shared" si="45"/>
        <v>0.15</v>
      </c>
      <c r="Q394" s="66">
        <f>IF(OR(E394="",F394=""),"",ROUND((Supuestos!$B$2+Supuestos!$B$3)*(Supuestos!$B$4+Supuestos!$B$5*E394/Supuestos!$B$6)*IFERROR(VLOOKUP(TRIM(C394),Supuestos!$A$17:$B$29,2,FALSE),IFERROR(VLOOKUP(TRIM(D394),Supuestos!$A$17:$B$29,2,FALSE),1))+Supuestos!$B$7*VLOOKUP(MIN(F394,4),Supuestos!$D$2:$E$5,2,TRUE)+Supuestos!$B$8,0))</f>
        <v>126</v>
      </c>
      <c r="R394" s="73">
        <f t="shared" si="46"/>
        <v>760</v>
      </c>
      <c r="S394" s="76">
        <f t="shared" si="47"/>
        <v>0.35962145110410093</v>
      </c>
      <c r="T394" s="74">
        <f t="shared" si="48"/>
        <v>0.17981072555205047</v>
      </c>
    </row>
    <row r="395" spans="3:20" ht="15" customHeight="1" thickBot="1" x14ac:dyDescent="0.35">
      <c r="C395" s="82" t="s">
        <v>54</v>
      </c>
      <c r="D395" s="39" t="s">
        <v>55</v>
      </c>
      <c r="E395" s="37">
        <v>105</v>
      </c>
      <c r="F395" s="37">
        <v>3</v>
      </c>
      <c r="G395" s="37">
        <v>1</v>
      </c>
      <c r="H395" s="37">
        <v>0</v>
      </c>
      <c r="I395" s="37">
        <v>701</v>
      </c>
      <c r="J395" s="39" t="s">
        <v>18</v>
      </c>
      <c r="K395" s="38">
        <v>28040</v>
      </c>
      <c r="L395" s="38">
        <v>56080</v>
      </c>
      <c r="M395" s="70">
        <f t="shared" si="42"/>
        <v>2336.6666666666665</v>
      </c>
      <c r="N395" s="70">
        <f t="shared" si="43"/>
        <v>4673.333333333333</v>
      </c>
      <c r="O395" s="91">
        <f t="shared" si="44"/>
        <v>0.30000000000000004</v>
      </c>
      <c r="P395" s="36">
        <f t="shared" si="45"/>
        <v>0.15000000000000002</v>
      </c>
      <c r="Q395" s="66">
        <f>IF(OR(E395="",F395=""),"",ROUND((Supuestos!$B$2+Supuestos!$B$3)*(Supuestos!$B$4+Supuestos!$B$5*E395/Supuestos!$B$6)*IFERROR(VLOOKUP(TRIM(C395),Supuestos!$A$17:$B$29,2,FALSE),IFERROR(VLOOKUP(TRIM(D395),Supuestos!$A$17:$B$29,2,FALSE),1))+Supuestos!$B$7*VLOOKUP(MIN(F395,4),Supuestos!$D$2:$E$5,2,TRUE)+Supuestos!$B$8,0))</f>
        <v>129</v>
      </c>
      <c r="R395" s="73">
        <f t="shared" si="46"/>
        <v>830</v>
      </c>
      <c r="S395" s="76">
        <f t="shared" si="47"/>
        <v>0.35520684736091301</v>
      </c>
      <c r="T395" s="74">
        <f t="shared" si="48"/>
        <v>0.17760342368045651</v>
      </c>
    </row>
    <row r="396" spans="3:20" ht="15" customHeight="1" thickBot="1" x14ac:dyDescent="0.35">
      <c r="C396" s="82" t="s">
        <v>54</v>
      </c>
      <c r="D396" s="39" t="s">
        <v>55</v>
      </c>
      <c r="E396" s="37">
        <v>72</v>
      </c>
      <c r="F396" s="37">
        <v>2</v>
      </c>
      <c r="G396" s="37">
        <v>1</v>
      </c>
      <c r="H396" s="37">
        <v>0</v>
      </c>
      <c r="I396" s="37">
        <v>481</v>
      </c>
      <c r="J396" s="37" t="s">
        <v>21</v>
      </c>
      <c r="K396" s="38">
        <v>19240</v>
      </c>
      <c r="L396" s="38">
        <v>38480</v>
      </c>
      <c r="M396" s="70">
        <f t="shared" si="42"/>
        <v>1603.3333333333333</v>
      </c>
      <c r="N396" s="70">
        <f t="shared" si="43"/>
        <v>3206.6666666666665</v>
      </c>
      <c r="O396" s="91">
        <f t="shared" si="44"/>
        <v>0.3</v>
      </c>
      <c r="P396" s="36">
        <f t="shared" si="45"/>
        <v>0.15</v>
      </c>
      <c r="Q396" s="66">
        <f>IF(OR(E396="",F396=""),"",ROUND((Supuestos!$B$2+Supuestos!$B$3)*(Supuestos!$B$4+Supuestos!$B$5*E396/Supuestos!$B$6)*IFERROR(VLOOKUP(TRIM(C396),Supuestos!$A$17:$B$29,2,FALSE),IFERROR(VLOOKUP(TRIM(D396),Supuestos!$A$17:$B$29,2,FALSE),1))+Supuestos!$B$7*VLOOKUP(MIN(F396,4),Supuestos!$D$2:$E$5,2,TRUE)+Supuestos!$B$8,0))</f>
        <v>116</v>
      </c>
      <c r="R396" s="73">
        <f t="shared" si="46"/>
        <v>597</v>
      </c>
      <c r="S396" s="76">
        <f t="shared" si="47"/>
        <v>0.37234927234927234</v>
      </c>
      <c r="T396" s="74">
        <f t="shared" si="48"/>
        <v>0.18617463617463617</v>
      </c>
    </row>
    <row r="397" spans="3:20" ht="15" customHeight="1" thickBot="1" x14ac:dyDescent="0.35">
      <c r="C397" s="82" t="s">
        <v>54</v>
      </c>
      <c r="D397" s="39" t="s">
        <v>55</v>
      </c>
      <c r="E397" s="37">
        <v>75</v>
      </c>
      <c r="F397" s="37">
        <v>2</v>
      </c>
      <c r="G397" s="37">
        <v>1</v>
      </c>
      <c r="H397" s="37">
        <v>0</v>
      </c>
      <c r="I397" s="37">
        <v>511</v>
      </c>
      <c r="J397" s="37" t="s">
        <v>21</v>
      </c>
      <c r="K397" s="38">
        <v>20440</v>
      </c>
      <c r="L397" s="38">
        <v>40880</v>
      </c>
      <c r="M397" s="70">
        <f t="shared" si="42"/>
        <v>1703.3333333333333</v>
      </c>
      <c r="N397" s="70">
        <f t="shared" si="43"/>
        <v>3406.6666666666665</v>
      </c>
      <c r="O397" s="91">
        <f t="shared" si="44"/>
        <v>0.3</v>
      </c>
      <c r="P397" s="36">
        <f t="shared" si="45"/>
        <v>0.15</v>
      </c>
      <c r="Q397" s="66">
        <f>IF(OR(E397="",F397=""),"",ROUND((Supuestos!$B$2+Supuestos!$B$3)*(Supuestos!$B$4+Supuestos!$B$5*E397/Supuestos!$B$6)*IFERROR(VLOOKUP(TRIM(C397),Supuestos!$A$17:$B$29,2,FALSE),IFERROR(VLOOKUP(TRIM(D397),Supuestos!$A$17:$B$29,2,FALSE),1))+Supuestos!$B$7*VLOOKUP(MIN(F397,4),Supuestos!$D$2:$E$5,2,TRUE)+Supuestos!$B$8,0))</f>
        <v>117</v>
      </c>
      <c r="R397" s="73">
        <f t="shared" si="46"/>
        <v>628</v>
      </c>
      <c r="S397" s="76">
        <f t="shared" si="47"/>
        <v>0.36868884540117419</v>
      </c>
      <c r="T397" s="74">
        <f t="shared" si="48"/>
        <v>0.1843444227005871</v>
      </c>
    </row>
    <row r="398" spans="3:20" ht="15" customHeight="1" thickBot="1" x14ac:dyDescent="0.35">
      <c r="C398" s="82" t="s">
        <v>54</v>
      </c>
      <c r="D398" s="39" t="s">
        <v>55</v>
      </c>
      <c r="E398" s="37">
        <v>68</v>
      </c>
      <c r="F398" s="37">
        <v>3</v>
      </c>
      <c r="G398" s="37">
        <v>1</v>
      </c>
      <c r="H398" s="37">
        <v>0</v>
      </c>
      <c r="I398" s="37">
        <v>464</v>
      </c>
      <c r="J398" s="39" t="s">
        <v>18</v>
      </c>
      <c r="K398" s="38">
        <v>18560</v>
      </c>
      <c r="L398" s="38">
        <v>37120</v>
      </c>
      <c r="M398" s="70">
        <f t="shared" si="42"/>
        <v>1546.6666666666667</v>
      </c>
      <c r="N398" s="70">
        <f t="shared" si="43"/>
        <v>3093.3333333333335</v>
      </c>
      <c r="O398" s="91">
        <f t="shared" si="44"/>
        <v>0.3</v>
      </c>
      <c r="P398" s="36">
        <f t="shared" si="45"/>
        <v>0.15</v>
      </c>
      <c r="Q398" s="66">
        <f>IF(OR(E398="",F398=""),"",ROUND((Supuestos!$B$2+Supuestos!$B$3)*(Supuestos!$B$4+Supuestos!$B$5*E398/Supuestos!$B$6)*IFERROR(VLOOKUP(TRIM(C398),Supuestos!$A$17:$B$29,2,FALSE),IFERROR(VLOOKUP(TRIM(D398),Supuestos!$A$17:$B$29,2,FALSE),1))+Supuestos!$B$7*VLOOKUP(MIN(F398,4),Supuestos!$D$2:$E$5,2,TRUE)+Supuestos!$B$8,0))</f>
        <v>119</v>
      </c>
      <c r="R398" s="73">
        <f t="shared" si="46"/>
        <v>583</v>
      </c>
      <c r="S398" s="76">
        <f t="shared" si="47"/>
        <v>0.37693965517241379</v>
      </c>
      <c r="T398" s="74">
        <f t="shared" si="48"/>
        <v>0.1884698275862069</v>
      </c>
    </row>
    <row r="399" spans="3:20" ht="15" customHeight="1" thickBot="1" x14ac:dyDescent="0.35">
      <c r="C399" s="82" t="s">
        <v>54</v>
      </c>
      <c r="D399" s="39" t="s">
        <v>55</v>
      </c>
      <c r="E399" s="37">
        <v>68</v>
      </c>
      <c r="F399" s="37">
        <v>2</v>
      </c>
      <c r="G399" s="37">
        <v>1</v>
      </c>
      <c r="H399" s="37">
        <v>0</v>
      </c>
      <c r="I399" s="37">
        <v>464</v>
      </c>
      <c r="J399" s="37" t="s">
        <v>21</v>
      </c>
      <c r="K399" s="38">
        <v>18560</v>
      </c>
      <c r="L399" s="38">
        <v>37120</v>
      </c>
      <c r="M399" s="70">
        <f t="shared" si="42"/>
        <v>1546.6666666666667</v>
      </c>
      <c r="N399" s="70">
        <f t="shared" si="43"/>
        <v>3093.3333333333335</v>
      </c>
      <c r="O399" s="91">
        <f t="shared" si="44"/>
        <v>0.3</v>
      </c>
      <c r="P399" s="36">
        <f t="shared" si="45"/>
        <v>0.15</v>
      </c>
      <c r="Q399" s="66">
        <f>IF(OR(E399="",F399=""),"",ROUND((Supuestos!$B$2+Supuestos!$B$3)*(Supuestos!$B$4+Supuestos!$B$5*E399/Supuestos!$B$6)*IFERROR(VLOOKUP(TRIM(C399),Supuestos!$A$17:$B$29,2,FALSE),IFERROR(VLOOKUP(TRIM(D399),Supuestos!$A$17:$B$29,2,FALSE),1))+Supuestos!$B$7*VLOOKUP(MIN(F399,4),Supuestos!$D$2:$E$5,2,TRUE)+Supuestos!$B$8,0))</f>
        <v>115</v>
      </c>
      <c r="R399" s="73">
        <f t="shared" si="46"/>
        <v>579</v>
      </c>
      <c r="S399" s="76">
        <f t="shared" si="47"/>
        <v>0.37435344827586203</v>
      </c>
      <c r="T399" s="74">
        <f t="shared" si="48"/>
        <v>0.18717672413793102</v>
      </c>
    </row>
    <row r="400" spans="3:20" ht="15" customHeight="1" thickBot="1" x14ac:dyDescent="0.35">
      <c r="C400" s="82" t="s">
        <v>54</v>
      </c>
      <c r="D400" s="39" t="s">
        <v>55</v>
      </c>
      <c r="E400" s="37">
        <v>63</v>
      </c>
      <c r="F400" s="37">
        <v>2</v>
      </c>
      <c r="G400" s="37">
        <v>1</v>
      </c>
      <c r="H400" s="37">
        <v>0</v>
      </c>
      <c r="I400" s="37">
        <v>412</v>
      </c>
      <c r="J400" s="37" t="s">
        <v>21</v>
      </c>
      <c r="K400" s="38">
        <v>16480</v>
      </c>
      <c r="L400" s="38">
        <v>32960</v>
      </c>
      <c r="M400" s="70">
        <f t="shared" si="42"/>
        <v>1373.3333333333333</v>
      </c>
      <c r="N400" s="70">
        <f t="shared" si="43"/>
        <v>2746.6666666666665</v>
      </c>
      <c r="O400" s="91">
        <f t="shared" si="44"/>
        <v>0.3</v>
      </c>
      <c r="P400" s="36">
        <f t="shared" si="45"/>
        <v>0.15</v>
      </c>
      <c r="Q400" s="66">
        <f>IF(OR(E400="",F400=""),"",ROUND((Supuestos!$B$2+Supuestos!$B$3)*(Supuestos!$B$4+Supuestos!$B$5*E400/Supuestos!$B$6)*IFERROR(VLOOKUP(TRIM(C400),Supuestos!$A$17:$B$29,2,FALSE),IFERROR(VLOOKUP(TRIM(D400),Supuestos!$A$17:$B$29,2,FALSE),1))+Supuestos!$B$7*VLOOKUP(MIN(F400,4),Supuestos!$D$2:$E$5,2,TRUE)+Supuestos!$B$8,0))</f>
        <v>114</v>
      </c>
      <c r="R400" s="73">
        <f t="shared" si="46"/>
        <v>526</v>
      </c>
      <c r="S400" s="76">
        <f t="shared" si="47"/>
        <v>0.38300970873786411</v>
      </c>
      <c r="T400" s="74">
        <f t="shared" si="48"/>
        <v>0.19150485436893205</v>
      </c>
    </row>
    <row r="401" spans="3:20" ht="15" customHeight="1" thickBot="1" x14ac:dyDescent="0.35">
      <c r="C401" s="82" t="s">
        <v>54</v>
      </c>
      <c r="D401" s="39" t="s">
        <v>55</v>
      </c>
      <c r="E401" s="37">
        <v>75</v>
      </c>
      <c r="F401" s="37">
        <v>2</v>
      </c>
      <c r="G401" s="37">
        <v>1</v>
      </c>
      <c r="H401" s="37">
        <v>0</v>
      </c>
      <c r="I401" s="37">
        <v>490</v>
      </c>
      <c r="J401" s="37" t="s">
        <v>21</v>
      </c>
      <c r="K401" s="38">
        <v>19600</v>
      </c>
      <c r="L401" s="38">
        <v>39200</v>
      </c>
      <c r="M401" s="70">
        <f t="shared" si="42"/>
        <v>1633.3333333333333</v>
      </c>
      <c r="N401" s="70">
        <f t="shared" si="43"/>
        <v>3266.6666666666665</v>
      </c>
      <c r="O401" s="91">
        <f t="shared" si="44"/>
        <v>0.3</v>
      </c>
      <c r="P401" s="36">
        <f t="shared" si="45"/>
        <v>0.15</v>
      </c>
      <c r="Q401" s="66">
        <f>IF(OR(E401="",F401=""),"",ROUND((Supuestos!$B$2+Supuestos!$B$3)*(Supuestos!$B$4+Supuestos!$B$5*E401/Supuestos!$B$6)*IFERROR(VLOOKUP(TRIM(C401),Supuestos!$A$17:$B$29,2,FALSE),IFERROR(VLOOKUP(TRIM(D401),Supuestos!$A$17:$B$29,2,FALSE),1))+Supuestos!$B$7*VLOOKUP(MIN(F401,4),Supuestos!$D$2:$E$5,2,TRUE)+Supuestos!$B$8,0))</f>
        <v>117</v>
      </c>
      <c r="R401" s="73">
        <f t="shared" si="46"/>
        <v>607</v>
      </c>
      <c r="S401" s="76">
        <f t="shared" si="47"/>
        <v>0.3716326530612245</v>
      </c>
      <c r="T401" s="74">
        <f t="shared" si="48"/>
        <v>0.18581632653061225</v>
      </c>
    </row>
    <row r="402" spans="3:20" ht="15" customHeight="1" thickBot="1" x14ac:dyDescent="0.35">
      <c r="C402" s="82" t="s">
        <v>54</v>
      </c>
      <c r="D402" s="39" t="s">
        <v>55</v>
      </c>
      <c r="E402" s="37">
        <v>62</v>
      </c>
      <c r="F402" s="37">
        <v>2</v>
      </c>
      <c r="G402" s="37">
        <v>1</v>
      </c>
      <c r="H402" s="37">
        <v>0</v>
      </c>
      <c r="I402" s="37">
        <v>405</v>
      </c>
      <c r="J402" s="37" t="s">
        <v>21</v>
      </c>
      <c r="K402" s="38">
        <v>16200</v>
      </c>
      <c r="L402" s="38">
        <v>32400</v>
      </c>
      <c r="M402" s="70">
        <f t="shared" si="42"/>
        <v>1350</v>
      </c>
      <c r="N402" s="70">
        <f t="shared" si="43"/>
        <v>2700</v>
      </c>
      <c r="O402" s="91">
        <f t="shared" si="44"/>
        <v>0.3</v>
      </c>
      <c r="P402" s="36">
        <f t="shared" si="45"/>
        <v>0.15</v>
      </c>
      <c r="Q402" s="66">
        <f>IF(OR(E402="",F402=""),"",ROUND((Supuestos!$B$2+Supuestos!$B$3)*(Supuestos!$B$4+Supuestos!$B$5*E402/Supuestos!$B$6)*IFERROR(VLOOKUP(TRIM(C402),Supuestos!$A$17:$B$29,2,FALSE),IFERROR(VLOOKUP(TRIM(D402),Supuestos!$A$17:$B$29,2,FALSE),1))+Supuestos!$B$7*VLOOKUP(MIN(F402,4),Supuestos!$D$2:$E$5,2,TRUE)+Supuestos!$B$8,0))</f>
        <v>113</v>
      </c>
      <c r="R402" s="73">
        <f t="shared" si="46"/>
        <v>518</v>
      </c>
      <c r="S402" s="76">
        <f t="shared" si="47"/>
        <v>0.38370370370370371</v>
      </c>
      <c r="T402" s="74">
        <f t="shared" si="48"/>
        <v>0.19185185185185186</v>
      </c>
    </row>
    <row r="403" spans="3:20" ht="15" customHeight="1" thickBot="1" x14ac:dyDescent="0.35">
      <c r="C403" s="82" t="s">
        <v>54</v>
      </c>
      <c r="D403" s="39" t="s">
        <v>55</v>
      </c>
      <c r="E403" s="37">
        <v>88</v>
      </c>
      <c r="F403" s="37">
        <v>2</v>
      </c>
      <c r="G403" s="37">
        <v>1</v>
      </c>
      <c r="H403" s="37">
        <v>0</v>
      </c>
      <c r="I403" s="37">
        <v>600</v>
      </c>
      <c r="J403" s="37" t="s">
        <v>21</v>
      </c>
      <c r="K403" s="38">
        <v>24000</v>
      </c>
      <c r="L403" s="38">
        <v>48000</v>
      </c>
      <c r="M403" s="70">
        <f t="shared" si="42"/>
        <v>2000</v>
      </c>
      <c r="N403" s="70">
        <f t="shared" si="43"/>
        <v>4000</v>
      </c>
      <c r="O403" s="91">
        <f t="shared" si="44"/>
        <v>0.3</v>
      </c>
      <c r="P403" s="36">
        <f t="shared" si="45"/>
        <v>0.15</v>
      </c>
      <c r="Q403" s="66">
        <f>IF(OR(E403="",F403=""),"",ROUND((Supuestos!$B$2+Supuestos!$B$3)*(Supuestos!$B$4+Supuestos!$B$5*E403/Supuestos!$B$6)*IFERROR(VLOOKUP(TRIM(C403),Supuestos!$A$17:$B$29,2,FALSE),IFERROR(VLOOKUP(TRIM(D403),Supuestos!$A$17:$B$29,2,FALSE),1))+Supuestos!$B$7*VLOOKUP(MIN(F403,4),Supuestos!$D$2:$E$5,2,TRUE)+Supuestos!$B$8,0))</f>
        <v>121</v>
      </c>
      <c r="R403" s="73">
        <f t="shared" si="46"/>
        <v>721</v>
      </c>
      <c r="S403" s="76">
        <f t="shared" si="47"/>
        <v>0.36049999999999999</v>
      </c>
      <c r="T403" s="74">
        <f t="shared" si="48"/>
        <v>0.18024999999999999</v>
      </c>
    </row>
    <row r="404" spans="3:20" ht="15" customHeight="1" thickBot="1" x14ac:dyDescent="0.35">
      <c r="C404" s="82" t="s">
        <v>54</v>
      </c>
      <c r="D404" s="39" t="s">
        <v>55</v>
      </c>
      <c r="E404" s="37">
        <v>115</v>
      </c>
      <c r="F404" s="37">
        <v>3</v>
      </c>
      <c r="G404" s="37">
        <v>1</v>
      </c>
      <c r="H404" s="37">
        <v>0</v>
      </c>
      <c r="I404" s="37">
        <v>768</v>
      </c>
      <c r="J404" s="39" t="s">
        <v>18</v>
      </c>
      <c r="K404" s="38">
        <v>30720</v>
      </c>
      <c r="L404" s="38">
        <v>61440</v>
      </c>
      <c r="M404" s="70">
        <f t="shared" si="42"/>
        <v>2560</v>
      </c>
      <c r="N404" s="70">
        <f t="shared" si="43"/>
        <v>5120</v>
      </c>
      <c r="O404" s="91">
        <f t="shared" si="44"/>
        <v>0.3</v>
      </c>
      <c r="P404" s="36">
        <f t="shared" si="45"/>
        <v>0.15</v>
      </c>
      <c r="Q404" s="66">
        <f>IF(OR(E404="",F404=""),"",ROUND((Supuestos!$B$2+Supuestos!$B$3)*(Supuestos!$B$4+Supuestos!$B$5*E404/Supuestos!$B$6)*IFERROR(VLOOKUP(TRIM(C404),Supuestos!$A$17:$B$29,2,FALSE),IFERROR(VLOOKUP(TRIM(D404),Supuestos!$A$17:$B$29,2,FALSE),1))+Supuestos!$B$7*VLOOKUP(MIN(F404,4),Supuestos!$D$2:$E$5,2,TRUE)+Supuestos!$B$8,0))</f>
        <v>132</v>
      </c>
      <c r="R404" s="73">
        <f t="shared" si="46"/>
        <v>900</v>
      </c>
      <c r="S404" s="76">
        <f t="shared" si="47"/>
        <v>0.3515625</v>
      </c>
      <c r="T404" s="74">
        <f t="shared" si="48"/>
        <v>0.17578125</v>
      </c>
    </row>
    <row r="405" spans="3:20" ht="15" customHeight="1" thickBot="1" x14ac:dyDescent="0.35">
      <c r="C405" s="82" t="s">
        <v>54</v>
      </c>
      <c r="D405" s="39" t="s">
        <v>55</v>
      </c>
      <c r="E405" s="37">
        <v>115</v>
      </c>
      <c r="F405" s="37">
        <v>3</v>
      </c>
      <c r="G405" s="37">
        <v>1</v>
      </c>
      <c r="H405" s="37">
        <v>0</v>
      </c>
      <c r="I405" s="37">
        <v>784</v>
      </c>
      <c r="J405" s="39" t="s">
        <v>18</v>
      </c>
      <c r="K405" s="38">
        <v>31360</v>
      </c>
      <c r="L405" s="38">
        <v>62720</v>
      </c>
      <c r="M405" s="70">
        <f t="shared" si="42"/>
        <v>2613.3333333333335</v>
      </c>
      <c r="N405" s="70">
        <f t="shared" si="43"/>
        <v>5226.666666666667</v>
      </c>
      <c r="O405" s="91">
        <f t="shared" si="44"/>
        <v>0.3</v>
      </c>
      <c r="P405" s="36">
        <f t="shared" si="45"/>
        <v>0.15</v>
      </c>
      <c r="Q405" s="66">
        <f>IF(OR(E405="",F405=""),"",ROUND((Supuestos!$B$2+Supuestos!$B$3)*(Supuestos!$B$4+Supuestos!$B$5*E405/Supuestos!$B$6)*IFERROR(VLOOKUP(TRIM(C405),Supuestos!$A$17:$B$29,2,FALSE),IFERROR(VLOOKUP(TRIM(D405),Supuestos!$A$17:$B$29,2,FALSE),1))+Supuestos!$B$7*VLOOKUP(MIN(F405,4),Supuestos!$D$2:$E$5,2,TRUE)+Supuestos!$B$8,0))</f>
        <v>132</v>
      </c>
      <c r="R405" s="73">
        <f t="shared" si="46"/>
        <v>916</v>
      </c>
      <c r="S405" s="76">
        <f t="shared" si="47"/>
        <v>0.35051020408163264</v>
      </c>
      <c r="T405" s="74">
        <f t="shared" si="48"/>
        <v>0.17525510204081632</v>
      </c>
    </row>
    <row r="406" spans="3:20" ht="15" customHeight="1" thickBot="1" x14ac:dyDescent="0.35">
      <c r="C406" s="82" t="s">
        <v>54</v>
      </c>
      <c r="D406" s="39" t="s">
        <v>55</v>
      </c>
      <c r="E406" s="37">
        <v>115</v>
      </c>
      <c r="F406" s="37">
        <v>3</v>
      </c>
      <c r="G406" s="37">
        <v>1</v>
      </c>
      <c r="H406" s="37">
        <v>0</v>
      </c>
      <c r="I406" s="37">
        <v>784</v>
      </c>
      <c r="J406" s="39" t="s">
        <v>18</v>
      </c>
      <c r="K406" s="38">
        <v>31360</v>
      </c>
      <c r="L406" s="38">
        <v>62720</v>
      </c>
      <c r="M406" s="70">
        <f t="shared" si="42"/>
        <v>2613.3333333333335</v>
      </c>
      <c r="N406" s="70">
        <f t="shared" si="43"/>
        <v>5226.666666666667</v>
      </c>
      <c r="O406" s="91">
        <f t="shared" si="44"/>
        <v>0.3</v>
      </c>
      <c r="P406" s="36">
        <f t="shared" si="45"/>
        <v>0.15</v>
      </c>
      <c r="Q406" s="66">
        <f>IF(OR(E406="",F406=""),"",ROUND((Supuestos!$B$2+Supuestos!$B$3)*(Supuestos!$B$4+Supuestos!$B$5*E406/Supuestos!$B$6)*IFERROR(VLOOKUP(TRIM(C406),Supuestos!$A$17:$B$29,2,FALSE),IFERROR(VLOOKUP(TRIM(D406),Supuestos!$A$17:$B$29,2,FALSE),1))+Supuestos!$B$7*VLOOKUP(MIN(F406,4),Supuestos!$D$2:$E$5,2,TRUE)+Supuestos!$B$8,0))</f>
        <v>132</v>
      </c>
      <c r="R406" s="73">
        <f t="shared" si="46"/>
        <v>916</v>
      </c>
      <c r="S406" s="76">
        <f t="shared" si="47"/>
        <v>0.35051020408163264</v>
      </c>
      <c r="T406" s="74">
        <f t="shared" si="48"/>
        <v>0.17525510204081632</v>
      </c>
    </row>
    <row r="407" spans="3:20" ht="15" customHeight="1" thickBot="1" x14ac:dyDescent="0.35">
      <c r="C407" s="82" t="s">
        <v>54</v>
      </c>
      <c r="D407" s="39" t="s">
        <v>56</v>
      </c>
      <c r="E407" s="37">
        <v>48</v>
      </c>
      <c r="F407" s="37">
        <v>3</v>
      </c>
      <c r="G407" s="37">
        <v>0</v>
      </c>
      <c r="H407" s="37">
        <v>0</v>
      </c>
      <c r="I407" s="37">
        <v>350</v>
      </c>
      <c r="J407" s="39" t="s">
        <v>18</v>
      </c>
      <c r="K407" s="38">
        <v>14000</v>
      </c>
      <c r="L407" s="38">
        <v>28000</v>
      </c>
      <c r="M407" s="70">
        <f t="shared" si="42"/>
        <v>1166.6666666666667</v>
      </c>
      <c r="N407" s="70">
        <f t="shared" si="43"/>
        <v>2333.3333333333335</v>
      </c>
      <c r="O407" s="91">
        <f t="shared" si="44"/>
        <v>0.3</v>
      </c>
      <c r="P407" s="36">
        <f t="shared" si="45"/>
        <v>0.15</v>
      </c>
      <c r="Q407" s="66">
        <f>IF(OR(E407="",F407=""),"",ROUND((Supuestos!$B$2+Supuestos!$B$3)*(Supuestos!$B$4+Supuestos!$B$5*E407/Supuestos!$B$6)*IFERROR(VLOOKUP(TRIM(C407),Supuestos!$A$17:$B$29,2,FALSE),IFERROR(VLOOKUP(TRIM(D407),Supuestos!$A$17:$B$29,2,FALSE),1))+Supuestos!$B$7*VLOOKUP(MIN(F407,4),Supuestos!$D$2:$E$5,2,TRUE)+Supuestos!$B$8,0))</f>
        <v>113</v>
      </c>
      <c r="R407" s="73">
        <f t="shared" si="46"/>
        <v>463</v>
      </c>
      <c r="S407" s="76">
        <f t="shared" si="47"/>
        <v>0.39685714285714285</v>
      </c>
      <c r="T407" s="74">
        <f t="shared" si="48"/>
        <v>0.19842857142857143</v>
      </c>
    </row>
    <row r="408" spans="3:20" ht="15" customHeight="1" thickBot="1" x14ac:dyDescent="0.35">
      <c r="C408" s="82" t="s">
        <v>54</v>
      </c>
      <c r="D408" s="39" t="s">
        <v>56</v>
      </c>
      <c r="E408" s="37">
        <v>78</v>
      </c>
      <c r="F408" s="37">
        <v>3</v>
      </c>
      <c r="G408" s="37">
        <v>0</v>
      </c>
      <c r="H408" s="37">
        <v>1</v>
      </c>
      <c r="I408" s="37">
        <v>519</v>
      </c>
      <c r="J408" s="39" t="s">
        <v>18</v>
      </c>
      <c r="K408" s="38">
        <v>20760</v>
      </c>
      <c r="L408" s="38">
        <v>41520</v>
      </c>
      <c r="M408" s="70">
        <f t="shared" si="42"/>
        <v>1730</v>
      </c>
      <c r="N408" s="70">
        <f t="shared" si="43"/>
        <v>3460</v>
      </c>
      <c r="O408" s="91">
        <f t="shared" si="44"/>
        <v>0.3</v>
      </c>
      <c r="P408" s="36">
        <f t="shared" si="45"/>
        <v>0.15</v>
      </c>
      <c r="Q408" s="66">
        <f>IF(OR(E408="",F408=""),"",ROUND((Supuestos!$B$2+Supuestos!$B$3)*(Supuestos!$B$4+Supuestos!$B$5*E408/Supuestos!$B$6)*IFERROR(VLOOKUP(TRIM(C408),Supuestos!$A$17:$B$29,2,FALSE),IFERROR(VLOOKUP(TRIM(D408),Supuestos!$A$17:$B$29,2,FALSE),1))+Supuestos!$B$7*VLOOKUP(MIN(F408,4),Supuestos!$D$2:$E$5,2,TRUE)+Supuestos!$B$8,0))</f>
        <v>122</v>
      </c>
      <c r="R408" s="73">
        <f t="shared" si="46"/>
        <v>641</v>
      </c>
      <c r="S408" s="76">
        <f t="shared" si="47"/>
        <v>0.37052023121387284</v>
      </c>
      <c r="T408" s="74">
        <f t="shared" si="48"/>
        <v>0.18526011560693642</v>
      </c>
    </row>
    <row r="409" spans="3:20" ht="15" customHeight="1" thickBot="1" x14ac:dyDescent="0.35">
      <c r="C409" s="82" t="s">
        <v>54</v>
      </c>
      <c r="D409" s="39" t="s">
        <v>56</v>
      </c>
      <c r="E409" s="37">
        <v>78</v>
      </c>
      <c r="F409" s="37">
        <v>3</v>
      </c>
      <c r="G409" s="37">
        <v>0</v>
      </c>
      <c r="H409" s="37">
        <v>1</v>
      </c>
      <c r="I409" s="37">
        <v>519</v>
      </c>
      <c r="J409" s="39" t="s">
        <v>18</v>
      </c>
      <c r="K409" s="38">
        <v>20760</v>
      </c>
      <c r="L409" s="38">
        <v>41520</v>
      </c>
      <c r="M409" s="70">
        <f t="shared" si="42"/>
        <v>1730</v>
      </c>
      <c r="N409" s="70">
        <f t="shared" si="43"/>
        <v>3460</v>
      </c>
      <c r="O409" s="91">
        <f t="shared" si="44"/>
        <v>0.3</v>
      </c>
      <c r="P409" s="36">
        <f t="shared" si="45"/>
        <v>0.15</v>
      </c>
      <c r="Q409" s="66">
        <f>IF(OR(E409="",F409=""),"",ROUND((Supuestos!$B$2+Supuestos!$B$3)*(Supuestos!$B$4+Supuestos!$B$5*E409/Supuestos!$B$6)*IFERROR(VLOOKUP(TRIM(C409),Supuestos!$A$17:$B$29,2,FALSE),IFERROR(VLOOKUP(TRIM(D409),Supuestos!$A$17:$B$29,2,FALSE),1))+Supuestos!$B$7*VLOOKUP(MIN(F409,4),Supuestos!$D$2:$E$5,2,TRUE)+Supuestos!$B$8,0))</f>
        <v>122</v>
      </c>
      <c r="R409" s="73">
        <f t="shared" si="46"/>
        <v>641</v>
      </c>
      <c r="S409" s="76">
        <f t="shared" si="47"/>
        <v>0.37052023121387284</v>
      </c>
      <c r="T409" s="74">
        <f t="shared" si="48"/>
        <v>0.18526011560693642</v>
      </c>
    </row>
    <row r="410" spans="3:20" ht="15" customHeight="1" thickBot="1" x14ac:dyDescent="0.35">
      <c r="C410" s="82" t="s">
        <v>54</v>
      </c>
      <c r="D410" s="39" t="s">
        <v>56</v>
      </c>
      <c r="E410" s="37">
        <v>78</v>
      </c>
      <c r="F410" s="37">
        <v>3</v>
      </c>
      <c r="G410" s="37">
        <v>0</v>
      </c>
      <c r="H410" s="37">
        <v>1</v>
      </c>
      <c r="I410" s="37">
        <v>519</v>
      </c>
      <c r="J410" s="39" t="s">
        <v>18</v>
      </c>
      <c r="K410" s="38">
        <v>20760</v>
      </c>
      <c r="L410" s="38">
        <v>41520</v>
      </c>
      <c r="M410" s="70">
        <f t="shared" si="42"/>
        <v>1730</v>
      </c>
      <c r="N410" s="70">
        <f t="shared" si="43"/>
        <v>3460</v>
      </c>
      <c r="O410" s="91">
        <f t="shared" si="44"/>
        <v>0.3</v>
      </c>
      <c r="P410" s="36">
        <f t="shared" si="45"/>
        <v>0.15</v>
      </c>
      <c r="Q410" s="66">
        <f>IF(OR(E410="",F410=""),"",ROUND((Supuestos!$B$2+Supuestos!$B$3)*(Supuestos!$B$4+Supuestos!$B$5*E410/Supuestos!$B$6)*IFERROR(VLOOKUP(TRIM(C410),Supuestos!$A$17:$B$29,2,FALSE),IFERROR(VLOOKUP(TRIM(D410),Supuestos!$A$17:$B$29,2,FALSE),1))+Supuestos!$B$7*VLOOKUP(MIN(F410,4),Supuestos!$D$2:$E$5,2,TRUE)+Supuestos!$B$8,0))</f>
        <v>122</v>
      </c>
      <c r="R410" s="73">
        <f t="shared" si="46"/>
        <v>641</v>
      </c>
      <c r="S410" s="76">
        <f t="shared" si="47"/>
        <v>0.37052023121387284</v>
      </c>
      <c r="T410" s="74">
        <f t="shared" si="48"/>
        <v>0.18526011560693642</v>
      </c>
    </row>
    <row r="411" spans="3:20" ht="15" customHeight="1" thickBot="1" x14ac:dyDescent="0.35">
      <c r="C411" s="82" t="s">
        <v>54</v>
      </c>
      <c r="D411" s="39" t="s">
        <v>56</v>
      </c>
      <c r="E411" s="37">
        <v>58</v>
      </c>
      <c r="F411" s="37">
        <v>2</v>
      </c>
      <c r="G411" s="37">
        <v>0</v>
      </c>
      <c r="H411" s="37">
        <v>1</v>
      </c>
      <c r="I411" s="37">
        <v>386</v>
      </c>
      <c r="J411" s="37" t="s">
        <v>21</v>
      </c>
      <c r="K411" s="38">
        <v>15440</v>
      </c>
      <c r="L411" s="38">
        <v>30880</v>
      </c>
      <c r="M411" s="70">
        <f t="shared" si="42"/>
        <v>1286.6666666666667</v>
      </c>
      <c r="N411" s="70">
        <f t="shared" si="43"/>
        <v>2573.3333333333335</v>
      </c>
      <c r="O411" s="91">
        <f t="shared" si="44"/>
        <v>0.3</v>
      </c>
      <c r="P411" s="36">
        <f t="shared" si="45"/>
        <v>0.15</v>
      </c>
      <c r="Q411" s="66">
        <f>IF(OR(E411="",F411=""),"",ROUND((Supuestos!$B$2+Supuestos!$B$3)*(Supuestos!$B$4+Supuestos!$B$5*E411/Supuestos!$B$6)*IFERROR(VLOOKUP(TRIM(C411),Supuestos!$A$17:$B$29,2,FALSE),IFERROR(VLOOKUP(TRIM(D411),Supuestos!$A$17:$B$29,2,FALSE),1))+Supuestos!$B$7*VLOOKUP(MIN(F411,4),Supuestos!$D$2:$E$5,2,TRUE)+Supuestos!$B$8,0))</f>
        <v>112</v>
      </c>
      <c r="R411" s="73">
        <f t="shared" si="46"/>
        <v>498</v>
      </c>
      <c r="S411" s="76">
        <f t="shared" si="47"/>
        <v>0.38704663212435231</v>
      </c>
      <c r="T411" s="74">
        <f t="shared" si="48"/>
        <v>0.19352331606217615</v>
      </c>
    </row>
    <row r="412" spans="3:20" ht="15" customHeight="1" thickBot="1" x14ac:dyDescent="0.35">
      <c r="C412" s="82" t="s">
        <v>54</v>
      </c>
      <c r="D412" s="39" t="s">
        <v>57</v>
      </c>
      <c r="E412" s="37">
        <v>103</v>
      </c>
      <c r="F412" s="37">
        <v>3</v>
      </c>
      <c r="G412" s="37">
        <v>1</v>
      </c>
      <c r="H412" s="37">
        <v>0</v>
      </c>
      <c r="I412" s="37">
        <v>610</v>
      </c>
      <c r="J412" s="39" t="s">
        <v>18</v>
      </c>
      <c r="K412" s="38">
        <v>24400</v>
      </c>
      <c r="L412" s="38">
        <v>48800</v>
      </c>
      <c r="M412" s="70">
        <f t="shared" si="42"/>
        <v>2033.3333333333333</v>
      </c>
      <c r="N412" s="70">
        <f t="shared" si="43"/>
        <v>4066.6666666666665</v>
      </c>
      <c r="O412" s="91">
        <f t="shared" si="44"/>
        <v>0.3</v>
      </c>
      <c r="P412" s="36">
        <f t="shared" si="45"/>
        <v>0.15</v>
      </c>
      <c r="Q412" s="66">
        <f>IF(OR(E412="",F412=""),"",ROUND((Supuestos!$B$2+Supuestos!$B$3)*(Supuestos!$B$4+Supuestos!$B$5*E412/Supuestos!$B$6)*IFERROR(VLOOKUP(TRIM(C412),Supuestos!$A$17:$B$29,2,FALSE),IFERROR(VLOOKUP(TRIM(D412),Supuestos!$A$17:$B$29,2,FALSE),1))+Supuestos!$B$7*VLOOKUP(MIN(F412,4),Supuestos!$D$2:$E$5,2,TRUE)+Supuestos!$B$8,0))</f>
        <v>129</v>
      </c>
      <c r="R412" s="73">
        <f t="shared" si="46"/>
        <v>739</v>
      </c>
      <c r="S412" s="76">
        <f t="shared" si="47"/>
        <v>0.36344262295081969</v>
      </c>
      <c r="T412" s="74">
        <f t="shared" si="48"/>
        <v>0.18172131147540985</v>
      </c>
    </row>
    <row r="413" spans="3:20" ht="15" customHeight="1" thickBot="1" x14ac:dyDescent="0.35">
      <c r="C413" s="82" t="s">
        <v>54</v>
      </c>
      <c r="D413" s="39" t="s">
        <v>57</v>
      </c>
      <c r="E413" s="37">
        <v>103</v>
      </c>
      <c r="F413" s="37">
        <v>3</v>
      </c>
      <c r="G413" s="37">
        <v>1</v>
      </c>
      <c r="H413" s="37">
        <v>0</v>
      </c>
      <c r="I413" s="37">
        <v>610</v>
      </c>
      <c r="J413" s="39" t="s">
        <v>18</v>
      </c>
      <c r="K413" s="38">
        <v>24400</v>
      </c>
      <c r="L413" s="38">
        <v>48800</v>
      </c>
      <c r="M413" s="70">
        <f t="shared" si="42"/>
        <v>2033.3333333333333</v>
      </c>
      <c r="N413" s="70">
        <f t="shared" si="43"/>
        <v>4066.6666666666665</v>
      </c>
      <c r="O413" s="91">
        <f t="shared" si="44"/>
        <v>0.3</v>
      </c>
      <c r="P413" s="36">
        <f t="shared" si="45"/>
        <v>0.15</v>
      </c>
      <c r="Q413" s="66">
        <f>IF(OR(E413="",F413=""),"",ROUND((Supuestos!$B$2+Supuestos!$B$3)*(Supuestos!$B$4+Supuestos!$B$5*E413/Supuestos!$B$6)*IFERROR(VLOOKUP(TRIM(C413),Supuestos!$A$17:$B$29,2,FALSE),IFERROR(VLOOKUP(TRIM(D413),Supuestos!$A$17:$B$29,2,FALSE),1))+Supuestos!$B$7*VLOOKUP(MIN(F413,4),Supuestos!$D$2:$E$5,2,TRUE)+Supuestos!$B$8,0))</f>
        <v>129</v>
      </c>
      <c r="R413" s="73">
        <f t="shared" si="46"/>
        <v>739</v>
      </c>
      <c r="S413" s="76">
        <f t="shared" si="47"/>
        <v>0.36344262295081969</v>
      </c>
      <c r="T413" s="74">
        <f t="shared" si="48"/>
        <v>0.18172131147540985</v>
      </c>
    </row>
    <row r="414" spans="3:20" ht="15" customHeight="1" thickBot="1" x14ac:dyDescent="0.35">
      <c r="C414" s="82" t="s">
        <v>54</v>
      </c>
      <c r="D414" s="40" t="s">
        <v>57</v>
      </c>
      <c r="E414" s="34">
        <v>103</v>
      </c>
      <c r="F414" s="34">
        <v>3</v>
      </c>
      <c r="G414" s="34">
        <v>1</v>
      </c>
      <c r="H414" s="34">
        <v>0</v>
      </c>
      <c r="I414" s="34">
        <v>610</v>
      </c>
      <c r="J414" s="40" t="s">
        <v>18</v>
      </c>
      <c r="K414" s="35">
        <v>24400</v>
      </c>
      <c r="L414" s="35">
        <v>48800</v>
      </c>
      <c r="M414" s="70">
        <f t="shared" si="42"/>
        <v>2033.3333333333333</v>
      </c>
      <c r="N414" s="70">
        <f t="shared" si="43"/>
        <v>4066.6666666666665</v>
      </c>
      <c r="O414" s="91">
        <f t="shared" si="44"/>
        <v>0.3</v>
      </c>
      <c r="P414" s="36">
        <f t="shared" si="45"/>
        <v>0.15</v>
      </c>
      <c r="Q414" s="66">
        <f>IF(OR(E414="",F414=""),"",ROUND((Supuestos!$B$2+Supuestos!$B$3)*(Supuestos!$B$4+Supuestos!$B$5*E414/Supuestos!$B$6)*IFERROR(VLOOKUP(TRIM(C414),Supuestos!$A$17:$B$29,2,FALSE),IFERROR(VLOOKUP(TRIM(D414),Supuestos!$A$17:$B$29,2,FALSE),1))+Supuestos!$B$7*VLOOKUP(MIN(F414,4),Supuestos!$D$2:$E$5,2,TRUE)+Supuestos!$B$8,0))</f>
        <v>129</v>
      </c>
      <c r="R414" s="73">
        <f t="shared" si="46"/>
        <v>739</v>
      </c>
      <c r="S414" s="76">
        <f t="shared" si="47"/>
        <v>0.36344262295081969</v>
      </c>
      <c r="T414" s="74">
        <f t="shared" si="48"/>
        <v>0.18172131147540985</v>
      </c>
    </row>
    <row r="415" spans="3:20" ht="15" customHeight="1" thickBot="1" x14ac:dyDescent="0.35">
      <c r="C415" s="82" t="s">
        <v>54</v>
      </c>
      <c r="D415" s="39" t="s">
        <v>57</v>
      </c>
      <c r="E415" s="37">
        <v>103</v>
      </c>
      <c r="F415" s="37">
        <v>3</v>
      </c>
      <c r="G415" s="37">
        <v>1</v>
      </c>
      <c r="H415" s="37">
        <v>0</v>
      </c>
      <c r="I415" s="37">
        <v>610</v>
      </c>
      <c r="J415" s="39" t="s">
        <v>18</v>
      </c>
      <c r="K415" s="38">
        <v>24400</v>
      </c>
      <c r="L415" s="38">
        <v>48800</v>
      </c>
      <c r="M415" s="70">
        <f t="shared" si="42"/>
        <v>2033.3333333333333</v>
      </c>
      <c r="N415" s="70">
        <f t="shared" si="43"/>
        <v>4066.6666666666665</v>
      </c>
      <c r="O415" s="91">
        <f t="shared" si="44"/>
        <v>0.3</v>
      </c>
      <c r="P415" s="36">
        <f t="shared" si="45"/>
        <v>0.15</v>
      </c>
      <c r="Q415" s="66">
        <f>IF(OR(E415="",F415=""),"",ROUND((Supuestos!$B$2+Supuestos!$B$3)*(Supuestos!$B$4+Supuestos!$B$5*E415/Supuestos!$B$6)*IFERROR(VLOOKUP(TRIM(C415),Supuestos!$A$17:$B$29,2,FALSE),IFERROR(VLOOKUP(TRIM(D415),Supuestos!$A$17:$B$29,2,FALSE),1))+Supuestos!$B$7*VLOOKUP(MIN(F415,4),Supuestos!$D$2:$E$5,2,TRUE)+Supuestos!$B$8,0))</f>
        <v>129</v>
      </c>
      <c r="R415" s="73">
        <f t="shared" si="46"/>
        <v>739</v>
      </c>
      <c r="S415" s="76">
        <f t="shared" si="47"/>
        <v>0.36344262295081969</v>
      </c>
      <c r="T415" s="74">
        <f t="shared" si="48"/>
        <v>0.18172131147540985</v>
      </c>
    </row>
    <row r="416" spans="3:20" ht="15" customHeight="1" thickBot="1" x14ac:dyDescent="0.35">
      <c r="C416" s="82" t="s">
        <v>54</v>
      </c>
      <c r="D416" s="39" t="s">
        <v>57</v>
      </c>
      <c r="E416" s="37">
        <v>103</v>
      </c>
      <c r="F416" s="37">
        <v>3</v>
      </c>
      <c r="G416" s="37">
        <v>1</v>
      </c>
      <c r="H416" s="37">
        <v>0</v>
      </c>
      <c r="I416" s="37">
        <v>610</v>
      </c>
      <c r="J416" s="39" t="s">
        <v>18</v>
      </c>
      <c r="K416" s="38">
        <v>24400</v>
      </c>
      <c r="L416" s="38">
        <v>48800</v>
      </c>
      <c r="M416" s="70">
        <f t="shared" si="42"/>
        <v>2033.3333333333333</v>
      </c>
      <c r="N416" s="70">
        <f t="shared" si="43"/>
        <v>4066.6666666666665</v>
      </c>
      <c r="O416" s="91">
        <f t="shared" si="44"/>
        <v>0.3</v>
      </c>
      <c r="P416" s="36">
        <f t="shared" si="45"/>
        <v>0.15</v>
      </c>
      <c r="Q416" s="66">
        <f>IF(OR(E416="",F416=""),"",ROUND((Supuestos!$B$2+Supuestos!$B$3)*(Supuestos!$B$4+Supuestos!$B$5*E416/Supuestos!$B$6)*IFERROR(VLOOKUP(TRIM(C416),Supuestos!$A$17:$B$29,2,FALSE),IFERROR(VLOOKUP(TRIM(D416),Supuestos!$A$17:$B$29,2,FALSE),1))+Supuestos!$B$7*VLOOKUP(MIN(F416,4),Supuestos!$D$2:$E$5,2,TRUE)+Supuestos!$B$8,0))</f>
        <v>129</v>
      </c>
      <c r="R416" s="73">
        <f t="shared" si="46"/>
        <v>739</v>
      </c>
      <c r="S416" s="76">
        <f t="shared" si="47"/>
        <v>0.36344262295081969</v>
      </c>
      <c r="T416" s="74">
        <f t="shared" si="48"/>
        <v>0.18172131147540985</v>
      </c>
    </row>
    <row r="417" spans="3:20" ht="15" customHeight="1" thickBot="1" x14ac:dyDescent="0.35">
      <c r="C417" s="82" t="s">
        <v>54</v>
      </c>
      <c r="D417" s="39" t="s">
        <v>57</v>
      </c>
      <c r="E417" s="37">
        <v>103</v>
      </c>
      <c r="F417" s="37">
        <v>3</v>
      </c>
      <c r="G417" s="37">
        <v>1</v>
      </c>
      <c r="H417" s="37">
        <v>0</v>
      </c>
      <c r="I417" s="37">
        <v>610</v>
      </c>
      <c r="J417" s="39" t="s">
        <v>18</v>
      </c>
      <c r="K417" s="38">
        <v>24400</v>
      </c>
      <c r="L417" s="38">
        <v>48800</v>
      </c>
      <c r="M417" s="70">
        <f t="shared" si="42"/>
        <v>2033.3333333333333</v>
      </c>
      <c r="N417" s="70">
        <f t="shared" si="43"/>
        <v>4066.6666666666665</v>
      </c>
      <c r="O417" s="91">
        <f t="shared" si="44"/>
        <v>0.3</v>
      </c>
      <c r="P417" s="36">
        <f t="shared" si="45"/>
        <v>0.15</v>
      </c>
      <c r="Q417" s="66">
        <f>IF(OR(E417="",F417=""),"",ROUND((Supuestos!$B$2+Supuestos!$B$3)*(Supuestos!$B$4+Supuestos!$B$5*E417/Supuestos!$B$6)*IFERROR(VLOOKUP(TRIM(C417),Supuestos!$A$17:$B$29,2,FALSE),IFERROR(VLOOKUP(TRIM(D417),Supuestos!$A$17:$B$29,2,FALSE),1))+Supuestos!$B$7*VLOOKUP(MIN(F417,4),Supuestos!$D$2:$E$5,2,TRUE)+Supuestos!$B$8,0))</f>
        <v>129</v>
      </c>
      <c r="R417" s="73">
        <f t="shared" si="46"/>
        <v>739</v>
      </c>
      <c r="S417" s="76">
        <f t="shared" si="47"/>
        <v>0.36344262295081969</v>
      </c>
      <c r="T417" s="74">
        <f t="shared" si="48"/>
        <v>0.18172131147540985</v>
      </c>
    </row>
    <row r="418" spans="3:20" ht="15" customHeight="1" thickBot="1" x14ac:dyDescent="0.35">
      <c r="C418" s="82" t="s">
        <v>54</v>
      </c>
      <c r="D418" s="39" t="s">
        <v>57</v>
      </c>
      <c r="E418" s="37">
        <v>103</v>
      </c>
      <c r="F418" s="37">
        <v>3</v>
      </c>
      <c r="G418" s="37">
        <v>1</v>
      </c>
      <c r="H418" s="37">
        <v>0</v>
      </c>
      <c r="I418" s="37">
        <v>610</v>
      </c>
      <c r="J418" s="39" t="s">
        <v>18</v>
      </c>
      <c r="K418" s="38">
        <v>24400</v>
      </c>
      <c r="L418" s="38">
        <v>48800</v>
      </c>
      <c r="M418" s="70">
        <f t="shared" si="42"/>
        <v>2033.3333333333333</v>
      </c>
      <c r="N418" s="70">
        <f t="shared" si="43"/>
        <v>4066.6666666666665</v>
      </c>
      <c r="O418" s="91">
        <f t="shared" si="44"/>
        <v>0.3</v>
      </c>
      <c r="P418" s="36">
        <f t="shared" si="45"/>
        <v>0.15</v>
      </c>
      <c r="Q418" s="66">
        <f>IF(OR(E418="",F418=""),"",ROUND((Supuestos!$B$2+Supuestos!$B$3)*(Supuestos!$B$4+Supuestos!$B$5*E418/Supuestos!$B$6)*IFERROR(VLOOKUP(TRIM(C418),Supuestos!$A$17:$B$29,2,FALSE),IFERROR(VLOOKUP(TRIM(D418),Supuestos!$A$17:$B$29,2,FALSE),1))+Supuestos!$B$7*VLOOKUP(MIN(F418,4),Supuestos!$D$2:$E$5,2,TRUE)+Supuestos!$B$8,0))</f>
        <v>129</v>
      </c>
      <c r="R418" s="73">
        <f t="shared" si="46"/>
        <v>739</v>
      </c>
      <c r="S418" s="76">
        <f t="shared" si="47"/>
        <v>0.36344262295081969</v>
      </c>
      <c r="T418" s="74">
        <f t="shared" si="48"/>
        <v>0.18172131147540985</v>
      </c>
    </row>
    <row r="419" spans="3:20" ht="15" customHeight="1" thickBot="1" x14ac:dyDescent="0.35">
      <c r="C419" s="82" t="s">
        <v>54</v>
      </c>
      <c r="D419" s="40" t="s">
        <v>57</v>
      </c>
      <c r="E419" s="34">
        <v>129</v>
      </c>
      <c r="F419" s="34">
        <v>4</v>
      </c>
      <c r="G419" s="34">
        <v>1</v>
      </c>
      <c r="H419" s="34">
        <v>0</v>
      </c>
      <c r="I419" s="34">
        <v>762</v>
      </c>
      <c r="J419" s="40" t="s">
        <v>29</v>
      </c>
      <c r="K419" s="35">
        <v>30480</v>
      </c>
      <c r="L419" s="35">
        <v>60960</v>
      </c>
      <c r="M419" s="70">
        <f t="shared" si="42"/>
        <v>2540</v>
      </c>
      <c r="N419" s="70">
        <f t="shared" si="43"/>
        <v>5080</v>
      </c>
      <c r="O419" s="91">
        <f t="shared" si="44"/>
        <v>0.3</v>
      </c>
      <c r="P419" s="36">
        <f t="shared" si="45"/>
        <v>0.15</v>
      </c>
      <c r="Q419" s="66">
        <f>IF(OR(E419="",F419=""),"",ROUND((Supuestos!$B$2+Supuestos!$B$3)*(Supuestos!$B$4+Supuestos!$B$5*E419/Supuestos!$B$6)*IFERROR(VLOOKUP(TRIM(C419),Supuestos!$A$17:$B$29,2,FALSE),IFERROR(VLOOKUP(TRIM(D419),Supuestos!$A$17:$B$29,2,FALSE),1))+Supuestos!$B$7*VLOOKUP(MIN(F419,4),Supuestos!$D$2:$E$5,2,TRUE)+Supuestos!$B$8,0))</f>
        <v>140</v>
      </c>
      <c r="R419" s="73">
        <f t="shared" si="46"/>
        <v>902</v>
      </c>
      <c r="S419" s="76">
        <f t="shared" si="47"/>
        <v>0.35511811023622047</v>
      </c>
      <c r="T419" s="74">
        <f t="shared" si="48"/>
        <v>0.17755905511811024</v>
      </c>
    </row>
    <row r="420" spans="3:20" ht="15" customHeight="1" thickBot="1" x14ac:dyDescent="0.35">
      <c r="C420" s="82" t="s">
        <v>54</v>
      </c>
      <c r="D420" s="39" t="s">
        <v>57</v>
      </c>
      <c r="E420" s="37">
        <v>103</v>
      </c>
      <c r="F420" s="37">
        <v>3</v>
      </c>
      <c r="G420" s="37">
        <v>1</v>
      </c>
      <c r="H420" s="37">
        <v>0</v>
      </c>
      <c r="I420" s="37">
        <v>610</v>
      </c>
      <c r="J420" s="39" t="s">
        <v>18</v>
      </c>
      <c r="K420" s="38">
        <v>24400</v>
      </c>
      <c r="L420" s="38">
        <v>48800</v>
      </c>
      <c r="M420" s="70">
        <f t="shared" si="42"/>
        <v>2033.3333333333333</v>
      </c>
      <c r="N420" s="70">
        <f t="shared" si="43"/>
        <v>4066.6666666666665</v>
      </c>
      <c r="O420" s="91">
        <f t="shared" si="44"/>
        <v>0.3</v>
      </c>
      <c r="P420" s="36">
        <f t="shared" si="45"/>
        <v>0.15</v>
      </c>
      <c r="Q420" s="66">
        <f>IF(OR(E420="",F420=""),"",ROUND((Supuestos!$B$2+Supuestos!$B$3)*(Supuestos!$B$4+Supuestos!$B$5*E420/Supuestos!$B$6)*IFERROR(VLOOKUP(TRIM(C420),Supuestos!$A$17:$B$29,2,FALSE),IFERROR(VLOOKUP(TRIM(D420),Supuestos!$A$17:$B$29,2,FALSE),1))+Supuestos!$B$7*VLOOKUP(MIN(F420,4),Supuestos!$D$2:$E$5,2,TRUE)+Supuestos!$B$8,0))</f>
        <v>129</v>
      </c>
      <c r="R420" s="73">
        <f t="shared" si="46"/>
        <v>739</v>
      </c>
      <c r="S420" s="76">
        <f t="shared" si="47"/>
        <v>0.36344262295081969</v>
      </c>
      <c r="T420" s="74">
        <f t="shared" si="48"/>
        <v>0.18172131147540985</v>
      </c>
    </row>
    <row r="421" spans="3:20" ht="15" customHeight="1" thickBot="1" x14ac:dyDescent="0.35">
      <c r="C421" s="82" t="s">
        <v>54</v>
      </c>
      <c r="D421" s="39" t="s">
        <v>57</v>
      </c>
      <c r="E421" s="37">
        <v>103</v>
      </c>
      <c r="F421" s="37">
        <v>3</v>
      </c>
      <c r="G421" s="37">
        <v>1</v>
      </c>
      <c r="H421" s="37">
        <v>0</v>
      </c>
      <c r="I421" s="37">
        <v>610</v>
      </c>
      <c r="J421" s="39" t="s">
        <v>18</v>
      </c>
      <c r="K421" s="38">
        <v>24400</v>
      </c>
      <c r="L421" s="38">
        <v>48800</v>
      </c>
      <c r="M421" s="70">
        <f t="shared" si="42"/>
        <v>2033.3333333333333</v>
      </c>
      <c r="N421" s="70">
        <f t="shared" si="43"/>
        <v>4066.6666666666665</v>
      </c>
      <c r="O421" s="91">
        <f t="shared" si="44"/>
        <v>0.3</v>
      </c>
      <c r="P421" s="36">
        <f t="shared" si="45"/>
        <v>0.15</v>
      </c>
      <c r="Q421" s="66">
        <f>IF(OR(E421="",F421=""),"",ROUND((Supuestos!$B$2+Supuestos!$B$3)*(Supuestos!$B$4+Supuestos!$B$5*E421/Supuestos!$B$6)*IFERROR(VLOOKUP(TRIM(C421),Supuestos!$A$17:$B$29,2,FALSE),IFERROR(VLOOKUP(TRIM(D421),Supuestos!$A$17:$B$29,2,FALSE),1))+Supuestos!$B$7*VLOOKUP(MIN(F421,4),Supuestos!$D$2:$E$5,2,TRUE)+Supuestos!$B$8,0))</f>
        <v>129</v>
      </c>
      <c r="R421" s="73">
        <f t="shared" si="46"/>
        <v>739</v>
      </c>
      <c r="S421" s="76">
        <f t="shared" si="47"/>
        <v>0.36344262295081969</v>
      </c>
      <c r="T421" s="74">
        <f t="shared" si="48"/>
        <v>0.18172131147540985</v>
      </c>
    </row>
    <row r="422" spans="3:20" ht="15" customHeight="1" thickBot="1" x14ac:dyDescent="0.35">
      <c r="C422" s="82" t="s">
        <v>54</v>
      </c>
      <c r="D422" s="39" t="s">
        <v>57</v>
      </c>
      <c r="E422" s="37">
        <v>103</v>
      </c>
      <c r="F422" s="37">
        <v>3</v>
      </c>
      <c r="G422" s="37">
        <v>1</v>
      </c>
      <c r="H422" s="37">
        <v>0</v>
      </c>
      <c r="I422" s="37">
        <v>610</v>
      </c>
      <c r="J422" s="39" t="s">
        <v>18</v>
      </c>
      <c r="K422" s="38">
        <v>24400</v>
      </c>
      <c r="L422" s="38">
        <v>48800</v>
      </c>
      <c r="M422" s="70">
        <f t="shared" si="42"/>
        <v>2033.3333333333333</v>
      </c>
      <c r="N422" s="70">
        <f t="shared" si="43"/>
        <v>4066.6666666666665</v>
      </c>
      <c r="O422" s="91">
        <f t="shared" si="44"/>
        <v>0.3</v>
      </c>
      <c r="P422" s="36">
        <f t="shared" si="45"/>
        <v>0.15</v>
      </c>
      <c r="Q422" s="66">
        <f>IF(OR(E422="",F422=""),"",ROUND((Supuestos!$B$2+Supuestos!$B$3)*(Supuestos!$B$4+Supuestos!$B$5*E422/Supuestos!$B$6)*IFERROR(VLOOKUP(TRIM(C422),Supuestos!$A$17:$B$29,2,FALSE),IFERROR(VLOOKUP(TRIM(D422),Supuestos!$A$17:$B$29,2,FALSE),1))+Supuestos!$B$7*VLOOKUP(MIN(F422,4),Supuestos!$D$2:$E$5,2,TRUE)+Supuestos!$B$8,0))</f>
        <v>129</v>
      </c>
      <c r="R422" s="73">
        <f t="shared" si="46"/>
        <v>739</v>
      </c>
      <c r="S422" s="76">
        <f t="shared" si="47"/>
        <v>0.36344262295081969</v>
      </c>
      <c r="T422" s="74">
        <f t="shared" si="48"/>
        <v>0.18172131147540985</v>
      </c>
    </row>
    <row r="423" spans="3:20" ht="15" customHeight="1" thickBot="1" x14ac:dyDescent="0.35">
      <c r="C423" s="82" t="s">
        <v>54</v>
      </c>
      <c r="D423" s="39" t="s">
        <v>57</v>
      </c>
      <c r="E423" s="37">
        <v>103</v>
      </c>
      <c r="F423" s="37">
        <v>3</v>
      </c>
      <c r="G423" s="37">
        <v>1</v>
      </c>
      <c r="H423" s="37">
        <v>0</v>
      </c>
      <c r="I423" s="37">
        <v>610</v>
      </c>
      <c r="J423" s="39" t="s">
        <v>18</v>
      </c>
      <c r="K423" s="38">
        <v>24400</v>
      </c>
      <c r="L423" s="38">
        <v>48800</v>
      </c>
      <c r="M423" s="70">
        <f t="shared" si="42"/>
        <v>2033.3333333333333</v>
      </c>
      <c r="N423" s="70">
        <f t="shared" si="43"/>
        <v>4066.6666666666665</v>
      </c>
      <c r="O423" s="91">
        <f t="shared" si="44"/>
        <v>0.3</v>
      </c>
      <c r="P423" s="36">
        <f t="shared" si="45"/>
        <v>0.15</v>
      </c>
      <c r="Q423" s="66">
        <f>IF(OR(E423="",F423=""),"",ROUND((Supuestos!$B$2+Supuestos!$B$3)*(Supuestos!$B$4+Supuestos!$B$5*E423/Supuestos!$B$6)*IFERROR(VLOOKUP(TRIM(C423),Supuestos!$A$17:$B$29,2,FALSE),IFERROR(VLOOKUP(TRIM(D423),Supuestos!$A$17:$B$29,2,FALSE),1))+Supuestos!$B$7*VLOOKUP(MIN(F423,4),Supuestos!$D$2:$E$5,2,TRUE)+Supuestos!$B$8,0))</f>
        <v>129</v>
      </c>
      <c r="R423" s="73">
        <f t="shared" si="46"/>
        <v>739</v>
      </c>
      <c r="S423" s="76">
        <f t="shared" si="47"/>
        <v>0.36344262295081969</v>
      </c>
      <c r="T423" s="74">
        <f t="shared" si="48"/>
        <v>0.18172131147540985</v>
      </c>
    </row>
    <row r="424" spans="3:20" ht="15" customHeight="1" thickBot="1" x14ac:dyDescent="0.35">
      <c r="C424" s="82" t="s">
        <v>54</v>
      </c>
      <c r="D424" s="39" t="s">
        <v>57</v>
      </c>
      <c r="E424" s="37">
        <v>103</v>
      </c>
      <c r="F424" s="37">
        <v>3</v>
      </c>
      <c r="G424" s="37">
        <v>1</v>
      </c>
      <c r="H424" s="37">
        <v>0</v>
      </c>
      <c r="I424" s="37">
        <v>610</v>
      </c>
      <c r="J424" s="39" t="s">
        <v>18</v>
      </c>
      <c r="K424" s="38">
        <v>24400</v>
      </c>
      <c r="L424" s="38">
        <v>48800</v>
      </c>
      <c r="M424" s="70">
        <f t="shared" si="42"/>
        <v>2033.3333333333333</v>
      </c>
      <c r="N424" s="70">
        <f t="shared" si="43"/>
        <v>4066.6666666666665</v>
      </c>
      <c r="O424" s="91">
        <f t="shared" si="44"/>
        <v>0.3</v>
      </c>
      <c r="P424" s="36">
        <f t="shared" si="45"/>
        <v>0.15</v>
      </c>
      <c r="Q424" s="66">
        <f>IF(OR(E424="",F424=""),"",ROUND((Supuestos!$B$2+Supuestos!$B$3)*(Supuestos!$B$4+Supuestos!$B$5*E424/Supuestos!$B$6)*IFERROR(VLOOKUP(TRIM(C424),Supuestos!$A$17:$B$29,2,FALSE),IFERROR(VLOOKUP(TRIM(D424),Supuestos!$A$17:$B$29,2,FALSE),1))+Supuestos!$B$7*VLOOKUP(MIN(F424,4),Supuestos!$D$2:$E$5,2,TRUE)+Supuestos!$B$8,0))</f>
        <v>129</v>
      </c>
      <c r="R424" s="73">
        <f t="shared" si="46"/>
        <v>739</v>
      </c>
      <c r="S424" s="76">
        <f t="shared" si="47"/>
        <v>0.36344262295081969</v>
      </c>
      <c r="T424" s="74">
        <f t="shared" si="48"/>
        <v>0.18172131147540985</v>
      </c>
    </row>
    <row r="425" spans="3:20" ht="15" customHeight="1" thickBot="1" x14ac:dyDescent="0.35">
      <c r="C425" s="82" t="s">
        <v>54</v>
      </c>
      <c r="D425" s="39" t="s">
        <v>57</v>
      </c>
      <c r="E425" s="37">
        <v>103</v>
      </c>
      <c r="F425" s="37">
        <v>3</v>
      </c>
      <c r="G425" s="37">
        <v>1</v>
      </c>
      <c r="H425" s="37">
        <v>0</v>
      </c>
      <c r="I425" s="37">
        <v>610</v>
      </c>
      <c r="J425" s="39" t="s">
        <v>18</v>
      </c>
      <c r="K425" s="38">
        <v>24400</v>
      </c>
      <c r="L425" s="38">
        <v>48800</v>
      </c>
      <c r="M425" s="70">
        <f t="shared" si="42"/>
        <v>2033.3333333333333</v>
      </c>
      <c r="N425" s="70">
        <f t="shared" si="43"/>
        <v>4066.6666666666665</v>
      </c>
      <c r="O425" s="91">
        <f t="shared" si="44"/>
        <v>0.3</v>
      </c>
      <c r="P425" s="36">
        <f t="shared" si="45"/>
        <v>0.15</v>
      </c>
      <c r="Q425" s="66">
        <f>IF(OR(E425="",F425=""),"",ROUND((Supuestos!$B$2+Supuestos!$B$3)*(Supuestos!$B$4+Supuestos!$B$5*E425/Supuestos!$B$6)*IFERROR(VLOOKUP(TRIM(C425),Supuestos!$A$17:$B$29,2,FALSE),IFERROR(VLOOKUP(TRIM(D425),Supuestos!$A$17:$B$29,2,FALSE),1))+Supuestos!$B$7*VLOOKUP(MIN(F425,4),Supuestos!$D$2:$E$5,2,TRUE)+Supuestos!$B$8,0))</f>
        <v>129</v>
      </c>
      <c r="R425" s="73">
        <f t="shared" si="46"/>
        <v>739</v>
      </c>
      <c r="S425" s="76">
        <f t="shared" si="47"/>
        <v>0.36344262295081969</v>
      </c>
      <c r="T425" s="74">
        <f t="shared" si="48"/>
        <v>0.18172131147540985</v>
      </c>
    </row>
    <row r="426" spans="3:20" ht="15" customHeight="1" thickBot="1" x14ac:dyDescent="0.35">
      <c r="C426" s="82" t="s">
        <v>54</v>
      </c>
      <c r="D426" s="39" t="s">
        <v>57</v>
      </c>
      <c r="E426" s="37">
        <v>103</v>
      </c>
      <c r="F426" s="37">
        <v>3</v>
      </c>
      <c r="G426" s="37">
        <v>1</v>
      </c>
      <c r="H426" s="37">
        <v>0</v>
      </c>
      <c r="I426" s="37">
        <v>610</v>
      </c>
      <c r="J426" s="39" t="s">
        <v>18</v>
      </c>
      <c r="K426" s="38">
        <v>24400</v>
      </c>
      <c r="L426" s="38">
        <v>48800</v>
      </c>
      <c r="M426" s="70">
        <f t="shared" si="42"/>
        <v>2033.3333333333333</v>
      </c>
      <c r="N426" s="70">
        <f t="shared" si="43"/>
        <v>4066.6666666666665</v>
      </c>
      <c r="O426" s="91">
        <f t="shared" si="44"/>
        <v>0.3</v>
      </c>
      <c r="P426" s="36">
        <f t="shared" si="45"/>
        <v>0.15</v>
      </c>
      <c r="Q426" s="66">
        <f>IF(OR(E426="",F426=""),"",ROUND((Supuestos!$B$2+Supuestos!$B$3)*(Supuestos!$B$4+Supuestos!$B$5*E426/Supuestos!$B$6)*IFERROR(VLOOKUP(TRIM(C426),Supuestos!$A$17:$B$29,2,FALSE),IFERROR(VLOOKUP(TRIM(D426),Supuestos!$A$17:$B$29,2,FALSE),1))+Supuestos!$B$7*VLOOKUP(MIN(F426,4),Supuestos!$D$2:$E$5,2,TRUE)+Supuestos!$B$8,0))</f>
        <v>129</v>
      </c>
      <c r="R426" s="73">
        <f t="shared" si="46"/>
        <v>739</v>
      </c>
      <c r="S426" s="76">
        <f t="shared" si="47"/>
        <v>0.36344262295081969</v>
      </c>
      <c r="T426" s="74">
        <f t="shared" si="48"/>
        <v>0.18172131147540985</v>
      </c>
    </row>
    <row r="427" spans="3:20" ht="15" customHeight="1" thickBot="1" x14ac:dyDescent="0.35">
      <c r="C427" s="82" t="s">
        <v>54</v>
      </c>
      <c r="D427" s="39" t="s">
        <v>57</v>
      </c>
      <c r="E427" s="37">
        <v>103</v>
      </c>
      <c r="F427" s="37">
        <v>3</v>
      </c>
      <c r="G427" s="37">
        <v>1</v>
      </c>
      <c r="H427" s="37">
        <v>0</v>
      </c>
      <c r="I427" s="37">
        <v>610</v>
      </c>
      <c r="J427" s="39" t="s">
        <v>18</v>
      </c>
      <c r="K427" s="38">
        <v>24400</v>
      </c>
      <c r="L427" s="38">
        <v>48800</v>
      </c>
      <c r="M427" s="70">
        <f t="shared" si="42"/>
        <v>2033.3333333333333</v>
      </c>
      <c r="N427" s="70">
        <f t="shared" si="43"/>
        <v>4066.6666666666665</v>
      </c>
      <c r="O427" s="91">
        <f t="shared" si="44"/>
        <v>0.3</v>
      </c>
      <c r="P427" s="36">
        <f t="shared" si="45"/>
        <v>0.15</v>
      </c>
      <c r="Q427" s="66">
        <f>IF(OR(E427="",F427=""),"",ROUND((Supuestos!$B$2+Supuestos!$B$3)*(Supuestos!$B$4+Supuestos!$B$5*E427/Supuestos!$B$6)*IFERROR(VLOOKUP(TRIM(C427),Supuestos!$A$17:$B$29,2,FALSE),IFERROR(VLOOKUP(TRIM(D427),Supuestos!$A$17:$B$29,2,FALSE),1))+Supuestos!$B$7*VLOOKUP(MIN(F427,4),Supuestos!$D$2:$E$5,2,TRUE)+Supuestos!$B$8,0))</f>
        <v>129</v>
      </c>
      <c r="R427" s="73">
        <f t="shared" si="46"/>
        <v>739</v>
      </c>
      <c r="S427" s="76">
        <f t="shared" si="47"/>
        <v>0.36344262295081969</v>
      </c>
      <c r="T427" s="74">
        <f t="shared" si="48"/>
        <v>0.18172131147540985</v>
      </c>
    </row>
    <row r="428" spans="3:20" ht="15" customHeight="1" thickBot="1" x14ac:dyDescent="0.35">
      <c r="C428" s="82" t="s">
        <v>54</v>
      </c>
      <c r="D428" s="39" t="s">
        <v>57</v>
      </c>
      <c r="E428" s="37">
        <v>103</v>
      </c>
      <c r="F428" s="37">
        <v>3</v>
      </c>
      <c r="G428" s="37">
        <v>1</v>
      </c>
      <c r="H428" s="37">
        <v>0</v>
      </c>
      <c r="I428" s="37">
        <v>610</v>
      </c>
      <c r="J428" s="39" t="s">
        <v>18</v>
      </c>
      <c r="K428" s="38">
        <v>24400</v>
      </c>
      <c r="L428" s="38">
        <v>48800</v>
      </c>
      <c r="M428" s="70">
        <f t="shared" si="42"/>
        <v>2033.3333333333333</v>
      </c>
      <c r="N428" s="70">
        <f t="shared" si="43"/>
        <v>4066.6666666666665</v>
      </c>
      <c r="O428" s="91">
        <f t="shared" si="44"/>
        <v>0.3</v>
      </c>
      <c r="P428" s="36">
        <f t="shared" si="45"/>
        <v>0.15</v>
      </c>
      <c r="Q428" s="66">
        <f>IF(OR(E428="",F428=""),"",ROUND((Supuestos!$B$2+Supuestos!$B$3)*(Supuestos!$B$4+Supuestos!$B$5*E428/Supuestos!$B$6)*IFERROR(VLOOKUP(TRIM(C428),Supuestos!$A$17:$B$29,2,FALSE),IFERROR(VLOOKUP(TRIM(D428),Supuestos!$A$17:$B$29,2,FALSE),1))+Supuestos!$B$7*VLOOKUP(MIN(F428,4),Supuestos!$D$2:$E$5,2,TRUE)+Supuestos!$B$8,0))</f>
        <v>129</v>
      </c>
      <c r="R428" s="73">
        <f t="shared" si="46"/>
        <v>739</v>
      </c>
      <c r="S428" s="76">
        <f t="shared" si="47"/>
        <v>0.36344262295081969</v>
      </c>
      <c r="T428" s="74">
        <f t="shared" si="48"/>
        <v>0.18172131147540985</v>
      </c>
    </row>
    <row r="429" spans="3:20" ht="15" customHeight="1" thickBot="1" x14ac:dyDescent="0.35">
      <c r="C429" s="82" t="s">
        <v>54</v>
      </c>
      <c r="D429" s="39" t="s">
        <v>57</v>
      </c>
      <c r="E429" s="37">
        <v>127</v>
      </c>
      <c r="F429" s="37">
        <v>4</v>
      </c>
      <c r="G429" s="37">
        <v>1</v>
      </c>
      <c r="H429" s="37">
        <v>0</v>
      </c>
      <c r="I429" s="37">
        <v>749</v>
      </c>
      <c r="J429" s="39" t="s">
        <v>29</v>
      </c>
      <c r="K429" s="38">
        <v>29960</v>
      </c>
      <c r="L429" s="38">
        <v>59920</v>
      </c>
      <c r="M429" s="70">
        <f t="shared" si="42"/>
        <v>2496.6666666666665</v>
      </c>
      <c r="N429" s="70">
        <f t="shared" si="43"/>
        <v>4993.333333333333</v>
      </c>
      <c r="O429" s="91">
        <f t="shared" si="44"/>
        <v>0.30000000000000004</v>
      </c>
      <c r="P429" s="36">
        <f t="shared" si="45"/>
        <v>0.15000000000000002</v>
      </c>
      <c r="Q429" s="66">
        <f>IF(OR(E429="",F429=""),"",ROUND((Supuestos!$B$2+Supuestos!$B$3)*(Supuestos!$B$4+Supuestos!$B$5*E429/Supuestos!$B$6)*IFERROR(VLOOKUP(TRIM(C429),Supuestos!$A$17:$B$29,2,FALSE),IFERROR(VLOOKUP(TRIM(D429),Supuestos!$A$17:$B$29,2,FALSE),1))+Supuestos!$B$7*VLOOKUP(MIN(F429,4),Supuestos!$D$2:$E$5,2,TRUE)+Supuestos!$B$8,0))</f>
        <v>140</v>
      </c>
      <c r="R429" s="73">
        <f t="shared" si="46"/>
        <v>889</v>
      </c>
      <c r="S429" s="76">
        <f t="shared" si="47"/>
        <v>0.35607476635514018</v>
      </c>
      <c r="T429" s="74">
        <f t="shared" si="48"/>
        <v>0.17803738317757009</v>
      </c>
    </row>
    <row r="430" spans="3:20" ht="15" customHeight="1" thickBot="1" x14ac:dyDescent="0.35">
      <c r="C430" s="82" t="s">
        <v>54</v>
      </c>
      <c r="D430" s="39" t="s">
        <v>58</v>
      </c>
      <c r="E430" s="37">
        <v>102</v>
      </c>
      <c r="F430" s="37">
        <v>3</v>
      </c>
      <c r="G430" s="37">
        <v>2</v>
      </c>
      <c r="H430" s="37">
        <v>0</v>
      </c>
      <c r="I430" s="37">
        <v>442</v>
      </c>
      <c r="J430" s="39" t="s">
        <v>18</v>
      </c>
      <c r="K430" s="38">
        <v>17680</v>
      </c>
      <c r="L430" s="38">
        <v>35360</v>
      </c>
      <c r="M430" s="70">
        <f t="shared" si="42"/>
        <v>1473.3333333333333</v>
      </c>
      <c r="N430" s="70">
        <f t="shared" si="43"/>
        <v>2946.6666666666665</v>
      </c>
      <c r="O430" s="91">
        <f t="shared" si="44"/>
        <v>0.3</v>
      </c>
      <c r="P430" s="36">
        <f t="shared" si="45"/>
        <v>0.15</v>
      </c>
      <c r="Q430" s="66">
        <f>IF(OR(E430="",F430=""),"",ROUND((Supuestos!$B$2+Supuestos!$B$3)*(Supuestos!$B$4+Supuestos!$B$5*E430/Supuestos!$B$6)*IFERROR(VLOOKUP(TRIM(C430),Supuestos!$A$17:$B$29,2,FALSE),IFERROR(VLOOKUP(TRIM(D430),Supuestos!$A$17:$B$29,2,FALSE),1))+Supuestos!$B$7*VLOOKUP(MIN(F430,4),Supuestos!$D$2:$E$5,2,TRUE)+Supuestos!$B$8,0))</f>
        <v>129</v>
      </c>
      <c r="R430" s="73">
        <f t="shared" si="46"/>
        <v>571</v>
      </c>
      <c r="S430" s="76">
        <f t="shared" si="47"/>
        <v>0.38755656108597286</v>
      </c>
      <c r="T430" s="74">
        <f t="shared" si="48"/>
        <v>0.19377828054298643</v>
      </c>
    </row>
    <row r="431" spans="3:20" ht="15" customHeight="1" thickBot="1" x14ac:dyDescent="0.35">
      <c r="C431" s="82" t="s">
        <v>54</v>
      </c>
      <c r="D431" s="39" t="s">
        <v>58</v>
      </c>
      <c r="E431" s="37">
        <v>72</v>
      </c>
      <c r="F431" s="37">
        <v>3</v>
      </c>
      <c r="G431" s="37">
        <v>2</v>
      </c>
      <c r="H431" s="37">
        <v>0</v>
      </c>
      <c r="I431" s="37">
        <v>376</v>
      </c>
      <c r="J431" s="39" t="s">
        <v>18</v>
      </c>
      <c r="K431" s="38">
        <v>15040</v>
      </c>
      <c r="L431" s="38">
        <v>30080</v>
      </c>
      <c r="M431" s="70">
        <f t="shared" si="42"/>
        <v>1253.3333333333333</v>
      </c>
      <c r="N431" s="70">
        <f t="shared" si="43"/>
        <v>2506.6666666666665</v>
      </c>
      <c r="O431" s="91">
        <f t="shared" si="44"/>
        <v>0.30000000000000004</v>
      </c>
      <c r="P431" s="36">
        <f t="shared" si="45"/>
        <v>0.15000000000000002</v>
      </c>
      <c r="Q431" s="66">
        <f>IF(OR(E431="",F431=""),"",ROUND((Supuestos!$B$2+Supuestos!$B$3)*(Supuestos!$B$4+Supuestos!$B$5*E431/Supuestos!$B$6)*IFERROR(VLOOKUP(TRIM(C431),Supuestos!$A$17:$B$29,2,FALSE),IFERROR(VLOOKUP(TRIM(D431),Supuestos!$A$17:$B$29,2,FALSE),1))+Supuestos!$B$7*VLOOKUP(MIN(F431,4),Supuestos!$D$2:$E$5,2,TRUE)+Supuestos!$B$8,0))</f>
        <v>120</v>
      </c>
      <c r="R431" s="73">
        <f t="shared" si="46"/>
        <v>496</v>
      </c>
      <c r="S431" s="76">
        <f t="shared" si="47"/>
        <v>0.39574468085106385</v>
      </c>
      <c r="T431" s="74">
        <f t="shared" si="48"/>
        <v>0.19787234042553192</v>
      </c>
    </row>
    <row r="432" spans="3:20" ht="15" customHeight="1" thickBot="1" x14ac:dyDescent="0.35">
      <c r="C432" s="82" t="s">
        <v>54</v>
      </c>
      <c r="D432" s="39" t="s">
        <v>58</v>
      </c>
      <c r="E432" s="37">
        <v>72</v>
      </c>
      <c r="F432" s="37">
        <v>2</v>
      </c>
      <c r="G432" s="37">
        <v>2</v>
      </c>
      <c r="H432" s="37">
        <v>0</v>
      </c>
      <c r="I432" s="37">
        <v>378</v>
      </c>
      <c r="J432" s="37" t="s">
        <v>21</v>
      </c>
      <c r="K432" s="38">
        <v>15120</v>
      </c>
      <c r="L432" s="38">
        <v>30240</v>
      </c>
      <c r="M432" s="70">
        <f t="shared" si="42"/>
        <v>1260</v>
      </c>
      <c r="N432" s="70">
        <f t="shared" si="43"/>
        <v>2520</v>
      </c>
      <c r="O432" s="91">
        <f t="shared" si="44"/>
        <v>0.3</v>
      </c>
      <c r="P432" s="36">
        <f t="shared" si="45"/>
        <v>0.15</v>
      </c>
      <c r="Q432" s="66">
        <f>IF(OR(E432="",F432=""),"",ROUND((Supuestos!$B$2+Supuestos!$B$3)*(Supuestos!$B$4+Supuestos!$B$5*E432/Supuestos!$B$6)*IFERROR(VLOOKUP(TRIM(C432),Supuestos!$A$17:$B$29,2,FALSE),IFERROR(VLOOKUP(TRIM(D432),Supuestos!$A$17:$B$29,2,FALSE),1))+Supuestos!$B$7*VLOOKUP(MIN(F432,4),Supuestos!$D$2:$E$5,2,TRUE)+Supuestos!$B$8,0))</f>
        <v>116</v>
      </c>
      <c r="R432" s="73">
        <f t="shared" si="46"/>
        <v>494</v>
      </c>
      <c r="S432" s="76">
        <f t="shared" si="47"/>
        <v>0.39206349206349206</v>
      </c>
      <c r="T432" s="74">
        <f t="shared" si="48"/>
        <v>0.19603174603174603</v>
      </c>
    </row>
    <row r="433" spans="3:20" ht="15" customHeight="1" thickBot="1" x14ac:dyDescent="0.35">
      <c r="C433" s="82" t="s">
        <v>54</v>
      </c>
      <c r="D433" s="39" t="s">
        <v>58</v>
      </c>
      <c r="E433" s="37">
        <v>103</v>
      </c>
      <c r="F433" s="37">
        <v>3</v>
      </c>
      <c r="G433" s="37">
        <v>2</v>
      </c>
      <c r="H433" s="37">
        <v>0</v>
      </c>
      <c r="I433" s="37">
        <v>448</v>
      </c>
      <c r="J433" s="39" t="s">
        <v>18</v>
      </c>
      <c r="K433" s="38">
        <v>17920</v>
      </c>
      <c r="L433" s="38">
        <v>35840</v>
      </c>
      <c r="M433" s="70">
        <f t="shared" si="42"/>
        <v>1493.3333333333333</v>
      </c>
      <c r="N433" s="70">
        <f t="shared" si="43"/>
        <v>2986.6666666666665</v>
      </c>
      <c r="O433" s="91">
        <f t="shared" si="44"/>
        <v>0.3</v>
      </c>
      <c r="P433" s="36">
        <f t="shared" si="45"/>
        <v>0.15</v>
      </c>
      <c r="Q433" s="66">
        <f>IF(OR(E433="",F433=""),"",ROUND((Supuestos!$B$2+Supuestos!$B$3)*(Supuestos!$B$4+Supuestos!$B$5*E433/Supuestos!$B$6)*IFERROR(VLOOKUP(TRIM(C433),Supuestos!$A$17:$B$29,2,FALSE),IFERROR(VLOOKUP(TRIM(D433),Supuestos!$A$17:$B$29,2,FALSE),1))+Supuestos!$B$7*VLOOKUP(MIN(F433,4),Supuestos!$D$2:$E$5,2,TRUE)+Supuestos!$B$8,0))</f>
        <v>129</v>
      </c>
      <c r="R433" s="73">
        <f t="shared" si="46"/>
        <v>577</v>
      </c>
      <c r="S433" s="76">
        <f t="shared" si="47"/>
        <v>0.38638392857142861</v>
      </c>
      <c r="T433" s="74">
        <f t="shared" si="48"/>
        <v>0.19319196428571431</v>
      </c>
    </row>
    <row r="434" spans="3:20" ht="15" customHeight="1" thickBot="1" x14ac:dyDescent="0.35">
      <c r="C434" s="82" t="s">
        <v>54</v>
      </c>
      <c r="D434" s="39" t="s">
        <v>58</v>
      </c>
      <c r="E434" s="37">
        <v>105</v>
      </c>
      <c r="F434" s="37">
        <v>3</v>
      </c>
      <c r="G434" s="37">
        <v>2</v>
      </c>
      <c r="H434" s="37">
        <v>0</v>
      </c>
      <c r="I434" s="37">
        <v>455</v>
      </c>
      <c r="J434" s="39" t="s">
        <v>18</v>
      </c>
      <c r="K434" s="38">
        <v>18200</v>
      </c>
      <c r="L434" s="38">
        <v>36400</v>
      </c>
      <c r="M434" s="70">
        <f t="shared" si="42"/>
        <v>1516.6666666666667</v>
      </c>
      <c r="N434" s="70">
        <f t="shared" si="43"/>
        <v>3033.3333333333335</v>
      </c>
      <c r="O434" s="91">
        <f t="shared" si="44"/>
        <v>0.3</v>
      </c>
      <c r="P434" s="36">
        <f t="shared" si="45"/>
        <v>0.15</v>
      </c>
      <c r="Q434" s="66">
        <f>IF(OR(E434="",F434=""),"",ROUND((Supuestos!$B$2+Supuestos!$B$3)*(Supuestos!$B$4+Supuestos!$B$5*E434/Supuestos!$B$6)*IFERROR(VLOOKUP(TRIM(C434),Supuestos!$A$17:$B$29,2,FALSE),IFERROR(VLOOKUP(TRIM(D434),Supuestos!$A$17:$B$29,2,FALSE),1))+Supuestos!$B$7*VLOOKUP(MIN(F434,4),Supuestos!$D$2:$E$5,2,TRUE)+Supuestos!$B$8,0))</f>
        <v>129</v>
      </c>
      <c r="R434" s="73">
        <f t="shared" si="46"/>
        <v>584</v>
      </c>
      <c r="S434" s="76">
        <f t="shared" si="47"/>
        <v>0.38505494505494503</v>
      </c>
      <c r="T434" s="74">
        <f t="shared" si="48"/>
        <v>0.19252747252747252</v>
      </c>
    </row>
    <row r="435" spans="3:20" ht="15" customHeight="1" thickBot="1" x14ac:dyDescent="0.35">
      <c r="C435" s="82" t="s">
        <v>54</v>
      </c>
      <c r="D435" s="39" t="s">
        <v>59</v>
      </c>
      <c r="E435" s="37">
        <v>93</v>
      </c>
      <c r="F435" s="37">
        <v>3</v>
      </c>
      <c r="G435" s="37">
        <v>0</v>
      </c>
      <c r="H435" s="37">
        <v>0</v>
      </c>
      <c r="I435" s="37">
        <v>593</v>
      </c>
      <c r="J435" s="39" t="s">
        <v>18</v>
      </c>
      <c r="K435" s="38">
        <v>23720</v>
      </c>
      <c r="L435" s="38">
        <v>47440</v>
      </c>
      <c r="M435" s="70">
        <f t="shared" si="42"/>
        <v>1976.6666666666667</v>
      </c>
      <c r="N435" s="70">
        <f t="shared" si="43"/>
        <v>3953.3333333333335</v>
      </c>
      <c r="O435" s="91">
        <f t="shared" si="44"/>
        <v>0.3</v>
      </c>
      <c r="P435" s="36">
        <f t="shared" si="45"/>
        <v>0.15</v>
      </c>
      <c r="Q435" s="66">
        <f>IF(OR(E435="",F435=""),"",ROUND((Supuestos!$B$2+Supuestos!$B$3)*(Supuestos!$B$4+Supuestos!$B$5*E435/Supuestos!$B$6)*IFERROR(VLOOKUP(TRIM(C435),Supuestos!$A$17:$B$29,2,FALSE),IFERROR(VLOOKUP(TRIM(D435),Supuestos!$A$17:$B$29,2,FALSE),1))+Supuestos!$B$7*VLOOKUP(MIN(F435,4),Supuestos!$D$2:$E$5,2,TRUE)+Supuestos!$B$8,0))</f>
        <v>126</v>
      </c>
      <c r="R435" s="73">
        <f t="shared" si="46"/>
        <v>719</v>
      </c>
      <c r="S435" s="76">
        <f t="shared" si="47"/>
        <v>0.36374367622259696</v>
      </c>
      <c r="T435" s="74">
        <f t="shared" si="48"/>
        <v>0.18187183811129848</v>
      </c>
    </row>
    <row r="436" spans="3:20" ht="15" customHeight="1" thickBot="1" x14ac:dyDescent="0.35">
      <c r="C436" s="82" t="s">
        <v>54</v>
      </c>
      <c r="D436" s="39" t="s">
        <v>59</v>
      </c>
      <c r="E436" s="37">
        <v>93</v>
      </c>
      <c r="F436" s="37">
        <v>3</v>
      </c>
      <c r="G436" s="37">
        <v>0</v>
      </c>
      <c r="H436" s="37">
        <v>0</v>
      </c>
      <c r="I436" s="37">
        <v>593</v>
      </c>
      <c r="J436" s="39" t="s">
        <v>18</v>
      </c>
      <c r="K436" s="38">
        <v>23720</v>
      </c>
      <c r="L436" s="38">
        <v>47440</v>
      </c>
      <c r="M436" s="70">
        <f t="shared" si="42"/>
        <v>1976.6666666666667</v>
      </c>
      <c r="N436" s="70">
        <f t="shared" si="43"/>
        <v>3953.3333333333335</v>
      </c>
      <c r="O436" s="91">
        <f t="shared" si="44"/>
        <v>0.3</v>
      </c>
      <c r="P436" s="36">
        <f t="shared" si="45"/>
        <v>0.15</v>
      </c>
      <c r="Q436" s="66">
        <f>IF(OR(E436="",F436=""),"",ROUND((Supuestos!$B$2+Supuestos!$B$3)*(Supuestos!$B$4+Supuestos!$B$5*E436/Supuestos!$B$6)*IFERROR(VLOOKUP(TRIM(C436),Supuestos!$A$17:$B$29,2,FALSE),IFERROR(VLOOKUP(TRIM(D436),Supuestos!$A$17:$B$29,2,FALSE),1))+Supuestos!$B$7*VLOOKUP(MIN(F436,4),Supuestos!$D$2:$E$5,2,TRUE)+Supuestos!$B$8,0))</f>
        <v>126</v>
      </c>
      <c r="R436" s="73">
        <f t="shared" si="46"/>
        <v>719</v>
      </c>
      <c r="S436" s="76">
        <f t="shared" si="47"/>
        <v>0.36374367622259696</v>
      </c>
      <c r="T436" s="74">
        <f t="shared" si="48"/>
        <v>0.18187183811129848</v>
      </c>
    </row>
    <row r="437" spans="3:20" ht="15" customHeight="1" thickBot="1" x14ac:dyDescent="0.35">
      <c r="C437" s="82" t="s">
        <v>54</v>
      </c>
      <c r="D437" s="39" t="s">
        <v>59</v>
      </c>
      <c r="E437" s="37">
        <v>93</v>
      </c>
      <c r="F437" s="37">
        <v>3</v>
      </c>
      <c r="G437" s="37">
        <v>0</v>
      </c>
      <c r="H437" s="37">
        <v>0</v>
      </c>
      <c r="I437" s="37">
        <v>593</v>
      </c>
      <c r="J437" s="39" t="s">
        <v>18</v>
      </c>
      <c r="K437" s="38">
        <v>23720</v>
      </c>
      <c r="L437" s="38">
        <v>47440</v>
      </c>
      <c r="M437" s="70">
        <f t="shared" si="42"/>
        <v>1976.6666666666667</v>
      </c>
      <c r="N437" s="70">
        <f t="shared" si="43"/>
        <v>3953.3333333333335</v>
      </c>
      <c r="O437" s="91">
        <f t="shared" si="44"/>
        <v>0.3</v>
      </c>
      <c r="P437" s="36">
        <f t="shared" si="45"/>
        <v>0.15</v>
      </c>
      <c r="Q437" s="66">
        <f>IF(OR(E437="",F437=""),"",ROUND((Supuestos!$B$2+Supuestos!$B$3)*(Supuestos!$B$4+Supuestos!$B$5*E437/Supuestos!$B$6)*IFERROR(VLOOKUP(TRIM(C437),Supuestos!$A$17:$B$29,2,FALSE),IFERROR(VLOOKUP(TRIM(D437),Supuestos!$A$17:$B$29,2,FALSE),1))+Supuestos!$B$7*VLOOKUP(MIN(F437,4),Supuestos!$D$2:$E$5,2,TRUE)+Supuestos!$B$8,0))</f>
        <v>126</v>
      </c>
      <c r="R437" s="73">
        <f t="shared" si="46"/>
        <v>719</v>
      </c>
      <c r="S437" s="76">
        <f t="shared" si="47"/>
        <v>0.36374367622259696</v>
      </c>
      <c r="T437" s="74">
        <f t="shared" si="48"/>
        <v>0.18187183811129848</v>
      </c>
    </row>
    <row r="438" spans="3:20" ht="15" customHeight="1" thickBot="1" x14ac:dyDescent="0.35">
      <c r="C438" s="82" t="s">
        <v>54</v>
      </c>
      <c r="D438" s="39" t="s">
        <v>59</v>
      </c>
      <c r="E438" s="37">
        <v>93</v>
      </c>
      <c r="F438" s="37">
        <v>3</v>
      </c>
      <c r="G438" s="37">
        <v>0</v>
      </c>
      <c r="H438" s="37">
        <v>0</v>
      </c>
      <c r="I438" s="37">
        <v>593</v>
      </c>
      <c r="J438" s="39" t="s">
        <v>18</v>
      </c>
      <c r="K438" s="38">
        <v>23720</v>
      </c>
      <c r="L438" s="38">
        <v>47440</v>
      </c>
      <c r="M438" s="70">
        <f t="shared" si="42"/>
        <v>1976.6666666666667</v>
      </c>
      <c r="N438" s="70">
        <f t="shared" si="43"/>
        <v>3953.3333333333335</v>
      </c>
      <c r="O438" s="91">
        <f t="shared" si="44"/>
        <v>0.3</v>
      </c>
      <c r="P438" s="36">
        <f t="shared" si="45"/>
        <v>0.15</v>
      </c>
      <c r="Q438" s="66">
        <f>IF(OR(E438="",F438=""),"",ROUND((Supuestos!$B$2+Supuestos!$B$3)*(Supuestos!$B$4+Supuestos!$B$5*E438/Supuestos!$B$6)*IFERROR(VLOOKUP(TRIM(C438),Supuestos!$A$17:$B$29,2,FALSE),IFERROR(VLOOKUP(TRIM(D438),Supuestos!$A$17:$B$29,2,FALSE),1))+Supuestos!$B$7*VLOOKUP(MIN(F438,4),Supuestos!$D$2:$E$5,2,TRUE)+Supuestos!$B$8,0))</f>
        <v>126</v>
      </c>
      <c r="R438" s="73">
        <f t="shared" si="46"/>
        <v>719</v>
      </c>
      <c r="S438" s="76">
        <f t="shared" si="47"/>
        <v>0.36374367622259696</v>
      </c>
      <c r="T438" s="74">
        <f t="shared" si="48"/>
        <v>0.18187183811129848</v>
      </c>
    </row>
    <row r="439" spans="3:20" ht="15" customHeight="1" thickBot="1" x14ac:dyDescent="0.35">
      <c r="C439" s="82" t="s">
        <v>54</v>
      </c>
      <c r="D439" s="39" t="s">
        <v>59</v>
      </c>
      <c r="E439" s="37">
        <v>93</v>
      </c>
      <c r="F439" s="37">
        <v>3</v>
      </c>
      <c r="G439" s="37">
        <v>0</v>
      </c>
      <c r="H439" s="37">
        <v>0</v>
      </c>
      <c r="I439" s="37">
        <v>593</v>
      </c>
      <c r="J439" s="39" t="s">
        <v>18</v>
      </c>
      <c r="K439" s="38">
        <v>23720</v>
      </c>
      <c r="L439" s="38">
        <v>47440</v>
      </c>
      <c r="M439" s="70">
        <f t="shared" si="42"/>
        <v>1976.6666666666667</v>
      </c>
      <c r="N439" s="70">
        <f t="shared" si="43"/>
        <v>3953.3333333333335</v>
      </c>
      <c r="O439" s="91">
        <f t="shared" si="44"/>
        <v>0.3</v>
      </c>
      <c r="P439" s="36">
        <f t="shared" si="45"/>
        <v>0.15</v>
      </c>
      <c r="Q439" s="66">
        <f>IF(OR(E439="",F439=""),"",ROUND((Supuestos!$B$2+Supuestos!$B$3)*(Supuestos!$B$4+Supuestos!$B$5*E439/Supuestos!$B$6)*IFERROR(VLOOKUP(TRIM(C439),Supuestos!$A$17:$B$29,2,FALSE),IFERROR(VLOOKUP(TRIM(D439),Supuestos!$A$17:$B$29,2,FALSE),1))+Supuestos!$B$7*VLOOKUP(MIN(F439,4),Supuestos!$D$2:$E$5,2,TRUE)+Supuestos!$B$8,0))</f>
        <v>126</v>
      </c>
      <c r="R439" s="73">
        <f t="shared" si="46"/>
        <v>719</v>
      </c>
      <c r="S439" s="76">
        <f t="shared" si="47"/>
        <v>0.36374367622259696</v>
      </c>
      <c r="T439" s="74">
        <f t="shared" si="48"/>
        <v>0.18187183811129848</v>
      </c>
    </row>
    <row r="440" spans="3:20" ht="15" customHeight="1" thickBot="1" x14ac:dyDescent="0.35">
      <c r="C440" s="82" t="s">
        <v>54</v>
      </c>
      <c r="D440" s="40" t="s">
        <v>59</v>
      </c>
      <c r="E440" s="34">
        <v>93</v>
      </c>
      <c r="F440" s="34">
        <v>3</v>
      </c>
      <c r="G440" s="34">
        <v>0</v>
      </c>
      <c r="H440" s="34">
        <v>1</v>
      </c>
      <c r="I440" s="34">
        <v>593</v>
      </c>
      <c r="J440" s="40" t="s">
        <v>18</v>
      </c>
      <c r="K440" s="35">
        <v>23720</v>
      </c>
      <c r="L440" s="35">
        <v>47440</v>
      </c>
      <c r="M440" s="70">
        <f t="shared" si="42"/>
        <v>1976.6666666666667</v>
      </c>
      <c r="N440" s="70">
        <f t="shared" si="43"/>
        <v>3953.3333333333335</v>
      </c>
      <c r="O440" s="91">
        <f t="shared" si="44"/>
        <v>0.3</v>
      </c>
      <c r="P440" s="36">
        <f t="shared" si="45"/>
        <v>0.15</v>
      </c>
      <c r="Q440" s="66">
        <f>IF(OR(E440="",F440=""),"",ROUND((Supuestos!$B$2+Supuestos!$B$3)*(Supuestos!$B$4+Supuestos!$B$5*E440/Supuestos!$B$6)*IFERROR(VLOOKUP(TRIM(C440),Supuestos!$A$17:$B$29,2,FALSE),IFERROR(VLOOKUP(TRIM(D440),Supuestos!$A$17:$B$29,2,FALSE),1))+Supuestos!$B$7*VLOOKUP(MIN(F440,4),Supuestos!$D$2:$E$5,2,TRUE)+Supuestos!$B$8,0))</f>
        <v>126</v>
      </c>
      <c r="R440" s="73">
        <f t="shared" si="46"/>
        <v>719</v>
      </c>
      <c r="S440" s="76">
        <f t="shared" si="47"/>
        <v>0.36374367622259696</v>
      </c>
      <c r="T440" s="74">
        <f t="shared" si="48"/>
        <v>0.18187183811129848</v>
      </c>
    </row>
    <row r="441" spans="3:20" ht="15" customHeight="1" thickBot="1" x14ac:dyDescent="0.35">
      <c r="C441" s="82" t="s">
        <v>54</v>
      </c>
      <c r="D441" s="39" t="s">
        <v>59</v>
      </c>
      <c r="E441" s="37">
        <v>93</v>
      </c>
      <c r="F441" s="37">
        <v>3</v>
      </c>
      <c r="G441" s="37">
        <v>0</v>
      </c>
      <c r="H441" s="37">
        <v>1</v>
      </c>
      <c r="I441" s="37">
        <v>593</v>
      </c>
      <c r="J441" s="39" t="s">
        <v>18</v>
      </c>
      <c r="K441" s="38">
        <v>23720</v>
      </c>
      <c r="L441" s="38">
        <v>47440</v>
      </c>
      <c r="M441" s="70">
        <f t="shared" ref="M441:M504" si="49">K441/12</f>
        <v>1976.6666666666667</v>
      </c>
      <c r="N441" s="70">
        <f t="shared" ref="N441:N504" si="50">L441/12</f>
        <v>3953.3333333333335</v>
      </c>
      <c r="O441" s="91">
        <f t="shared" ref="O441:O504" si="51">I441/M441</f>
        <v>0.3</v>
      </c>
      <c r="P441" s="36">
        <f t="shared" ref="P441:P504" si="52">I441/N441</f>
        <v>0.15</v>
      </c>
      <c r="Q441" s="66">
        <f>IF(OR(E441="",F441=""),"",ROUND((Supuestos!$B$2+Supuestos!$B$3)*(Supuestos!$B$4+Supuestos!$B$5*E441/Supuestos!$B$6)*IFERROR(VLOOKUP(TRIM(C441),Supuestos!$A$17:$B$29,2,FALSE),IFERROR(VLOOKUP(TRIM(D441),Supuestos!$A$17:$B$29,2,FALSE),1))+Supuestos!$B$7*VLOOKUP(MIN(F441,4),Supuestos!$D$2:$E$5,2,TRUE)+Supuestos!$B$8,0))</f>
        <v>126</v>
      </c>
      <c r="R441" s="73">
        <f t="shared" si="46"/>
        <v>719</v>
      </c>
      <c r="S441" s="76">
        <f t="shared" si="47"/>
        <v>0.36374367622259696</v>
      </c>
      <c r="T441" s="74">
        <f t="shared" si="48"/>
        <v>0.18187183811129848</v>
      </c>
    </row>
    <row r="442" spans="3:20" ht="15" customHeight="1" thickBot="1" x14ac:dyDescent="0.35">
      <c r="C442" s="82" t="s">
        <v>54</v>
      </c>
      <c r="D442" s="39" t="s">
        <v>59</v>
      </c>
      <c r="E442" s="37">
        <v>93</v>
      </c>
      <c r="F442" s="37">
        <v>3</v>
      </c>
      <c r="G442" s="37">
        <v>0</v>
      </c>
      <c r="H442" s="37">
        <v>1</v>
      </c>
      <c r="I442" s="37">
        <v>593</v>
      </c>
      <c r="J442" s="39" t="s">
        <v>18</v>
      </c>
      <c r="K442" s="38">
        <v>23720</v>
      </c>
      <c r="L442" s="38">
        <v>47440</v>
      </c>
      <c r="M442" s="70">
        <f t="shared" si="49"/>
        <v>1976.6666666666667</v>
      </c>
      <c r="N442" s="70">
        <f t="shared" si="50"/>
        <v>3953.3333333333335</v>
      </c>
      <c r="O442" s="91">
        <f t="shared" si="51"/>
        <v>0.3</v>
      </c>
      <c r="P442" s="36">
        <f t="shared" si="52"/>
        <v>0.15</v>
      </c>
      <c r="Q442" s="66">
        <f>IF(OR(E442="",F442=""),"",ROUND((Supuestos!$B$2+Supuestos!$B$3)*(Supuestos!$B$4+Supuestos!$B$5*E442/Supuestos!$B$6)*IFERROR(VLOOKUP(TRIM(C442),Supuestos!$A$17:$B$29,2,FALSE),IFERROR(VLOOKUP(TRIM(D442),Supuestos!$A$17:$B$29,2,FALSE),1))+Supuestos!$B$7*VLOOKUP(MIN(F442,4),Supuestos!$D$2:$E$5,2,TRUE)+Supuestos!$B$8,0))</f>
        <v>126</v>
      </c>
      <c r="R442" s="73">
        <f t="shared" ref="R442:R505" si="53">Q442+I442</f>
        <v>719</v>
      </c>
      <c r="S442" s="76">
        <f t="shared" ref="S442:S505" si="54">R442/M442</f>
        <v>0.36374367622259696</v>
      </c>
      <c r="T442" s="74">
        <f t="shared" ref="T442:T505" si="55">R442/N442</f>
        <v>0.18187183811129848</v>
      </c>
    </row>
    <row r="443" spans="3:20" ht="15" customHeight="1" thickBot="1" x14ac:dyDescent="0.35">
      <c r="C443" s="82" t="s">
        <v>54</v>
      </c>
      <c r="D443" s="39" t="s">
        <v>59</v>
      </c>
      <c r="E443" s="37">
        <v>93</v>
      </c>
      <c r="F443" s="37">
        <v>3</v>
      </c>
      <c r="G443" s="37">
        <v>0</v>
      </c>
      <c r="H443" s="37">
        <v>1</v>
      </c>
      <c r="I443" s="37">
        <v>593</v>
      </c>
      <c r="J443" s="39" t="s">
        <v>18</v>
      </c>
      <c r="K443" s="38">
        <v>23720</v>
      </c>
      <c r="L443" s="38">
        <v>47440</v>
      </c>
      <c r="M443" s="70">
        <f t="shared" si="49"/>
        <v>1976.6666666666667</v>
      </c>
      <c r="N443" s="70">
        <f t="shared" si="50"/>
        <v>3953.3333333333335</v>
      </c>
      <c r="O443" s="91">
        <f t="shared" si="51"/>
        <v>0.3</v>
      </c>
      <c r="P443" s="36">
        <f t="shared" si="52"/>
        <v>0.15</v>
      </c>
      <c r="Q443" s="66">
        <f>IF(OR(E443="",F443=""),"",ROUND((Supuestos!$B$2+Supuestos!$B$3)*(Supuestos!$B$4+Supuestos!$B$5*E443/Supuestos!$B$6)*IFERROR(VLOOKUP(TRIM(C443),Supuestos!$A$17:$B$29,2,FALSE),IFERROR(VLOOKUP(TRIM(D443),Supuestos!$A$17:$B$29,2,FALSE),1))+Supuestos!$B$7*VLOOKUP(MIN(F443,4),Supuestos!$D$2:$E$5,2,TRUE)+Supuestos!$B$8,0))</f>
        <v>126</v>
      </c>
      <c r="R443" s="73">
        <f t="shared" si="53"/>
        <v>719</v>
      </c>
      <c r="S443" s="76">
        <f t="shared" si="54"/>
        <v>0.36374367622259696</v>
      </c>
      <c r="T443" s="74">
        <f t="shared" si="55"/>
        <v>0.18187183811129848</v>
      </c>
    </row>
    <row r="444" spans="3:20" ht="15" customHeight="1" thickBot="1" x14ac:dyDescent="0.35">
      <c r="C444" s="82" t="s">
        <v>54</v>
      </c>
      <c r="D444" s="39" t="s">
        <v>59</v>
      </c>
      <c r="E444" s="37">
        <v>93</v>
      </c>
      <c r="F444" s="37">
        <v>3</v>
      </c>
      <c r="G444" s="37">
        <v>0</v>
      </c>
      <c r="H444" s="37">
        <v>1</v>
      </c>
      <c r="I444" s="37">
        <v>593</v>
      </c>
      <c r="J444" s="39" t="s">
        <v>18</v>
      </c>
      <c r="K444" s="38">
        <v>23720</v>
      </c>
      <c r="L444" s="38">
        <v>47440</v>
      </c>
      <c r="M444" s="70">
        <f t="shared" si="49"/>
        <v>1976.6666666666667</v>
      </c>
      <c r="N444" s="70">
        <f t="shared" si="50"/>
        <v>3953.3333333333335</v>
      </c>
      <c r="O444" s="91">
        <f t="shared" si="51"/>
        <v>0.3</v>
      </c>
      <c r="P444" s="36">
        <f t="shared" si="52"/>
        <v>0.15</v>
      </c>
      <c r="Q444" s="66">
        <f>IF(OR(E444="",F444=""),"",ROUND((Supuestos!$B$2+Supuestos!$B$3)*(Supuestos!$B$4+Supuestos!$B$5*E444/Supuestos!$B$6)*IFERROR(VLOOKUP(TRIM(C444),Supuestos!$A$17:$B$29,2,FALSE),IFERROR(VLOOKUP(TRIM(D444),Supuestos!$A$17:$B$29,2,FALSE),1))+Supuestos!$B$7*VLOOKUP(MIN(F444,4),Supuestos!$D$2:$E$5,2,TRUE)+Supuestos!$B$8,0))</f>
        <v>126</v>
      </c>
      <c r="R444" s="73">
        <f t="shared" si="53"/>
        <v>719</v>
      </c>
      <c r="S444" s="76">
        <f t="shared" si="54"/>
        <v>0.36374367622259696</v>
      </c>
      <c r="T444" s="74">
        <f t="shared" si="55"/>
        <v>0.18187183811129848</v>
      </c>
    </row>
    <row r="445" spans="3:20" ht="15" customHeight="1" thickBot="1" x14ac:dyDescent="0.35">
      <c r="C445" s="82" t="s">
        <v>54</v>
      </c>
      <c r="D445" s="39" t="s">
        <v>59</v>
      </c>
      <c r="E445" s="37">
        <v>93</v>
      </c>
      <c r="F445" s="37">
        <v>3</v>
      </c>
      <c r="G445" s="37">
        <v>0</v>
      </c>
      <c r="H445" s="37">
        <v>1</v>
      </c>
      <c r="I445" s="37">
        <v>593</v>
      </c>
      <c r="J445" s="39" t="s">
        <v>18</v>
      </c>
      <c r="K445" s="38">
        <v>23720</v>
      </c>
      <c r="L445" s="38">
        <v>47440</v>
      </c>
      <c r="M445" s="70">
        <f t="shared" si="49"/>
        <v>1976.6666666666667</v>
      </c>
      <c r="N445" s="70">
        <f t="shared" si="50"/>
        <v>3953.3333333333335</v>
      </c>
      <c r="O445" s="91">
        <f t="shared" si="51"/>
        <v>0.3</v>
      </c>
      <c r="P445" s="36">
        <f t="shared" si="52"/>
        <v>0.15</v>
      </c>
      <c r="Q445" s="66">
        <f>IF(OR(E445="",F445=""),"",ROUND((Supuestos!$B$2+Supuestos!$B$3)*(Supuestos!$B$4+Supuestos!$B$5*E445/Supuestos!$B$6)*IFERROR(VLOOKUP(TRIM(C445),Supuestos!$A$17:$B$29,2,FALSE),IFERROR(VLOOKUP(TRIM(D445),Supuestos!$A$17:$B$29,2,FALSE),1))+Supuestos!$B$7*VLOOKUP(MIN(F445,4),Supuestos!$D$2:$E$5,2,TRUE)+Supuestos!$B$8,0))</f>
        <v>126</v>
      </c>
      <c r="R445" s="73">
        <f t="shared" si="53"/>
        <v>719</v>
      </c>
      <c r="S445" s="76">
        <f t="shared" si="54"/>
        <v>0.36374367622259696</v>
      </c>
      <c r="T445" s="74">
        <f t="shared" si="55"/>
        <v>0.18187183811129848</v>
      </c>
    </row>
    <row r="446" spans="3:20" ht="15" customHeight="1" thickBot="1" x14ac:dyDescent="0.35">
      <c r="C446" s="82" t="s">
        <v>54</v>
      </c>
      <c r="D446" s="39" t="s">
        <v>59</v>
      </c>
      <c r="E446" s="37">
        <v>93</v>
      </c>
      <c r="F446" s="37">
        <v>3</v>
      </c>
      <c r="G446" s="37">
        <v>0</v>
      </c>
      <c r="H446" s="37">
        <v>1</v>
      </c>
      <c r="I446" s="37">
        <v>593</v>
      </c>
      <c r="J446" s="39" t="s">
        <v>18</v>
      </c>
      <c r="K446" s="38">
        <v>23720</v>
      </c>
      <c r="L446" s="38">
        <v>47440</v>
      </c>
      <c r="M446" s="70">
        <f t="shared" si="49"/>
        <v>1976.6666666666667</v>
      </c>
      <c r="N446" s="70">
        <f t="shared" si="50"/>
        <v>3953.3333333333335</v>
      </c>
      <c r="O446" s="91">
        <f t="shared" si="51"/>
        <v>0.3</v>
      </c>
      <c r="P446" s="36">
        <f t="shared" si="52"/>
        <v>0.15</v>
      </c>
      <c r="Q446" s="66">
        <f>IF(OR(E446="",F446=""),"",ROUND((Supuestos!$B$2+Supuestos!$B$3)*(Supuestos!$B$4+Supuestos!$B$5*E446/Supuestos!$B$6)*IFERROR(VLOOKUP(TRIM(C446),Supuestos!$A$17:$B$29,2,FALSE),IFERROR(VLOOKUP(TRIM(D446),Supuestos!$A$17:$B$29,2,FALSE),1))+Supuestos!$B$7*VLOOKUP(MIN(F446,4),Supuestos!$D$2:$E$5,2,TRUE)+Supuestos!$B$8,0))</f>
        <v>126</v>
      </c>
      <c r="R446" s="73">
        <f t="shared" si="53"/>
        <v>719</v>
      </c>
      <c r="S446" s="76">
        <f t="shared" si="54"/>
        <v>0.36374367622259696</v>
      </c>
      <c r="T446" s="74">
        <f t="shared" si="55"/>
        <v>0.18187183811129848</v>
      </c>
    </row>
    <row r="447" spans="3:20" ht="15" customHeight="1" thickBot="1" x14ac:dyDescent="0.35">
      <c r="C447" s="82" t="s">
        <v>54</v>
      </c>
      <c r="D447" s="39" t="s">
        <v>59</v>
      </c>
      <c r="E447" s="37">
        <v>93</v>
      </c>
      <c r="F447" s="37">
        <v>3</v>
      </c>
      <c r="G447" s="37">
        <v>0</v>
      </c>
      <c r="H447" s="37">
        <v>1</v>
      </c>
      <c r="I447" s="37">
        <v>593</v>
      </c>
      <c r="J447" s="39" t="s">
        <v>18</v>
      </c>
      <c r="K447" s="38">
        <v>23720</v>
      </c>
      <c r="L447" s="38">
        <v>47440</v>
      </c>
      <c r="M447" s="70">
        <f t="shared" si="49"/>
        <v>1976.6666666666667</v>
      </c>
      <c r="N447" s="70">
        <f t="shared" si="50"/>
        <v>3953.3333333333335</v>
      </c>
      <c r="O447" s="91">
        <f t="shared" si="51"/>
        <v>0.3</v>
      </c>
      <c r="P447" s="36">
        <f t="shared" si="52"/>
        <v>0.15</v>
      </c>
      <c r="Q447" s="66">
        <f>IF(OR(E447="",F447=""),"",ROUND((Supuestos!$B$2+Supuestos!$B$3)*(Supuestos!$B$4+Supuestos!$B$5*E447/Supuestos!$B$6)*IFERROR(VLOOKUP(TRIM(C447),Supuestos!$A$17:$B$29,2,FALSE),IFERROR(VLOOKUP(TRIM(D447),Supuestos!$A$17:$B$29,2,FALSE),1))+Supuestos!$B$7*VLOOKUP(MIN(F447,4),Supuestos!$D$2:$E$5,2,TRUE)+Supuestos!$B$8,0))</f>
        <v>126</v>
      </c>
      <c r="R447" s="73">
        <f t="shared" si="53"/>
        <v>719</v>
      </c>
      <c r="S447" s="76">
        <f t="shared" si="54"/>
        <v>0.36374367622259696</v>
      </c>
      <c r="T447" s="74">
        <f t="shared" si="55"/>
        <v>0.18187183811129848</v>
      </c>
    </row>
    <row r="448" spans="3:20" ht="15" customHeight="1" thickBot="1" x14ac:dyDescent="0.35">
      <c r="C448" s="82" t="s">
        <v>54</v>
      </c>
      <c r="D448" s="78" t="s">
        <v>60</v>
      </c>
      <c r="E448" s="37">
        <v>101</v>
      </c>
      <c r="F448" s="37">
        <v>3</v>
      </c>
      <c r="G448" s="37">
        <v>0</v>
      </c>
      <c r="H448" s="37">
        <v>0</v>
      </c>
      <c r="I448" s="37">
        <v>607</v>
      </c>
      <c r="J448" s="39" t="s">
        <v>18</v>
      </c>
      <c r="K448" s="38">
        <v>24280</v>
      </c>
      <c r="L448" s="38">
        <v>48560</v>
      </c>
      <c r="M448" s="70">
        <f t="shared" si="49"/>
        <v>2023.3333333333333</v>
      </c>
      <c r="N448" s="70">
        <f t="shared" si="50"/>
        <v>4046.6666666666665</v>
      </c>
      <c r="O448" s="91">
        <f t="shared" si="51"/>
        <v>0.3</v>
      </c>
      <c r="P448" s="36">
        <f t="shared" si="52"/>
        <v>0.15</v>
      </c>
      <c r="Q448" s="66">
        <f>IF(OR(E448="",F448=""),"",ROUND((Supuestos!$B$2+Supuestos!$B$3)*(Supuestos!$B$4+Supuestos!$B$5*E448/Supuestos!$B$6)*IFERROR(VLOOKUP(TRIM(C448),Supuestos!$A$17:$B$29,2,FALSE),IFERROR(VLOOKUP(TRIM(D448),Supuestos!$A$17:$B$29,2,FALSE),1))+Supuestos!$B$7*VLOOKUP(MIN(F448,4),Supuestos!$D$2:$E$5,2,TRUE)+Supuestos!$B$8,0))</f>
        <v>128</v>
      </c>
      <c r="R448" s="73">
        <f t="shared" si="53"/>
        <v>735</v>
      </c>
      <c r="S448" s="76">
        <f t="shared" si="54"/>
        <v>0.36326194398682043</v>
      </c>
      <c r="T448" s="74">
        <f t="shared" si="55"/>
        <v>0.18163097199341022</v>
      </c>
    </row>
    <row r="449" spans="3:20" ht="15" customHeight="1" thickBot="1" x14ac:dyDescent="0.35">
      <c r="C449" s="82" t="s">
        <v>54</v>
      </c>
      <c r="D449" s="79" t="s">
        <v>60</v>
      </c>
      <c r="E449" s="34">
        <v>101</v>
      </c>
      <c r="F449" s="34">
        <v>3</v>
      </c>
      <c r="G449" s="34">
        <v>0</v>
      </c>
      <c r="H449" s="34">
        <v>0</v>
      </c>
      <c r="I449" s="34">
        <v>607</v>
      </c>
      <c r="J449" s="40" t="s">
        <v>18</v>
      </c>
      <c r="K449" s="35">
        <v>24280</v>
      </c>
      <c r="L449" s="35">
        <v>48560</v>
      </c>
      <c r="M449" s="70">
        <f t="shared" si="49"/>
        <v>2023.3333333333333</v>
      </c>
      <c r="N449" s="70">
        <f t="shared" si="50"/>
        <v>4046.6666666666665</v>
      </c>
      <c r="O449" s="91">
        <f t="shared" si="51"/>
        <v>0.3</v>
      </c>
      <c r="P449" s="36">
        <f t="shared" si="52"/>
        <v>0.15</v>
      </c>
      <c r="Q449" s="66">
        <f>IF(OR(E449="",F449=""),"",ROUND((Supuestos!$B$2+Supuestos!$B$3)*(Supuestos!$B$4+Supuestos!$B$5*E449/Supuestos!$B$6)*IFERROR(VLOOKUP(TRIM(C449),Supuestos!$A$17:$B$29,2,FALSE),IFERROR(VLOOKUP(TRIM(D449),Supuestos!$A$17:$B$29,2,FALSE),1))+Supuestos!$B$7*VLOOKUP(MIN(F449,4),Supuestos!$D$2:$E$5,2,TRUE)+Supuestos!$B$8,0))</f>
        <v>128</v>
      </c>
      <c r="R449" s="73">
        <f t="shared" si="53"/>
        <v>735</v>
      </c>
      <c r="S449" s="76">
        <f t="shared" si="54"/>
        <v>0.36326194398682043</v>
      </c>
      <c r="T449" s="74">
        <f t="shared" si="55"/>
        <v>0.18163097199341022</v>
      </c>
    </row>
    <row r="450" spans="3:20" ht="15" customHeight="1" thickBot="1" x14ac:dyDescent="0.35">
      <c r="C450" s="82" t="s">
        <v>54</v>
      </c>
      <c r="D450" s="78" t="s">
        <v>60</v>
      </c>
      <c r="E450" s="37">
        <v>93</v>
      </c>
      <c r="F450" s="37">
        <v>3</v>
      </c>
      <c r="G450" s="37">
        <v>0</v>
      </c>
      <c r="H450" s="37">
        <v>0</v>
      </c>
      <c r="I450" s="37">
        <v>574</v>
      </c>
      <c r="J450" s="39" t="s">
        <v>18</v>
      </c>
      <c r="K450" s="38">
        <v>22960</v>
      </c>
      <c r="L450" s="38">
        <v>45920</v>
      </c>
      <c r="M450" s="70">
        <f t="shared" si="49"/>
        <v>1913.3333333333333</v>
      </c>
      <c r="N450" s="70">
        <f t="shared" si="50"/>
        <v>3826.6666666666665</v>
      </c>
      <c r="O450" s="91">
        <f t="shared" si="51"/>
        <v>0.3</v>
      </c>
      <c r="P450" s="36">
        <f t="shared" si="52"/>
        <v>0.15</v>
      </c>
      <c r="Q450" s="66">
        <f>IF(OR(E450="",F450=""),"",ROUND((Supuestos!$B$2+Supuestos!$B$3)*(Supuestos!$B$4+Supuestos!$B$5*E450/Supuestos!$B$6)*IFERROR(VLOOKUP(TRIM(C450),Supuestos!$A$17:$B$29,2,FALSE),IFERROR(VLOOKUP(TRIM(D450),Supuestos!$A$17:$B$29,2,FALSE),1))+Supuestos!$B$7*VLOOKUP(MIN(F450,4),Supuestos!$D$2:$E$5,2,TRUE)+Supuestos!$B$8,0))</f>
        <v>126</v>
      </c>
      <c r="R450" s="73">
        <f t="shared" si="53"/>
        <v>700</v>
      </c>
      <c r="S450" s="76">
        <f t="shared" si="54"/>
        <v>0.36585365853658536</v>
      </c>
      <c r="T450" s="74">
        <f t="shared" si="55"/>
        <v>0.18292682926829268</v>
      </c>
    </row>
    <row r="451" spans="3:20" ht="15" customHeight="1" thickBot="1" x14ac:dyDescent="0.35">
      <c r="C451" s="82" t="s">
        <v>54</v>
      </c>
      <c r="D451" s="78" t="s">
        <v>60</v>
      </c>
      <c r="E451" s="37">
        <v>73</v>
      </c>
      <c r="F451" s="37">
        <v>2</v>
      </c>
      <c r="G451" s="37">
        <v>0</v>
      </c>
      <c r="H451" s="37">
        <v>0</v>
      </c>
      <c r="I451" s="37">
        <v>486</v>
      </c>
      <c r="J451" s="37" t="s">
        <v>21</v>
      </c>
      <c r="K451" s="38">
        <v>19440</v>
      </c>
      <c r="L451" s="38">
        <v>38880</v>
      </c>
      <c r="M451" s="70">
        <f t="shared" si="49"/>
        <v>1620</v>
      </c>
      <c r="N451" s="70">
        <f t="shared" si="50"/>
        <v>3240</v>
      </c>
      <c r="O451" s="91">
        <f t="shared" si="51"/>
        <v>0.3</v>
      </c>
      <c r="P451" s="36">
        <f t="shared" si="52"/>
        <v>0.15</v>
      </c>
      <c r="Q451" s="66">
        <f>IF(OR(E451="",F451=""),"",ROUND((Supuestos!$B$2+Supuestos!$B$3)*(Supuestos!$B$4+Supuestos!$B$5*E451/Supuestos!$B$6)*IFERROR(VLOOKUP(TRIM(C451),Supuestos!$A$17:$B$29,2,FALSE),IFERROR(VLOOKUP(TRIM(D451),Supuestos!$A$17:$B$29,2,FALSE),1))+Supuestos!$B$7*VLOOKUP(MIN(F451,4),Supuestos!$D$2:$E$5,2,TRUE)+Supuestos!$B$8,0))</f>
        <v>116</v>
      </c>
      <c r="R451" s="73">
        <f t="shared" si="53"/>
        <v>602</v>
      </c>
      <c r="S451" s="76">
        <f t="shared" si="54"/>
        <v>0.37160493827160496</v>
      </c>
      <c r="T451" s="74">
        <f t="shared" si="55"/>
        <v>0.18580246913580248</v>
      </c>
    </row>
    <row r="452" spans="3:20" ht="15" customHeight="1" thickBot="1" x14ac:dyDescent="0.35">
      <c r="C452" s="82" t="s">
        <v>54</v>
      </c>
      <c r="D452" s="78" t="s">
        <v>60</v>
      </c>
      <c r="E452" s="37">
        <v>101</v>
      </c>
      <c r="F452" s="37">
        <v>3</v>
      </c>
      <c r="G452" s="37">
        <v>0</v>
      </c>
      <c r="H452" s="37">
        <v>0</v>
      </c>
      <c r="I452" s="37">
        <v>607</v>
      </c>
      <c r="J452" s="39" t="s">
        <v>18</v>
      </c>
      <c r="K452" s="38">
        <v>24280</v>
      </c>
      <c r="L452" s="38">
        <v>48560</v>
      </c>
      <c r="M452" s="70">
        <f t="shared" si="49"/>
        <v>2023.3333333333333</v>
      </c>
      <c r="N452" s="70">
        <f t="shared" si="50"/>
        <v>4046.6666666666665</v>
      </c>
      <c r="O452" s="91">
        <f t="shared" si="51"/>
        <v>0.3</v>
      </c>
      <c r="P452" s="36">
        <f t="shared" si="52"/>
        <v>0.15</v>
      </c>
      <c r="Q452" s="66">
        <f>IF(OR(E452="",F452=""),"",ROUND((Supuestos!$B$2+Supuestos!$B$3)*(Supuestos!$B$4+Supuestos!$B$5*E452/Supuestos!$B$6)*IFERROR(VLOOKUP(TRIM(C452),Supuestos!$A$17:$B$29,2,FALSE),IFERROR(VLOOKUP(TRIM(D452),Supuestos!$A$17:$B$29,2,FALSE),1))+Supuestos!$B$7*VLOOKUP(MIN(F452,4),Supuestos!$D$2:$E$5,2,TRUE)+Supuestos!$B$8,0))</f>
        <v>128</v>
      </c>
      <c r="R452" s="73">
        <f t="shared" si="53"/>
        <v>735</v>
      </c>
      <c r="S452" s="76">
        <f t="shared" si="54"/>
        <v>0.36326194398682043</v>
      </c>
      <c r="T452" s="74">
        <f t="shared" si="55"/>
        <v>0.18163097199341022</v>
      </c>
    </row>
    <row r="453" spans="3:20" ht="15" customHeight="1" thickBot="1" x14ac:dyDescent="0.35">
      <c r="C453" s="82" t="s">
        <v>54</v>
      </c>
      <c r="D453" s="78" t="s">
        <v>60</v>
      </c>
      <c r="E453" s="37">
        <v>101</v>
      </c>
      <c r="F453" s="37">
        <v>2</v>
      </c>
      <c r="G453" s="37">
        <v>0</v>
      </c>
      <c r="H453" s="37">
        <v>0</v>
      </c>
      <c r="I453" s="37">
        <v>607</v>
      </c>
      <c r="J453" s="37" t="s">
        <v>21</v>
      </c>
      <c r="K453" s="38">
        <v>24280</v>
      </c>
      <c r="L453" s="38">
        <v>48560</v>
      </c>
      <c r="M453" s="70">
        <f t="shared" si="49"/>
        <v>2023.3333333333333</v>
      </c>
      <c r="N453" s="70">
        <f t="shared" si="50"/>
        <v>4046.6666666666665</v>
      </c>
      <c r="O453" s="91">
        <f t="shared" si="51"/>
        <v>0.3</v>
      </c>
      <c r="P453" s="36">
        <f t="shared" si="52"/>
        <v>0.15</v>
      </c>
      <c r="Q453" s="66">
        <f>IF(OR(E453="",F453=""),"",ROUND((Supuestos!$B$2+Supuestos!$B$3)*(Supuestos!$B$4+Supuestos!$B$5*E453/Supuestos!$B$6)*IFERROR(VLOOKUP(TRIM(C453),Supuestos!$A$17:$B$29,2,FALSE),IFERROR(VLOOKUP(TRIM(D453),Supuestos!$A$17:$B$29,2,FALSE),1))+Supuestos!$B$7*VLOOKUP(MIN(F453,4),Supuestos!$D$2:$E$5,2,TRUE)+Supuestos!$B$8,0))</f>
        <v>124</v>
      </c>
      <c r="R453" s="73">
        <f t="shared" si="53"/>
        <v>731</v>
      </c>
      <c r="S453" s="76">
        <f t="shared" si="54"/>
        <v>0.36128500823723231</v>
      </c>
      <c r="T453" s="74">
        <f t="shared" si="55"/>
        <v>0.18064250411861615</v>
      </c>
    </row>
    <row r="454" spans="3:20" ht="15" customHeight="1" thickBot="1" x14ac:dyDescent="0.35">
      <c r="C454" s="82" t="s">
        <v>54</v>
      </c>
      <c r="D454" s="78" t="s">
        <v>60</v>
      </c>
      <c r="E454" s="37">
        <v>102</v>
      </c>
      <c r="F454" s="37">
        <v>3</v>
      </c>
      <c r="G454" s="37">
        <v>0</v>
      </c>
      <c r="H454" s="37">
        <v>0</v>
      </c>
      <c r="I454" s="37">
        <v>612</v>
      </c>
      <c r="J454" s="39" t="s">
        <v>18</v>
      </c>
      <c r="K454" s="38">
        <v>24480</v>
      </c>
      <c r="L454" s="38">
        <v>48960</v>
      </c>
      <c r="M454" s="70">
        <f t="shared" si="49"/>
        <v>2040</v>
      </c>
      <c r="N454" s="70">
        <f t="shared" si="50"/>
        <v>4080</v>
      </c>
      <c r="O454" s="91">
        <f t="shared" si="51"/>
        <v>0.3</v>
      </c>
      <c r="P454" s="36">
        <f t="shared" si="52"/>
        <v>0.15</v>
      </c>
      <c r="Q454" s="66">
        <f>IF(OR(E454="",F454=""),"",ROUND((Supuestos!$B$2+Supuestos!$B$3)*(Supuestos!$B$4+Supuestos!$B$5*E454/Supuestos!$B$6)*IFERROR(VLOOKUP(TRIM(C454),Supuestos!$A$17:$B$29,2,FALSE),IFERROR(VLOOKUP(TRIM(D454),Supuestos!$A$17:$B$29,2,FALSE),1))+Supuestos!$B$7*VLOOKUP(MIN(F454,4),Supuestos!$D$2:$E$5,2,TRUE)+Supuestos!$B$8,0))</f>
        <v>129</v>
      </c>
      <c r="R454" s="73">
        <f t="shared" si="53"/>
        <v>741</v>
      </c>
      <c r="S454" s="76">
        <f t="shared" si="54"/>
        <v>0.36323529411764705</v>
      </c>
      <c r="T454" s="74">
        <f t="shared" si="55"/>
        <v>0.18161764705882352</v>
      </c>
    </row>
    <row r="455" spans="3:20" ht="15" customHeight="1" thickBot="1" x14ac:dyDescent="0.35">
      <c r="C455" s="82" t="s">
        <v>54</v>
      </c>
      <c r="D455" s="78" t="s">
        <v>60</v>
      </c>
      <c r="E455" s="37">
        <v>73</v>
      </c>
      <c r="F455" s="37">
        <v>2</v>
      </c>
      <c r="G455" s="37">
        <v>0</v>
      </c>
      <c r="H455" s="37">
        <v>0</v>
      </c>
      <c r="I455" s="37">
        <v>486</v>
      </c>
      <c r="J455" s="37" t="s">
        <v>21</v>
      </c>
      <c r="K455" s="38">
        <v>19440</v>
      </c>
      <c r="L455" s="38">
        <v>38880</v>
      </c>
      <c r="M455" s="70">
        <f t="shared" si="49"/>
        <v>1620</v>
      </c>
      <c r="N455" s="70">
        <f t="shared" si="50"/>
        <v>3240</v>
      </c>
      <c r="O455" s="91">
        <f t="shared" si="51"/>
        <v>0.3</v>
      </c>
      <c r="P455" s="36">
        <f t="shared" si="52"/>
        <v>0.15</v>
      </c>
      <c r="Q455" s="66">
        <f>IF(OR(E455="",F455=""),"",ROUND((Supuestos!$B$2+Supuestos!$B$3)*(Supuestos!$B$4+Supuestos!$B$5*E455/Supuestos!$B$6)*IFERROR(VLOOKUP(TRIM(C455),Supuestos!$A$17:$B$29,2,FALSE),IFERROR(VLOOKUP(TRIM(D455),Supuestos!$A$17:$B$29,2,FALSE),1))+Supuestos!$B$7*VLOOKUP(MIN(F455,4),Supuestos!$D$2:$E$5,2,TRUE)+Supuestos!$B$8,0))</f>
        <v>116</v>
      </c>
      <c r="R455" s="73">
        <f t="shared" si="53"/>
        <v>602</v>
      </c>
      <c r="S455" s="76">
        <f t="shared" si="54"/>
        <v>0.37160493827160496</v>
      </c>
      <c r="T455" s="74">
        <f t="shared" si="55"/>
        <v>0.18580246913580248</v>
      </c>
    </row>
    <row r="456" spans="3:20" ht="15" customHeight="1" thickBot="1" x14ac:dyDescent="0.35">
      <c r="C456" s="82" t="s">
        <v>54</v>
      </c>
      <c r="D456" s="78" t="s">
        <v>60</v>
      </c>
      <c r="E456" s="37">
        <v>83</v>
      </c>
      <c r="F456" s="37">
        <v>3</v>
      </c>
      <c r="G456" s="37">
        <v>0</v>
      </c>
      <c r="H456" s="37">
        <v>0</v>
      </c>
      <c r="I456" s="37">
        <v>544</v>
      </c>
      <c r="J456" s="39" t="s">
        <v>18</v>
      </c>
      <c r="K456" s="38">
        <v>21760</v>
      </c>
      <c r="L456" s="38">
        <v>43520</v>
      </c>
      <c r="M456" s="70">
        <f t="shared" si="49"/>
        <v>1813.3333333333333</v>
      </c>
      <c r="N456" s="70">
        <f t="shared" si="50"/>
        <v>3626.6666666666665</v>
      </c>
      <c r="O456" s="91">
        <f t="shared" si="51"/>
        <v>0.3</v>
      </c>
      <c r="P456" s="36">
        <f t="shared" si="52"/>
        <v>0.15</v>
      </c>
      <c r="Q456" s="66">
        <f>IF(OR(E456="",F456=""),"",ROUND((Supuestos!$B$2+Supuestos!$B$3)*(Supuestos!$B$4+Supuestos!$B$5*E456/Supuestos!$B$6)*IFERROR(VLOOKUP(TRIM(C456),Supuestos!$A$17:$B$29,2,FALSE),IFERROR(VLOOKUP(TRIM(D456),Supuestos!$A$17:$B$29,2,FALSE),1))+Supuestos!$B$7*VLOOKUP(MIN(F456,4),Supuestos!$D$2:$E$5,2,TRUE)+Supuestos!$B$8,0))</f>
        <v>123</v>
      </c>
      <c r="R456" s="73">
        <f t="shared" si="53"/>
        <v>667</v>
      </c>
      <c r="S456" s="76">
        <f t="shared" si="54"/>
        <v>0.3678308823529412</v>
      </c>
      <c r="T456" s="74">
        <f t="shared" si="55"/>
        <v>0.1839154411764706</v>
      </c>
    </row>
    <row r="457" spans="3:20" ht="15" customHeight="1" thickBot="1" x14ac:dyDescent="0.35">
      <c r="C457" s="82" t="s">
        <v>54</v>
      </c>
      <c r="D457" s="78" t="s">
        <v>60</v>
      </c>
      <c r="E457" s="37">
        <v>101</v>
      </c>
      <c r="F457" s="37">
        <v>3</v>
      </c>
      <c r="G457" s="37">
        <v>0</v>
      </c>
      <c r="H457" s="37">
        <v>0</v>
      </c>
      <c r="I457" s="37">
        <v>607</v>
      </c>
      <c r="J457" s="39" t="s">
        <v>18</v>
      </c>
      <c r="K457" s="38">
        <v>24280</v>
      </c>
      <c r="L457" s="38">
        <v>48560</v>
      </c>
      <c r="M457" s="70">
        <f t="shared" si="49"/>
        <v>2023.3333333333333</v>
      </c>
      <c r="N457" s="70">
        <f t="shared" si="50"/>
        <v>4046.6666666666665</v>
      </c>
      <c r="O457" s="91">
        <f t="shared" si="51"/>
        <v>0.3</v>
      </c>
      <c r="P457" s="36">
        <f t="shared" si="52"/>
        <v>0.15</v>
      </c>
      <c r="Q457" s="66">
        <f>IF(OR(E457="",F457=""),"",ROUND((Supuestos!$B$2+Supuestos!$B$3)*(Supuestos!$B$4+Supuestos!$B$5*E457/Supuestos!$B$6)*IFERROR(VLOOKUP(TRIM(C457),Supuestos!$A$17:$B$29,2,FALSE),IFERROR(VLOOKUP(TRIM(D457),Supuestos!$A$17:$B$29,2,FALSE),1))+Supuestos!$B$7*VLOOKUP(MIN(F457,4),Supuestos!$D$2:$E$5,2,TRUE)+Supuestos!$B$8,0))</f>
        <v>128</v>
      </c>
      <c r="R457" s="73">
        <f t="shared" si="53"/>
        <v>735</v>
      </c>
      <c r="S457" s="76">
        <f t="shared" si="54"/>
        <v>0.36326194398682043</v>
      </c>
      <c r="T457" s="74">
        <f t="shared" si="55"/>
        <v>0.18163097199341022</v>
      </c>
    </row>
    <row r="458" spans="3:20" ht="15" customHeight="1" thickBot="1" x14ac:dyDescent="0.35">
      <c r="C458" s="82" t="s">
        <v>54</v>
      </c>
      <c r="D458" s="78" t="s">
        <v>60</v>
      </c>
      <c r="E458" s="37">
        <v>73</v>
      </c>
      <c r="F458" s="37">
        <v>2</v>
      </c>
      <c r="G458" s="37">
        <v>0</v>
      </c>
      <c r="H458" s="37">
        <v>0</v>
      </c>
      <c r="I458" s="37">
        <v>486</v>
      </c>
      <c r="J458" s="37" t="s">
        <v>21</v>
      </c>
      <c r="K458" s="38">
        <v>19440</v>
      </c>
      <c r="L458" s="38">
        <v>38880</v>
      </c>
      <c r="M458" s="70">
        <f t="shared" si="49"/>
        <v>1620</v>
      </c>
      <c r="N458" s="70">
        <f t="shared" si="50"/>
        <v>3240</v>
      </c>
      <c r="O458" s="91">
        <f t="shared" si="51"/>
        <v>0.3</v>
      </c>
      <c r="P458" s="36">
        <f t="shared" si="52"/>
        <v>0.15</v>
      </c>
      <c r="Q458" s="66">
        <f>IF(OR(E458="",F458=""),"",ROUND((Supuestos!$B$2+Supuestos!$B$3)*(Supuestos!$B$4+Supuestos!$B$5*E458/Supuestos!$B$6)*IFERROR(VLOOKUP(TRIM(C458),Supuestos!$A$17:$B$29,2,FALSE),IFERROR(VLOOKUP(TRIM(D458),Supuestos!$A$17:$B$29,2,FALSE),1))+Supuestos!$B$7*VLOOKUP(MIN(F458,4),Supuestos!$D$2:$E$5,2,TRUE)+Supuestos!$B$8,0))</f>
        <v>116</v>
      </c>
      <c r="R458" s="73">
        <f t="shared" si="53"/>
        <v>602</v>
      </c>
      <c r="S458" s="76">
        <f t="shared" si="54"/>
        <v>0.37160493827160496</v>
      </c>
      <c r="T458" s="74">
        <f t="shared" si="55"/>
        <v>0.18580246913580248</v>
      </c>
    </row>
    <row r="459" spans="3:20" ht="15" customHeight="1" thickBot="1" x14ac:dyDescent="0.35">
      <c r="C459" s="82" t="s">
        <v>54</v>
      </c>
      <c r="D459" s="78" t="s">
        <v>60</v>
      </c>
      <c r="E459" s="37">
        <v>80</v>
      </c>
      <c r="F459" s="37">
        <v>2</v>
      </c>
      <c r="G459" s="37">
        <v>0</v>
      </c>
      <c r="H459" s="37">
        <v>0</v>
      </c>
      <c r="I459" s="37">
        <v>532</v>
      </c>
      <c r="J459" s="37" t="s">
        <v>21</v>
      </c>
      <c r="K459" s="38">
        <v>21280</v>
      </c>
      <c r="L459" s="38">
        <v>42560</v>
      </c>
      <c r="M459" s="70">
        <f t="shared" si="49"/>
        <v>1773.3333333333333</v>
      </c>
      <c r="N459" s="70">
        <f t="shared" si="50"/>
        <v>3546.6666666666665</v>
      </c>
      <c r="O459" s="91">
        <f t="shared" si="51"/>
        <v>0.3</v>
      </c>
      <c r="P459" s="36">
        <f t="shared" si="52"/>
        <v>0.15</v>
      </c>
      <c r="Q459" s="66">
        <f>IF(OR(E459="",F459=""),"",ROUND((Supuestos!$B$2+Supuestos!$B$3)*(Supuestos!$B$4+Supuestos!$B$5*E459/Supuestos!$B$6)*IFERROR(VLOOKUP(TRIM(C459),Supuestos!$A$17:$B$29,2,FALSE),IFERROR(VLOOKUP(TRIM(D459),Supuestos!$A$17:$B$29,2,FALSE),1))+Supuestos!$B$7*VLOOKUP(MIN(F459,4),Supuestos!$D$2:$E$5,2,TRUE)+Supuestos!$B$8,0))</f>
        <v>118</v>
      </c>
      <c r="R459" s="73">
        <f t="shared" si="53"/>
        <v>650</v>
      </c>
      <c r="S459" s="76">
        <f t="shared" si="54"/>
        <v>0.36654135338345867</v>
      </c>
      <c r="T459" s="74">
        <f t="shared" si="55"/>
        <v>0.18327067669172933</v>
      </c>
    </row>
    <row r="460" spans="3:20" ht="15" customHeight="1" thickBot="1" x14ac:dyDescent="0.35">
      <c r="C460" s="82" t="s">
        <v>54</v>
      </c>
      <c r="D460" s="78" t="s">
        <v>60</v>
      </c>
      <c r="E460" s="37">
        <v>73</v>
      </c>
      <c r="F460" s="37">
        <v>2</v>
      </c>
      <c r="G460" s="37">
        <v>0</v>
      </c>
      <c r="H460" s="37">
        <v>0</v>
      </c>
      <c r="I460" s="37">
        <v>486</v>
      </c>
      <c r="J460" s="37" t="s">
        <v>21</v>
      </c>
      <c r="K460" s="38">
        <v>19440</v>
      </c>
      <c r="L460" s="38">
        <v>38880</v>
      </c>
      <c r="M460" s="70">
        <f t="shared" si="49"/>
        <v>1620</v>
      </c>
      <c r="N460" s="70">
        <f t="shared" si="50"/>
        <v>3240</v>
      </c>
      <c r="O460" s="91">
        <f t="shared" si="51"/>
        <v>0.3</v>
      </c>
      <c r="P460" s="36">
        <f t="shared" si="52"/>
        <v>0.15</v>
      </c>
      <c r="Q460" s="66">
        <f>IF(OR(E460="",F460=""),"",ROUND((Supuestos!$B$2+Supuestos!$B$3)*(Supuestos!$B$4+Supuestos!$B$5*E460/Supuestos!$B$6)*IFERROR(VLOOKUP(TRIM(C460),Supuestos!$A$17:$B$29,2,FALSE),IFERROR(VLOOKUP(TRIM(D460),Supuestos!$A$17:$B$29,2,FALSE),1))+Supuestos!$B$7*VLOOKUP(MIN(F460,4),Supuestos!$D$2:$E$5,2,TRUE)+Supuestos!$B$8,0))</f>
        <v>116</v>
      </c>
      <c r="R460" s="73">
        <f t="shared" si="53"/>
        <v>602</v>
      </c>
      <c r="S460" s="76">
        <f t="shared" si="54"/>
        <v>0.37160493827160496</v>
      </c>
      <c r="T460" s="74">
        <f t="shared" si="55"/>
        <v>0.18580246913580248</v>
      </c>
    </row>
    <row r="461" spans="3:20" ht="15" customHeight="1" thickBot="1" x14ac:dyDescent="0.35">
      <c r="C461" s="82" t="s">
        <v>54</v>
      </c>
      <c r="D461" s="78" t="s">
        <v>60</v>
      </c>
      <c r="E461" s="37">
        <v>83</v>
      </c>
      <c r="F461" s="37">
        <v>2</v>
      </c>
      <c r="G461" s="37">
        <v>0</v>
      </c>
      <c r="H461" s="37">
        <v>0</v>
      </c>
      <c r="I461" s="37">
        <v>546</v>
      </c>
      <c r="J461" s="37" t="s">
        <v>21</v>
      </c>
      <c r="K461" s="38">
        <v>21840</v>
      </c>
      <c r="L461" s="38">
        <v>43680</v>
      </c>
      <c r="M461" s="70">
        <f t="shared" si="49"/>
        <v>1820</v>
      </c>
      <c r="N461" s="70">
        <f t="shared" si="50"/>
        <v>3640</v>
      </c>
      <c r="O461" s="91">
        <f t="shared" si="51"/>
        <v>0.3</v>
      </c>
      <c r="P461" s="36">
        <f t="shared" si="52"/>
        <v>0.15</v>
      </c>
      <c r="Q461" s="66">
        <f>IF(OR(E461="",F461=""),"",ROUND((Supuestos!$B$2+Supuestos!$B$3)*(Supuestos!$B$4+Supuestos!$B$5*E461/Supuestos!$B$6)*IFERROR(VLOOKUP(TRIM(C461),Supuestos!$A$17:$B$29,2,FALSE),IFERROR(VLOOKUP(TRIM(D461),Supuestos!$A$17:$B$29,2,FALSE),1))+Supuestos!$B$7*VLOOKUP(MIN(F461,4),Supuestos!$D$2:$E$5,2,TRUE)+Supuestos!$B$8,0))</f>
        <v>119</v>
      </c>
      <c r="R461" s="73">
        <f t="shared" si="53"/>
        <v>665</v>
      </c>
      <c r="S461" s="76">
        <f t="shared" si="54"/>
        <v>0.36538461538461536</v>
      </c>
      <c r="T461" s="74">
        <f t="shared" si="55"/>
        <v>0.18269230769230768</v>
      </c>
    </row>
    <row r="462" spans="3:20" ht="15" customHeight="1" thickBot="1" x14ac:dyDescent="0.35">
      <c r="C462" s="82" t="s">
        <v>54</v>
      </c>
      <c r="D462" s="78" t="s">
        <v>60</v>
      </c>
      <c r="E462" s="37">
        <v>73</v>
      </c>
      <c r="F462" s="37">
        <v>2</v>
      </c>
      <c r="G462" s="37">
        <v>0</v>
      </c>
      <c r="H462" s="37">
        <v>0</v>
      </c>
      <c r="I462" s="37">
        <v>486</v>
      </c>
      <c r="J462" s="37" t="s">
        <v>21</v>
      </c>
      <c r="K462" s="38">
        <v>19440</v>
      </c>
      <c r="L462" s="38">
        <v>38880</v>
      </c>
      <c r="M462" s="70">
        <f t="shared" si="49"/>
        <v>1620</v>
      </c>
      <c r="N462" s="70">
        <f t="shared" si="50"/>
        <v>3240</v>
      </c>
      <c r="O462" s="91">
        <f t="shared" si="51"/>
        <v>0.3</v>
      </c>
      <c r="P462" s="36">
        <f t="shared" si="52"/>
        <v>0.15</v>
      </c>
      <c r="Q462" s="66">
        <f>IF(OR(E462="",F462=""),"",ROUND((Supuestos!$B$2+Supuestos!$B$3)*(Supuestos!$B$4+Supuestos!$B$5*E462/Supuestos!$B$6)*IFERROR(VLOOKUP(TRIM(C462),Supuestos!$A$17:$B$29,2,FALSE),IFERROR(VLOOKUP(TRIM(D462),Supuestos!$A$17:$B$29,2,FALSE),1))+Supuestos!$B$7*VLOOKUP(MIN(F462,4),Supuestos!$D$2:$E$5,2,TRUE)+Supuestos!$B$8,0))</f>
        <v>116</v>
      </c>
      <c r="R462" s="73">
        <f t="shared" si="53"/>
        <v>602</v>
      </c>
      <c r="S462" s="76">
        <f t="shared" si="54"/>
        <v>0.37160493827160496</v>
      </c>
      <c r="T462" s="74">
        <f t="shared" si="55"/>
        <v>0.18580246913580248</v>
      </c>
    </row>
    <row r="463" spans="3:20" ht="15" customHeight="1" thickBot="1" x14ac:dyDescent="0.35">
      <c r="C463" s="82" t="s">
        <v>54</v>
      </c>
      <c r="D463" s="78" t="s">
        <v>60</v>
      </c>
      <c r="E463" s="37">
        <v>73</v>
      </c>
      <c r="F463" s="37">
        <v>4</v>
      </c>
      <c r="G463" s="37">
        <v>0</v>
      </c>
      <c r="H463" s="37">
        <v>0</v>
      </c>
      <c r="I463" s="37">
        <v>486</v>
      </c>
      <c r="J463" s="39" t="s">
        <v>29</v>
      </c>
      <c r="K463" s="38">
        <v>19440</v>
      </c>
      <c r="L463" s="38">
        <v>38880</v>
      </c>
      <c r="M463" s="70">
        <f t="shared" si="49"/>
        <v>1620</v>
      </c>
      <c r="N463" s="70">
        <f t="shared" si="50"/>
        <v>3240</v>
      </c>
      <c r="O463" s="91">
        <f t="shared" si="51"/>
        <v>0.3</v>
      </c>
      <c r="P463" s="36">
        <f t="shared" si="52"/>
        <v>0.15</v>
      </c>
      <c r="Q463" s="66">
        <f>IF(OR(E463="",F463=""),"",ROUND((Supuestos!$B$2+Supuestos!$B$3)*(Supuestos!$B$4+Supuestos!$B$5*E463/Supuestos!$B$6)*IFERROR(VLOOKUP(TRIM(C463),Supuestos!$A$17:$B$29,2,FALSE),IFERROR(VLOOKUP(TRIM(D463),Supuestos!$A$17:$B$29,2,FALSE),1))+Supuestos!$B$7*VLOOKUP(MIN(F463,4),Supuestos!$D$2:$E$5,2,TRUE)+Supuestos!$B$8,0))</f>
        <v>124</v>
      </c>
      <c r="R463" s="73">
        <f t="shared" si="53"/>
        <v>610</v>
      </c>
      <c r="S463" s="76">
        <f t="shared" si="54"/>
        <v>0.37654320987654322</v>
      </c>
      <c r="T463" s="74">
        <f t="shared" si="55"/>
        <v>0.18827160493827161</v>
      </c>
    </row>
    <row r="464" spans="3:20" ht="15" customHeight="1" thickBot="1" x14ac:dyDescent="0.35">
      <c r="C464" s="82" t="s">
        <v>54</v>
      </c>
      <c r="D464" s="78" t="s">
        <v>60</v>
      </c>
      <c r="E464" s="37">
        <v>83</v>
      </c>
      <c r="F464" s="37">
        <v>3</v>
      </c>
      <c r="G464" s="37">
        <v>0</v>
      </c>
      <c r="H464" s="37">
        <v>0</v>
      </c>
      <c r="I464" s="37">
        <v>529</v>
      </c>
      <c r="J464" s="39" t="s">
        <v>18</v>
      </c>
      <c r="K464" s="38">
        <v>21160</v>
      </c>
      <c r="L464" s="38">
        <v>42320</v>
      </c>
      <c r="M464" s="70">
        <f t="shared" si="49"/>
        <v>1763.3333333333333</v>
      </c>
      <c r="N464" s="70">
        <f t="shared" si="50"/>
        <v>3526.6666666666665</v>
      </c>
      <c r="O464" s="91">
        <f t="shared" si="51"/>
        <v>0.3</v>
      </c>
      <c r="P464" s="36">
        <f t="shared" si="52"/>
        <v>0.15</v>
      </c>
      <c r="Q464" s="66">
        <f>IF(OR(E464="",F464=""),"",ROUND((Supuestos!$B$2+Supuestos!$B$3)*(Supuestos!$B$4+Supuestos!$B$5*E464/Supuestos!$B$6)*IFERROR(VLOOKUP(TRIM(C464),Supuestos!$A$17:$B$29,2,FALSE),IFERROR(VLOOKUP(TRIM(D464),Supuestos!$A$17:$B$29,2,FALSE),1))+Supuestos!$B$7*VLOOKUP(MIN(F464,4),Supuestos!$D$2:$E$5,2,TRUE)+Supuestos!$B$8,0))</f>
        <v>123</v>
      </c>
      <c r="R464" s="73">
        <f t="shared" si="53"/>
        <v>652</v>
      </c>
      <c r="S464" s="76">
        <f t="shared" si="54"/>
        <v>0.36975425330812856</v>
      </c>
      <c r="T464" s="74">
        <f t="shared" si="55"/>
        <v>0.18487712665406428</v>
      </c>
    </row>
    <row r="465" spans="3:20" ht="15" customHeight="1" thickBot="1" x14ac:dyDescent="0.35">
      <c r="C465" s="82" t="s">
        <v>54</v>
      </c>
      <c r="D465" s="78" t="s">
        <v>60</v>
      </c>
      <c r="E465" s="37">
        <v>86</v>
      </c>
      <c r="F465" s="37">
        <v>3</v>
      </c>
      <c r="G465" s="37">
        <v>0</v>
      </c>
      <c r="H465" s="37">
        <v>0</v>
      </c>
      <c r="I465" s="37">
        <v>551</v>
      </c>
      <c r="J465" s="39" t="s">
        <v>18</v>
      </c>
      <c r="K465" s="38">
        <v>22040</v>
      </c>
      <c r="L465" s="38">
        <v>44080</v>
      </c>
      <c r="M465" s="70">
        <f t="shared" si="49"/>
        <v>1836.6666666666667</v>
      </c>
      <c r="N465" s="70">
        <f t="shared" si="50"/>
        <v>3673.3333333333335</v>
      </c>
      <c r="O465" s="91">
        <f t="shared" si="51"/>
        <v>0.3</v>
      </c>
      <c r="P465" s="36">
        <f t="shared" si="52"/>
        <v>0.15</v>
      </c>
      <c r="Q465" s="66">
        <f>IF(OR(E465="",F465=""),"",ROUND((Supuestos!$B$2+Supuestos!$B$3)*(Supuestos!$B$4+Supuestos!$B$5*E465/Supuestos!$B$6)*IFERROR(VLOOKUP(TRIM(C465),Supuestos!$A$17:$B$29,2,FALSE),IFERROR(VLOOKUP(TRIM(D465),Supuestos!$A$17:$B$29,2,FALSE),1))+Supuestos!$B$7*VLOOKUP(MIN(F465,4),Supuestos!$D$2:$E$5,2,TRUE)+Supuestos!$B$8,0))</f>
        <v>124</v>
      </c>
      <c r="R465" s="73">
        <f t="shared" si="53"/>
        <v>675</v>
      </c>
      <c r="S465" s="76">
        <f t="shared" si="54"/>
        <v>0.36751361161524498</v>
      </c>
      <c r="T465" s="74">
        <f t="shared" si="55"/>
        <v>0.18375680580762249</v>
      </c>
    </row>
    <row r="466" spans="3:20" ht="15" customHeight="1" thickBot="1" x14ac:dyDescent="0.35">
      <c r="C466" s="82" t="s">
        <v>54</v>
      </c>
      <c r="D466" s="79" t="s">
        <v>60</v>
      </c>
      <c r="E466" s="34">
        <v>80</v>
      </c>
      <c r="F466" s="34">
        <v>2</v>
      </c>
      <c r="G466" s="34">
        <v>0</v>
      </c>
      <c r="H466" s="34">
        <v>0</v>
      </c>
      <c r="I466" s="34">
        <v>510</v>
      </c>
      <c r="J466" s="34" t="s">
        <v>21</v>
      </c>
      <c r="K466" s="35">
        <v>20400</v>
      </c>
      <c r="L466" s="35">
        <v>40800</v>
      </c>
      <c r="M466" s="70">
        <f t="shared" si="49"/>
        <v>1700</v>
      </c>
      <c r="N466" s="70">
        <f t="shared" si="50"/>
        <v>3400</v>
      </c>
      <c r="O466" s="91">
        <f t="shared" si="51"/>
        <v>0.3</v>
      </c>
      <c r="P466" s="36">
        <f t="shared" si="52"/>
        <v>0.15</v>
      </c>
      <c r="Q466" s="66">
        <f>IF(OR(E466="",F466=""),"",ROUND((Supuestos!$B$2+Supuestos!$B$3)*(Supuestos!$B$4+Supuestos!$B$5*E466/Supuestos!$B$6)*IFERROR(VLOOKUP(TRIM(C466),Supuestos!$A$17:$B$29,2,FALSE),IFERROR(VLOOKUP(TRIM(D466),Supuestos!$A$17:$B$29,2,FALSE),1))+Supuestos!$B$7*VLOOKUP(MIN(F466,4),Supuestos!$D$2:$E$5,2,TRUE)+Supuestos!$B$8,0))</f>
        <v>118</v>
      </c>
      <c r="R466" s="73">
        <f t="shared" si="53"/>
        <v>628</v>
      </c>
      <c r="S466" s="76">
        <f t="shared" si="54"/>
        <v>0.36941176470588233</v>
      </c>
      <c r="T466" s="74">
        <f t="shared" si="55"/>
        <v>0.18470588235294116</v>
      </c>
    </row>
    <row r="467" spans="3:20" ht="15" customHeight="1" thickBot="1" x14ac:dyDescent="0.35">
      <c r="C467" s="82" t="s">
        <v>54</v>
      </c>
      <c r="D467" s="78" t="s">
        <v>60</v>
      </c>
      <c r="E467" s="37">
        <v>78</v>
      </c>
      <c r="F467" s="37">
        <v>3</v>
      </c>
      <c r="G467" s="37">
        <v>0</v>
      </c>
      <c r="H467" s="37">
        <v>0</v>
      </c>
      <c r="I467" s="37">
        <v>497</v>
      </c>
      <c r="J467" s="39" t="s">
        <v>18</v>
      </c>
      <c r="K467" s="38">
        <v>19880</v>
      </c>
      <c r="L467" s="38">
        <v>39760</v>
      </c>
      <c r="M467" s="70">
        <f t="shared" si="49"/>
        <v>1656.6666666666667</v>
      </c>
      <c r="N467" s="70">
        <f t="shared" si="50"/>
        <v>3313.3333333333335</v>
      </c>
      <c r="O467" s="91">
        <f t="shared" si="51"/>
        <v>0.3</v>
      </c>
      <c r="P467" s="36">
        <f t="shared" si="52"/>
        <v>0.15</v>
      </c>
      <c r="Q467" s="66">
        <f>IF(OR(E467="",F467=""),"",ROUND((Supuestos!$B$2+Supuestos!$B$3)*(Supuestos!$B$4+Supuestos!$B$5*E467/Supuestos!$B$6)*IFERROR(VLOOKUP(TRIM(C467),Supuestos!$A$17:$B$29,2,FALSE),IFERROR(VLOOKUP(TRIM(D467),Supuestos!$A$17:$B$29,2,FALSE),1))+Supuestos!$B$7*VLOOKUP(MIN(F467,4),Supuestos!$D$2:$E$5,2,TRUE)+Supuestos!$B$8,0))</f>
        <v>122</v>
      </c>
      <c r="R467" s="73">
        <f t="shared" si="53"/>
        <v>619</v>
      </c>
      <c r="S467" s="76">
        <f t="shared" si="54"/>
        <v>0.37364185110663983</v>
      </c>
      <c r="T467" s="74">
        <f t="shared" si="55"/>
        <v>0.18682092555331992</v>
      </c>
    </row>
    <row r="468" spans="3:20" ht="15" customHeight="1" thickBot="1" x14ac:dyDescent="0.35">
      <c r="C468" s="82" t="s">
        <v>54</v>
      </c>
      <c r="D468" s="78" t="s">
        <v>60</v>
      </c>
      <c r="E468" s="37">
        <v>101</v>
      </c>
      <c r="F468" s="37">
        <v>3</v>
      </c>
      <c r="G468" s="37">
        <v>0</v>
      </c>
      <c r="H468" s="37">
        <v>0</v>
      </c>
      <c r="I468" s="37">
        <v>607</v>
      </c>
      <c r="J468" s="39" t="s">
        <v>18</v>
      </c>
      <c r="K468" s="38">
        <v>24280</v>
      </c>
      <c r="L468" s="38">
        <v>48560</v>
      </c>
      <c r="M468" s="70">
        <f t="shared" si="49"/>
        <v>2023.3333333333333</v>
      </c>
      <c r="N468" s="70">
        <f t="shared" si="50"/>
        <v>4046.6666666666665</v>
      </c>
      <c r="O468" s="91">
        <f t="shared" si="51"/>
        <v>0.3</v>
      </c>
      <c r="P468" s="36">
        <f t="shared" si="52"/>
        <v>0.15</v>
      </c>
      <c r="Q468" s="66">
        <f>IF(OR(E468="",F468=""),"",ROUND((Supuestos!$B$2+Supuestos!$B$3)*(Supuestos!$B$4+Supuestos!$B$5*E468/Supuestos!$B$6)*IFERROR(VLOOKUP(TRIM(C468),Supuestos!$A$17:$B$29,2,FALSE),IFERROR(VLOOKUP(TRIM(D468),Supuestos!$A$17:$B$29,2,FALSE),1))+Supuestos!$B$7*VLOOKUP(MIN(F468,4),Supuestos!$D$2:$E$5,2,TRUE)+Supuestos!$B$8,0))</f>
        <v>128</v>
      </c>
      <c r="R468" s="73">
        <f t="shared" si="53"/>
        <v>735</v>
      </c>
      <c r="S468" s="76">
        <f t="shared" si="54"/>
        <v>0.36326194398682043</v>
      </c>
      <c r="T468" s="74">
        <f t="shared" si="55"/>
        <v>0.18163097199341022</v>
      </c>
    </row>
    <row r="469" spans="3:20" ht="15" customHeight="1" thickBot="1" x14ac:dyDescent="0.35">
      <c r="C469" s="82" t="s">
        <v>54</v>
      </c>
      <c r="D469" s="78" t="s">
        <v>60</v>
      </c>
      <c r="E469" s="37">
        <v>100</v>
      </c>
      <c r="F469" s="37">
        <v>3</v>
      </c>
      <c r="G469" s="37">
        <v>0</v>
      </c>
      <c r="H469" s="37">
        <v>0</v>
      </c>
      <c r="I469" s="37">
        <v>603</v>
      </c>
      <c r="J469" s="39" t="s">
        <v>18</v>
      </c>
      <c r="K469" s="38">
        <v>24120</v>
      </c>
      <c r="L469" s="38">
        <v>48240</v>
      </c>
      <c r="M469" s="70">
        <f t="shared" si="49"/>
        <v>2010</v>
      </c>
      <c r="N469" s="70">
        <f t="shared" si="50"/>
        <v>4020</v>
      </c>
      <c r="O469" s="91">
        <f t="shared" si="51"/>
        <v>0.3</v>
      </c>
      <c r="P469" s="36">
        <f t="shared" si="52"/>
        <v>0.15</v>
      </c>
      <c r="Q469" s="66">
        <f>IF(OR(E469="",F469=""),"",ROUND((Supuestos!$B$2+Supuestos!$B$3)*(Supuestos!$B$4+Supuestos!$B$5*E469/Supuestos!$B$6)*IFERROR(VLOOKUP(TRIM(C469),Supuestos!$A$17:$B$29,2,FALSE),IFERROR(VLOOKUP(TRIM(D469),Supuestos!$A$17:$B$29,2,FALSE),1))+Supuestos!$B$7*VLOOKUP(MIN(F469,4),Supuestos!$D$2:$E$5,2,TRUE)+Supuestos!$B$8,0))</f>
        <v>128</v>
      </c>
      <c r="R469" s="73">
        <f t="shared" si="53"/>
        <v>731</v>
      </c>
      <c r="S469" s="76">
        <f t="shared" si="54"/>
        <v>0.36368159203980099</v>
      </c>
      <c r="T469" s="74">
        <f t="shared" si="55"/>
        <v>0.1818407960199005</v>
      </c>
    </row>
    <row r="470" spans="3:20" ht="15" customHeight="1" thickBot="1" x14ac:dyDescent="0.35">
      <c r="C470" s="82" t="s">
        <v>54</v>
      </c>
      <c r="D470" s="78" t="s">
        <v>60</v>
      </c>
      <c r="E470" s="37">
        <v>100</v>
      </c>
      <c r="F470" s="37">
        <v>3</v>
      </c>
      <c r="G470" s="37">
        <v>0</v>
      </c>
      <c r="H470" s="37">
        <v>0</v>
      </c>
      <c r="I470" s="37">
        <v>603</v>
      </c>
      <c r="J470" s="39" t="s">
        <v>18</v>
      </c>
      <c r="K470" s="38">
        <v>24120</v>
      </c>
      <c r="L470" s="38">
        <v>48240</v>
      </c>
      <c r="M470" s="70">
        <f t="shared" si="49"/>
        <v>2010</v>
      </c>
      <c r="N470" s="70">
        <f t="shared" si="50"/>
        <v>4020</v>
      </c>
      <c r="O470" s="91">
        <f t="shared" si="51"/>
        <v>0.3</v>
      </c>
      <c r="P470" s="36">
        <f t="shared" si="52"/>
        <v>0.15</v>
      </c>
      <c r="Q470" s="66">
        <f>IF(OR(E470="",F470=""),"",ROUND((Supuestos!$B$2+Supuestos!$B$3)*(Supuestos!$B$4+Supuestos!$B$5*E470/Supuestos!$B$6)*IFERROR(VLOOKUP(TRIM(C470),Supuestos!$A$17:$B$29,2,FALSE),IFERROR(VLOOKUP(TRIM(D470),Supuestos!$A$17:$B$29,2,FALSE),1))+Supuestos!$B$7*VLOOKUP(MIN(F470,4),Supuestos!$D$2:$E$5,2,TRUE)+Supuestos!$B$8,0))</f>
        <v>128</v>
      </c>
      <c r="R470" s="73">
        <f t="shared" si="53"/>
        <v>731</v>
      </c>
      <c r="S470" s="76">
        <f t="shared" si="54"/>
        <v>0.36368159203980099</v>
      </c>
      <c r="T470" s="74">
        <f t="shared" si="55"/>
        <v>0.1818407960199005</v>
      </c>
    </row>
    <row r="471" spans="3:20" ht="15" customHeight="1" thickBot="1" x14ac:dyDescent="0.35">
      <c r="C471" s="82" t="s">
        <v>54</v>
      </c>
      <c r="D471" s="78" t="s">
        <v>60</v>
      </c>
      <c r="E471" s="37">
        <v>80</v>
      </c>
      <c r="F471" s="37">
        <v>2</v>
      </c>
      <c r="G471" s="37">
        <v>0</v>
      </c>
      <c r="H471" s="37">
        <v>0</v>
      </c>
      <c r="I471" s="37">
        <v>532</v>
      </c>
      <c r="J471" s="37" t="s">
        <v>21</v>
      </c>
      <c r="K471" s="38">
        <v>21280</v>
      </c>
      <c r="L471" s="38">
        <v>42560</v>
      </c>
      <c r="M471" s="70">
        <f t="shared" si="49"/>
        <v>1773.3333333333333</v>
      </c>
      <c r="N471" s="70">
        <f t="shared" si="50"/>
        <v>3546.6666666666665</v>
      </c>
      <c r="O471" s="91">
        <f t="shared" si="51"/>
        <v>0.3</v>
      </c>
      <c r="P471" s="36">
        <f t="shared" si="52"/>
        <v>0.15</v>
      </c>
      <c r="Q471" s="66">
        <f>IF(OR(E471="",F471=""),"",ROUND((Supuestos!$B$2+Supuestos!$B$3)*(Supuestos!$B$4+Supuestos!$B$5*E471/Supuestos!$B$6)*IFERROR(VLOOKUP(TRIM(C471),Supuestos!$A$17:$B$29,2,FALSE),IFERROR(VLOOKUP(TRIM(D471),Supuestos!$A$17:$B$29,2,FALSE),1))+Supuestos!$B$7*VLOOKUP(MIN(F471,4),Supuestos!$D$2:$E$5,2,TRUE)+Supuestos!$B$8,0))</f>
        <v>118</v>
      </c>
      <c r="R471" s="73">
        <f t="shared" si="53"/>
        <v>650</v>
      </c>
      <c r="S471" s="76">
        <f t="shared" si="54"/>
        <v>0.36654135338345867</v>
      </c>
      <c r="T471" s="74">
        <f t="shared" si="55"/>
        <v>0.18327067669172933</v>
      </c>
    </row>
    <row r="472" spans="3:20" ht="15" customHeight="1" thickBot="1" x14ac:dyDescent="0.35">
      <c r="C472" s="82" t="s">
        <v>54</v>
      </c>
      <c r="D472" s="78" t="s">
        <v>60</v>
      </c>
      <c r="E472" s="37">
        <v>78</v>
      </c>
      <c r="F472" s="37">
        <v>3</v>
      </c>
      <c r="G472" s="37">
        <v>0</v>
      </c>
      <c r="H472" s="37">
        <v>0</v>
      </c>
      <c r="I472" s="37">
        <v>519</v>
      </c>
      <c r="J472" s="39" t="s">
        <v>18</v>
      </c>
      <c r="K472" s="38">
        <v>20760</v>
      </c>
      <c r="L472" s="38">
        <v>41520</v>
      </c>
      <c r="M472" s="70">
        <f t="shared" si="49"/>
        <v>1730</v>
      </c>
      <c r="N472" s="70">
        <f t="shared" si="50"/>
        <v>3460</v>
      </c>
      <c r="O472" s="91">
        <f t="shared" si="51"/>
        <v>0.3</v>
      </c>
      <c r="P472" s="36">
        <f t="shared" si="52"/>
        <v>0.15</v>
      </c>
      <c r="Q472" s="66">
        <f>IF(OR(E472="",F472=""),"",ROUND((Supuestos!$B$2+Supuestos!$B$3)*(Supuestos!$B$4+Supuestos!$B$5*E472/Supuestos!$B$6)*IFERROR(VLOOKUP(TRIM(C472),Supuestos!$A$17:$B$29,2,FALSE),IFERROR(VLOOKUP(TRIM(D472),Supuestos!$A$17:$B$29,2,FALSE),1))+Supuestos!$B$7*VLOOKUP(MIN(F472,4),Supuestos!$D$2:$E$5,2,TRUE)+Supuestos!$B$8,0))</f>
        <v>122</v>
      </c>
      <c r="R472" s="73">
        <f t="shared" si="53"/>
        <v>641</v>
      </c>
      <c r="S472" s="76">
        <f t="shared" si="54"/>
        <v>0.37052023121387284</v>
      </c>
      <c r="T472" s="74">
        <f t="shared" si="55"/>
        <v>0.18526011560693642</v>
      </c>
    </row>
    <row r="473" spans="3:20" ht="15" customHeight="1" thickBot="1" x14ac:dyDescent="0.35">
      <c r="C473" s="82" t="s">
        <v>54</v>
      </c>
      <c r="D473" s="78" t="s">
        <v>60</v>
      </c>
      <c r="E473" s="37">
        <v>101</v>
      </c>
      <c r="F473" s="37">
        <v>3</v>
      </c>
      <c r="G473" s="37">
        <v>0</v>
      </c>
      <c r="H473" s="37">
        <v>0</v>
      </c>
      <c r="I473" s="37">
        <v>607</v>
      </c>
      <c r="J473" s="39" t="s">
        <v>18</v>
      </c>
      <c r="K473" s="38">
        <v>24280</v>
      </c>
      <c r="L473" s="38">
        <v>48560</v>
      </c>
      <c r="M473" s="70">
        <f t="shared" si="49"/>
        <v>2023.3333333333333</v>
      </c>
      <c r="N473" s="70">
        <f t="shared" si="50"/>
        <v>4046.6666666666665</v>
      </c>
      <c r="O473" s="91">
        <f t="shared" si="51"/>
        <v>0.3</v>
      </c>
      <c r="P473" s="36">
        <f t="shared" si="52"/>
        <v>0.15</v>
      </c>
      <c r="Q473" s="66">
        <f>IF(OR(E473="",F473=""),"",ROUND((Supuestos!$B$2+Supuestos!$B$3)*(Supuestos!$B$4+Supuestos!$B$5*E473/Supuestos!$B$6)*IFERROR(VLOOKUP(TRIM(C473),Supuestos!$A$17:$B$29,2,FALSE),IFERROR(VLOOKUP(TRIM(D473),Supuestos!$A$17:$B$29,2,FALSE),1))+Supuestos!$B$7*VLOOKUP(MIN(F473,4),Supuestos!$D$2:$E$5,2,TRUE)+Supuestos!$B$8,0))</f>
        <v>128</v>
      </c>
      <c r="R473" s="73">
        <f t="shared" si="53"/>
        <v>735</v>
      </c>
      <c r="S473" s="76">
        <f t="shared" si="54"/>
        <v>0.36326194398682043</v>
      </c>
      <c r="T473" s="74">
        <f t="shared" si="55"/>
        <v>0.18163097199341022</v>
      </c>
    </row>
    <row r="474" spans="3:20" ht="15" customHeight="1" thickBot="1" x14ac:dyDescent="0.35">
      <c r="C474" s="82" t="s">
        <v>54</v>
      </c>
      <c r="D474" s="78" t="s">
        <v>60</v>
      </c>
      <c r="E474" s="37">
        <v>80</v>
      </c>
      <c r="F474" s="37">
        <v>2</v>
      </c>
      <c r="G474" s="37">
        <v>0</v>
      </c>
      <c r="H474" s="37">
        <v>0</v>
      </c>
      <c r="I474" s="37">
        <v>532</v>
      </c>
      <c r="J474" s="37" t="s">
        <v>21</v>
      </c>
      <c r="K474" s="38">
        <v>21280</v>
      </c>
      <c r="L474" s="38">
        <v>42560</v>
      </c>
      <c r="M474" s="70">
        <f t="shared" si="49"/>
        <v>1773.3333333333333</v>
      </c>
      <c r="N474" s="70">
        <f t="shared" si="50"/>
        <v>3546.6666666666665</v>
      </c>
      <c r="O474" s="91">
        <f t="shared" si="51"/>
        <v>0.3</v>
      </c>
      <c r="P474" s="36">
        <f t="shared" si="52"/>
        <v>0.15</v>
      </c>
      <c r="Q474" s="66">
        <f>IF(OR(E474="",F474=""),"",ROUND((Supuestos!$B$2+Supuestos!$B$3)*(Supuestos!$B$4+Supuestos!$B$5*E474/Supuestos!$B$6)*IFERROR(VLOOKUP(TRIM(C474),Supuestos!$A$17:$B$29,2,FALSE),IFERROR(VLOOKUP(TRIM(D474),Supuestos!$A$17:$B$29,2,FALSE),1))+Supuestos!$B$7*VLOOKUP(MIN(F474,4),Supuestos!$D$2:$E$5,2,TRUE)+Supuestos!$B$8,0))</f>
        <v>118</v>
      </c>
      <c r="R474" s="73">
        <f t="shared" si="53"/>
        <v>650</v>
      </c>
      <c r="S474" s="76">
        <f t="shared" si="54"/>
        <v>0.36654135338345867</v>
      </c>
      <c r="T474" s="74">
        <f t="shared" si="55"/>
        <v>0.18327067669172933</v>
      </c>
    </row>
    <row r="475" spans="3:20" ht="15" customHeight="1" thickBot="1" x14ac:dyDescent="0.35">
      <c r="C475" s="82" t="s">
        <v>54</v>
      </c>
      <c r="D475" s="78" t="s">
        <v>60</v>
      </c>
      <c r="E475" s="37">
        <v>101</v>
      </c>
      <c r="F475" s="37">
        <v>3</v>
      </c>
      <c r="G475" s="37">
        <v>0</v>
      </c>
      <c r="H475" s="37">
        <v>0</v>
      </c>
      <c r="I475" s="37">
        <v>607</v>
      </c>
      <c r="J475" s="39" t="s">
        <v>18</v>
      </c>
      <c r="K475" s="38">
        <v>24280</v>
      </c>
      <c r="L475" s="38">
        <v>48560</v>
      </c>
      <c r="M475" s="70">
        <f t="shared" si="49"/>
        <v>2023.3333333333333</v>
      </c>
      <c r="N475" s="70">
        <f t="shared" si="50"/>
        <v>4046.6666666666665</v>
      </c>
      <c r="O475" s="91">
        <f t="shared" si="51"/>
        <v>0.3</v>
      </c>
      <c r="P475" s="36">
        <f t="shared" si="52"/>
        <v>0.15</v>
      </c>
      <c r="Q475" s="66">
        <f>IF(OR(E475="",F475=""),"",ROUND((Supuestos!$B$2+Supuestos!$B$3)*(Supuestos!$B$4+Supuestos!$B$5*E475/Supuestos!$B$6)*IFERROR(VLOOKUP(TRIM(C475),Supuestos!$A$17:$B$29,2,FALSE),IFERROR(VLOOKUP(TRIM(D475),Supuestos!$A$17:$B$29,2,FALSE),1))+Supuestos!$B$7*VLOOKUP(MIN(F475,4),Supuestos!$D$2:$E$5,2,TRUE)+Supuestos!$B$8,0))</f>
        <v>128</v>
      </c>
      <c r="R475" s="73">
        <f t="shared" si="53"/>
        <v>735</v>
      </c>
      <c r="S475" s="76">
        <f t="shared" si="54"/>
        <v>0.36326194398682043</v>
      </c>
      <c r="T475" s="74">
        <f t="shared" si="55"/>
        <v>0.18163097199341022</v>
      </c>
    </row>
    <row r="476" spans="3:20" ht="15" customHeight="1" thickBot="1" x14ac:dyDescent="0.35">
      <c r="C476" s="82" t="s">
        <v>54</v>
      </c>
      <c r="D476" s="78" t="s">
        <v>60</v>
      </c>
      <c r="E476" s="37">
        <v>80</v>
      </c>
      <c r="F476" s="37">
        <v>2</v>
      </c>
      <c r="G476" s="37">
        <v>0</v>
      </c>
      <c r="H476" s="37">
        <v>0</v>
      </c>
      <c r="I476" s="37">
        <v>532</v>
      </c>
      <c r="J476" s="37" t="s">
        <v>21</v>
      </c>
      <c r="K476" s="38">
        <v>21280</v>
      </c>
      <c r="L476" s="38">
        <v>42560</v>
      </c>
      <c r="M476" s="70">
        <f t="shared" si="49"/>
        <v>1773.3333333333333</v>
      </c>
      <c r="N476" s="70">
        <f t="shared" si="50"/>
        <v>3546.6666666666665</v>
      </c>
      <c r="O476" s="91">
        <f t="shared" si="51"/>
        <v>0.3</v>
      </c>
      <c r="P476" s="36">
        <f t="shared" si="52"/>
        <v>0.15</v>
      </c>
      <c r="Q476" s="66">
        <f>IF(OR(E476="",F476=""),"",ROUND((Supuestos!$B$2+Supuestos!$B$3)*(Supuestos!$B$4+Supuestos!$B$5*E476/Supuestos!$B$6)*IFERROR(VLOOKUP(TRIM(C476),Supuestos!$A$17:$B$29,2,FALSE),IFERROR(VLOOKUP(TRIM(D476),Supuestos!$A$17:$B$29,2,FALSE),1))+Supuestos!$B$7*VLOOKUP(MIN(F476,4),Supuestos!$D$2:$E$5,2,TRUE)+Supuestos!$B$8,0))</f>
        <v>118</v>
      </c>
      <c r="R476" s="73">
        <f t="shared" si="53"/>
        <v>650</v>
      </c>
      <c r="S476" s="76">
        <f t="shared" si="54"/>
        <v>0.36654135338345867</v>
      </c>
      <c r="T476" s="74">
        <f t="shared" si="55"/>
        <v>0.18327067669172933</v>
      </c>
    </row>
    <row r="477" spans="3:20" ht="15" customHeight="1" thickBot="1" x14ac:dyDescent="0.35">
      <c r="C477" s="82" t="s">
        <v>54</v>
      </c>
      <c r="D477" s="78" t="s">
        <v>60</v>
      </c>
      <c r="E477" s="37">
        <v>78</v>
      </c>
      <c r="F477" s="37">
        <v>3</v>
      </c>
      <c r="G477" s="37">
        <v>0</v>
      </c>
      <c r="H477" s="37">
        <v>0</v>
      </c>
      <c r="I477" s="37">
        <v>519</v>
      </c>
      <c r="J477" s="39" t="s">
        <v>18</v>
      </c>
      <c r="K477" s="38">
        <v>20760</v>
      </c>
      <c r="L477" s="38">
        <v>41520</v>
      </c>
      <c r="M477" s="70">
        <f t="shared" si="49"/>
        <v>1730</v>
      </c>
      <c r="N477" s="70">
        <f t="shared" si="50"/>
        <v>3460</v>
      </c>
      <c r="O477" s="91">
        <f t="shared" si="51"/>
        <v>0.3</v>
      </c>
      <c r="P477" s="36">
        <f t="shared" si="52"/>
        <v>0.15</v>
      </c>
      <c r="Q477" s="66">
        <f>IF(OR(E477="",F477=""),"",ROUND((Supuestos!$B$2+Supuestos!$B$3)*(Supuestos!$B$4+Supuestos!$B$5*E477/Supuestos!$B$6)*IFERROR(VLOOKUP(TRIM(C477),Supuestos!$A$17:$B$29,2,FALSE),IFERROR(VLOOKUP(TRIM(D477),Supuestos!$A$17:$B$29,2,FALSE),1))+Supuestos!$B$7*VLOOKUP(MIN(F477,4),Supuestos!$D$2:$E$5,2,TRUE)+Supuestos!$B$8,0))</f>
        <v>122</v>
      </c>
      <c r="R477" s="73">
        <f t="shared" si="53"/>
        <v>641</v>
      </c>
      <c r="S477" s="76">
        <f t="shared" si="54"/>
        <v>0.37052023121387284</v>
      </c>
      <c r="T477" s="74">
        <f t="shared" si="55"/>
        <v>0.18526011560693642</v>
      </c>
    </row>
    <row r="478" spans="3:20" ht="15" customHeight="1" thickBot="1" x14ac:dyDescent="0.35">
      <c r="C478" s="82" t="s">
        <v>54</v>
      </c>
      <c r="D478" s="78" t="s">
        <v>60</v>
      </c>
      <c r="E478" s="37">
        <v>79</v>
      </c>
      <c r="F478" s="37">
        <v>2</v>
      </c>
      <c r="G478" s="37">
        <v>0</v>
      </c>
      <c r="H478" s="37">
        <v>0</v>
      </c>
      <c r="I478" s="37">
        <v>526</v>
      </c>
      <c r="J478" s="37" t="s">
        <v>21</v>
      </c>
      <c r="K478" s="38">
        <v>21040</v>
      </c>
      <c r="L478" s="38">
        <v>42080</v>
      </c>
      <c r="M478" s="70">
        <f t="shared" si="49"/>
        <v>1753.3333333333333</v>
      </c>
      <c r="N478" s="70">
        <f t="shared" si="50"/>
        <v>3506.6666666666665</v>
      </c>
      <c r="O478" s="91">
        <f t="shared" si="51"/>
        <v>0.3</v>
      </c>
      <c r="P478" s="36">
        <f t="shared" si="52"/>
        <v>0.15</v>
      </c>
      <c r="Q478" s="66">
        <f>IF(OR(E478="",F478=""),"",ROUND((Supuestos!$B$2+Supuestos!$B$3)*(Supuestos!$B$4+Supuestos!$B$5*E478/Supuestos!$B$6)*IFERROR(VLOOKUP(TRIM(C478),Supuestos!$A$17:$B$29,2,FALSE),IFERROR(VLOOKUP(TRIM(D478),Supuestos!$A$17:$B$29,2,FALSE),1))+Supuestos!$B$7*VLOOKUP(MIN(F478,4),Supuestos!$D$2:$E$5,2,TRUE)+Supuestos!$B$8,0))</f>
        <v>118</v>
      </c>
      <c r="R478" s="73">
        <f t="shared" si="53"/>
        <v>644</v>
      </c>
      <c r="S478" s="76">
        <f t="shared" si="54"/>
        <v>0.36730038022813688</v>
      </c>
      <c r="T478" s="74">
        <f t="shared" si="55"/>
        <v>0.18365019011406844</v>
      </c>
    </row>
    <row r="479" spans="3:20" ht="15" customHeight="1" thickBot="1" x14ac:dyDescent="0.35">
      <c r="C479" s="82" t="s">
        <v>54</v>
      </c>
      <c r="D479" s="79" t="s">
        <v>60</v>
      </c>
      <c r="E479" s="34">
        <v>80</v>
      </c>
      <c r="F479" s="34">
        <v>2</v>
      </c>
      <c r="G479" s="34">
        <v>0</v>
      </c>
      <c r="H479" s="34">
        <v>0</v>
      </c>
      <c r="I479" s="34">
        <v>532</v>
      </c>
      <c r="J479" s="34" t="s">
        <v>21</v>
      </c>
      <c r="K479" s="35">
        <v>21280</v>
      </c>
      <c r="L479" s="35">
        <v>42560</v>
      </c>
      <c r="M479" s="70">
        <f t="shared" si="49"/>
        <v>1773.3333333333333</v>
      </c>
      <c r="N479" s="70">
        <f t="shared" si="50"/>
        <v>3546.6666666666665</v>
      </c>
      <c r="O479" s="91">
        <f t="shared" si="51"/>
        <v>0.3</v>
      </c>
      <c r="P479" s="36">
        <f t="shared" si="52"/>
        <v>0.15</v>
      </c>
      <c r="Q479" s="66">
        <f>IF(OR(E479="",F479=""),"",ROUND((Supuestos!$B$2+Supuestos!$B$3)*(Supuestos!$B$4+Supuestos!$B$5*E479/Supuestos!$B$6)*IFERROR(VLOOKUP(TRIM(C479),Supuestos!$A$17:$B$29,2,FALSE),IFERROR(VLOOKUP(TRIM(D479),Supuestos!$A$17:$B$29,2,FALSE),1))+Supuestos!$B$7*VLOOKUP(MIN(F479,4),Supuestos!$D$2:$E$5,2,TRUE)+Supuestos!$B$8,0))</f>
        <v>118</v>
      </c>
      <c r="R479" s="73">
        <f t="shared" si="53"/>
        <v>650</v>
      </c>
      <c r="S479" s="76">
        <f t="shared" si="54"/>
        <v>0.36654135338345867</v>
      </c>
      <c r="T479" s="74">
        <f t="shared" si="55"/>
        <v>0.18327067669172933</v>
      </c>
    </row>
    <row r="480" spans="3:20" ht="15" customHeight="1" thickBot="1" x14ac:dyDescent="0.35">
      <c r="C480" s="82" t="s">
        <v>54</v>
      </c>
      <c r="D480" s="78" t="s">
        <v>60</v>
      </c>
      <c r="E480" s="37">
        <v>78</v>
      </c>
      <c r="F480" s="37">
        <v>3</v>
      </c>
      <c r="G480" s="37">
        <v>0</v>
      </c>
      <c r="H480" s="37">
        <v>0</v>
      </c>
      <c r="I480" s="37">
        <v>519</v>
      </c>
      <c r="J480" s="39" t="s">
        <v>18</v>
      </c>
      <c r="K480" s="38">
        <v>20760</v>
      </c>
      <c r="L480" s="38">
        <v>41520</v>
      </c>
      <c r="M480" s="70">
        <f t="shared" si="49"/>
        <v>1730</v>
      </c>
      <c r="N480" s="70">
        <f t="shared" si="50"/>
        <v>3460</v>
      </c>
      <c r="O480" s="91">
        <f t="shared" si="51"/>
        <v>0.3</v>
      </c>
      <c r="P480" s="36">
        <f t="shared" si="52"/>
        <v>0.15</v>
      </c>
      <c r="Q480" s="66">
        <f>IF(OR(E480="",F480=""),"",ROUND((Supuestos!$B$2+Supuestos!$B$3)*(Supuestos!$B$4+Supuestos!$B$5*E480/Supuestos!$B$6)*IFERROR(VLOOKUP(TRIM(C480),Supuestos!$A$17:$B$29,2,FALSE),IFERROR(VLOOKUP(TRIM(D480),Supuestos!$A$17:$B$29,2,FALSE),1))+Supuestos!$B$7*VLOOKUP(MIN(F480,4),Supuestos!$D$2:$E$5,2,TRUE)+Supuestos!$B$8,0))</f>
        <v>122</v>
      </c>
      <c r="R480" s="73">
        <f t="shared" si="53"/>
        <v>641</v>
      </c>
      <c r="S480" s="76">
        <f t="shared" si="54"/>
        <v>0.37052023121387284</v>
      </c>
      <c r="T480" s="74">
        <f t="shared" si="55"/>
        <v>0.18526011560693642</v>
      </c>
    </row>
    <row r="481" spans="3:20" ht="15" customHeight="1" thickBot="1" x14ac:dyDescent="0.35">
      <c r="C481" s="82" t="s">
        <v>54</v>
      </c>
      <c r="D481" s="78" t="s">
        <v>60</v>
      </c>
      <c r="E481" s="37">
        <v>74</v>
      </c>
      <c r="F481" s="37">
        <v>3</v>
      </c>
      <c r="G481" s="37">
        <v>0</v>
      </c>
      <c r="H481" s="37">
        <v>0</v>
      </c>
      <c r="I481" s="37">
        <v>492</v>
      </c>
      <c r="J481" s="39" t="s">
        <v>18</v>
      </c>
      <c r="K481" s="38">
        <v>19680</v>
      </c>
      <c r="L481" s="38">
        <v>39360</v>
      </c>
      <c r="M481" s="70">
        <f t="shared" si="49"/>
        <v>1640</v>
      </c>
      <c r="N481" s="70">
        <f t="shared" si="50"/>
        <v>3280</v>
      </c>
      <c r="O481" s="91">
        <f t="shared" si="51"/>
        <v>0.3</v>
      </c>
      <c r="P481" s="36">
        <f t="shared" si="52"/>
        <v>0.15</v>
      </c>
      <c r="Q481" s="66">
        <f>IF(OR(E481="",F481=""),"",ROUND((Supuestos!$B$2+Supuestos!$B$3)*(Supuestos!$B$4+Supuestos!$B$5*E481/Supuestos!$B$6)*IFERROR(VLOOKUP(TRIM(C481),Supuestos!$A$17:$B$29,2,FALSE),IFERROR(VLOOKUP(TRIM(D481),Supuestos!$A$17:$B$29,2,FALSE),1))+Supuestos!$B$7*VLOOKUP(MIN(F481,4),Supuestos!$D$2:$E$5,2,TRUE)+Supuestos!$B$8,0))</f>
        <v>121</v>
      </c>
      <c r="R481" s="73">
        <f t="shared" si="53"/>
        <v>613</v>
      </c>
      <c r="S481" s="76">
        <f t="shared" si="54"/>
        <v>0.37378048780487805</v>
      </c>
      <c r="T481" s="74">
        <f t="shared" si="55"/>
        <v>0.18689024390243902</v>
      </c>
    </row>
    <row r="482" spans="3:20" ht="15" customHeight="1" thickBot="1" x14ac:dyDescent="0.35">
      <c r="C482" s="82" t="s">
        <v>54</v>
      </c>
      <c r="D482" s="78" t="s">
        <v>60</v>
      </c>
      <c r="E482" s="37">
        <v>77</v>
      </c>
      <c r="F482" s="37">
        <v>1</v>
      </c>
      <c r="G482" s="37">
        <v>0</v>
      </c>
      <c r="H482" s="37">
        <v>0</v>
      </c>
      <c r="I482" s="37">
        <v>512</v>
      </c>
      <c r="J482" s="37" t="s">
        <v>22</v>
      </c>
      <c r="K482" s="38">
        <v>20480</v>
      </c>
      <c r="L482" s="38">
        <v>40960</v>
      </c>
      <c r="M482" s="70">
        <f t="shared" si="49"/>
        <v>1706.6666666666667</v>
      </c>
      <c r="N482" s="70">
        <f t="shared" si="50"/>
        <v>3413.3333333333335</v>
      </c>
      <c r="O482" s="91">
        <f t="shared" si="51"/>
        <v>0.3</v>
      </c>
      <c r="P482" s="36">
        <f t="shared" si="52"/>
        <v>0.15</v>
      </c>
      <c r="Q482" s="66">
        <f>IF(OR(E482="",F482=""),"",ROUND((Supuestos!$B$2+Supuestos!$B$3)*(Supuestos!$B$4+Supuestos!$B$5*E482/Supuestos!$B$6)*IFERROR(VLOOKUP(TRIM(C482),Supuestos!$A$17:$B$29,2,FALSE),IFERROR(VLOOKUP(TRIM(D482),Supuestos!$A$17:$B$29,2,FALSE),1))+Supuestos!$B$7*VLOOKUP(MIN(F482,4),Supuestos!$D$2:$E$5,2,TRUE)+Supuestos!$B$8,0))</f>
        <v>114</v>
      </c>
      <c r="R482" s="73">
        <f t="shared" si="53"/>
        <v>626</v>
      </c>
      <c r="S482" s="76">
        <f t="shared" si="54"/>
        <v>0.36679687499999997</v>
      </c>
      <c r="T482" s="74">
        <f t="shared" si="55"/>
        <v>0.18339843749999998</v>
      </c>
    </row>
    <row r="483" spans="3:20" ht="15" customHeight="1" thickBot="1" x14ac:dyDescent="0.35">
      <c r="C483" s="82" t="s">
        <v>54</v>
      </c>
      <c r="D483" s="78" t="s">
        <v>60</v>
      </c>
      <c r="E483" s="37">
        <v>71</v>
      </c>
      <c r="F483" s="37">
        <v>3</v>
      </c>
      <c r="G483" s="37">
        <v>0</v>
      </c>
      <c r="H483" s="37">
        <v>0</v>
      </c>
      <c r="I483" s="37">
        <v>472</v>
      </c>
      <c r="J483" s="39" t="s">
        <v>18</v>
      </c>
      <c r="K483" s="38">
        <v>18880</v>
      </c>
      <c r="L483" s="38">
        <v>37760</v>
      </c>
      <c r="M483" s="70">
        <f t="shared" si="49"/>
        <v>1573.3333333333333</v>
      </c>
      <c r="N483" s="70">
        <f t="shared" si="50"/>
        <v>3146.6666666666665</v>
      </c>
      <c r="O483" s="91">
        <f t="shared" si="51"/>
        <v>0.3</v>
      </c>
      <c r="P483" s="36">
        <f t="shared" si="52"/>
        <v>0.15</v>
      </c>
      <c r="Q483" s="66">
        <f>IF(OR(E483="",F483=""),"",ROUND((Supuestos!$B$2+Supuestos!$B$3)*(Supuestos!$B$4+Supuestos!$B$5*E483/Supuestos!$B$6)*IFERROR(VLOOKUP(TRIM(C483),Supuestos!$A$17:$B$29,2,FALSE),IFERROR(VLOOKUP(TRIM(D483),Supuestos!$A$17:$B$29,2,FALSE),1))+Supuestos!$B$7*VLOOKUP(MIN(F483,4),Supuestos!$D$2:$E$5,2,TRUE)+Supuestos!$B$8,0))</f>
        <v>120</v>
      </c>
      <c r="R483" s="73">
        <f t="shared" si="53"/>
        <v>592</v>
      </c>
      <c r="S483" s="76">
        <f t="shared" si="54"/>
        <v>0.37627118644067797</v>
      </c>
      <c r="T483" s="74">
        <f t="shared" si="55"/>
        <v>0.18813559322033899</v>
      </c>
    </row>
    <row r="484" spans="3:20" ht="15" customHeight="1" thickBot="1" x14ac:dyDescent="0.35">
      <c r="C484" s="82" t="s">
        <v>54</v>
      </c>
      <c r="D484" s="78" t="s">
        <v>60</v>
      </c>
      <c r="E484" s="37">
        <v>78</v>
      </c>
      <c r="F484" s="37">
        <v>3</v>
      </c>
      <c r="G484" s="37">
        <v>0</v>
      </c>
      <c r="H484" s="37">
        <v>0</v>
      </c>
      <c r="I484" s="37">
        <v>519</v>
      </c>
      <c r="J484" s="39" t="s">
        <v>18</v>
      </c>
      <c r="K484" s="38">
        <v>20760</v>
      </c>
      <c r="L484" s="38">
        <v>41520</v>
      </c>
      <c r="M484" s="70">
        <f t="shared" si="49"/>
        <v>1730</v>
      </c>
      <c r="N484" s="70">
        <f t="shared" si="50"/>
        <v>3460</v>
      </c>
      <c r="O484" s="91">
        <f t="shared" si="51"/>
        <v>0.3</v>
      </c>
      <c r="P484" s="36">
        <f t="shared" si="52"/>
        <v>0.15</v>
      </c>
      <c r="Q484" s="66">
        <f>IF(OR(E484="",F484=""),"",ROUND((Supuestos!$B$2+Supuestos!$B$3)*(Supuestos!$B$4+Supuestos!$B$5*E484/Supuestos!$B$6)*IFERROR(VLOOKUP(TRIM(C484),Supuestos!$A$17:$B$29,2,FALSE),IFERROR(VLOOKUP(TRIM(D484),Supuestos!$A$17:$B$29,2,FALSE),1))+Supuestos!$B$7*VLOOKUP(MIN(F484,4),Supuestos!$D$2:$E$5,2,TRUE)+Supuestos!$B$8,0))</f>
        <v>122</v>
      </c>
      <c r="R484" s="73">
        <f t="shared" si="53"/>
        <v>641</v>
      </c>
      <c r="S484" s="76">
        <f t="shared" si="54"/>
        <v>0.37052023121387284</v>
      </c>
      <c r="T484" s="74">
        <f t="shared" si="55"/>
        <v>0.18526011560693642</v>
      </c>
    </row>
    <row r="485" spans="3:20" ht="15" customHeight="1" thickBot="1" x14ac:dyDescent="0.35">
      <c r="C485" s="82" t="s">
        <v>54</v>
      </c>
      <c r="D485" s="78" t="s">
        <v>60</v>
      </c>
      <c r="E485" s="37">
        <v>70</v>
      </c>
      <c r="F485" s="37">
        <v>2</v>
      </c>
      <c r="G485" s="37">
        <v>0</v>
      </c>
      <c r="H485" s="37">
        <v>0</v>
      </c>
      <c r="I485" s="37">
        <v>466</v>
      </c>
      <c r="J485" s="37" t="s">
        <v>21</v>
      </c>
      <c r="K485" s="38">
        <v>18640</v>
      </c>
      <c r="L485" s="38">
        <v>37280</v>
      </c>
      <c r="M485" s="70">
        <f t="shared" si="49"/>
        <v>1553.3333333333333</v>
      </c>
      <c r="N485" s="70">
        <f t="shared" si="50"/>
        <v>3106.6666666666665</v>
      </c>
      <c r="O485" s="91">
        <f t="shared" si="51"/>
        <v>0.3</v>
      </c>
      <c r="P485" s="36">
        <f t="shared" si="52"/>
        <v>0.15</v>
      </c>
      <c r="Q485" s="66">
        <f>IF(OR(E485="",F485=""),"",ROUND((Supuestos!$B$2+Supuestos!$B$3)*(Supuestos!$B$4+Supuestos!$B$5*E485/Supuestos!$B$6)*IFERROR(VLOOKUP(TRIM(C485),Supuestos!$A$17:$B$29,2,FALSE),IFERROR(VLOOKUP(TRIM(D485),Supuestos!$A$17:$B$29,2,FALSE),1))+Supuestos!$B$7*VLOOKUP(MIN(F485,4),Supuestos!$D$2:$E$5,2,TRUE)+Supuestos!$B$8,0))</f>
        <v>116</v>
      </c>
      <c r="R485" s="73">
        <f t="shared" si="53"/>
        <v>582</v>
      </c>
      <c r="S485" s="76">
        <f t="shared" si="54"/>
        <v>0.37467811158798286</v>
      </c>
      <c r="T485" s="74">
        <f t="shared" si="55"/>
        <v>0.18733905579399143</v>
      </c>
    </row>
    <row r="486" spans="3:20" ht="15" customHeight="1" thickBot="1" x14ac:dyDescent="0.35">
      <c r="C486" s="82" t="s">
        <v>54</v>
      </c>
      <c r="D486" s="78" t="s">
        <v>60</v>
      </c>
      <c r="E486" s="37">
        <v>91</v>
      </c>
      <c r="F486" s="37">
        <v>3</v>
      </c>
      <c r="G486" s="37">
        <v>1</v>
      </c>
      <c r="H486" s="37">
        <v>0</v>
      </c>
      <c r="I486" s="37">
        <v>592</v>
      </c>
      <c r="J486" s="39" t="s">
        <v>18</v>
      </c>
      <c r="K486" s="38">
        <v>23680</v>
      </c>
      <c r="L486" s="38">
        <v>47360</v>
      </c>
      <c r="M486" s="70">
        <f t="shared" si="49"/>
        <v>1973.3333333333333</v>
      </c>
      <c r="N486" s="70">
        <f t="shared" si="50"/>
        <v>3946.6666666666665</v>
      </c>
      <c r="O486" s="91">
        <f t="shared" si="51"/>
        <v>0.3</v>
      </c>
      <c r="P486" s="36">
        <f t="shared" si="52"/>
        <v>0.15</v>
      </c>
      <c r="Q486" s="66">
        <f>IF(OR(E486="",F486=""),"",ROUND((Supuestos!$B$2+Supuestos!$B$3)*(Supuestos!$B$4+Supuestos!$B$5*E486/Supuestos!$B$6)*IFERROR(VLOOKUP(TRIM(C486),Supuestos!$A$17:$B$29,2,FALSE),IFERROR(VLOOKUP(TRIM(D486),Supuestos!$A$17:$B$29,2,FALSE),1))+Supuestos!$B$7*VLOOKUP(MIN(F486,4),Supuestos!$D$2:$E$5,2,TRUE)+Supuestos!$B$8,0))</f>
        <v>125</v>
      </c>
      <c r="R486" s="73">
        <f t="shared" si="53"/>
        <v>717</v>
      </c>
      <c r="S486" s="76">
        <f t="shared" si="54"/>
        <v>0.36334459459459462</v>
      </c>
      <c r="T486" s="74">
        <f t="shared" si="55"/>
        <v>0.18167229729729731</v>
      </c>
    </row>
    <row r="487" spans="3:20" ht="15" customHeight="1" thickBot="1" x14ac:dyDescent="0.35">
      <c r="C487" s="82" t="s">
        <v>54</v>
      </c>
      <c r="D487" s="78" t="s">
        <v>60</v>
      </c>
      <c r="E487" s="37">
        <v>96</v>
      </c>
      <c r="F487" s="37">
        <v>3</v>
      </c>
      <c r="G487" s="37">
        <v>1</v>
      </c>
      <c r="H487" s="37">
        <v>0</v>
      </c>
      <c r="I487" s="37">
        <v>639</v>
      </c>
      <c r="J487" s="39" t="s">
        <v>18</v>
      </c>
      <c r="K487" s="38">
        <v>25560</v>
      </c>
      <c r="L487" s="38">
        <v>51120</v>
      </c>
      <c r="M487" s="70">
        <f t="shared" si="49"/>
        <v>2130</v>
      </c>
      <c r="N487" s="70">
        <f t="shared" si="50"/>
        <v>4260</v>
      </c>
      <c r="O487" s="91">
        <f t="shared" si="51"/>
        <v>0.3</v>
      </c>
      <c r="P487" s="36">
        <f t="shared" si="52"/>
        <v>0.15</v>
      </c>
      <c r="Q487" s="66">
        <f>IF(OR(E487="",F487=""),"",ROUND((Supuestos!$B$2+Supuestos!$B$3)*(Supuestos!$B$4+Supuestos!$B$5*E487/Supuestos!$B$6)*IFERROR(VLOOKUP(TRIM(C487),Supuestos!$A$17:$B$29,2,FALSE),IFERROR(VLOOKUP(TRIM(D487),Supuestos!$A$17:$B$29,2,FALSE),1))+Supuestos!$B$7*VLOOKUP(MIN(F487,4),Supuestos!$D$2:$E$5,2,TRUE)+Supuestos!$B$8,0))</f>
        <v>127</v>
      </c>
      <c r="R487" s="73">
        <f t="shared" si="53"/>
        <v>766</v>
      </c>
      <c r="S487" s="76">
        <f t="shared" si="54"/>
        <v>0.35962441314553989</v>
      </c>
      <c r="T487" s="74">
        <f t="shared" si="55"/>
        <v>0.17981220657276994</v>
      </c>
    </row>
    <row r="488" spans="3:20" ht="15" customHeight="1" thickBot="1" x14ac:dyDescent="0.35">
      <c r="C488" s="82" t="s">
        <v>54</v>
      </c>
      <c r="D488" s="78" t="s">
        <v>60</v>
      </c>
      <c r="E488" s="37">
        <v>94</v>
      </c>
      <c r="F488" s="37">
        <v>3</v>
      </c>
      <c r="G488" s="37">
        <v>0</v>
      </c>
      <c r="H488" s="37">
        <v>0</v>
      </c>
      <c r="I488" s="37">
        <v>626</v>
      </c>
      <c r="J488" s="39" t="s">
        <v>18</v>
      </c>
      <c r="K488" s="38">
        <v>25040</v>
      </c>
      <c r="L488" s="38">
        <v>50080</v>
      </c>
      <c r="M488" s="70">
        <f t="shared" si="49"/>
        <v>2086.6666666666665</v>
      </c>
      <c r="N488" s="70">
        <f t="shared" si="50"/>
        <v>4173.333333333333</v>
      </c>
      <c r="O488" s="91">
        <f t="shared" si="51"/>
        <v>0.30000000000000004</v>
      </c>
      <c r="P488" s="36">
        <f t="shared" si="52"/>
        <v>0.15000000000000002</v>
      </c>
      <c r="Q488" s="66">
        <f>IF(OR(E488="",F488=""),"",ROUND((Supuestos!$B$2+Supuestos!$B$3)*(Supuestos!$B$4+Supuestos!$B$5*E488/Supuestos!$B$6)*IFERROR(VLOOKUP(TRIM(C488),Supuestos!$A$17:$B$29,2,FALSE),IFERROR(VLOOKUP(TRIM(D488),Supuestos!$A$17:$B$29,2,FALSE),1))+Supuestos!$B$7*VLOOKUP(MIN(F488,4),Supuestos!$D$2:$E$5,2,TRUE)+Supuestos!$B$8,0))</f>
        <v>126</v>
      </c>
      <c r="R488" s="73">
        <f t="shared" si="53"/>
        <v>752</v>
      </c>
      <c r="S488" s="76">
        <f t="shared" si="54"/>
        <v>0.36038338658146968</v>
      </c>
      <c r="T488" s="74">
        <f t="shared" si="55"/>
        <v>0.18019169329073484</v>
      </c>
    </row>
    <row r="489" spans="3:20" ht="15" customHeight="1" thickBot="1" x14ac:dyDescent="0.35">
      <c r="C489" s="82" t="s">
        <v>54</v>
      </c>
      <c r="D489" s="78" t="s">
        <v>60</v>
      </c>
      <c r="E489" s="37">
        <v>110</v>
      </c>
      <c r="F489" s="37">
        <v>3</v>
      </c>
      <c r="G489" s="37">
        <v>1</v>
      </c>
      <c r="H489" s="37">
        <v>0</v>
      </c>
      <c r="I489" s="37">
        <v>732</v>
      </c>
      <c r="J489" s="39" t="s">
        <v>18</v>
      </c>
      <c r="K489" s="38">
        <v>29280</v>
      </c>
      <c r="L489" s="38">
        <v>58560</v>
      </c>
      <c r="M489" s="70">
        <f t="shared" si="49"/>
        <v>2440</v>
      </c>
      <c r="N489" s="70">
        <f t="shared" si="50"/>
        <v>4880</v>
      </c>
      <c r="O489" s="91">
        <f t="shared" si="51"/>
        <v>0.3</v>
      </c>
      <c r="P489" s="36">
        <f t="shared" si="52"/>
        <v>0.15</v>
      </c>
      <c r="Q489" s="66">
        <f>IF(OR(E489="",F489=""),"",ROUND((Supuestos!$B$2+Supuestos!$B$3)*(Supuestos!$B$4+Supuestos!$B$5*E489/Supuestos!$B$6)*IFERROR(VLOOKUP(TRIM(C489),Supuestos!$A$17:$B$29,2,FALSE),IFERROR(VLOOKUP(TRIM(D489),Supuestos!$A$17:$B$29,2,FALSE),1))+Supuestos!$B$7*VLOOKUP(MIN(F489,4),Supuestos!$D$2:$E$5,2,TRUE)+Supuestos!$B$8,0))</f>
        <v>131</v>
      </c>
      <c r="R489" s="73">
        <f t="shared" si="53"/>
        <v>863</v>
      </c>
      <c r="S489" s="76">
        <f t="shared" si="54"/>
        <v>0.35368852459016392</v>
      </c>
      <c r="T489" s="74">
        <f t="shared" si="55"/>
        <v>0.17684426229508196</v>
      </c>
    </row>
    <row r="490" spans="3:20" ht="15" customHeight="1" thickBot="1" x14ac:dyDescent="0.35">
      <c r="C490" s="82" t="s">
        <v>54</v>
      </c>
      <c r="D490" s="78" t="s">
        <v>60</v>
      </c>
      <c r="E490" s="37">
        <v>75</v>
      </c>
      <c r="F490" s="37">
        <v>2</v>
      </c>
      <c r="G490" s="37">
        <v>0</v>
      </c>
      <c r="H490" s="37">
        <v>0</v>
      </c>
      <c r="I490" s="37">
        <v>499</v>
      </c>
      <c r="J490" s="37" t="s">
        <v>21</v>
      </c>
      <c r="K490" s="38">
        <v>19960</v>
      </c>
      <c r="L490" s="38">
        <v>39920</v>
      </c>
      <c r="M490" s="70">
        <f t="shared" si="49"/>
        <v>1663.3333333333333</v>
      </c>
      <c r="N490" s="70">
        <f t="shared" si="50"/>
        <v>3326.6666666666665</v>
      </c>
      <c r="O490" s="91">
        <f t="shared" si="51"/>
        <v>0.3</v>
      </c>
      <c r="P490" s="36">
        <f t="shared" si="52"/>
        <v>0.15</v>
      </c>
      <c r="Q490" s="66">
        <f>IF(OR(E490="",F490=""),"",ROUND((Supuestos!$B$2+Supuestos!$B$3)*(Supuestos!$B$4+Supuestos!$B$5*E490/Supuestos!$B$6)*IFERROR(VLOOKUP(TRIM(C490),Supuestos!$A$17:$B$29,2,FALSE),IFERROR(VLOOKUP(TRIM(D490),Supuestos!$A$17:$B$29,2,FALSE),1))+Supuestos!$B$7*VLOOKUP(MIN(F490,4),Supuestos!$D$2:$E$5,2,TRUE)+Supuestos!$B$8,0))</f>
        <v>117</v>
      </c>
      <c r="R490" s="73">
        <f t="shared" si="53"/>
        <v>616</v>
      </c>
      <c r="S490" s="76">
        <f t="shared" si="54"/>
        <v>0.37034068136272547</v>
      </c>
      <c r="T490" s="74">
        <f t="shared" si="55"/>
        <v>0.18517034068136273</v>
      </c>
    </row>
    <row r="491" spans="3:20" ht="15" customHeight="1" thickBot="1" x14ac:dyDescent="0.35">
      <c r="C491" s="82" t="s">
        <v>54</v>
      </c>
      <c r="D491" s="78" t="s">
        <v>60</v>
      </c>
      <c r="E491" s="37">
        <v>74</v>
      </c>
      <c r="F491" s="37">
        <v>2</v>
      </c>
      <c r="G491" s="37">
        <v>0</v>
      </c>
      <c r="H491" s="37">
        <v>0</v>
      </c>
      <c r="I491" s="37">
        <v>472</v>
      </c>
      <c r="J491" s="37" t="s">
        <v>21</v>
      </c>
      <c r="K491" s="38">
        <v>18880</v>
      </c>
      <c r="L491" s="38">
        <v>37760</v>
      </c>
      <c r="M491" s="70">
        <f t="shared" si="49"/>
        <v>1573.3333333333333</v>
      </c>
      <c r="N491" s="70">
        <f t="shared" si="50"/>
        <v>3146.6666666666665</v>
      </c>
      <c r="O491" s="91">
        <f t="shared" si="51"/>
        <v>0.3</v>
      </c>
      <c r="P491" s="36">
        <f t="shared" si="52"/>
        <v>0.15</v>
      </c>
      <c r="Q491" s="66">
        <f>IF(OR(E491="",F491=""),"",ROUND((Supuestos!$B$2+Supuestos!$B$3)*(Supuestos!$B$4+Supuestos!$B$5*E491/Supuestos!$B$6)*IFERROR(VLOOKUP(TRIM(C491),Supuestos!$A$17:$B$29,2,FALSE),IFERROR(VLOOKUP(TRIM(D491),Supuestos!$A$17:$B$29,2,FALSE),1))+Supuestos!$B$7*VLOOKUP(MIN(F491,4),Supuestos!$D$2:$E$5,2,TRUE)+Supuestos!$B$8,0))</f>
        <v>117</v>
      </c>
      <c r="R491" s="73">
        <f t="shared" si="53"/>
        <v>589</v>
      </c>
      <c r="S491" s="76">
        <f t="shared" si="54"/>
        <v>0.37436440677966104</v>
      </c>
      <c r="T491" s="74">
        <f t="shared" si="55"/>
        <v>0.18718220338983052</v>
      </c>
    </row>
    <row r="492" spans="3:20" ht="15" customHeight="1" thickBot="1" x14ac:dyDescent="0.35">
      <c r="C492" s="82" t="s">
        <v>54</v>
      </c>
      <c r="D492" s="79" t="s">
        <v>60</v>
      </c>
      <c r="E492" s="34">
        <v>61</v>
      </c>
      <c r="F492" s="34">
        <v>1</v>
      </c>
      <c r="G492" s="34">
        <v>0</v>
      </c>
      <c r="H492" s="34">
        <v>0</v>
      </c>
      <c r="I492" s="34">
        <v>397</v>
      </c>
      <c r="J492" s="34" t="s">
        <v>22</v>
      </c>
      <c r="K492" s="35">
        <v>15880</v>
      </c>
      <c r="L492" s="35">
        <v>31760</v>
      </c>
      <c r="M492" s="70">
        <f t="shared" si="49"/>
        <v>1323.3333333333333</v>
      </c>
      <c r="N492" s="70">
        <f t="shared" si="50"/>
        <v>2646.6666666666665</v>
      </c>
      <c r="O492" s="91">
        <f t="shared" si="51"/>
        <v>0.30000000000000004</v>
      </c>
      <c r="P492" s="36">
        <f t="shared" si="52"/>
        <v>0.15000000000000002</v>
      </c>
      <c r="Q492" s="66">
        <f>IF(OR(E492="",F492=""),"",ROUND((Supuestos!$B$2+Supuestos!$B$3)*(Supuestos!$B$4+Supuestos!$B$5*E492/Supuestos!$B$6)*IFERROR(VLOOKUP(TRIM(C492),Supuestos!$A$17:$B$29,2,FALSE),IFERROR(VLOOKUP(TRIM(D492),Supuestos!$A$17:$B$29,2,FALSE),1))+Supuestos!$B$7*VLOOKUP(MIN(F492,4),Supuestos!$D$2:$E$5,2,TRUE)+Supuestos!$B$8,0))</f>
        <v>109</v>
      </c>
      <c r="R492" s="73">
        <f t="shared" si="53"/>
        <v>506</v>
      </c>
      <c r="S492" s="76">
        <f t="shared" si="54"/>
        <v>0.38236775818639801</v>
      </c>
      <c r="T492" s="74">
        <f t="shared" si="55"/>
        <v>0.19118387909319901</v>
      </c>
    </row>
    <row r="493" spans="3:20" ht="15" customHeight="1" thickBot="1" x14ac:dyDescent="0.35">
      <c r="C493" s="82" t="s">
        <v>54</v>
      </c>
      <c r="D493" s="78" t="s">
        <v>60</v>
      </c>
      <c r="E493" s="37">
        <v>94</v>
      </c>
      <c r="F493" s="37">
        <v>3</v>
      </c>
      <c r="G493" s="37">
        <v>0</v>
      </c>
      <c r="H493" s="37">
        <v>0</v>
      </c>
      <c r="I493" s="37">
        <v>578</v>
      </c>
      <c r="J493" s="39" t="s">
        <v>18</v>
      </c>
      <c r="K493" s="38">
        <v>23120</v>
      </c>
      <c r="L493" s="38">
        <v>46240</v>
      </c>
      <c r="M493" s="70">
        <f t="shared" si="49"/>
        <v>1926.6666666666667</v>
      </c>
      <c r="N493" s="70">
        <f t="shared" si="50"/>
        <v>3853.3333333333335</v>
      </c>
      <c r="O493" s="91">
        <f t="shared" si="51"/>
        <v>0.3</v>
      </c>
      <c r="P493" s="36">
        <f t="shared" si="52"/>
        <v>0.15</v>
      </c>
      <c r="Q493" s="66">
        <f>IF(OR(E493="",F493=""),"",ROUND((Supuestos!$B$2+Supuestos!$B$3)*(Supuestos!$B$4+Supuestos!$B$5*E493/Supuestos!$B$6)*IFERROR(VLOOKUP(TRIM(C493),Supuestos!$A$17:$B$29,2,FALSE),IFERROR(VLOOKUP(TRIM(D493),Supuestos!$A$17:$B$29,2,FALSE),1))+Supuestos!$B$7*VLOOKUP(MIN(F493,4),Supuestos!$D$2:$E$5,2,TRUE)+Supuestos!$B$8,0))</f>
        <v>126</v>
      </c>
      <c r="R493" s="73">
        <f t="shared" si="53"/>
        <v>704</v>
      </c>
      <c r="S493" s="76">
        <f t="shared" si="54"/>
        <v>0.36539792387543252</v>
      </c>
      <c r="T493" s="74">
        <f t="shared" si="55"/>
        <v>0.18269896193771626</v>
      </c>
    </row>
    <row r="494" spans="3:20" ht="15" customHeight="1" thickBot="1" x14ac:dyDescent="0.35">
      <c r="C494" s="82" t="s">
        <v>54</v>
      </c>
      <c r="D494" s="78" t="s">
        <v>60</v>
      </c>
      <c r="E494" s="37">
        <v>98</v>
      </c>
      <c r="F494" s="37">
        <v>3</v>
      </c>
      <c r="G494" s="37">
        <v>0</v>
      </c>
      <c r="H494" s="37">
        <v>0</v>
      </c>
      <c r="I494" s="37">
        <v>594</v>
      </c>
      <c r="J494" s="39" t="s">
        <v>18</v>
      </c>
      <c r="K494" s="38">
        <v>23760</v>
      </c>
      <c r="L494" s="38">
        <v>47520</v>
      </c>
      <c r="M494" s="70">
        <f t="shared" si="49"/>
        <v>1980</v>
      </c>
      <c r="N494" s="70">
        <f t="shared" si="50"/>
        <v>3960</v>
      </c>
      <c r="O494" s="91">
        <f t="shared" si="51"/>
        <v>0.3</v>
      </c>
      <c r="P494" s="36">
        <f t="shared" si="52"/>
        <v>0.15</v>
      </c>
      <c r="Q494" s="66">
        <f>IF(OR(E494="",F494=""),"",ROUND((Supuestos!$B$2+Supuestos!$B$3)*(Supuestos!$B$4+Supuestos!$B$5*E494/Supuestos!$B$6)*IFERROR(VLOOKUP(TRIM(C494),Supuestos!$A$17:$B$29,2,FALSE),IFERROR(VLOOKUP(TRIM(D494),Supuestos!$A$17:$B$29,2,FALSE),1))+Supuestos!$B$7*VLOOKUP(MIN(F494,4),Supuestos!$D$2:$E$5,2,TRUE)+Supuestos!$B$8,0))</f>
        <v>127</v>
      </c>
      <c r="R494" s="73">
        <f t="shared" si="53"/>
        <v>721</v>
      </c>
      <c r="S494" s="76">
        <f t="shared" si="54"/>
        <v>0.36414141414141415</v>
      </c>
      <c r="T494" s="74">
        <f t="shared" si="55"/>
        <v>0.18207070707070708</v>
      </c>
    </row>
    <row r="495" spans="3:20" ht="15" customHeight="1" thickBot="1" x14ac:dyDescent="0.35">
      <c r="C495" s="82" t="s">
        <v>54</v>
      </c>
      <c r="D495" s="78" t="s">
        <v>60</v>
      </c>
      <c r="E495" s="37">
        <v>87</v>
      </c>
      <c r="F495" s="37">
        <v>2</v>
      </c>
      <c r="G495" s="37">
        <v>0</v>
      </c>
      <c r="H495" s="37">
        <v>0</v>
      </c>
      <c r="I495" s="37">
        <v>555</v>
      </c>
      <c r="J495" s="37" t="s">
        <v>21</v>
      </c>
      <c r="K495" s="38">
        <v>22200</v>
      </c>
      <c r="L495" s="38">
        <v>44400</v>
      </c>
      <c r="M495" s="70">
        <f t="shared" si="49"/>
        <v>1850</v>
      </c>
      <c r="N495" s="70">
        <f t="shared" si="50"/>
        <v>3700</v>
      </c>
      <c r="O495" s="91">
        <f t="shared" si="51"/>
        <v>0.3</v>
      </c>
      <c r="P495" s="36">
        <f t="shared" si="52"/>
        <v>0.15</v>
      </c>
      <c r="Q495" s="66">
        <f>IF(OR(E495="",F495=""),"",ROUND((Supuestos!$B$2+Supuestos!$B$3)*(Supuestos!$B$4+Supuestos!$B$5*E495/Supuestos!$B$6)*IFERROR(VLOOKUP(TRIM(C495),Supuestos!$A$17:$B$29,2,FALSE),IFERROR(VLOOKUP(TRIM(D495),Supuestos!$A$17:$B$29,2,FALSE),1))+Supuestos!$B$7*VLOOKUP(MIN(F495,4),Supuestos!$D$2:$E$5,2,TRUE)+Supuestos!$B$8,0))</f>
        <v>120</v>
      </c>
      <c r="R495" s="73">
        <f t="shared" si="53"/>
        <v>675</v>
      </c>
      <c r="S495" s="76">
        <f t="shared" si="54"/>
        <v>0.36486486486486486</v>
      </c>
      <c r="T495" s="74">
        <f t="shared" si="55"/>
        <v>0.18243243243243243</v>
      </c>
    </row>
    <row r="496" spans="3:20" ht="15" customHeight="1" thickBot="1" x14ac:dyDescent="0.35">
      <c r="C496" s="82" t="s">
        <v>54</v>
      </c>
      <c r="D496" s="78" t="s">
        <v>60</v>
      </c>
      <c r="E496" s="37">
        <v>74</v>
      </c>
      <c r="F496" s="37">
        <v>2</v>
      </c>
      <c r="G496" s="37">
        <v>0</v>
      </c>
      <c r="H496" s="37">
        <v>0</v>
      </c>
      <c r="I496" s="37">
        <v>492</v>
      </c>
      <c r="J496" s="37" t="s">
        <v>21</v>
      </c>
      <c r="K496" s="38">
        <v>19680</v>
      </c>
      <c r="L496" s="38">
        <v>39360</v>
      </c>
      <c r="M496" s="70">
        <f t="shared" si="49"/>
        <v>1640</v>
      </c>
      <c r="N496" s="70">
        <f t="shared" si="50"/>
        <v>3280</v>
      </c>
      <c r="O496" s="91">
        <f t="shared" si="51"/>
        <v>0.3</v>
      </c>
      <c r="P496" s="36">
        <f t="shared" si="52"/>
        <v>0.15</v>
      </c>
      <c r="Q496" s="66">
        <f>IF(OR(E496="",F496=""),"",ROUND((Supuestos!$B$2+Supuestos!$B$3)*(Supuestos!$B$4+Supuestos!$B$5*E496/Supuestos!$B$6)*IFERROR(VLOOKUP(TRIM(C496),Supuestos!$A$17:$B$29,2,FALSE),IFERROR(VLOOKUP(TRIM(D496),Supuestos!$A$17:$B$29,2,FALSE),1))+Supuestos!$B$7*VLOOKUP(MIN(F496,4),Supuestos!$D$2:$E$5,2,TRUE)+Supuestos!$B$8,0))</f>
        <v>117</v>
      </c>
      <c r="R496" s="73">
        <f t="shared" si="53"/>
        <v>609</v>
      </c>
      <c r="S496" s="76">
        <f t="shared" si="54"/>
        <v>0.37134146341463414</v>
      </c>
      <c r="T496" s="74">
        <f t="shared" si="55"/>
        <v>0.18567073170731707</v>
      </c>
    </row>
    <row r="497" spans="3:20" ht="15" customHeight="1" thickBot="1" x14ac:dyDescent="0.35">
      <c r="C497" s="82" t="s">
        <v>54</v>
      </c>
      <c r="D497" s="78" t="s">
        <v>60</v>
      </c>
      <c r="E497" s="37">
        <v>75</v>
      </c>
      <c r="F497" s="37">
        <v>3</v>
      </c>
      <c r="G497" s="37">
        <v>0</v>
      </c>
      <c r="H497" s="37">
        <v>0</v>
      </c>
      <c r="I497" s="37">
        <v>499</v>
      </c>
      <c r="J497" s="39" t="s">
        <v>18</v>
      </c>
      <c r="K497" s="38">
        <v>19960</v>
      </c>
      <c r="L497" s="38">
        <v>39920</v>
      </c>
      <c r="M497" s="70">
        <f t="shared" si="49"/>
        <v>1663.3333333333333</v>
      </c>
      <c r="N497" s="70">
        <f t="shared" si="50"/>
        <v>3326.6666666666665</v>
      </c>
      <c r="O497" s="91">
        <f t="shared" si="51"/>
        <v>0.3</v>
      </c>
      <c r="P497" s="36">
        <f t="shared" si="52"/>
        <v>0.15</v>
      </c>
      <c r="Q497" s="66">
        <f>IF(OR(E497="",F497=""),"",ROUND((Supuestos!$B$2+Supuestos!$B$3)*(Supuestos!$B$4+Supuestos!$B$5*E497/Supuestos!$B$6)*IFERROR(VLOOKUP(TRIM(C497),Supuestos!$A$17:$B$29,2,FALSE),IFERROR(VLOOKUP(TRIM(D497),Supuestos!$A$17:$B$29,2,FALSE),1))+Supuestos!$B$7*VLOOKUP(MIN(F497,4),Supuestos!$D$2:$E$5,2,TRUE)+Supuestos!$B$8,0))</f>
        <v>121</v>
      </c>
      <c r="R497" s="73">
        <f t="shared" si="53"/>
        <v>620</v>
      </c>
      <c r="S497" s="76">
        <f t="shared" si="54"/>
        <v>0.37274549098196397</v>
      </c>
      <c r="T497" s="74">
        <f t="shared" si="55"/>
        <v>0.18637274549098198</v>
      </c>
    </row>
    <row r="498" spans="3:20" ht="15" customHeight="1" thickBot="1" x14ac:dyDescent="0.35">
      <c r="C498" s="82" t="s">
        <v>54</v>
      </c>
      <c r="D498" s="78" t="s">
        <v>60</v>
      </c>
      <c r="E498" s="37">
        <v>61</v>
      </c>
      <c r="F498" s="37">
        <v>2</v>
      </c>
      <c r="G498" s="37">
        <v>0</v>
      </c>
      <c r="H498" s="37">
        <v>0</v>
      </c>
      <c r="I498" s="37">
        <v>389</v>
      </c>
      <c r="J498" s="37" t="s">
        <v>21</v>
      </c>
      <c r="K498" s="38">
        <v>15560</v>
      </c>
      <c r="L498" s="38">
        <v>31120</v>
      </c>
      <c r="M498" s="70">
        <f t="shared" si="49"/>
        <v>1296.6666666666667</v>
      </c>
      <c r="N498" s="70">
        <f t="shared" si="50"/>
        <v>2593.3333333333335</v>
      </c>
      <c r="O498" s="91">
        <f t="shared" si="51"/>
        <v>0.3</v>
      </c>
      <c r="P498" s="36">
        <f t="shared" si="52"/>
        <v>0.15</v>
      </c>
      <c r="Q498" s="66">
        <f>IF(OR(E498="",F498=""),"",ROUND((Supuestos!$B$2+Supuestos!$B$3)*(Supuestos!$B$4+Supuestos!$B$5*E498/Supuestos!$B$6)*IFERROR(VLOOKUP(TRIM(C498),Supuestos!$A$17:$B$29,2,FALSE),IFERROR(VLOOKUP(TRIM(D498),Supuestos!$A$17:$B$29,2,FALSE),1))+Supuestos!$B$7*VLOOKUP(MIN(F498,4),Supuestos!$D$2:$E$5,2,TRUE)+Supuestos!$B$8,0))</f>
        <v>113</v>
      </c>
      <c r="R498" s="73">
        <f t="shared" si="53"/>
        <v>502</v>
      </c>
      <c r="S498" s="76">
        <f t="shared" si="54"/>
        <v>0.38714652956298196</v>
      </c>
      <c r="T498" s="74">
        <f t="shared" si="55"/>
        <v>0.19357326478149098</v>
      </c>
    </row>
    <row r="499" spans="3:20" ht="15" customHeight="1" thickBot="1" x14ac:dyDescent="0.35">
      <c r="C499" s="82" t="s">
        <v>54</v>
      </c>
      <c r="D499" s="78" t="s">
        <v>60</v>
      </c>
      <c r="E499" s="37">
        <v>71</v>
      </c>
      <c r="F499" s="37">
        <v>2</v>
      </c>
      <c r="G499" s="37">
        <v>0</v>
      </c>
      <c r="H499" s="37">
        <v>0</v>
      </c>
      <c r="I499" s="37">
        <v>472</v>
      </c>
      <c r="J499" s="37" t="s">
        <v>21</v>
      </c>
      <c r="K499" s="38">
        <v>18880</v>
      </c>
      <c r="L499" s="38">
        <v>37760</v>
      </c>
      <c r="M499" s="70">
        <f t="shared" si="49"/>
        <v>1573.3333333333333</v>
      </c>
      <c r="N499" s="70">
        <f t="shared" si="50"/>
        <v>3146.6666666666665</v>
      </c>
      <c r="O499" s="91">
        <f t="shared" si="51"/>
        <v>0.3</v>
      </c>
      <c r="P499" s="36">
        <f t="shared" si="52"/>
        <v>0.15</v>
      </c>
      <c r="Q499" s="66">
        <f>IF(OR(E499="",F499=""),"",ROUND((Supuestos!$B$2+Supuestos!$B$3)*(Supuestos!$B$4+Supuestos!$B$5*E499/Supuestos!$B$6)*IFERROR(VLOOKUP(TRIM(C499),Supuestos!$A$17:$B$29,2,FALSE),IFERROR(VLOOKUP(TRIM(D499),Supuestos!$A$17:$B$29,2,FALSE),1))+Supuestos!$B$7*VLOOKUP(MIN(F499,4),Supuestos!$D$2:$E$5,2,TRUE)+Supuestos!$B$8,0))</f>
        <v>116</v>
      </c>
      <c r="R499" s="73">
        <f t="shared" si="53"/>
        <v>588</v>
      </c>
      <c r="S499" s="76">
        <f t="shared" si="54"/>
        <v>0.37372881355932203</v>
      </c>
      <c r="T499" s="74">
        <f t="shared" si="55"/>
        <v>0.18686440677966101</v>
      </c>
    </row>
    <row r="500" spans="3:20" ht="15" customHeight="1" thickBot="1" x14ac:dyDescent="0.35">
      <c r="C500" s="82" t="s">
        <v>54</v>
      </c>
      <c r="D500" s="78" t="s">
        <v>60</v>
      </c>
      <c r="E500" s="37">
        <v>69</v>
      </c>
      <c r="F500" s="37">
        <v>2</v>
      </c>
      <c r="G500" s="37">
        <v>0</v>
      </c>
      <c r="H500" s="37">
        <v>0</v>
      </c>
      <c r="I500" s="37">
        <v>459</v>
      </c>
      <c r="J500" s="37" t="s">
        <v>21</v>
      </c>
      <c r="K500" s="38">
        <v>18360</v>
      </c>
      <c r="L500" s="38">
        <v>36720</v>
      </c>
      <c r="M500" s="70">
        <f t="shared" si="49"/>
        <v>1530</v>
      </c>
      <c r="N500" s="70">
        <f t="shared" si="50"/>
        <v>3060</v>
      </c>
      <c r="O500" s="91">
        <f t="shared" si="51"/>
        <v>0.3</v>
      </c>
      <c r="P500" s="36">
        <f t="shared" si="52"/>
        <v>0.15</v>
      </c>
      <c r="Q500" s="66">
        <f>IF(OR(E500="",F500=""),"",ROUND((Supuestos!$B$2+Supuestos!$B$3)*(Supuestos!$B$4+Supuestos!$B$5*E500/Supuestos!$B$6)*IFERROR(VLOOKUP(TRIM(C500),Supuestos!$A$17:$B$29,2,FALSE),IFERROR(VLOOKUP(TRIM(D500),Supuestos!$A$17:$B$29,2,FALSE),1))+Supuestos!$B$7*VLOOKUP(MIN(F500,4),Supuestos!$D$2:$E$5,2,TRUE)+Supuestos!$B$8,0))</f>
        <v>115</v>
      </c>
      <c r="R500" s="73">
        <f t="shared" si="53"/>
        <v>574</v>
      </c>
      <c r="S500" s="76">
        <f t="shared" si="54"/>
        <v>0.37516339869281046</v>
      </c>
      <c r="T500" s="74">
        <f t="shared" si="55"/>
        <v>0.18758169934640523</v>
      </c>
    </row>
    <row r="501" spans="3:20" ht="15" customHeight="1" thickBot="1" x14ac:dyDescent="0.35">
      <c r="C501" s="82" t="s">
        <v>54</v>
      </c>
      <c r="D501" s="78" t="s">
        <v>60</v>
      </c>
      <c r="E501" s="37">
        <v>63</v>
      </c>
      <c r="F501" s="37">
        <v>2</v>
      </c>
      <c r="G501" s="37">
        <v>0</v>
      </c>
      <c r="H501" s="37">
        <v>0</v>
      </c>
      <c r="I501" s="37">
        <v>419</v>
      </c>
      <c r="J501" s="37" t="s">
        <v>21</v>
      </c>
      <c r="K501" s="38">
        <v>16760</v>
      </c>
      <c r="L501" s="38">
        <v>33520</v>
      </c>
      <c r="M501" s="70">
        <f t="shared" si="49"/>
        <v>1396.6666666666667</v>
      </c>
      <c r="N501" s="70">
        <f t="shared" si="50"/>
        <v>2793.3333333333335</v>
      </c>
      <c r="O501" s="91">
        <f t="shared" si="51"/>
        <v>0.3</v>
      </c>
      <c r="P501" s="36">
        <f t="shared" si="52"/>
        <v>0.15</v>
      </c>
      <c r="Q501" s="66">
        <f>IF(OR(E501="",F501=""),"",ROUND((Supuestos!$B$2+Supuestos!$B$3)*(Supuestos!$B$4+Supuestos!$B$5*E501/Supuestos!$B$6)*IFERROR(VLOOKUP(TRIM(C501),Supuestos!$A$17:$B$29,2,FALSE),IFERROR(VLOOKUP(TRIM(D501),Supuestos!$A$17:$B$29,2,FALSE),1))+Supuestos!$B$7*VLOOKUP(MIN(F501,4),Supuestos!$D$2:$E$5,2,TRUE)+Supuestos!$B$8,0))</f>
        <v>114</v>
      </c>
      <c r="R501" s="73">
        <f t="shared" si="53"/>
        <v>533</v>
      </c>
      <c r="S501" s="76">
        <f t="shared" si="54"/>
        <v>0.38162291169451074</v>
      </c>
      <c r="T501" s="74">
        <f t="shared" si="55"/>
        <v>0.19081145584725537</v>
      </c>
    </row>
    <row r="502" spans="3:20" ht="15" customHeight="1" thickBot="1" x14ac:dyDescent="0.35">
      <c r="C502" s="82" t="s">
        <v>54</v>
      </c>
      <c r="D502" s="78" t="s">
        <v>60</v>
      </c>
      <c r="E502" s="37">
        <v>69</v>
      </c>
      <c r="F502" s="37">
        <v>2</v>
      </c>
      <c r="G502" s="37">
        <v>0</v>
      </c>
      <c r="H502" s="37">
        <v>0</v>
      </c>
      <c r="I502" s="37">
        <v>459</v>
      </c>
      <c r="J502" s="37" t="s">
        <v>21</v>
      </c>
      <c r="K502" s="38">
        <v>18360</v>
      </c>
      <c r="L502" s="38">
        <v>36720</v>
      </c>
      <c r="M502" s="70">
        <f t="shared" si="49"/>
        <v>1530</v>
      </c>
      <c r="N502" s="70">
        <f t="shared" si="50"/>
        <v>3060</v>
      </c>
      <c r="O502" s="91">
        <f t="shared" si="51"/>
        <v>0.3</v>
      </c>
      <c r="P502" s="36">
        <f t="shared" si="52"/>
        <v>0.15</v>
      </c>
      <c r="Q502" s="66">
        <f>IF(OR(E502="",F502=""),"",ROUND((Supuestos!$B$2+Supuestos!$B$3)*(Supuestos!$B$4+Supuestos!$B$5*E502/Supuestos!$B$6)*IFERROR(VLOOKUP(TRIM(C502),Supuestos!$A$17:$B$29,2,FALSE),IFERROR(VLOOKUP(TRIM(D502),Supuestos!$A$17:$B$29,2,FALSE),1))+Supuestos!$B$7*VLOOKUP(MIN(F502,4),Supuestos!$D$2:$E$5,2,TRUE)+Supuestos!$B$8,0))</f>
        <v>115</v>
      </c>
      <c r="R502" s="73">
        <f t="shared" si="53"/>
        <v>574</v>
      </c>
      <c r="S502" s="76">
        <f t="shared" si="54"/>
        <v>0.37516339869281046</v>
      </c>
      <c r="T502" s="74">
        <f t="shared" si="55"/>
        <v>0.18758169934640523</v>
      </c>
    </row>
    <row r="503" spans="3:20" ht="15" customHeight="1" thickBot="1" x14ac:dyDescent="0.35">
      <c r="C503" s="82" t="s">
        <v>54</v>
      </c>
      <c r="D503" s="78" t="s">
        <v>60</v>
      </c>
      <c r="E503" s="37">
        <v>69</v>
      </c>
      <c r="F503" s="37">
        <v>2</v>
      </c>
      <c r="G503" s="37">
        <v>0</v>
      </c>
      <c r="H503" s="37">
        <v>0</v>
      </c>
      <c r="I503" s="37">
        <v>459</v>
      </c>
      <c r="J503" s="37" t="s">
        <v>21</v>
      </c>
      <c r="K503" s="38">
        <v>18360</v>
      </c>
      <c r="L503" s="38">
        <v>36720</v>
      </c>
      <c r="M503" s="70">
        <f t="shared" si="49"/>
        <v>1530</v>
      </c>
      <c r="N503" s="70">
        <f t="shared" si="50"/>
        <v>3060</v>
      </c>
      <c r="O503" s="91">
        <f t="shared" si="51"/>
        <v>0.3</v>
      </c>
      <c r="P503" s="36">
        <f t="shared" si="52"/>
        <v>0.15</v>
      </c>
      <c r="Q503" s="66">
        <f>IF(OR(E503="",F503=""),"",ROUND((Supuestos!$B$2+Supuestos!$B$3)*(Supuestos!$B$4+Supuestos!$B$5*E503/Supuestos!$B$6)*IFERROR(VLOOKUP(TRIM(C503),Supuestos!$A$17:$B$29,2,FALSE),IFERROR(VLOOKUP(TRIM(D503),Supuestos!$A$17:$B$29,2,FALSE),1))+Supuestos!$B$7*VLOOKUP(MIN(F503,4),Supuestos!$D$2:$E$5,2,TRUE)+Supuestos!$B$8,0))</f>
        <v>115</v>
      </c>
      <c r="R503" s="73">
        <f t="shared" si="53"/>
        <v>574</v>
      </c>
      <c r="S503" s="76">
        <f t="shared" si="54"/>
        <v>0.37516339869281046</v>
      </c>
      <c r="T503" s="74">
        <f t="shared" si="55"/>
        <v>0.18758169934640523</v>
      </c>
    </row>
    <row r="504" spans="3:20" ht="15" customHeight="1" thickBot="1" x14ac:dyDescent="0.35">
      <c r="C504" s="82" t="s">
        <v>54</v>
      </c>
      <c r="D504" s="78" t="s">
        <v>60</v>
      </c>
      <c r="E504" s="37">
        <v>56</v>
      </c>
      <c r="F504" s="37">
        <v>2</v>
      </c>
      <c r="G504" s="37">
        <v>0</v>
      </c>
      <c r="H504" s="37">
        <v>0</v>
      </c>
      <c r="I504" s="37">
        <v>373</v>
      </c>
      <c r="J504" s="37" t="s">
        <v>21</v>
      </c>
      <c r="K504" s="38">
        <v>14920</v>
      </c>
      <c r="L504" s="38">
        <v>29840</v>
      </c>
      <c r="M504" s="70">
        <f t="shared" si="49"/>
        <v>1243.3333333333333</v>
      </c>
      <c r="N504" s="70">
        <f t="shared" si="50"/>
        <v>2486.6666666666665</v>
      </c>
      <c r="O504" s="91">
        <f t="shared" si="51"/>
        <v>0.30000000000000004</v>
      </c>
      <c r="P504" s="36">
        <f t="shared" si="52"/>
        <v>0.15000000000000002</v>
      </c>
      <c r="Q504" s="66">
        <f>IF(OR(E504="",F504=""),"",ROUND((Supuestos!$B$2+Supuestos!$B$3)*(Supuestos!$B$4+Supuestos!$B$5*E504/Supuestos!$B$6)*IFERROR(VLOOKUP(TRIM(C504),Supuestos!$A$17:$B$29,2,FALSE),IFERROR(VLOOKUP(TRIM(D504),Supuestos!$A$17:$B$29,2,FALSE),1))+Supuestos!$B$7*VLOOKUP(MIN(F504,4),Supuestos!$D$2:$E$5,2,TRUE)+Supuestos!$B$8,0))</f>
        <v>112</v>
      </c>
      <c r="R504" s="73">
        <f t="shared" si="53"/>
        <v>485</v>
      </c>
      <c r="S504" s="76">
        <f t="shared" si="54"/>
        <v>0.39008042895442363</v>
      </c>
      <c r="T504" s="74">
        <f t="shared" si="55"/>
        <v>0.19504021447721182</v>
      </c>
    </row>
    <row r="505" spans="3:20" ht="15" customHeight="1" thickBot="1" x14ac:dyDescent="0.35">
      <c r="C505" s="82" t="s">
        <v>54</v>
      </c>
      <c r="D505" s="78" t="s">
        <v>60</v>
      </c>
      <c r="E505" s="37">
        <v>69</v>
      </c>
      <c r="F505" s="37">
        <v>2</v>
      </c>
      <c r="G505" s="37">
        <v>0</v>
      </c>
      <c r="H505" s="37">
        <v>0</v>
      </c>
      <c r="I505" s="37">
        <v>459</v>
      </c>
      <c r="J505" s="37" t="s">
        <v>21</v>
      </c>
      <c r="K505" s="38">
        <v>18360</v>
      </c>
      <c r="L505" s="38">
        <v>36720</v>
      </c>
      <c r="M505" s="70">
        <f t="shared" ref="M505:M568" si="56">K505/12</f>
        <v>1530</v>
      </c>
      <c r="N505" s="70">
        <f t="shared" ref="N505:N568" si="57">L505/12</f>
        <v>3060</v>
      </c>
      <c r="O505" s="91">
        <f t="shared" ref="O505:O568" si="58">I505/M505</f>
        <v>0.3</v>
      </c>
      <c r="P505" s="36">
        <f t="shared" ref="P505:P568" si="59">I505/N505</f>
        <v>0.15</v>
      </c>
      <c r="Q505" s="66">
        <f>IF(OR(E505="",F505=""),"",ROUND((Supuestos!$B$2+Supuestos!$B$3)*(Supuestos!$B$4+Supuestos!$B$5*E505/Supuestos!$B$6)*IFERROR(VLOOKUP(TRIM(C505),Supuestos!$A$17:$B$29,2,FALSE),IFERROR(VLOOKUP(TRIM(D505),Supuestos!$A$17:$B$29,2,FALSE),1))+Supuestos!$B$7*VLOOKUP(MIN(F505,4),Supuestos!$D$2:$E$5,2,TRUE)+Supuestos!$B$8,0))</f>
        <v>115</v>
      </c>
      <c r="R505" s="73">
        <f t="shared" si="53"/>
        <v>574</v>
      </c>
      <c r="S505" s="76">
        <f t="shared" si="54"/>
        <v>0.37516339869281046</v>
      </c>
      <c r="T505" s="74">
        <f t="shared" si="55"/>
        <v>0.18758169934640523</v>
      </c>
    </row>
    <row r="506" spans="3:20" ht="15" customHeight="1" thickBot="1" x14ac:dyDescent="0.35">
      <c r="C506" s="82" t="s">
        <v>54</v>
      </c>
      <c r="D506" s="78" t="s">
        <v>60</v>
      </c>
      <c r="E506" s="37">
        <v>69</v>
      </c>
      <c r="F506" s="37">
        <v>2</v>
      </c>
      <c r="G506" s="37">
        <v>0</v>
      </c>
      <c r="H506" s="37">
        <v>0</v>
      </c>
      <c r="I506" s="37">
        <v>459</v>
      </c>
      <c r="J506" s="37" t="s">
        <v>21</v>
      </c>
      <c r="K506" s="38">
        <v>18360</v>
      </c>
      <c r="L506" s="38">
        <v>36720</v>
      </c>
      <c r="M506" s="70">
        <f t="shared" si="56"/>
        <v>1530</v>
      </c>
      <c r="N506" s="70">
        <f t="shared" si="57"/>
        <v>3060</v>
      </c>
      <c r="O506" s="91">
        <f t="shared" si="58"/>
        <v>0.3</v>
      </c>
      <c r="P506" s="36">
        <f t="shared" si="59"/>
        <v>0.15</v>
      </c>
      <c r="Q506" s="66">
        <f>IF(OR(E506="",F506=""),"",ROUND((Supuestos!$B$2+Supuestos!$B$3)*(Supuestos!$B$4+Supuestos!$B$5*E506/Supuestos!$B$6)*IFERROR(VLOOKUP(TRIM(C506),Supuestos!$A$17:$B$29,2,FALSE),IFERROR(VLOOKUP(TRIM(D506),Supuestos!$A$17:$B$29,2,FALSE),1))+Supuestos!$B$7*VLOOKUP(MIN(F506,4),Supuestos!$D$2:$E$5,2,TRUE)+Supuestos!$B$8,0))</f>
        <v>115</v>
      </c>
      <c r="R506" s="73">
        <f t="shared" ref="R506:R569" si="60">Q506+I506</f>
        <v>574</v>
      </c>
      <c r="S506" s="76">
        <f t="shared" ref="S506:S569" si="61">R506/M506</f>
        <v>0.37516339869281046</v>
      </c>
      <c r="T506" s="74">
        <f t="shared" ref="T506:T569" si="62">R506/N506</f>
        <v>0.18758169934640523</v>
      </c>
    </row>
    <row r="507" spans="3:20" ht="15" customHeight="1" thickBot="1" x14ac:dyDescent="0.35">
      <c r="C507" s="82" t="s">
        <v>54</v>
      </c>
      <c r="D507" s="78" t="s">
        <v>60</v>
      </c>
      <c r="E507" s="37">
        <v>69</v>
      </c>
      <c r="F507" s="37">
        <v>2</v>
      </c>
      <c r="G507" s="37">
        <v>0</v>
      </c>
      <c r="H507" s="37">
        <v>0</v>
      </c>
      <c r="I507" s="37">
        <v>459</v>
      </c>
      <c r="J507" s="37" t="s">
        <v>21</v>
      </c>
      <c r="K507" s="38">
        <v>18360</v>
      </c>
      <c r="L507" s="38">
        <v>36720</v>
      </c>
      <c r="M507" s="70">
        <f t="shared" si="56"/>
        <v>1530</v>
      </c>
      <c r="N507" s="70">
        <f t="shared" si="57"/>
        <v>3060</v>
      </c>
      <c r="O507" s="91">
        <f t="shared" si="58"/>
        <v>0.3</v>
      </c>
      <c r="P507" s="36">
        <f t="shared" si="59"/>
        <v>0.15</v>
      </c>
      <c r="Q507" s="66">
        <f>IF(OR(E507="",F507=""),"",ROUND((Supuestos!$B$2+Supuestos!$B$3)*(Supuestos!$B$4+Supuestos!$B$5*E507/Supuestos!$B$6)*IFERROR(VLOOKUP(TRIM(C507),Supuestos!$A$17:$B$29,2,FALSE),IFERROR(VLOOKUP(TRIM(D507),Supuestos!$A$17:$B$29,2,FALSE),1))+Supuestos!$B$7*VLOOKUP(MIN(F507,4),Supuestos!$D$2:$E$5,2,TRUE)+Supuestos!$B$8,0))</f>
        <v>115</v>
      </c>
      <c r="R507" s="73">
        <f t="shared" si="60"/>
        <v>574</v>
      </c>
      <c r="S507" s="76">
        <f t="shared" si="61"/>
        <v>0.37516339869281046</v>
      </c>
      <c r="T507" s="74">
        <f t="shared" si="62"/>
        <v>0.18758169934640523</v>
      </c>
    </row>
    <row r="508" spans="3:20" ht="15" customHeight="1" thickBot="1" x14ac:dyDescent="0.35">
      <c r="C508" s="82" t="s">
        <v>54</v>
      </c>
      <c r="D508" s="78" t="s">
        <v>60</v>
      </c>
      <c r="E508" s="37">
        <v>56</v>
      </c>
      <c r="F508" s="37">
        <v>1</v>
      </c>
      <c r="G508" s="37">
        <v>0</v>
      </c>
      <c r="H508" s="37">
        <v>0</v>
      </c>
      <c r="I508" s="37">
        <v>365</v>
      </c>
      <c r="J508" s="37" t="s">
        <v>22</v>
      </c>
      <c r="K508" s="38">
        <v>14600</v>
      </c>
      <c r="L508" s="38">
        <v>29200</v>
      </c>
      <c r="M508" s="70">
        <f t="shared" si="56"/>
        <v>1216.6666666666667</v>
      </c>
      <c r="N508" s="70">
        <f t="shared" si="57"/>
        <v>2433.3333333333335</v>
      </c>
      <c r="O508" s="91">
        <f t="shared" si="58"/>
        <v>0.3</v>
      </c>
      <c r="P508" s="36">
        <f t="shared" si="59"/>
        <v>0.15</v>
      </c>
      <c r="Q508" s="66">
        <f>IF(OR(E508="",F508=""),"",ROUND((Supuestos!$B$2+Supuestos!$B$3)*(Supuestos!$B$4+Supuestos!$B$5*E508/Supuestos!$B$6)*IFERROR(VLOOKUP(TRIM(C508),Supuestos!$A$17:$B$29,2,FALSE),IFERROR(VLOOKUP(TRIM(D508),Supuestos!$A$17:$B$29,2,FALSE),1))+Supuestos!$B$7*VLOOKUP(MIN(F508,4),Supuestos!$D$2:$E$5,2,TRUE)+Supuestos!$B$8,0))</f>
        <v>108</v>
      </c>
      <c r="R508" s="73">
        <f t="shared" si="60"/>
        <v>473</v>
      </c>
      <c r="S508" s="76">
        <f t="shared" si="61"/>
        <v>0.38876712328767121</v>
      </c>
      <c r="T508" s="74">
        <f t="shared" si="62"/>
        <v>0.19438356164383561</v>
      </c>
    </row>
    <row r="509" spans="3:20" ht="15" customHeight="1" thickBot="1" x14ac:dyDescent="0.35">
      <c r="C509" s="82" t="s">
        <v>54</v>
      </c>
      <c r="D509" s="79" t="s">
        <v>60</v>
      </c>
      <c r="E509" s="34">
        <v>69</v>
      </c>
      <c r="F509" s="34">
        <v>2</v>
      </c>
      <c r="G509" s="34">
        <v>0</v>
      </c>
      <c r="H509" s="34">
        <v>0</v>
      </c>
      <c r="I509" s="34">
        <v>459</v>
      </c>
      <c r="J509" s="34" t="s">
        <v>21</v>
      </c>
      <c r="K509" s="35">
        <v>18360</v>
      </c>
      <c r="L509" s="35">
        <v>36720</v>
      </c>
      <c r="M509" s="70">
        <f t="shared" si="56"/>
        <v>1530</v>
      </c>
      <c r="N509" s="70">
        <f t="shared" si="57"/>
        <v>3060</v>
      </c>
      <c r="O509" s="91">
        <f t="shared" si="58"/>
        <v>0.3</v>
      </c>
      <c r="P509" s="36">
        <f t="shared" si="59"/>
        <v>0.15</v>
      </c>
      <c r="Q509" s="66">
        <f>IF(OR(E509="",F509=""),"",ROUND((Supuestos!$B$2+Supuestos!$B$3)*(Supuestos!$B$4+Supuestos!$B$5*E509/Supuestos!$B$6)*IFERROR(VLOOKUP(TRIM(C509),Supuestos!$A$17:$B$29,2,FALSE),IFERROR(VLOOKUP(TRIM(D509),Supuestos!$A$17:$B$29,2,FALSE),1))+Supuestos!$B$7*VLOOKUP(MIN(F509,4),Supuestos!$D$2:$E$5,2,TRUE)+Supuestos!$B$8,0))</f>
        <v>115</v>
      </c>
      <c r="R509" s="73">
        <f t="shared" si="60"/>
        <v>574</v>
      </c>
      <c r="S509" s="76">
        <f t="shared" si="61"/>
        <v>0.37516339869281046</v>
      </c>
      <c r="T509" s="74">
        <f t="shared" si="62"/>
        <v>0.18758169934640523</v>
      </c>
    </row>
    <row r="510" spans="3:20" ht="15" customHeight="1" thickBot="1" x14ac:dyDescent="0.35">
      <c r="C510" s="82" t="s">
        <v>54</v>
      </c>
      <c r="D510" s="78" t="s">
        <v>60</v>
      </c>
      <c r="E510" s="37">
        <v>69</v>
      </c>
      <c r="F510" s="37">
        <v>2</v>
      </c>
      <c r="G510" s="37">
        <v>0</v>
      </c>
      <c r="H510" s="37">
        <v>0</v>
      </c>
      <c r="I510" s="37">
        <v>459</v>
      </c>
      <c r="J510" s="37" t="s">
        <v>21</v>
      </c>
      <c r="K510" s="38">
        <v>18360</v>
      </c>
      <c r="L510" s="38">
        <v>36720</v>
      </c>
      <c r="M510" s="70">
        <f t="shared" si="56"/>
        <v>1530</v>
      </c>
      <c r="N510" s="70">
        <f t="shared" si="57"/>
        <v>3060</v>
      </c>
      <c r="O510" s="91">
        <f t="shared" si="58"/>
        <v>0.3</v>
      </c>
      <c r="P510" s="36">
        <f t="shared" si="59"/>
        <v>0.15</v>
      </c>
      <c r="Q510" s="66">
        <f>IF(OR(E510="",F510=""),"",ROUND((Supuestos!$B$2+Supuestos!$B$3)*(Supuestos!$B$4+Supuestos!$B$5*E510/Supuestos!$B$6)*IFERROR(VLOOKUP(TRIM(C510),Supuestos!$A$17:$B$29,2,FALSE),IFERROR(VLOOKUP(TRIM(D510),Supuestos!$A$17:$B$29,2,FALSE),1))+Supuestos!$B$7*VLOOKUP(MIN(F510,4),Supuestos!$D$2:$E$5,2,TRUE)+Supuestos!$B$8,0))</f>
        <v>115</v>
      </c>
      <c r="R510" s="73">
        <f t="shared" si="60"/>
        <v>574</v>
      </c>
      <c r="S510" s="76">
        <f t="shared" si="61"/>
        <v>0.37516339869281046</v>
      </c>
      <c r="T510" s="74">
        <f t="shared" si="62"/>
        <v>0.18758169934640523</v>
      </c>
    </row>
    <row r="511" spans="3:20" ht="15" customHeight="1" thickBot="1" x14ac:dyDescent="0.35">
      <c r="C511" s="82" t="s">
        <v>54</v>
      </c>
      <c r="D511" s="78" t="s">
        <v>60</v>
      </c>
      <c r="E511" s="37">
        <v>56</v>
      </c>
      <c r="F511" s="37">
        <v>1</v>
      </c>
      <c r="G511" s="37">
        <v>1</v>
      </c>
      <c r="H511" s="37">
        <v>1</v>
      </c>
      <c r="I511" s="37">
        <v>373</v>
      </c>
      <c r="J511" s="37" t="s">
        <v>22</v>
      </c>
      <c r="K511" s="38">
        <v>14920</v>
      </c>
      <c r="L511" s="38">
        <v>29840</v>
      </c>
      <c r="M511" s="70">
        <f t="shared" si="56"/>
        <v>1243.3333333333333</v>
      </c>
      <c r="N511" s="70">
        <f t="shared" si="57"/>
        <v>2486.6666666666665</v>
      </c>
      <c r="O511" s="91">
        <f t="shared" si="58"/>
        <v>0.30000000000000004</v>
      </c>
      <c r="P511" s="36">
        <f t="shared" si="59"/>
        <v>0.15000000000000002</v>
      </c>
      <c r="Q511" s="66">
        <f>IF(OR(E511="",F511=""),"",ROUND((Supuestos!$B$2+Supuestos!$B$3)*(Supuestos!$B$4+Supuestos!$B$5*E511/Supuestos!$B$6)*IFERROR(VLOOKUP(TRIM(C511),Supuestos!$A$17:$B$29,2,FALSE),IFERROR(VLOOKUP(TRIM(D511),Supuestos!$A$17:$B$29,2,FALSE),1))+Supuestos!$B$7*VLOOKUP(MIN(F511,4),Supuestos!$D$2:$E$5,2,TRUE)+Supuestos!$B$8,0))</f>
        <v>108</v>
      </c>
      <c r="R511" s="73">
        <f t="shared" si="60"/>
        <v>481</v>
      </c>
      <c r="S511" s="76">
        <f t="shared" si="61"/>
        <v>0.3868632707774799</v>
      </c>
      <c r="T511" s="74">
        <f t="shared" si="62"/>
        <v>0.19343163538873995</v>
      </c>
    </row>
    <row r="512" spans="3:20" ht="15" customHeight="1" thickBot="1" x14ac:dyDescent="0.35">
      <c r="C512" s="82" t="s">
        <v>54</v>
      </c>
      <c r="D512" s="78" t="s">
        <v>60</v>
      </c>
      <c r="E512" s="37">
        <v>69</v>
      </c>
      <c r="F512" s="37">
        <v>2</v>
      </c>
      <c r="G512" s="37">
        <v>0</v>
      </c>
      <c r="H512" s="37">
        <v>0</v>
      </c>
      <c r="I512" s="37">
        <v>459</v>
      </c>
      <c r="J512" s="37" t="s">
        <v>21</v>
      </c>
      <c r="K512" s="38">
        <v>18360</v>
      </c>
      <c r="L512" s="38">
        <v>36720</v>
      </c>
      <c r="M512" s="70">
        <f t="shared" si="56"/>
        <v>1530</v>
      </c>
      <c r="N512" s="70">
        <f t="shared" si="57"/>
        <v>3060</v>
      </c>
      <c r="O512" s="91">
        <f t="shared" si="58"/>
        <v>0.3</v>
      </c>
      <c r="P512" s="36">
        <f t="shared" si="59"/>
        <v>0.15</v>
      </c>
      <c r="Q512" s="66">
        <f>IF(OR(E512="",F512=""),"",ROUND((Supuestos!$B$2+Supuestos!$B$3)*(Supuestos!$B$4+Supuestos!$B$5*E512/Supuestos!$B$6)*IFERROR(VLOOKUP(TRIM(C512),Supuestos!$A$17:$B$29,2,FALSE),IFERROR(VLOOKUP(TRIM(D512),Supuestos!$A$17:$B$29,2,FALSE),1))+Supuestos!$B$7*VLOOKUP(MIN(F512,4),Supuestos!$D$2:$E$5,2,TRUE)+Supuestos!$B$8,0))</f>
        <v>115</v>
      </c>
      <c r="R512" s="73">
        <f t="shared" si="60"/>
        <v>574</v>
      </c>
      <c r="S512" s="76">
        <f t="shared" si="61"/>
        <v>0.37516339869281046</v>
      </c>
      <c r="T512" s="74">
        <f t="shared" si="62"/>
        <v>0.18758169934640523</v>
      </c>
    </row>
    <row r="513" spans="3:20" ht="15" customHeight="1" thickBot="1" x14ac:dyDescent="0.35">
      <c r="C513" s="82" t="s">
        <v>54</v>
      </c>
      <c r="D513" s="78" t="s">
        <v>60</v>
      </c>
      <c r="E513" s="37">
        <v>99</v>
      </c>
      <c r="F513" s="37">
        <v>3</v>
      </c>
      <c r="G513" s="37">
        <v>0</v>
      </c>
      <c r="H513" s="37">
        <v>0</v>
      </c>
      <c r="I513" s="37">
        <v>601</v>
      </c>
      <c r="J513" s="39" t="s">
        <v>18</v>
      </c>
      <c r="K513" s="38">
        <v>24040</v>
      </c>
      <c r="L513" s="38">
        <v>48080</v>
      </c>
      <c r="M513" s="70">
        <f t="shared" si="56"/>
        <v>2003.3333333333333</v>
      </c>
      <c r="N513" s="70">
        <f t="shared" si="57"/>
        <v>4006.6666666666665</v>
      </c>
      <c r="O513" s="91">
        <f t="shared" si="58"/>
        <v>0.3</v>
      </c>
      <c r="P513" s="36">
        <f t="shared" si="59"/>
        <v>0.15</v>
      </c>
      <c r="Q513" s="66">
        <f>IF(OR(E513="",F513=""),"",ROUND((Supuestos!$B$2+Supuestos!$B$3)*(Supuestos!$B$4+Supuestos!$B$5*E513/Supuestos!$B$6)*IFERROR(VLOOKUP(TRIM(C513),Supuestos!$A$17:$B$29,2,FALSE),IFERROR(VLOOKUP(TRIM(D513),Supuestos!$A$17:$B$29,2,FALSE),1))+Supuestos!$B$7*VLOOKUP(MIN(F513,4),Supuestos!$D$2:$E$5,2,TRUE)+Supuestos!$B$8,0))</f>
        <v>128</v>
      </c>
      <c r="R513" s="73">
        <f t="shared" si="60"/>
        <v>729</v>
      </c>
      <c r="S513" s="76">
        <f t="shared" si="61"/>
        <v>0.36389351081530785</v>
      </c>
      <c r="T513" s="74">
        <f t="shared" si="62"/>
        <v>0.18194675540765393</v>
      </c>
    </row>
    <row r="514" spans="3:20" ht="15" customHeight="1" thickBot="1" x14ac:dyDescent="0.35">
      <c r="C514" s="83" t="s">
        <v>61</v>
      </c>
      <c r="D514" s="43" t="s">
        <v>62</v>
      </c>
      <c r="E514" s="42">
        <v>63</v>
      </c>
      <c r="F514" s="42">
        <v>3</v>
      </c>
      <c r="G514" s="42">
        <v>1</v>
      </c>
      <c r="H514" s="42">
        <v>1</v>
      </c>
      <c r="I514" s="42">
        <v>428</v>
      </c>
      <c r="J514" s="43" t="s">
        <v>18</v>
      </c>
      <c r="K514" s="44">
        <v>17120</v>
      </c>
      <c r="L514" s="44">
        <v>34240</v>
      </c>
      <c r="M514" s="71">
        <f t="shared" si="56"/>
        <v>1426.6666666666667</v>
      </c>
      <c r="N514" s="71">
        <f t="shared" si="57"/>
        <v>2853.3333333333335</v>
      </c>
      <c r="O514" s="92">
        <f t="shared" si="58"/>
        <v>0.3</v>
      </c>
      <c r="P514" s="41">
        <f t="shared" si="59"/>
        <v>0.15</v>
      </c>
      <c r="Q514" s="66">
        <f>IF(OR(E514="",F514=""),"",ROUND((Supuestos!$B$2+Supuestos!$B$3)*(Supuestos!$B$4+Supuestos!$B$5*E514/Supuestos!$B$6)*IFERROR(VLOOKUP(TRIM(C514),Supuestos!$A$17:$B$29,2,FALSE),IFERROR(VLOOKUP(TRIM(D514),Supuestos!$A$17:$B$29,2,FALSE),1))+Supuestos!$B$7*VLOOKUP(MIN(F514,4),Supuestos!$D$2:$E$5,2,TRUE)+Supuestos!$B$8,0))</f>
        <v>130</v>
      </c>
      <c r="R514" s="73">
        <f t="shared" si="60"/>
        <v>558</v>
      </c>
      <c r="S514" s="76">
        <f t="shared" si="61"/>
        <v>0.39112149532710277</v>
      </c>
      <c r="T514" s="74">
        <f t="shared" si="62"/>
        <v>0.19556074766355139</v>
      </c>
    </row>
    <row r="515" spans="3:20" ht="15" customHeight="1" thickBot="1" x14ac:dyDescent="0.35">
      <c r="C515" s="83" t="s">
        <v>61</v>
      </c>
      <c r="D515" s="47" t="s">
        <v>62</v>
      </c>
      <c r="E515" s="45">
        <v>61</v>
      </c>
      <c r="F515" s="45">
        <v>2</v>
      </c>
      <c r="G515" s="45">
        <v>1</v>
      </c>
      <c r="H515" s="45">
        <v>1</v>
      </c>
      <c r="I515" s="45">
        <v>425</v>
      </c>
      <c r="J515" s="45" t="s">
        <v>21</v>
      </c>
      <c r="K515" s="46">
        <v>17000</v>
      </c>
      <c r="L515" s="46">
        <v>34000</v>
      </c>
      <c r="M515" s="71">
        <f t="shared" si="56"/>
        <v>1416.6666666666667</v>
      </c>
      <c r="N515" s="71">
        <f t="shared" si="57"/>
        <v>2833.3333333333335</v>
      </c>
      <c r="O515" s="92">
        <f t="shared" si="58"/>
        <v>0.3</v>
      </c>
      <c r="P515" s="41">
        <f t="shared" si="59"/>
        <v>0.15</v>
      </c>
      <c r="Q515" s="66">
        <f>IF(OR(E515="",F515=""),"",ROUND((Supuestos!$B$2+Supuestos!$B$3)*(Supuestos!$B$4+Supuestos!$B$5*E515/Supuestos!$B$6)*IFERROR(VLOOKUP(TRIM(C515),Supuestos!$A$17:$B$29,2,FALSE),IFERROR(VLOOKUP(TRIM(D515),Supuestos!$A$17:$B$29,2,FALSE),1))+Supuestos!$B$7*VLOOKUP(MIN(F515,4),Supuestos!$D$2:$E$5,2,TRUE)+Supuestos!$B$8,0))</f>
        <v>126</v>
      </c>
      <c r="R515" s="73">
        <f t="shared" si="60"/>
        <v>551</v>
      </c>
      <c r="S515" s="76">
        <f t="shared" si="61"/>
        <v>0.38894117647058823</v>
      </c>
      <c r="T515" s="74">
        <f t="shared" si="62"/>
        <v>0.19447058823529412</v>
      </c>
    </row>
    <row r="516" spans="3:20" ht="15" customHeight="1" thickBot="1" x14ac:dyDescent="0.35">
      <c r="C516" s="83" t="s">
        <v>61</v>
      </c>
      <c r="D516" s="47" t="s">
        <v>62</v>
      </c>
      <c r="E516" s="45">
        <v>59</v>
      </c>
      <c r="F516" s="45">
        <v>2</v>
      </c>
      <c r="G516" s="45">
        <v>1</v>
      </c>
      <c r="H516" s="45">
        <v>1</v>
      </c>
      <c r="I516" s="45">
        <v>423</v>
      </c>
      <c r="J516" s="45" t="s">
        <v>21</v>
      </c>
      <c r="K516" s="46">
        <v>16920</v>
      </c>
      <c r="L516" s="46">
        <v>33840</v>
      </c>
      <c r="M516" s="71">
        <f t="shared" si="56"/>
        <v>1410</v>
      </c>
      <c r="N516" s="71">
        <f t="shared" si="57"/>
        <v>2820</v>
      </c>
      <c r="O516" s="92">
        <f t="shared" si="58"/>
        <v>0.3</v>
      </c>
      <c r="P516" s="41">
        <f t="shared" si="59"/>
        <v>0.15</v>
      </c>
      <c r="Q516" s="66">
        <f>IF(OR(E516="",F516=""),"",ROUND((Supuestos!$B$2+Supuestos!$B$3)*(Supuestos!$B$4+Supuestos!$B$5*E516/Supuestos!$B$6)*IFERROR(VLOOKUP(TRIM(C516),Supuestos!$A$17:$B$29,2,FALSE),IFERROR(VLOOKUP(TRIM(D516),Supuestos!$A$17:$B$29,2,FALSE),1))+Supuestos!$B$7*VLOOKUP(MIN(F516,4),Supuestos!$D$2:$E$5,2,TRUE)+Supuestos!$B$8,0))</f>
        <v>125</v>
      </c>
      <c r="R516" s="73">
        <f t="shared" si="60"/>
        <v>548</v>
      </c>
      <c r="S516" s="76">
        <f t="shared" si="61"/>
        <v>0.38865248226950355</v>
      </c>
      <c r="T516" s="74">
        <f t="shared" si="62"/>
        <v>0.19432624113475178</v>
      </c>
    </row>
    <row r="517" spans="3:20" ht="15" customHeight="1" thickBot="1" x14ac:dyDescent="0.35">
      <c r="C517" s="83" t="s">
        <v>61</v>
      </c>
      <c r="D517" s="47" t="s">
        <v>62</v>
      </c>
      <c r="E517" s="45">
        <v>64</v>
      </c>
      <c r="F517" s="45">
        <v>3</v>
      </c>
      <c r="G517" s="45">
        <v>1</v>
      </c>
      <c r="H517" s="45">
        <v>1</v>
      </c>
      <c r="I517" s="45">
        <v>429</v>
      </c>
      <c r="J517" s="47" t="s">
        <v>18</v>
      </c>
      <c r="K517" s="46">
        <v>17160</v>
      </c>
      <c r="L517" s="46">
        <v>34320</v>
      </c>
      <c r="M517" s="71">
        <f t="shared" si="56"/>
        <v>1430</v>
      </c>
      <c r="N517" s="71">
        <f t="shared" si="57"/>
        <v>2860</v>
      </c>
      <c r="O517" s="92">
        <f t="shared" si="58"/>
        <v>0.3</v>
      </c>
      <c r="P517" s="41">
        <f t="shared" si="59"/>
        <v>0.15</v>
      </c>
      <c r="Q517" s="66">
        <f>IF(OR(E517="",F517=""),"",ROUND((Supuestos!$B$2+Supuestos!$B$3)*(Supuestos!$B$4+Supuestos!$B$5*E517/Supuestos!$B$6)*IFERROR(VLOOKUP(TRIM(C517),Supuestos!$A$17:$B$29,2,FALSE),IFERROR(VLOOKUP(TRIM(D517),Supuestos!$A$17:$B$29,2,FALSE),1))+Supuestos!$B$7*VLOOKUP(MIN(F517,4),Supuestos!$D$2:$E$5,2,TRUE)+Supuestos!$B$8,0))</f>
        <v>130</v>
      </c>
      <c r="R517" s="73">
        <f t="shared" si="60"/>
        <v>559</v>
      </c>
      <c r="S517" s="76">
        <f t="shared" si="61"/>
        <v>0.39090909090909093</v>
      </c>
      <c r="T517" s="74">
        <f t="shared" si="62"/>
        <v>0.19545454545454546</v>
      </c>
    </row>
    <row r="518" spans="3:20" ht="15" customHeight="1" thickBot="1" x14ac:dyDescent="0.35">
      <c r="C518" s="83" t="s">
        <v>61</v>
      </c>
      <c r="D518" s="47" t="s">
        <v>62</v>
      </c>
      <c r="E518" s="45">
        <v>63</v>
      </c>
      <c r="F518" s="45">
        <v>2</v>
      </c>
      <c r="G518" s="45">
        <v>1</v>
      </c>
      <c r="H518" s="45">
        <v>1</v>
      </c>
      <c r="I518" s="45">
        <v>428</v>
      </c>
      <c r="J518" s="45" t="s">
        <v>21</v>
      </c>
      <c r="K518" s="46">
        <v>17120</v>
      </c>
      <c r="L518" s="46">
        <v>34240</v>
      </c>
      <c r="M518" s="71">
        <f t="shared" si="56"/>
        <v>1426.6666666666667</v>
      </c>
      <c r="N518" s="71">
        <f t="shared" si="57"/>
        <v>2853.3333333333335</v>
      </c>
      <c r="O518" s="92">
        <f t="shared" si="58"/>
        <v>0.3</v>
      </c>
      <c r="P518" s="41">
        <f t="shared" si="59"/>
        <v>0.15</v>
      </c>
      <c r="Q518" s="66">
        <f>IF(OR(E518="",F518=""),"",ROUND((Supuestos!$B$2+Supuestos!$B$3)*(Supuestos!$B$4+Supuestos!$B$5*E518/Supuestos!$B$6)*IFERROR(VLOOKUP(TRIM(C518),Supuestos!$A$17:$B$29,2,FALSE),IFERROR(VLOOKUP(TRIM(D518),Supuestos!$A$17:$B$29,2,FALSE),1))+Supuestos!$B$7*VLOOKUP(MIN(F518,4),Supuestos!$D$2:$E$5,2,TRUE)+Supuestos!$B$8,0))</f>
        <v>126</v>
      </c>
      <c r="R518" s="73">
        <f t="shared" si="60"/>
        <v>554</v>
      </c>
      <c r="S518" s="76">
        <f t="shared" si="61"/>
        <v>0.38831775700934579</v>
      </c>
      <c r="T518" s="74">
        <f t="shared" si="62"/>
        <v>0.19415887850467289</v>
      </c>
    </row>
    <row r="519" spans="3:20" ht="15" customHeight="1" thickBot="1" x14ac:dyDescent="0.35">
      <c r="C519" s="83" t="s">
        <v>61</v>
      </c>
      <c r="D519" s="47" t="s">
        <v>62</v>
      </c>
      <c r="E519" s="45">
        <v>61</v>
      </c>
      <c r="F519" s="45">
        <v>2</v>
      </c>
      <c r="G519" s="45">
        <v>1</v>
      </c>
      <c r="H519" s="45">
        <v>1</v>
      </c>
      <c r="I519" s="45">
        <v>426</v>
      </c>
      <c r="J519" s="45" t="s">
        <v>21</v>
      </c>
      <c r="K519" s="46">
        <v>17040</v>
      </c>
      <c r="L519" s="46">
        <v>34080</v>
      </c>
      <c r="M519" s="71">
        <f t="shared" si="56"/>
        <v>1420</v>
      </c>
      <c r="N519" s="71">
        <f t="shared" si="57"/>
        <v>2840</v>
      </c>
      <c r="O519" s="92">
        <f t="shared" si="58"/>
        <v>0.3</v>
      </c>
      <c r="P519" s="41">
        <f t="shared" si="59"/>
        <v>0.15</v>
      </c>
      <c r="Q519" s="66">
        <f>IF(OR(E519="",F519=""),"",ROUND((Supuestos!$B$2+Supuestos!$B$3)*(Supuestos!$B$4+Supuestos!$B$5*E519/Supuestos!$B$6)*IFERROR(VLOOKUP(TRIM(C519),Supuestos!$A$17:$B$29,2,FALSE),IFERROR(VLOOKUP(TRIM(D519),Supuestos!$A$17:$B$29,2,FALSE),1))+Supuestos!$B$7*VLOOKUP(MIN(F519,4),Supuestos!$D$2:$E$5,2,TRUE)+Supuestos!$B$8,0))</f>
        <v>126</v>
      </c>
      <c r="R519" s="73">
        <f t="shared" si="60"/>
        <v>552</v>
      </c>
      <c r="S519" s="76">
        <f t="shared" si="61"/>
        <v>0.38873239436619716</v>
      </c>
      <c r="T519" s="74">
        <f t="shared" si="62"/>
        <v>0.19436619718309858</v>
      </c>
    </row>
    <row r="520" spans="3:20" ht="15" customHeight="1" thickBot="1" x14ac:dyDescent="0.35">
      <c r="C520" s="83" t="s">
        <v>61</v>
      </c>
      <c r="D520" s="47" t="s">
        <v>62</v>
      </c>
      <c r="E520" s="45">
        <v>59</v>
      </c>
      <c r="F520" s="45">
        <v>2</v>
      </c>
      <c r="G520" s="45">
        <v>1</v>
      </c>
      <c r="H520" s="45">
        <v>1</v>
      </c>
      <c r="I520" s="45">
        <v>423</v>
      </c>
      <c r="J520" s="45" t="s">
        <v>21</v>
      </c>
      <c r="K520" s="46">
        <v>16920</v>
      </c>
      <c r="L520" s="46">
        <v>33840</v>
      </c>
      <c r="M520" s="71">
        <f t="shared" si="56"/>
        <v>1410</v>
      </c>
      <c r="N520" s="71">
        <f t="shared" si="57"/>
        <v>2820</v>
      </c>
      <c r="O520" s="92">
        <f t="shared" si="58"/>
        <v>0.3</v>
      </c>
      <c r="P520" s="41">
        <f t="shared" si="59"/>
        <v>0.15</v>
      </c>
      <c r="Q520" s="66">
        <f>IF(OR(E520="",F520=""),"",ROUND((Supuestos!$B$2+Supuestos!$B$3)*(Supuestos!$B$4+Supuestos!$B$5*E520/Supuestos!$B$6)*IFERROR(VLOOKUP(TRIM(C520),Supuestos!$A$17:$B$29,2,FALSE),IFERROR(VLOOKUP(TRIM(D520),Supuestos!$A$17:$B$29,2,FALSE),1))+Supuestos!$B$7*VLOOKUP(MIN(F520,4),Supuestos!$D$2:$E$5,2,TRUE)+Supuestos!$B$8,0))</f>
        <v>125</v>
      </c>
      <c r="R520" s="73">
        <f t="shared" si="60"/>
        <v>548</v>
      </c>
      <c r="S520" s="76">
        <f t="shared" si="61"/>
        <v>0.38865248226950355</v>
      </c>
      <c r="T520" s="74">
        <f t="shared" si="62"/>
        <v>0.19432624113475178</v>
      </c>
    </row>
    <row r="521" spans="3:20" ht="15" customHeight="1" thickBot="1" x14ac:dyDescent="0.35">
      <c r="C521" s="83" t="s">
        <v>61</v>
      </c>
      <c r="D521" s="47" t="s">
        <v>62</v>
      </c>
      <c r="E521" s="45">
        <v>64</v>
      </c>
      <c r="F521" s="45">
        <v>2</v>
      </c>
      <c r="G521" s="45">
        <v>1</v>
      </c>
      <c r="H521" s="45">
        <v>1</v>
      </c>
      <c r="I521" s="45">
        <v>429</v>
      </c>
      <c r="J521" s="45" t="s">
        <v>21</v>
      </c>
      <c r="K521" s="46">
        <v>17160</v>
      </c>
      <c r="L521" s="46">
        <v>34320</v>
      </c>
      <c r="M521" s="71">
        <f t="shared" si="56"/>
        <v>1430</v>
      </c>
      <c r="N521" s="71">
        <f t="shared" si="57"/>
        <v>2860</v>
      </c>
      <c r="O521" s="92">
        <f t="shared" si="58"/>
        <v>0.3</v>
      </c>
      <c r="P521" s="41">
        <f t="shared" si="59"/>
        <v>0.15</v>
      </c>
      <c r="Q521" s="66">
        <f>IF(OR(E521="",F521=""),"",ROUND((Supuestos!$B$2+Supuestos!$B$3)*(Supuestos!$B$4+Supuestos!$B$5*E521/Supuestos!$B$6)*IFERROR(VLOOKUP(TRIM(C521),Supuestos!$A$17:$B$29,2,FALSE),IFERROR(VLOOKUP(TRIM(D521),Supuestos!$A$17:$B$29,2,FALSE),1))+Supuestos!$B$7*VLOOKUP(MIN(F521,4),Supuestos!$D$2:$E$5,2,TRUE)+Supuestos!$B$8,0))</f>
        <v>127</v>
      </c>
      <c r="R521" s="73">
        <f t="shared" si="60"/>
        <v>556</v>
      </c>
      <c r="S521" s="76">
        <f t="shared" si="61"/>
        <v>0.38881118881118881</v>
      </c>
      <c r="T521" s="74">
        <f t="shared" si="62"/>
        <v>0.19440559440559441</v>
      </c>
    </row>
    <row r="522" spans="3:20" ht="15" customHeight="1" thickBot="1" x14ac:dyDescent="0.35">
      <c r="C522" s="83" t="s">
        <v>61</v>
      </c>
      <c r="D522" s="47" t="s">
        <v>62</v>
      </c>
      <c r="E522" s="45">
        <v>63</v>
      </c>
      <c r="F522" s="45">
        <v>2</v>
      </c>
      <c r="G522" s="45">
        <v>1</v>
      </c>
      <c r="H522" s="45">
        <v>1</v>
      </c>
      <c r="I522" s="45">
        <v>429</v>
      </c>
      <c r="J522" s="45" t="s">
        <v>21</v>
      </c>
      <c r="K522" s="46">
        <v>17160</v>
      </c>
      <c r="L522" s="46">
        <v>34320</v>
      </c>
      <c r="M522" s="71">
        <f t="shared" si="56"/>
        <v>1430</v>
      </c>
      <c r="N522" s="71">
        <f t="shared" si="57"/>
        <v>2860</v>
      </c>
      <c r="O522" s="92">
        <f t="shared" si="58"/>
        <v>0.3</v>
      </c>
      <c r="P522" s="41">
        <f t="shared" si="59"/>
        <v>0.15</v>
      </c>
      <c r="Q522" s="66">
        <f>IF(OR(E522="",F522=""),"",ROUND((Supuestos!$B$2+Supuestos!$B$3)*(Supuestos!$B$4+Supuestos!$B$5*E522/Supuestos!$B$6)*IFERROR(VLOOKUP(TRIM(C522),Supuestos!$A$17:$B$29,2,FALSE),IFERROR(VLOOKUP(TRIM(D522),Supuestos!$A$17:$B$29,2,FALSE),1))+Supuestos!$B$7*VLOOKUP(MIN(F522,4),Supuestos!$D$2:$E$5,2,TRUE)+Supuestos!$B$8,0))</f>
        <v>126</v>
      </c>
      <c r="R522" s="73">
        <f t="shared" si="60"/>
        <v>555</v>
      </c>
      <c r="S522" s="76">
        <f t="shared" si="61"/>
        <v>0.38811188811188813</v>
      </c>
      <c r="T522" s="74">
        <f t="shared" si="62"/>
        <v>0.19405594405594406</v>
      </c>
    </row>
    <row r="523" spans="3:20" ht="15" customHeight="1" thickBot="1" x14ac:dyDescent="0.35">
      <c r="C523" s="83" t="s">
        <v>61</v>
      </c>
      <c r="D523" s="47" t="s">
        <v>62</v>
      </c>
      <c r="E523" s="45">
        <v>98</v>
      </c>
      <c r="F523" s="45">
        <v>3</v>
      </c>
      <c r="G523" s="45">
        <v>1</v>
      </c>
      <c r="H523" s="45">
        <v>1</v>
      </c>
      <c r="I523" s="45">
        <v>504</v>
      </c>
      <c r="J523" s="47" t="s">
        <v>18</v>
      </c>
      <c r="K523" s="46">
        <v>20160</v>
      </c>
      <c r="L523" s="46">
        <v>40320</v>
      </c>
      <c r="M523" s="71">
        <f t="shared" si="56"/>
        <v>1680</v>
      </c>
      <c r="N523" s="71">
        <f t="shared" si="57"/>
        <v>3360</v>
      </c>
      <c r="O523" s="92">
        <f t="shared" si="58"/>
        <v>0.3</v>
      </c>
      <c r="P523" s="41">
        <f t="shared" si="59"/>
        <v>0.15</v>
      </c>
      <c r="Q523" s="66">
        <f>IF(OR(E523="",F523=""),"",ROUND((Supuestos!$B$2+Supuestos!$B$3)*(Supuestos!$B$4+Supuestos!$B$5*E523/Supuestos!$B$6)*IFERROR(VLOOKUP(TRIM(C523),Supuestos!$A$17:$B$29,2,FALSE),IFERROR(VLOOKUP(TRIM(D523),Supuestos!$A$17:$B$29,2,FALSE),1))+Supuestos!$B$7*VLOOKUP(MIN(F523,4),Supuestos!$D$2:$E$5,2,TRUE)+Supuestos!$B$8,0))</f>
        <v>142</v>
      </c>
      <c r="R523" s="73">
        <f t="shared" si="60"/>
        <v>646</v>
      </c>
      <c r="S523" s="76">
        <f t="shared" si="61"/>
        <v>0.38452380952380955</v>
      </c>
      <c r="T523" s="74">
        <f t="shared" si="62"/>
        <v>0.19226190476190477</v>
      </c>
    </row>
    <row r="524" spans="3:20" ht="15" customHeight="1" thickBot="1" x14ac:dyDescent="0.35">
      <c r="C524" s="83" t="s">
        <v>61</v>
      </c>
      <c r="D524" s="47" t="s">
        <v>62</v>
      </c>
      <c r="E524" s="45">
        <v>98</v>
      </c>
      <c r="F524" s="45">
        <v>3</v>
      </c>
      <c r="G524" s="45">
        <v>1</v>
      </c>
      <c r="H524" s="45">
        <v>1</v>
      </c>
      <c r="I524" s="45">
        <v>504</v>
      </c>
      <c r="J524" s="47" t="s">
        <v>18</v>
      </c>
      <c r="K524" s="46">
        <v>20160</v>
      </c>
      <c r="L524" s="46">
        <v>40320</v>
      </c>
      <c r="M524" s="71">
        <f t="shared" si="56"/>
        <v>1680</v>
      </c>
      <c r="N524" s="71">
        <f t="shared" si="57"/>
        <v>3360</v>
      </c>
      <c r="O524" s="92">
        <f t="shared" si="58"/>
        <v>0.3</v>
      </c>
      <c r="P524" s="41">
        <f t="shared" si="59"/>
        <v>0.15</v>
      </c>
      <c r="Q524" s="66">
        <f>IF(OR(E524="",F524=""),"",ROUND((Supuestos!$B$2+Supuestos!$B$3)*(Supuestos!$B$4+Supuestos!$B$5*E524/Supuestos!$B$6)*IFERROR(VLOOKUP(TRIM(C524),Supuestos!$A$17:$B$29,2,FALSE),IFERROR(VLOOKUP(TRIM(D524),Supuestos!$A$17:$B$29,2,FALSE),1))+Supuestos!$B$7*VLOOKUP(MIN(F524,4),Supuestos!$D$2:$E$5,2,TRUE)+Supuestos!$B$8,0))</f>
        <v>142</v>
      </c>
      <c r="R524" s="73">
        <f t="shared" si="60"/>
        <v>646</v>
      </c>
      <c r="S524" s="76">
        <f t="shared" si="61"/>
        <v>0.38452380952380955</v>
      </c>
      <c r="T524" s="74">
        <f t="shared" si="62"/>
        <v>0.19226190476190477</v>
      </c>
    </row>
    <row r="525" spans="3:20" ht="15" customHeight="1" thickBot="1" x14ac:dyDescent="0.35">
      <c r="C525" s="83" t="s">
        <v>61</v>
      </c>
      <c r="D525" s="47" t="s">
        <v>62</v>
      </c>
      <c r="E525" s="45">
        <v>64</v>
      </c>
      <c r="F525" s="45">
        <v>2</v>
      </c>
      <c r="G525" s="45">
        <v>1</v>
      </c>
      <c r="H525" s="45">
        <v>1</v>
      </c>
      <c r="I525" s="45">
        <v>430</v>
      </c>
      <c r="J525" s="45" t="s">
        <v>21</v>
      </c>
      <c r="K525" s="46">
        <v>17200</v>
      </c>
      <c r="L525" s="46">
        <v>34400</v>
      </c>
      <c r="M525" s="71">
        <f t="shared" si="56"/>
        <v>1433.3333333333333</v>
      </c>
      <c r="N525" s="71">
        <f t="shared" si="57"/>
        <v>2866.6666666666665</v>
      </c>
      <c r="O525" s="92">
        <f t="shared" si="58"/>
        <v>0.3</v>
      </c>
      <c r="P525" s="41">
        <f t="shared" si="59"/>
        <v>0.15</v>
      </c>
      <c r="Q525" s="66">
        <f>IF(OR(E525="",F525=""),"",ROUND((Supuestos!$B$2+Supuestos!$B$3)*(Supuestos!$B$4+Supuestos!$B$5*E525/Supuestos!$B$6)*IFERROR(VLOOKUP(TRIM(C525),Supuestos!$A$17:$B$29,2,FALSE),IFERROR(VLOOKUP(TRIM(D525),Supuestos!$A$17:$B$29,2,FALSE),1))+Supuestos!$B$7*VLOOKUP(MIN(F525,4),Supuestos!$D$2:$E$5,2,TRUE)+Supuestos!$B$8,0))</f>
        <v>127</v>
      </c>
      <c r="R525" s="73">
        <f t="shared" si="60"/>
        <v>557</v>
      </c>
      <c r="S525" s="76">
        <f t="shared" si="61"/>
        <v>0.38860465116279069</v>
      </c>
      <c r="T525" s="74">
        <f t="shared" si="62"/>
        <v>0.19430232558139535</v>
      </c>
    </row>
    <row r="526" spans="3:20" ht="15" customHeight="1" thickBot="1" x14ac:dyDescent="0.35">
      <c r="C526" s="83" t="s">
        <v>61</v>
      </c>
      <c r="D526" s="47" t="s">
        <v>62</v>
      </c>
      <c r="E526" s="45">
        <v>62</v>
      </c>
      <c r="F526" s="45">
        <v>3</v>
      </c>
      <c r="G526" s="45">
        <v>1</v>
      </c>
      <c r="H526" s="45">
        <v>1</v>
      </c>
      <c r="I526" s="45">
        <v>427</v>
      </c>
      <c r="J526" s="47" t="s">
        <v>18</v>
      </c>
      <c r="K526" s="46">
        <v>17080</v>
      </c>
      <c r="L526" s="46">
        <v>34160</v>
      </c>
      <c r="M526" s="71">
        <f t="shared" si="56"/>
        <v>1423.3333333333333</v>
      </c>
      <c r="N526" s="71">
        <f t="shared" si="57"/>
        <v>2846.6666666666665</v>
      </c>
      <c r="O526" s="92">
        <f t="shared" si="58"/>
        <v>0.3</v>
      </c>
      <c r="P526" s="41">
        <f t="shared" si="59"/>
        <v>0.15</v>
      </c>
      <c r="Q526" s="66">
        <f>IF(OR(E526="",F526=""),"",ROUND((Supuestos!$B$2+Supuestos!$B$3)*(Supuestos!$B$4+Supuestos!$B$5*E526/Supuestos!$B$6)*IFERROR(VLOOKUP(TRIM(C526),Supuestos!$A$17:$B$29,2,FALSE),IFERROR(VLOOKUP(TRIM(D526),Supuestos!$A$17:$B$29,2,FALSE),1))+Supuestos!$B$7*VLOOKUP(MIN(F526,4),Supuestos!$D$2:$E$5,2,TRUE)+Supuestos!$B$8,0))</f>
        <v>130</v>
      </c>
      <c r="R526" s="73">
        <f t="shared" si="60"/>
        <v>557</v>
      </c>
      <c r="S526" s="76">
        <f t="shared" si="61"/>
        <v>0.39133489461358317</v>
      </c>
      <c r="T526" s="74">
        <f t="shared" si="62"/>
        <v>0.19566744730679159</v>
      </c>
    </row>
    <row r="527" spans="3:20" ht="15" customHeight="1" thickBot="1" x14ac:dyDescent="0.35">
      <c r="C527" s="83" t="s">
        <v>61</v>
      </c>
      <c r="D527" s="47" t="s">
        <v>62</v>
      </c>
      <c r="E527" s="45">
        <v>58</v>
      </c>
      <c r="F527" s="45">
        <v>2</v>
      </c>
      <c r="G527" s="45">
        <v>1</v>
      </c>
      <c r="H527" s="45">
        <v>1</v>
      </c>
      <c r="I527" s="45">
        <v>422</v>
      </c>
      <c r="J527" s="45" t="s">
        <v>21</v>
      </c>
      <c r="K527" s="46">
        <v>16880</v>
      </c>
      <c r="L527" s="46">
        <v>33760</v>
      </c>
      <c r="M527" s="71">
        <f t="shared" si="56"/>
        <v>1406.6666666666667</v>
      </c>
      <c r="N527" s="71">
        <f t="shared" si="57"/>
        <v>2813.3333333333335</v>
      </c>
      <c r="O527" s="92">
        <f t="shared" si="58"/>
        <v>0.3</v>
      </c>
      <c r="P527" s="41">
        <f t="shared" si="59"/>
        <v>0.15</v>
      </c>
      <c r="Q527" s="66">
        <f>IF(OR(E527="",F527=""),"",ROUND((Supuestos!$B$2+Supuestos!$B$3)*(Supuestos!$B$4+Supuestos!$B$5*E527/Supuestos!$B$6)*IFERROR(VLOOKUP(TRIM(C527),Supuestos!$A$17:$B$29,2,FALSE),IFERROR(VLOOKUP(TRIM(D527),Supuestos!$A$17:$B$29,2,FALSE),1))+Supuestos!$B$7*VLOOKUP(MIN(F527,4),Supuestos!$D$2:$E$5,2,TRUE)+Supuestos!$B$8,0))</f>
        <v>124</v>
      </c>
      <c r="R527" s="73">
        <f t="shared" si="60"/>
        <v>546</v>
      </c>
      <c r="S527" s="76">
        <f t="shared" si="61"/>
        <v>0.38815165876777247</v>
      </c>
      <c r="T527" s="74">
        <f t="shared" si="62"/>
        <v>0.19407582938388623</v>
      </c>
    </row>
    <row r="528" spans="3:20" ht="15" customHeight="1" thickBot="1" x14ac:dyDescent="0.35">
      <c r="C528" s="83" t="s">
        <v>61</v>
      </c>
      <c r="D528" s="47" t="s">
        <v>62</v>
      </c>
      <c r="E528" s="45">
        <v>58</v>
      </c>
      <c r="F528" s="45">
        <v>2</v>
      </c>
      <c r="G528" s="45">
        <v>1</v>
      </c>
      <c r="H528" s="45">
        <v>1</v>
      </c>
      <c r="I528" s="45">
        <v>422</v>
      </c>
      <c r="J528" s="45" t="s">
        <v>21</v>
      </c>
      <c r="K528" s="46">
        <v>16880</v>
      </c>
      <c r="L528" s="46">
        <v>33760</v>
      </c>
      <c r="M528" s="71">
        <f t="shared" si="56"/>
        <v>1406.6666666666667</v>
      </c>
      <c r="N528" s="71">
        <f t="shared" si="57"/>
        <v>2813.3333333333335</v>
      </c>
      <c r="O528" s="92">
        <f t="shared" si="58"/>
        <v>0.3</v>
      </c>
      <c r="P528" s="41">
        <f t="shared" si="59"/>
        <v>0.15</v>
      </c>
      <c r="Q528" s="66">
        <f>IF(OR(E528="",F528=""),"",ROUND((Supuestos!$B$2+Supuestos!$B$3)*(Supuestos!$B$4+Supuestos!$B$5*E528/Supuestos!$B$6)*IFERROR(VLOOKUP(TRIM(C528),Supuestos!$A$17:$B$29,2,FALSE),IFERROR(VLOOKUP(TRIM(D528),Supuestos!$A$17:$B$29,2,FALSE),1))+Supuestos!$B$7*VLOOKUP(MIN(F528,4),Supuestos!$D$2:$E$5,2,TRUE)+Supuestos!$B$8,0))</f>
        <v>124</v>
      </c>
      <c r="R528" s="73">
        <f t="shared" si="60"/>
        <v>546</v>
      </c>
      <c r="S528" s="76">
        <f t="shared" si="61"/>
        <v>0.38815165876777247</v>
      </c>
      <c r="T528" s="74">
        <f t="shared" si="62"/>
        <v>0.19407582938388623</v>
      </c>
    </row>
    <row r="529" spans="3:20" ht="15" customHeight="1" thickBot="1" x14ac:dyDescent="0.35">
      <c r="C529" s="83" t="s">
        <v>61</v>
      </c>
      <c r="D529" s="47" t="s">
        <v>62</v>
      </c>
      <c r="E529" s="45">
        <v>63</v>
      </c>
      <c r="F529" s="45">
        <v>3</v>
      </c>
      <c r="G529" s="45">
        <v>1</v>
      </c>
      <c r="H529" s="45">
        <v>1</v>
      </c>
      <c r="I529" s="45">
        <v>428</v>
      </c>
      <c r="J529" s="47" t="s">
        <v>18</v>
      </c>
      <c r="K529" s="46">
        <v>17120</v>
      </c>
      <c r="L529" s="46">
        <v>34240</v>
      </c>
      <c r="M529" s="71">
        <f t="shared" si="56"/>
        <v>1426.6666666666667</v>
      </c>
      <c r="N529" s="71">
        <f t="shared" si="57"/>
        <v>2853.3333333333335</v>
      </c>
      <c r="O529" s="92">
        <f t="shared" si="58"/>
        <v>0.3</v>
      </c>
      <c r="P529" s="41">
        <f t="shared" si="59"/>
        <v>0.15</v>
      </c>
      <c r="Q529" s="66">
        <f>IF(OR(E529="",F529=""),"",ROUND((Supuestos!$B$2+Supuestos!$B$3)*(Supuestos!$B$4+Supuestos!$B$5*E529/Supuestos!$B$6)*IFERROR(VLOOKUP(TRIM(C529),Supuestos!$A$17:$B$29,2,FALSE),IFERROR(VLOOKUP(TRIM(D529),Supuestos!$A$17:$B$29,2,FALSE),1))+Supuestos!$B$7*VLOOKUP(MIN(F529,4),Supuestos!$D$2:$E$5,2,TRUE)+Supuestos!$B$8,0))</f>
        <v>130</v>
      </c>
      <c r="R529" s="73">
        <f t="shared" si="60"/>
        <v>558</v>
      </c>
      <c r="S529" s="76">
        <f t="shared" si="61"/>
        <v>0.39112149532710277</v>
      </c>
      <c r="T529" s="74">
        <f t="shared" si="62"/>
        <v>0.19556074766355139</v>
      </c>
    </row>
    <row r="530" spans="3:20" ht="15" customHeight="1" thickBot="1" x14ac:dyDescent="0.35">
      <c r="C530" s="83" t="s">
        <v>61</v>
      </c>
      <c r="D530" s="47" t="s">
        <v>62</v>
      </c>
      <c r="E530" s="45">
        <v>62</v>
      </c>
      <c r="F530" s="45">
        <v>2</v>
      </c>
      <c r="G530" s="45">
        <v>1</v>
      </c>
      <c r="H530" s="45">
        <v>1</v>
      </c>
      <c r="I530" s="45">
        <v>427</v>
      </c>
      <c r="J530" s="45" t="s">
        <v>21</v>
      </c>
      <c r="K530" s="46">
        <v>17080</v>
      </c>
      <c r="L530" s="46">
        <v>34160</v>
      </c>
      <c r="M530" s="71">
        <f t="shared" si="56"/>
        <v>1423.3333333333333</v>
      </c>
      <c r="N530" s="71">
        <f t="shared" si="57"/>
        <v>2846.6666666666665</v>
      </c>
      <c r="O530" s="92">
        <f t="shared" si="58"/>
        <v>0.3</v>
      </c>
      <c r="P530" s="41">
        <f t="shared" si="59"/>
        <v>0.15</v>
      </c>
      <c r="Q530" s="66">
        <f>IF(OR(E530="",F530=""),"",ROUND((Supuestos!$B$2+Supuestos!$B$3)*(Supuestos!$B$4+Supuestos!$B$5*E530/Supuestos!$B$6)*IFERROR(VLOOKUP(TRIM(C530),Supuestos!$A$17:$B$29,2,FALSE),IFERROR(VLOOKUP(TRIM(D530),Supuestos!$A$17:$B$29,2,FALSE),1))+Supuestos!$B$7*VLOOKUP(MIN(F530,4),Supuestos!$D$2:$E$5,2,TRUE)+Supuestos!$B$8,0))</f>
        <v>126</v>
      </c>
      <c r="R530" s="73">
        <f t="shared" si="60"/>
        <v>553</v>
      </c>
      <c r="S530" s="76">
        <f t="shared" si="61"/>
        <v>0.38852459016393442</v>
      </c>
      <c r="T530" s="74">
        <f t="shared" si="62"/>
        <v>0.19426229508196721</v>
      </c>
    </row>
    <row r="531" spans="3:20" ht="15" customHeight="1" thickBot="1" x14ac:dyDescent="0.35">
      <c r="C531" s="83" t="s">
        <v>61</v>
      </c>
      <c r="D531" s="47" t="s">
        <v>62</v>
      </c>
      <c r="E531" s="45">
        <v>58</v>
      </c>
      <c r="F531" s="45">
        <v>2</v>
      </c>
      <c r="G531" s="45">
        <v>1</v>
      </c>
      <c r="H531" s="45">
        <v>1</v>
      </c>
      <c r="I531" s="45">
        <v>422</v>
      </c>
      <c r="J531" s="45" t="s">
        <v>21</v>
      </c>
      <c r="K531" s="46">
        <v>16880</v>
      </c>
      <c r="L531" s="46">
        <v>33760</v>
      </c>
      <c r="M531" s="71">
        <f t="shared" si="56"/>
        <v>1406.6666666666667</v>
      </c>
      <c r="N531" s="71">
        <f t="shared" si="57"/>
        <v>2813.3333333333335</v>
      </c>
      <c r="O531" s="92">
        <f t="shared" si="58"/>
        <v>0.3</v>
      </c>
      <c r="P531" s="41">
        <f t="shared" si="59"/>
        <v>0.15</v>
      </c>
      <c r="Q531" s="66">
        <f>IF(OR(E531="",F531=""),"",ROUND((Supuestos!$B$2+Supuestos!$B$3)*(Supuestos!$B$4+Supuestos!$B$5*E531/Supuestos!$B$6)*IFERROR(VLOOKUP(TRIM(C531),Supuestos!$A$17:$B$29,2,FALSE),IFERROR(VLOOKUP(TRIM(D531),Supuestos!$A$17:$B$29,2,FALSE),1))+Supuestos!$B$7*VLOOKUP(MIN(F531,4),Supuestos!$D$2:$E$5,2,TRUE)+Supuestos!$B$8,0))</f>
        <v>124</v>
      </c>
      <c r="R531" s="73">
        <f t="shared" si="60"/>
        <v>546</v>
      </c>
      <c r="S531" s="76">
        <f t="shared" si="61"/>
        <v>0.38815165876777247</v>
      </c>
      <c r="T531" s="74">
        <f t="shared" si="62"/>
        <v>0.19407582938388623</v>
      </c>
    </row>
    <row r="532" spans="3:20" ht="15" customHeight="1" thickBot="1" x14ac:dyDescent="0.35">
      <c r="C532" s="83" t="s">
        <v>61</v>
      </c>
      <c r="D532" s="47" t="s">
        <v>62</v>
      </c>
      <c r="E532" s="45">
        <v>58</v>
      </c>
      <c r="F532" s="45">
        <v>2</v>
      </c>
      <c r="G532" s="45">
        <v>1</v>
      </c>
      <c r="H532" s="45">
        <v>1</v>
      </c>
      <c r="I532" s="45">
        <v>422</v>
      </c>
      <c r="J532" s="45" t="s">
        <v>21</v>
      </c>
      <c r="K532" s="46">
        <v>16880</v>
      </c>
      <c r="L532" s="46">
        <v>33760</v>
      </c>
      <c r="M532" s="71">
        <f t="shared" si="56"/>
        <v>1406.6666666666667</v>
      </c>
      <c r="N532" s="71">
        <f t="shared" si="57"/>
        <v>2813.3333333333335</v>
      </c>
      <c r="O532" s="92">
        <f t="shared" si="58"/>
        <v>0.3</v>
      </c>
      <c r="P532" s="41">
        <f t="shared" si="59"/>
        <v>0.15</v>
      </c>
      <c r="Q532" s="66">
        <f>IF(OR(E532="",F532=""),"",ROUND((Supuestos!$B$2+Supuestos!$B$3)*(Supuestos!$B$4+Supuestos!$B$5*E532/Supuestos!$B$6)*IFERROR(VLOOKUP(TRIM(C532),Supuestos!$A$17:$B$29,2,FALSE),IFERROR(VLOOKUP(TRIM(D532),Supuestos!$A$17:$B$29,2,FALSE),1))+Supuestos!$B$7*VLOOKUP(MIN(F532,4),Supuestos!$D$2:$E$5,2,TRUE)+Supuestos!$B$8,0))</f>
        <v>124</v>
      </c>
      <c r="R532" s="73">
        <f t="shared" si="60"/>
        <v>546</v>
      </c>
      <c r="S532" s="76">
        <f t="shared" si="61"/>
        <v>0.38815165876777247</v>
      </c>
      <c r="T532" s="74">
        <f t="shared" si="62"/>
        <v>0.19407582938388623</v>
      </c>
    </row>
    <row r="533" spans="3:20" ht="15" customHeight="1" thickBot="1" x14ac:dyDescent="0.35">
      <c r="C533" s="83" t="s">
        <v>61</v>
      </c>
      <c r="D533" s="47" t="s">
        <v>62</v>
      </c>
      <c r="E533" s="45">
        <v>63</v>
      </c>
      <c r="F533" s="45">
        <v>2</v>
      </c>
      <c r="G533" s="45">
        <v>1</v>
      </c>
      <c r="H533" s="45">
        <v>1</v>
      </c>
      <c r="I533" s="45">
        <v>428</v>
      </c>
      <c r="J533" s="45" t="s">
        <v>21</v>
      </c>
      <c r="K533" s="46">
        <v>17120</v>
      </c>
      <c r="L533" s="46">
        <v>34240</v>
      </c>
      <c r="M533" s="71">
        <f t="shared" si="56"/>
        <v>1426.6666666666667</v>
      </c>
      <c r="N533" s="71">
        <f t="shared" si="57"/>
        <v>2853.3333333333335</v>
      </c>
      <c r="O533" s="92">
        <f t="shared" si="58"/>
        <v>0.3</v>
      </c>
      <c r="P533" s="41">
        <f t="shared" si="59"/>
        <v>0.15</v>
      </c>
      <c r="Q533" s="66">
        <f>IF(OR(E533="",F533=""),"",ROUND((Supuestos!$B$2+Supuestos!$B$3)*(Supuestos!$B$4+Supuestos!$B$5*E533/Supuestos!$B$6)*IFERROR(VLOOKUP(TRIM(C533),Supuestos!$A$17:$B$29,2,FALSE),IFERROR(VLOOKUP(TRIM(D533),Supuestos!$A$17:$B$29,2,FALSE),1))+Supuestos!$B$7*VLOOKUP(MIN(F533,4),Supuestos!$D$2:$E$5,2,TRUE)+Supuestos!$B$8,0))</f>
        <v>126</v>
      </c>
      <c r="R533" s="73">
        <f t="shared" si="60"/>
        <v>554</v>
      </c>
      <c r="S533" s="76">
        <f t="shared" si="61"/>
        <v>0.38831775700934579</v>
      </c>
      <c r="T533" s="74">
        <f t="shared" si="62"/>
        <v>0.19415887850467289</v>
      </c>
    </row>
    <row r="534" spans="3:20" ht="15" customHeight="1" thickBot="1" x14ac:dyDescent="0.35">
      <c r="C534" s="83" t="s">
        <v>61</v>
      </c>
      <c r="D534" s="47" t="s">
        <v>62</v>
      </c>
      <c r="E534" s="45">
        <v>62</v>
      </c>
      <c r="F534" s="45">
        <v>2</v>
      </c>
      <c r="G534" s="45">
        <v>1</v>
      </c>
      <c r="H534" s="45">
        <v>1</v>
      </c>
      <c r="I534" s="45">
        <v>428</v>
      </c>
      <c r="J534" s="45" t="s">
        <v>21</v>
      </c>
      <c r="K534" s="46">
        <v>17120</v>
      </c>
      <c r="L534" s="46">
        <v>34240</v>
      </c>
      <c r="M534" s="71">
        <f t="shared" si="56"/>
        <v>1426.6666666666667</v>
      </c>
      <c r="N534" s="71">
        <f t="shared" si="57"/>
        <v>2853.3333333333335</v>
      </c>
      <c r="O534" s="92">
        <f t="shared" si="58"/>
        <v>0.3</v>
      </c>
      <c r="P534" s="41">
        <f t="shared" si="59"/>
        <v>0.15</v>
      </c>
      <c r="Q534" s="66">
        <f>IF(OR(E534="",F534=""),"",ROUND((Supuestos!$B$2+Supuestos!$B$3)*(Supuestos!$B$4+Supuestos!$B$5*E534/Supuestos!$B$6)*IFERROR(VLOOKUP(TRIM(C534),Supuestos!$A$17:$B$29,2,FALSE),IFERROR(VLOOKUP(TRIM(D534),Supuestos!$A$17:$B$29,2,FALSE),1))+Supuestos!$B$7*VLOOKUP(MIN(F534,4),Supuestos!$D$2:$E$5,2,TRUE)+Supuestos!$B$8,0))</f>
        <v>126</v>
      </c>
      <c r="R534" s="73">
        <f t="shared" si="60"/>
        <v>554</v>
      </c>
      <c r="S534" s="76">
        <f t="shared" si="61"/>
        <v>0.38831775700934579</v>
      </c>
      <c r="T534" s="74">
        <f t="shared" si="62"/>
        <v>0.19415887850467289</v>
      </c>
    </row>
    <row r="535" spans="3:20" ht="15" customHeight="1" thickBot="1" x14ac:dyDescent="0.35">
      <c r="C535" s="83" t="s">
        <v>61</v>
      </c>
      <c r="D535" s="47" t="s">
        <v>62</v>
      </c>
      <c r="E535" s="45">
        <v>63</v>
      </c>
      <c r="F535" s="45">
        <v>2</v>
      </c>
      <c r="G535" s="45">
        <v>1</v>
      </c>
      <c r="H535" s="45">
        <v>1</v>
      </c>
      <c r="I535" s="45">
        <v>429</v>
      </c>
      <c r="J535" s="45" t="s">
        <v>21</v>
      </c>
      <c r="K535" s="46">
        <v>17160</v>
      </c>
      <c r="L535" s="46">
        <v>34320</v>
      </c>
      <c r="M535" s="71">
        <f t="shared" si="56"/>
        <v>1430</v>
      </c>
      <c r="N535" s="71">
        <f t="shared" si="57"/>
        <v>2860</v>
      </c>
      <c r="O535" s="92">
        <f t="shared" si="58"/>
        <v>0.3</v>
      </c>
      <c r="P535" s="41">
        <f t="shared" si="59"/>
        <v>0.15</v>
      </c>
      <c r="Q535" s="66">
        <f>IF(OR(E535="",F535=""),"",ROUND((Supuestos!$B$2+Supuestos!$B$3)*(Supuestos!$B$4+Supuestos!$B$5*E535/Supuestos!$B$6)*IFERROR(VLOOKUP(TRIM(C535),Supuestos!$A$17:$B$29,2,FALSE),IFERROR(VLOOKUP(TRIM(D535),Supuestos!$A$17:$B$29,2,FALSE),1))+Supuestos!$B$7*VLOOKUP(MIN(F535,4),Supuestos!$D$2:$E$5,2,TRUE)+Supuestos!$B$8,0))</f>
        <v>126</v>
      </c>
      <c r="R535" s="73">
        <f t="shared" si="60"/>
        <v>555</v>
      </c>
      <c r="S535" s="76">
        <f t="shared" si="61"/>
        <v>0.38811188811188813</v>
      </c>
      <c r="T535" s="74">
        <f t="shared" si="62"/>
        <v>0.19405594405594406</v>
      </c>
    </row>
    <row r="536" spans="3:20" ht="15" customHeight="1" thickBot="1" x14ac:dyDescent="0.35">
      <c r="C536" s="83" t="s">
        <v>61</v>
      </c>
      <c r="D536" s="47" t="s">
        <v>62</v>
      </c>
      <c r="E536" s="45">
        <v>63</v>
      </c>
      <c r="F536" s="45">
        <v>3</v>
      </c>
      <c r="G536" s="45">
        <v>1</v>
      </c>
      <c r="H536" s="45">
        <v>1</v>
      </c>
      <c r="I536" s="45">
        <v>428</v>
      </c>
      <c r="J536" s="47" t="s">
        <v>18</v>
      </c>
      <c r="K536" s="46">
        <v>17120</v>
      </c>
      <c r="L536" s="46">
        <v>34240</v>
      </c>
      <c r="M536" s="71">
        <f t="shared" si="56"/>
        <v>1426.6666666666667</v>
      </c>
      <c r="N536" s="71">
        <f t="shared" si="57"/>
        <v>2853.3333333333335</v>
      </c>
      <c r="O536" s="92">
        <f t="shared" si="58"/>
        <v>0.3</v>
      </c>
      <c r="P536" s="41">
        <f t="shared" si="59"/>
        <v>0.15</v>
      </c>
      <c r="Q536" s="66">
        <f>IF(OR(E536="",F536=""),"",ROUND((Supuestos!$B$2+Supuestos!$B$3)*(Supuestos!$B$4+Supuestos!$B$5*E536/Supuestos!$B$6)*IFERROR(VLOOKUP(TRIM(C536),Supuestos!$A$17:$B$29,2,FALSE),IFERROR(VLOOKUP(TRIM(D536),Supuestos!$A$17:$B$29,2,FALSE),1))+Supuestos!$B$7*VLOOKUP(MIN(F536,4),Supuestos!$D$2:$E$5,2,TRUE)+Supuestos!$B$8,0))</f>
        <v>130</v>
      </c>
      <c r="R536" s="73">
        <f t="shared" si="60"/>
        <v>558</v>
      </c>
      <c r="S536" s="76">
        <f t="shared" si="61"/>
        <v>0.39112149532710277</v>
      </c>
      <c r="T536" s="74">
        <f t="shared" si="62"/>
        <v>0.19556074766355139</v>
      </c>
    </row>
    <row r="537" spans="3:20" ht="15" customHeight="1" thickBot="1" x14ac:dyDescent="0.35">
      <c r="C537" s="83" t="s">
        <v>61</v>
      </c>
      <c r="D537" s="47" t="s">
        <v>62</v>
      </c>
      <c r="E537" s="45">
        <v>58</v>
      </c>
      <c r="F537" s="45">
        <v>2</v>
      </c>
      <c r="G537" s="45">
        <v>1</v>
      </c>
      <c r="H537" s="45">
        <v>1</v>
      </c>
      <c r="I537" s="45">
        <v>422</v>
      </c>
      <c r="J537" s="45" t="s">
        <v>21</v>
      </c>
      <c r="K537" s="46">
        <v>16880</v>
      </c>
      <c r="L537" s="46">
        <v>33760</v>
      </c>
      <c r="M537" s="71">
        <f t="shared" si="56"/>
        <v>1406.6666666666667</v>
      </c>
      <c r="N537" s="71">
        <f t="shared" si="57"/>
        <v>2813.3333333333335</v>
      </c>
      <c r="O537" s="92">
        <f t="shared" si="58"/>
        <v>0.3</v>
      </c>
      <c r="P537" s="41">
        <f t="shared" si="59"/>
        <v>0.15</v>
      </c>
      <c r="Q537" s="66">
        <f>IF(OR(E537="",F537=""),"",ROUND((Supuestos!$B$2+Supuestos!$B$3)*(Supuestos!$B$4+Supuestos!$B$5*E537/Supuestos!$B$6)*IFERROR(VLOOKUP(TRIM(C537),Supuestos!$A$17:$B$29,2,FALSE),IFERROR(VLOOKUP(TRIM(D537),Supuestos!$A$17:$B$29,2,FALSE),1))+Supuestos!$B$7*VLOOKUP(MIN(F537,4),Supuestos!$D$2:$E$5,2,TRUE)+Supuestos!$B$8,0))</f>
        <v>124</v>
      </c>
      <c r="R537" s="73">
        <f t="shared" si="60"/>
        <v>546</v>
      </c>
      <c r="S537" s="76">
        <f t="shared" si="61"/>
        <v>0.38815165876777247</v>
      </c>
      <c r="T537" s="74">
        <f t="shared" si="62"/>
        <v>0.19407582938388623</v>
      </c>
    </row>
    <row r="538" spans="3:20" ht="15" customHeight="1" thickBot="1" x14ac:dyDescent="0.35">
      <c r="C538" s="83" t="s">
        <v>61</v>
      </c>
      <c r="D538" s="47" t="s">
        <v>62</v>
      </c>
      <c r="E538" s="45">
        <v>64</v>
      </c>
      <c r="F538" s="45">
        <v>2</v>
      </c>
      <c r="G538" s="45">
        <v>1</v>
      </c>
      <c r="H538" s="45">
        <v>1</v>
      </c>
      <c r="I538" s="45">
        <v>429</v>
      </c>
      <c r="J538" s="45" t="s">
        <v>21</v>
      </c>
      <c r="K538" s="46">
        <v>17160</v>
      </c>
      <c r="L538" s="46">
        <v>34320</v>
      </c>
      <c r="M538" s="71">
        <f t="shared" si="56"/>
        <v>1430</v>
      </c>
      <c r="N538" s="71">
        <f t="shared" si="57"/>
        <v>2860</v>
      </c>
      <c r="O538" s="92">
        <f t="shared" si="58"/>
        <v>0.3</v>
      </c>
      <c r="P538" s="41">
        <f t="shared" si="59"/>
        <v>0.15</v>
      </c>
      <c r="Q538" s="66">
        <f>IF(OR(E538="",F538=""),"",ROUND((Supuestos!$B$2+Supuestos!$B$3)*(Supuestos!$B$4+Supuestos!$B$5*E538/Supuestos!$B$6)*IFERROR(VLOOKUP(TRIM(C538),Supuestos!$A$17:$B$29,2,FALSE),IFERROR(VLOOKUP(TRIM(D538),Supuestos!$A$17:$B$29,2,FALSE),1))+Supuestos!$B$7*VLOOKUP(MIN(F538,4),Supuestos!$D$2:$E$5,2,TRUE)+Supuestos!$B$8,0))</f>
        <v>127</v>
      </c>
      <c r="R538" s="73">
        <f t="shared" si="60"/>
        <v>556</v>
      </c>
      <c r="S538" s="76">
        <f t="shared" si="61"/>
        <v>0.38881118881118881</v>
      </c>
      <c r="T538" s="74">
        <f t="shared" si="62"/>
        <v>0.19440559440559441</v>
      </c>
    </row>
    <row r="539" spans="3:20" ht="15" customHeight="1" thickBot="1" x14ac:dyDescent="0.35">
      <c r="C539" s="83" t="s">
        <v>61</v>
      </c>
      <c r="D539" s="47" t="s">
        <v>62</v>
      </c>
      <c r="E539" s="45">
        <v>65</v>
      </c>
      <c r="F539" s="45">
        <v>3</v>
      </c>
      <c r="G539" s="45">
        <v>1</v>
      </c>
      <c r="H539" s="45">
        <v>1</v>
      </c>
      <c r="I539" s="45">
        <v>430</v>
      </c>
      <c r="J539" s="47" t="s">
        <v>18</v>
      </c>
      <c r="K539" s="46">
        <v>17200</v>
      </c>
      <c r="L539" s="46">
        <v>34400</v>
      </c>
      <c r="M539" s="71">
        <f t="shared" si="56"/>
        <v>1433.3333333333333</v>
      </c>
      <c r="N539" s="71">
        <f t="shared" si="57"/>
        <v>2866.6666666666665</v>
      </c>
      <c r="O539" s="92">
        <f t="shared" si="58"/>
        <v>0.3</v>
      </c>
      <c r="P539" s="41">
        <f t="shared" si="59"/>
        <v>0.15</v>
      </c>
      <c r="Q539" s="66">
        <f>IF(OR(E539="",F539=""),"",ROUND((Supuestos!$B$2+Supuestos!$B$3)*(Supuestos!$B$4+Supuestos!$B$5*E539/Supuestos!$B$6)*IFERROR(VLOOKUP(TRIM(C539),Supuestos!$A$17:$B$29,2,FALSE),IFERROR(VLOOKUP(TRIM(D539),Supuestos!$A$17:$B$29,2,FALSE),1))+Supuestos!$B$7*VLOOKUP(MIN(F539,4),Supuestos!$D$2:$E$5,2,TRUE)+Supuestos!$B$8,0))</f>
        <v>131</v>
      </c>
      <c r="R539" s="73">
        <f t="shared" si="60"/>
        <v>561</v>
      </c>
      <c r="S539" s="76">
        <f t="shared" si="61"/>
        <v>0.39139534883720933</v>
      </c>
      <c r="T539" s="74">
        <f t="shared" si="62"/>
        <v>0.19569767441860467</v>
      </c>
    </row>
    <row r="540" spans="3:20" ht="15" customHeight="1" thickBot="1" x14ac:dyDescent="0.35">
      <c r="C540" s="83" t="s">
        <v>61</v>
      </c>
      <c r="D540" s="43" t="s">
        <v>62</v>
      </c>
      <c r="E540" s="42">
        <v>63</v>
      </c>
      <c r="F540" s="42">
        <v>2</v>
      </c>
      <c r="G540" s="42">
        <v>1</v>
      </c>
      <c r="H540" s="42">
        <v>1</v>
      </c>
      <c r="I540" s="42">
        <v>428</v>
      </c>
      <c r="J540" s="42" t="s">
        <v>21</v>
      </c>
      <c r="K540" s="44">
        <v>17120</v>
      </c>
      <c r="L540" s="44">
        <v>34240</v>
      </c>
      <c r="M540" s="71">
        <f t="shared" si="56"/>
        <v>1426.6666666666667</v>
      </c>
      <c r="N540" s="71">
        <f t="shared" si="57"/>
        <v>2853.3333333333335</v>
      </c>
      <c r="O540" s="92">
        <f t="shared" si="58"/>
        <v>0.3</v>
      </c>
      <c r="P540" s="41">
        <f t="shared" si="59"/>
        <v>0.15</v>
      </c>
      <c r="Q540" s="66">
        <f>IF(OR(E540="",F540=""),"",ROUND((Supuestos!$B$2+Supuestos!$B$3)*(Supuestos!$B$4+Supuestos!$B$5*E540/Supuestos!$B$6)*IFERROR(VLOOKUP(TRIM(C540),Supuestos!$A$17:$B$29,2,FALSE),IFERROR(VLOOKUP(TRIM(D540),Supuestos!$A$17:$B$29,2,FALSE),1))+Supuestos!$B$7*VLOOKUP(MIN(F540,4),Supuestos!$D$2:$E$5,2,TRUE)+Supuestos!$B$8,0))</f>
        <v>126</v>
      </c>
      <c r="R540" s="73">
        <f t="shared" si="60"/>
        <v>554</v>
      </c>
      <c r="S540" s="76">
        <f t="shared" si="61"/>
        <v>0.38831775700934579</v>
      </c>
      <c r="T540" s="74">
        <f t="shared" si="62"/>
        <v>0.19415887850467289</v>
      </c>
    </row>
    <row r="541" spans="3:20" ht="15" customHeight="1" thickBot="1" x14ac:dyDescent="0.35">
      <c r="C541" s="83" t="s">
        <v>61</v>
      </c>
      <c r="D541" s="47" t="s">
        <v>62</v>
      </c>
      <c r="E541" s="45">
        <v>58</v>
      </c>
      <c r="F541" s="45">
        <v>2</v>
      </c>
      <c r="G541" s="45">
        <v>1</v>
      </c>
      <c r="H541" s="45">
        <v>1</v>
      </c>
      <c r="I541" s="45">
        <v>422</v>
      </c>
      <c r="J541" s="45" t="s">
        <v>21</v>
      </c>
      <c r="K541" s="46">
        <v>16880</v>
      </c>
      <c r="L541" s="46">
        <v>33760</v>
      </c>
      <c r="M541" s="71">
        <f t="shared" si="56"/>
        <v>1406.6666666666667</v>
      </c>
      <c r="N541" s="71">
        <f t="shared" si="57"/>
        <v>2813.3333333333335</v>
      </c>
      <c r="O541" s="92">
        <f t="shared" si="58"/>
        <v>0.3</v>
      </c>
      <c r="P541" s="41">
        <f t="shared" si="59"/>
        <v>0.15</v>
      </c>
      <c r="Q541" s="66">
        <f>IF(OR(E541="",F541=""),"",ROUND((Supuestos!$B$2+Supuestos!$B$3)*(Supuestos!$B$4+Supuestos!$B$5*E541/Supuestos!$B$6)*IFERROR(VLOOKUP(TRIM(C541),Supuestos!$A$17:$B$29,2,FALSE),IFERROR(VLOOKUP(TRIM(D541),Supuestos!$A$17:$B$29,2,FALSE),1))+Supuestos!$B$7*VLOOKUP(MIN(F541,4),Supuestos!$D$2:$E$5,2,TRUE)+Supuestos!$B$8,0))</f>
        <v>124</v>
      </c>
      <c r="R541" s="73">
        <f t="shared" si="60"/>
        <v>546</v>
      </c>
      <c r="S541" s="76">
        <f t="shared" si="61"/>
        <v>0.38815165876777247</v>
      </c>
      <c r="T541" s="74">
        <f t="shared" si="62"/>
        <v>0.19407582938388623</v>
      </c>
    </row>
    <row r="542" spans="3:20" ht="15" customHeight="1" thickBot="1" x14ac:dyDescent="0.35">
      <c r="C542" s="83" t="s">
        <v>61</v>
      </c>
      <c r="D542" s="47" t="s">
        <v>62</v>
      </c>
      <c r="E542" s="45">
        <v>64</v>
      </c>
      <c r="F542" s="45">
        <v>2</v>
      </c>
      <c r="G542" s="45">
        <v>0</v>
      </c>
      <c r="H542" s="45">
        <v>0</v>
      </c>
      <c r="I542" s="45">
        <v>417</v>
      </c>
      <c r="J542" s="45" t="s">
        <v>21</v>
      </c>
      <c r="K542" s="46">
        <v>16680</v>
      </c>
      <c r="L542" s="46">
        <v>33360</v>
      </c>
      <c r="M542" s="71">
        <f t="shared" si="56"/>
        <v>1390</v>
      </c>
      <c r="N542" s="71">
        <f t="shared" si="57"/>
        <v>2780</v>
      </c>
      <c r="O542" s="92">
        <f t="shared" si="58"/>
        <v>0.3</v>
      </c>
      <c r="P542" s="41">
        <f t="shared" si="59"/>
        <v>0.15</v>
      </c>
      <c r="Q542" s="66">
        <f>IF(OR(E542="",F542=""),"",ROUND((Supuestos!$B$2+Supuestos!$B$3)*(Supuestos!$B$4+Supuestos!$B$5*E542/Supuestos!$B$6)*IFERROR(VLOOKUP(TRIM(C542),Supuestos!$A$17:$B$29,2,FALSE),IFERROR(VLOOKUP(TRIM(D542),Supuestos!$A$17:$B$29,2,FALSE),1))+Supuestos!$B$7*VLOOKUP(MIN(F542,4),Supuestos!$D$2:$E$5,2,TRUE)+Supuestos!$B$8,0))</f>
        <v>127</v>
      </c>
      <c r="R542" s="73">
        <f t="shared" si="60"/>
        <v>544</v>
      </c>
      <c r="S542" s="76">
        <f t="shared" si="61"/>
        <v>0.39136690647482014</v>
      </c>
      <c r="T542" s="74">
        <f t="shared" si="62"/>
        <v>0.19568345323741007</v>
      </c>
    </row>
    <row r="543" spans="3:20" ht="15" customHeight="1" thickBot="1" x14ac:dyDescent="0.35">
      <c r="C543" s="83" t="s">
        <v>61</v>
      </c>
      <c r="D543" s="47" t="s">
        <v>62</v>
      </c>
      <c r="E543" s="45">
        <v>65</v>
      </c>
      <c r="F543" s="45">
        <v>3</v>
      </c>
      <c r="G543" s="45">
        <v>1</v>
      </c>
      <c r="H543" s="45">
        <v>1</v>
      </c>
      <c r="I543" s="45">
        <v>430</v>
      </c>
      <c r="J543" s="47" t="s">
        <v>18</v>
      </c>
      <c r="K543" s="46">
        <v>17200</v>
      </c>
      <c r="L543" s="46">
        <v>34400</v>
      </c>
      <c r="M543" s="71">
        <f t="shared" si="56"/>
        <v>1433.3333333333333</v>
      </c>
      <c r="N543" s="71">
        <f t="shared" si="57"/>
        <v>2866.6666666666665</v>
      </c>
      <c r="O543" s="92">
        <f t="shared" si="58"/>
        <v>0.3</v>
      </c>
      <c r="P543" s="41">
        <f t="shared" si="59"/>
        <v>0.15</v>
      </c>
      <c r="Q543" s="66">
        <f>IF(OR(E543="",F543=""),"",ROUND((Supuestos!$B$2+Supuestos!$B$3)*(Supuestos!$B$4+Supuestos!$B$5*E543/Supuestos!$B$6)*IFERROR(VLOOKUP(TRIM(C543),Supuestos!$A$17:$B$29,2,FALSE),IFERROR(VLOOKUP(TRIM(D543),Supuestos!$A$17:$B$29,2,FALSE),1))+Supuestos!$B$7*VLOOKUP(MIN(F543,4),Supuestos!$D$2:$E$5,2,TRUE)+Supuestos!$B$8,0))</f>
        <v>131</v>
      </c>
      <c r="R543" s="73">
        <f t="shared" si="60"/>
        <v>561</v>
      </c>
      <c r="S543" s="76">
        <f t="shared" si="61"/>
        <v>0.39139534883720933</v>
      </c>
      <c r="T543" s="74">
        <f t="shared" si="62"/>
        <v>0.19569767441860467</v>
      </c>
    </row>
    <row r="544" spans="3:20" ht="15" customHeight="1" thickBot="1" x14ac:dyDescent="0.35">
      <c r="C544" s="83" t="s">
        <v>61</v>
      </c>
      <c r="D544" s="43" t="s">
        <v>62</v>
      </c>
      <c r="E544" s="42">
        <v>63</v>
      </c>
      <c r="F544" s="42">
        <v>2</v>
      </c>
      <c r="G544" s="42">
        <v>1</v>
      </c>
      <c r="H544" s="42">
        <v>1</v>
      </c>
      <c r="I544" s="42">
        <v>429</v>
      </c>
      <c r="J544" s="42" t="s">
        <v>21</v>
      </c>
      <c r="K544" s="44">
        <v>17160</v>
      </c>
      <c r="L544" s="44">
        <v>34320</v>
      </c>
      <c r="M544" s="71">
        <f t="shared" si="56"/>
        <v>1430</v>
      </c>
      <c r="N544" s="71">
        <f t="shared" si="57"/>
        <v>2860</v>
      </c>
      <c r="O544" s="92">
        <f t="shared" si="58"/>
        <v>0.3</v>
      </c>
      <c r="P544" s="41">
        <f t="shared" si="59"/>
        <v>0.15</v>
      </c>
      <c r="Q544" s="66">
        <f>IF(OR(E544="",F544=""),"",ROUND((Supuestos!$B$2+Supuestos!$B$3)*(Supuestos!$B$4+Supuestos!$B$5*E544/Supuestos!$B$6)*IFERROR(VLOOKUP(TRIM(C544),Supuestos!$A$17:$B$29,2,FALSE),IFERROR(VLOOKUP(TRIM(D544),Supuestos!$A$17:$B$29,2,FALSE),1))+Supuestos!$B$7*VLOOKUP(MIN(F544,4),Supuestos!$D$2:$E$5,2,TRUE)+Supuestos!$B$8,0))</f>
        <v>126</v>
      </c>
      <c r="R544" s="73">
        <f t="shared" si="60"/>
        <v>555</v>
      </c>
      <c r="S544" s="76">
        <f t="shared" si="61"/>
        <v>0.38811188811188813</v>
      </c>
      <c r="T544" s="74">
        <f t="shared" si="62"/>
        <v>0.19405594405594406</v>
      </c>
    </row>
    <row r="545" spans="3:20" ht="15" customHeight="1" thickBot="1" x14ac:dyDescent="0.35">
      <c r="C545" s="83" t="s">
        <v>61</v>
      </c>
      <c r="D545" s="47" t="s">
        <v>62</v>
      </c>
      <c r="E545" s="45">
        <v>96</v>
      </c>
      <c r="F545" s="45">
        <v>3</v>
      </c>
      <c r="G545" s="45">
        <v>1</v>
      </c>
      <c r="H545" s="45">
        <v>1</v>
      </c>
      <c r="I545" s="45">
        <v>497</v>
      </c>
      <c r="J545" s="47" t="s">
        <v>18</v>
      </c>
      <c r="K545" s="46">
        <v>19880</v>
      </c>
      <c r="L545" s="46">
        <v>39760</v>
      </c>
      <c r="M545" s="71">
        <f t="shared" si="56"/>
        <v>1656.6666666666667</v>
      </c>
      <c r="N545" s="71">
        <f t="shared" si="57"/>
        <v>3313.3333333333335</v>
      </c>
      <c r="O545" s="92">
        <f t="shared" si="58"/>
        <v>0.3</v>
      </c>
      <c r="P545" s="41">
        <f t="shared" si="59"/>
        <v>0.15</v>
      </c>
      <c r="Q545" s="66">
        <f>IF(OR(E545="",F545=""),"",ROUND((Supuestos!$B$2+Supuestos!$B$3)*(Supuestos!$B$4+Supuestos!$B$5*E545/Supuestos!$B$6)*IFERROR(VLOOKUP(TRIM(C545),Supuestos!$A$17:$B$29,2,FALSE),IFERROR(VLOOKUP(TRIM(D545),Supuestos!$A$17:$B$29,2,FALSE),1))+Supuestos!$B$7*VLOOKUP(MIN(F545,4),Supuestos!$D$2:$E$5,2,TRUE)+Supuestos!$B$8,0))</f>
        <v>141</v>
      </c>
      <c r="R545" s="73">
        <f t="shared" si="60"/>
        <v>638</v>
      </c>
      <c r="S545" s="76">
        <f t="shared" si="61"/>
        <v>0.38511066398390342</v>
      </c>
      <c r="T545" s="74">
        <f t="shared" si="62"/>
        <v>0.19255533199195171</v>
      </c>
    </row>
    <row r="546" spans="3:20" ht="15" customHeight="1" thickBot="1" x14ac:dyDescent="0.35">
      <c r="C546" s="83" t="s">
        <v>61</v>
      </c>
      <c r="D546" s="47" t="s">
        <v>62</v>
      </c>
      <c r="E546" s="45">
        <v>102</v>
      </c>
      <c r="F546" s="45">
        <v>3</v>
      </c>
      <c r="G546" s="45">
        <v>1</v>
      </c>
      <c r="H546" s="45">
        <v>1</v>
      </c>
      <c r="I546" s="45">
        <v>519</v>
      </c>
      <c r="J546" s="47" t="s">
        <v>18</v>
      </c>
      <c r="K546" s="46">
        <v>20760</v>
      </c>
      <c r="L546" s="46">
        <v>41520</v>
      </c>
      <c r="M546" s="71">
        <f t="shared" si="56"/>
        <v>1730</v>
      </c>
      <c r="N546" s="71">
        <f t="shared" si="57"/>
        <v>3460</v>
      </c>
      <c r="O546" s="92">
        <f t="shared" si="58"/>
        <v>0.3</v>
      </c>
      <c r="P546" s="41">
        <f t="shared" si="59"/>
        <v>0.15</v>
      </c>
      <c r="Q546" s="66">
        <f>IF(OR(E546="",F546=""),"",ROUND((Supuestos!$B$2+Supuestos!$B$3)*(Supuestos!$B$4+Supuestos!$B$5*E546/Supuestos!$B$6)*IFERROR(VLOOKUP(TRIM(C546),Supuestos!$A$17:$B$29,2,FALSE),IFERROR(VLOOKUP(TRIM(D546),Supuestos!$A$17:$B$29,2,FALSE),1))+Supuestos!$B$7*VLOOKUP(MIN(F546,4),Supuestos!$D$2:$E$5,2,TRUE)+Supuestos!$B$8,0))</f>
        <v>143</v>
      </c>
      <c r="R546" s="73">
        <f t="shared" si="60"/>
        <v>662</v>
      </c>
      <c r="S546" s="76">
        <f t="shared" si="61"/>
        <v>0.38265895953757223</v>
      </c>
      <c r="T546" s="74">
        <f t="shared" si="62"/>
        <v>0.19132947976878611</v>
      </c>
    </row>
    <row r="547" spans="3:20" ht="15" customHeight="1" thickBot="1" x14ac:dyDescent="0.35">
      <c r="C547" s="83" t="s">
        <v>61</v>
      </c>
      <c r="D547" s="47" t="s">
        <v>62</v>
      </c>
      <c r="E547" s="45">
        <v>65</v>
      </c>
      <c r="F547" s="45">
        <v>2</v>
      </c>
      <c r="G547" s="45">
        <v>1</v>
      </c>
      <c r="H547" s="45">
        <v>1</v>
      </c>
      <c r="I547" s="45">
        <v>431</v>
      </c>
      <c r="J547" s="45" t="s">
        <v>21</v>
      </c>
      <c r="K547" s="46">
        <v>17240</v>
      </c>
      <c r="L547" s="46">
        <v>34480</v>
      </c>
      <c r="M547" s="71">
        <f t="shared" si="56"/>
        <v>1436.6666666666667</v>
      </c>
      <c r="N547" s="71">
        <f t="shared" si="57"/>
        <v>2873.3333333333335</v>
      </c>
      <c r="O547" s="92">
        <f t="shared" si="58"/>
        <v>0.3</v>
      </c>
      <c r="P547" s="41">
        <f t="shared" si="59"/>
        <v>0.15</v>
      </c>
      <c r="Q547" s="66">
        <f>IF(OR(E547="",F547=""),"",ROUND((Supuestos!$B$2+Supuestos!$B$3)*(Supuestos!$B$4+Supuestos!$B$5*E547/Supuestos!$B$6)*IFERROR(VLOOKUP(TRIM(C547),Supuestos!$A$17:$B$29,2,FALSE),IFERROR(VLOOKUP(TRIM(D547),Supuestos!$A$17:$B$29,2,FALSE),1))+Supuestos!$B$7*VLOOKUP(MIN(F547,4),Supuestos!$D$2:$E$5,2,TRUE)+Supuestos!$B$8,0))</f>
        <v>127</v>
      </c>
      <c r="R547" s="73">
        <f t="shared" si="60"/>
        <v>558</v>
      </c>
      <c r="S547" s="76">
        <f t="shared" si="61"/>
        <v>0.38839907192575401</v>
      </c>
      <c r="T547" s="74">
        <f t="shared" si="62"/>
        <v>0.19419953596287701</v>
      </c>
    </row>
    <row r="548" spans="3:20" ht="15" customHeight="1" thickBot="1" x14ac:dyDescent="0.35">
      <c r="C548" s="84" t="s">
        <v>63</v>
      </c>
      <c r="D548" s="48" t="s">
        <v>64</v>
      </c>
      <c r="E548" s="49">
        <v>121</v>
      </c>
      <c r="F548" s="49">
        <v>2</v>
      </c>
      <c r="G548" s="49">
        <v>0</v>
      </c>
      <c r="H548" s="49">
        <v>1</v>
      </c>
      <c r="I548" s="49">
        <v>549</v>
      </c>
      <c r="J548" s="49" t="s">
        <v>21</v>
      </c>
      <c r="K548" s="50">
        <v>21960</v>
      </c>
      <c r="L548" s="50">
        <v>43920</v>
      </c>
      <c r="M548" s="72">
        <f t="shared" si="56"/>
        <v>1830</v>
      </c>
      <c r="N548" s="72">
        <f t="shared" si="57"/>
        <v>3660</v>
      </c>
      <c r="O548" s="93">
        <f t="shared" si="58"/>
        <v>0.3</v>
      </c>
      <c r="P548" s="51">
        <f t="shared" si="59"/>
        <v>0.15</v>
      </c>
      <c r="Q548" s="66">
        <f>IF(OR(E548="",F548=""),"",ROUND((Supuestos!$B$2+Supuestos!$B$3)*(Supuestos!$B$4+Supuestos!$B$5*E548/Supuestos!$B$6)*IFERROR(VLOOKUP(TRIM(C548),Supuestos!$A$17:$B$29,2,FALSE),IFERROR(VLOOKUP(TRIM(D548),Supuestos!$A$17:$B$29,2,FALSE),1))+Supuestos!$B$7*VLOOKUP(MIN(F548,4),Supuestos!$D$2:$E$5,2,TRUE)+Supuestos!$B$8,0))</f>
        <v>138</v>
      </c>
      <c r="R548" s="73">
        <f t="shared" si="60"/>
        <v>687</v>
      </c>
      <c r="S548" s="76">
        <f t="shared" si="61"/>
        <v>0.37540983606557377</v>
      </c>
      <c r="T548" s="74">
        <f t="shared" si="62"/>
        <v>0.18770491803278688</v>
      </c>
    </row>
    <row r="549" spans="3:20" ht="15" customHeight="1" thickBot="1" x14ac:dyDescent="0.35">
      <c r="C549" s="84" t="s">
        <v>63</v>
      </c>
      <c r="D549" s="52" t="s">
        <v>64</v>
      </c>
      <c r="E549" s="53">
        <v>74</v>
      </c>
      <c r="F549" s="53">
        <v>2</v>
      </c>
      <c r="G549" s="53">
        <v>0</v>
      </c>
      <c r="H549" s="53">
        <v>1</v>
      </c>
      <c r="I549" s="53">
        <v>400</v>
      </c>
      <c r="J549" s="53" t="s">
        <v>21</v>
      </c>
      <c r="K549" s="54">
        <v>16000</v>
      </c>
      <c r="L549" s="54">
        <v>32000</v>
      </c>
      <c r="M549" s="72">
        <f t="shared" si="56"/>
        <v>1333.3333333333333</v>
      </c>
      <c r="N549" s="72">
        <f t="shared" si="57"/>
        <v>2666.6666666666665</v>
      </c>
      <c r="O549" s="93">
        <f t="shared" si="58"/>
        <v>0.30000000000000004</v>
      </c>
      <c r="P549" s="51">
        <f t="shared" si="59"/>
        <v>0.15000000000000002</v>
      </c>
      <c r="Q549" s="66">
        <f>IF(OR(E549="",F549=""),"",ROUND((Supuestos!$B$2+Supuestos!$B$3)*(Supuestos!$B$4+Supuestos!$B$5*E549/Supuestos!$B$6)*IFERROR(VLOOKUP(TRIM(C549),Supuestos!$A$17:$B$29,2,FALSE),IFERROR(VLOOKUP(TRIM(D549),Supuestos!$A$17:$B$29,2,FALSE),1))+Supuestos!$B$7*VLOOKUP(MIN(F549,4),Supuestos!$D$2:$E$5,2,TRUE)+Supuestos!$B$8,0))</f>
        <v>123</v>
      </c>
      <c r="R549" s="73">
        <f t="shared" si="60"/>
        <v>523</v>
      </c>
      <c r="S549" s="76">
        <f t="shared" si="61"/>
        <v>0.39225000000000004</v>
      </c>
      <c r="T549" s="74">
        <f t="shared" si="62"/>
        <v>0.19612500000000002</v>
      </c>
    </row>
    <row r="550" spans="3:20" ht="15" customHeight="1" thickBot="1" x14ac:dyDescent="0.35">
      <c r="C550" s="84" t="s">
        <v>63</v>
      </c>
      <c r="D550" s="52" t="s">
        <v>64</v>
      </c>
      <c r="E550" s="53">
        <v>91</v>
      </c>
      <c r="F550" s="53">
        <v>2</v>
      </c>
      <c r="G550" s="53">
        <v>0</v>
      </c>
      <c r="H550" s="53">
        <v>1</v>
      </c>
      <c r="I550" s="53">
        <v>434</v>
      </c>
      <c r="J550" s="53" t="s">
        <v>21</v>
      </c>
      <c r="K550" s="54">
        <v>17360</v>
      </c>
      <c r="L550" s="54">
        <v>34720</v>
      </c>
      <c r="M550" s="72">
        <f t="shared" si="56"/>
        <v>1446.6666666666667</v>
      </c>
      <c r="N550" s="72">
        <f t="shared" si="57"/>
        <v>2893.3333333333335</v>
      </c>
      <c r="O550" s="93">
        <f t="shared" si="58"/>
        <v>0.3</v>
      </c>
      <c r="P550" s="51">
        <f t="shared" si="59"/>
        <v>0.15</v>
      </c>
      <c r="Q550" s="66">
        <f>IF(OR(E550="",F550=""),"",ROUND((Supuestos!$B$2+Supuestos!$B$3)*(Supuestos!$B$4+Supuestos!$B$5*E550/Supuestos!$B$6)*IFERROR(VLOOKUP(TRIM(C550),Supuestos!$A$17:$B$29,2,FALSE),IFERROR(VLOOKUP(TRIM(D550),Supuestos!$A$17:$B$29,2,FALSE),1))+Supuestos!$B$7*VLOOKUP(MIN(F550,4),Supuestos!$D$2:$E$5,2,TRUE)+Supuestos!$B$8,0))</f>
        <v>129</v>
      </c>
      <c r="R550" s="73">
        <f t="shared" si="60"/>
        <v>563</v>
      </c>
      <c r="S550" s="76">
        <f t="shared" si="61"/>
        <v>0.38917050691244237</v>
      </c>
      <c r="T550" s="74">
        <f t="shared" si="62"/>
        <v>0.19458525345622119</v>
      </c>
    </row>
    <row r="551" spans="3:20" ht="15" customHeight="1" thickBot="1" x14ac:dyDescent="0.35">
      <c r="C551" s="84" t="s">
        <v>63</v>
      </c>
      <c r="D551" s="52" t="s">
        <v>64</v>
      </c>
      <c r="E551" s="53">
        <v>69</v>
      </c>
      <c r="F551" s="53">
        <v>2</v>
      </c>
      <c r="G551" s="53">
        <v>0</v>
      </c>
      <c r="H551" s="53">
        <v>1</v>
      </c>
      <c r="I551" s="53">
        <v>393</v>
      </c>
      <c r="J551" s="53" t="s">
        <v>21</v>
      </c>
      <c r="K551" s="54">
        <v>15720</v>
      </c>
      <c r="L551" s="54">
        <v>31440</v>
      </c>
      <c r="M551" s="72">
        <f t="shared" si="56"/>
        <v>1310</v>
      </c>
      <c r="N551" s="72">
        <f t="shared" si="57"/>
        <v>2620</v>
      </c>
      <c r="O551" s="93">
        <f t="shared" si="58"/>
        <v>0.3</v>
      </c>
      <c r="P551" s="51">
        <f t="shared" si="59"/>
        <v>0.15</v>
      </c>
      <c r="Q551" s="66">
        <f>IF(OR(E551="",F551=""),"",ROUND((Supuestos!$B$2+Supuestos!$B$3)*(Supuestos!$B$4+Supuestos!$B$5*E551/Supuestos!$B$6)*IFERROR(VLOOKUP(TRIM(C551),Supuestos!$A$17:$B$29,2,FALSE),IFERROR(VLOOKUP(TRIM(D551),Supuestos!$A$17:$B$29,2,FALSE),1))+Supuestos!$B$7*VLOOKUP(MIN(F551,4),Supuestos!$D$2:$E$5,2,TRUE)+Supuestos!$B$8,0))</f>
        <v>122</v>
      </c>
      <c r="R551" s="73">
        <f t="shared" si="60"/>
        <v>515</v>
      </c>
      <c r="S551" s="76">
        <f t="shared" si="61"/>
        <v>0.3931297709923664</v>
      </c>
      <c r="T551" s="74">
        <f t="shared" si="62"/>
        <v>0.1965648854961832</v>
      </c>
    </row>
    <row r="552" spans="3:20" ht="15" customHeight="1" thickBot="1" x14ac:dyDescent="0.35">
      <c r="C552" s="84" t="s">
        <v>63</v>
      </c>
      <c r="D552" s="52" t="s">
        <v>64</v>
      </c>
      <c r="E552" s="53">
        <v>91</v>
      </c>
      <c r="F552" s="53">
        <v>2</v>
      </c>
      <c r="G552" s="53">
        <v>0</v>
      </c>
      <c r="H552" s="53">
        <v>1</v>
      </c>
      <c r="I552" s="53">
        <v>434</v>
      </c>
      <c r="J552" s="53" t="s">
        <v>21</v>
      </c>
      <c r="K552" s="54">
        <v>17360</v>
      </c>
      <c r="L552" s="54">
        <v>34720</v>
      </c>
      <c r="M552" s="72">
        <f t="shared" si="56"/>
        <v>1446.6666666666667</v>
      </c>
      <c r="N552" s="72">
        <f t="shared" si="57"/>
        <v>2893.3333333333335</v>
      </c>
      <c r="O552" s="93">
        <f t="shared" si="58"/>
        <v>0.3</v>
      </c>
      <c r="P552" s="51">
        <f t="shared" si="59"/>
        <v>0.15</v>
      </c>
      <c r="Q552" s="66">
        <f>IF(OR(E552="",F552=""),"",ROUND((Supuestos!$B$2+Supuestos!$B$3)*(Supuestos!$B$4+Supuestos!$B$5*E552/Supuestos!$B$6)*IFERROR(VLOOKUP(TRIM(C552),Supuestos!$A$17:$B$29,2,FALSE),IFERROR(VLOOKUP(TRIM(D552),Supuestos!$A$17:$B$29,2,FALSE),1))+Supuestos!$B$7*VLOOKUP(MIN(F552,4),Supuestos!$D$2:$E$5,2,TRUE)+Supuestos!$B$8,0))</f>
        <v>129</v>
      </c>
      <c r="R552" s="73">
        <f t="shared" si="60"/>
        <v>563</v>
      </c>
      <c r="S552" s="76">
        <f t="shared" si="61"/>
        <v>0.38917050691244237</v>
      </c>
      <c r="T552" s="74">
        <f t="shared" si="62"/>
        <v>0.19458525345622119</v>
      </c>
    </row>
    <row r="553" spans="3:20" ht="15" customHeight="1" thickBot="1" x14ac:dyDescent="0.35">
      <c r="C553" s="84" t="s">
        <v>63</v>
      </c>
      <c r="D553" s="52" t="s">
        <v>64</v>
      </c>
      <c r="E553" s="53">
        <v>78</v>
      </c>
      <c r="F553" s="53">
        <v>2</v>
      </c>
      <c r="G553" s="53">
        <v>0</v>
      </c>
      <c r="H553" s="53">
        <v>1</v>
      </c>
      <c r="I553" s="53">
        <v>406</v>
      </c>
      <c r="J553" s="53" t="s">
        <v>21</v>
      </c>
      <c r="K553" s="54">
        <v>16240</v>
      </c>
      <c r="L553" s="54">
        <v>32480</v>
      </c>
      <c r="M553" s="72">
        <f t="shared" si="56"/>
        <v>1353.3333333333333</v>
      </c>
      <c r="N553" s="72">
        <f t="shared" si="57"/>
        <v>2706.6666666666665</v>
      </c>
      <c r="O553" s="93">
        <f t="shared" si="58"/>
        <v>0.30000000000000004</v>
      </c>
      <c r="P553" s="51">
        <f t="shared" si="59"/>
        <v>0.15000000000000002</v>
      </c>
      <c r="Q553" s="66">
        <f>IF(OR(E553="",F553=""),"",ROUND((Supuestos!$B$2+Supuestos!$B$3)*(Supuestos!$B$4+Supuestos!$B$5*E553/Supuestos!$B$6)*IFERROR(VLOOKUP(TRIM(C553),Supuestos!$A$17:$B$29,2,FALSE),IFERROR(VLOOKUP(TRIM(D553),Supuestos!$A$17:$B$29,2,FALSE),1))+Supuestos!$B$7*VLOOKUP(MIN(F553,4),Supuestos!$D$2:$E$5,2,TRUE)+Supuestos!$B$8,0))</f>
        <v>125</v>
      </c>
      <c r="R553" s="73">
        <f t="shared" si="60"/>
        <v>531</v>
      </c>
      <c r="S553" s="76">
        <f t="shared" si="61"/>
        <v>0.39236453201970445</v>
      </c>
      <c r="T553" s="74">
        <f t="shared" si="62"/>
        <v>0.19618226600985222</v>
      </c>
    </row>
    <row r="554" spans="3:20" ht="15" customHeight="1" thickBot="1" x14ac:dyDescent="0.35">
      <c r="C554" s="84" t="s">
        <v>63</v>
      </c>
      <c r="D554" s="52" t="s">
        <v>64</v>
      </c>
      <c r="E554" s="53">
        <v>69</v>
      </c>
      <c r="F554" s="53">
        <v>2</v>
      </c>
      <c r="G554" s="53">
        <v>0</v>
      </c>
      <c r="H554" s="53">
        <v>1</v>
      </c>
      <c r="I554" s="53">
        <v>393</v>
      </c>
      <c r="J554" s="53" t="s">
        <v>21</v>
      </c>
      <c r="K554" s="54">
        <v>15720</v>
      </c>
      <c r="L554" s="54">
        <v>31440</v>
      </c>
      <c r="M554" s="72">
        <f t="shared" si="56"/>
        <v>1310</v>
      </c>
      <c r="N554" s="72">
        <f t="shared" si="57"/>
        <v>2620</v>
      </c>
      <c r="O554" s="93">
        <f t="shared" si="58"/>
        <v>0.3</v>
      </c>
      <c r="P554" s="51">
        <f t="shared" si="59"/>
        <v>0.15</v>
      </c>
      <c r="Q554" s="66">
        <f>IF(OR(E554="",F554=""),"",ROUND((Supuestos!$B$2+Supuestos!$B$3)*(Supuestos!$B$4+Supuestos!$B$5*E554/Supuestos!$B$6)*IFERROR(VLOOKUP(TRIM(C554),Supuestos!$A$17:$B$29,2,FALSE),IFERROR(VLOOKUP(TRIM(D554),Supuestos!$A$17:$B$29,2,FALSE),1))+Supuestos!$B$7*VLOOKUP(MIN(F554,4),Supuestos!$D$2:$E$5,2,TRUE)+Supuestos!$B$8,0))</f>
        <v>122</v>
      </c>
      <c r="R554" s="73">
        <f t="shared" si="60"/>
        <v>515</v>
      </c>
      <c r="S554" s="76">
        <f t="shared" si="61"/>
        <v>0.3931297709923664</v>
      </c>
      <c r="T554" s="74">
        <f t="shared" si="62"/>
        <v>0.1965648854961832</v>
      </c>
    </row>
    <row r="555" spans="3:20" ht="15" customHeight="1" thickBot="1" x14ac:dyDescent="0.35">
      <c r="C555" s="84" t="s">
        <v>63</v>
      </c>
      <c r="D555" s="52" t="s">
        <v>64</v>
      </c>
      <c r="E555" s="53">
        <v>82</v>
      </c>
      <c r="F555" s="53">
        <v>2</v>
      </c>
      <c r="G555" s="53">
        <v>0</v>
      </c>
      <c r="H555" s="53">
        <v>1</v>
      </c>
      <c r="I555" s="53">
        <v>413</v>
      </c>
      <c r="J555" s="53" t="s">
        <v>21</v>
      </c>
      <c r="K555" s="54">
        <v>16520</v>
      </c>
      <c r="L555" s="54">
        <v>33040</v>
      </c>
      <c r="M555" s="72">
        <f t="shared" si="56"/>
        <v>1376.6666666666667</v>
      </c>
      <c r="N555" s="72">
        <f t="shared" si="57"/>
        <v>2753.3333333333335</v>
      </c>
      <c r="O555" s="93">
        <f t="shared" si="58"/>
        <v>0.3</v>
      </c>
      <c r="P555" s="51">
        <f t="shared" si="59"/>
        <v>0.15</v>
      </c>
      <c r="Q555" s="66">
        <f>IF(OR(E555="",F555=""),"",ROUND((Supuestos!$B$2+Supuestos!$B$3)*(Supuestos!$B$4+Supuestos!$B$5*E555/Supuestos!$B$6)*IFERROR(VLOOKUP(TRIM(C555),Supuestos!$A$17:$B$29,2,FALSE),IFERROR(VLOOKUP(TRIM(D555),Supuestos!$A$17:$B$29,2,FALSE),1))+Supuestos!$B$7*VLOOKUP(MIN(F555,4),Supuestos!$D$2:$E$5,2,TRUE)+Supuestos!$B$8,0))</f>
        <v>126</v>
      </c>
      <c r="R555" s="73">
        <f t="shared" si="60"/>
        <v>539</v>
      </c>
      <c r="S555" s="76">
        <f t="shared" si="61"/>
        <v>0.39152542372881355</v>
      </c>
      <c r="T555" s="74">
        <f t="shared" si="62"/>
        <v>0.19576271186440677</v>
      </c>
    </row>
    <row r="556" spans="3:20" ht="15" customHeight="1" thickBot="1" x14ac:dyDescent="0.35">
      <c r="C556" s="84" t="s">
        <v>63</v>
      </c>
      <c r="D556" s="52" t="s">
        <v>64</v>
      </c>
      <c r="E556" s="53">
        <v>72</v>
      </c>
      <c r="F556" s="53">
        <v>2</v>
      </c>
      <c r="G556" s="53">
        <v>2</v>
      </c>
      <c r="H556" s="53">
        <v>2</v>
      </c>
      <c r="I556" s="53">
        <v>539</v>
      </c>
      <c r="J556" s="53" t="s">
        <v>21</v>
      </c>
      <c r="K556" s="54">
        <v>21560</v>
      </c>
      <c r="L556" s="54">
        <v>43120</v>
      </c>
      <c r="M556" s="72">
        <f t="shared" si="56"/>
        <v>1796.6666666666667</v>
      </c>
      <c r="N556" s="72">
        <f t="shared" si="57"/>
        <v>3593.3333333333335</v>
      </c>
      <c r="O556" s="93">
        <f t="shared" si="58"/>
        <v>0.3</v>
      </c>
      <c r="P556" s="51">
        <f t="shared" si="59"/>
        <v>0.15</v>
      </c>
      <c r="Q556" s="66">
        <f>IF(OR(E556="",F556=""),"",ROUND((Supuestos!$B$2+Supuestos!$B$3)*(Supuestos!$B$4+Supuestos!$B$5*E556/Supuestos!$B$6)*IFERROR(VLOOKUP(TRIM(C556),Supuestos!$A$17:$B$29,2,FALSE),IFERROR(VLOOKUP(TRIM(D556),Supuestos!$A$17:$B$29,2,FALSE),1))+Supuestos!$B$7*VLOOKUP(MIN(F556,4),Supuestos!$D$2:$E$5,2,TRUE)+Supuestos!$B$8,0))</f>
        <v>123</v>
      </c>
      <c r="R556" s="73">
        <f t="shared" si="60"/>
        <v>662</v>
      </c>
      <c r="S556" s="76">
        <f t="shared" si="61"/>
        <v>0.36846011131725415</v>
      </c>
      <c r="T556" s="74">
        <f t="shared" si="62"/>
        <v>0.18423005565862707</v>
      </c>
    </row>
    <row r="557" spans="3:20" ht="15" customHeight="1" thickBot="1" x14ac:dyDescent="0.35">
      <c r="C557" s="84" t="s">
        <v>63</v>
      </c>
      <c r="D557" s="52" t="s">
        <v>64</v>
      </c>
      <c r="E557" s="53">
        <v>77</v>
      </c>
      <c r="F557" s="53">
        <v>2</v>
      </c>
      <c r="G557" s="53">
        <v>1</v>
      </c>
      <c r="H557" s="53">
        <v>2</v>
      </c>
      <c r="I557" s="53">
        <v>557</v>
      </c>
      <c r="J557" s="53" t="s">
        <v>21</v>
      </c>
      <c r="K557" s="54">
        <v>22280</v>
      </c>
      <c r="L557" s="54">
        <v>44560</v>
      </c>
      <c r="M557" s="72">
        <f t="shared" si="56"/>
        <v>1856.6666666666667</v>
      </c>
      <c r="N557" s="72">
        <f t="shared" si="57"/>
        <v>3713.3333333333335</v>
      </c>
      <c r="O557" s="93">
        <f t="shared" si="58"/>
        <v>0.3</v>
      </c>
      <c r="P557" s="51">
        <f t="shared" si="59"/>
        <v>0.15</v>
      </c>
      <c r="Q557" s="66">
        <f>IF(OR(E557="",F557=""),"",ROUND((Supuestos!$B$2+Supuestos!$B$3)*(Supuestos!$B$4+Supuestos!$B$5*E557/Supuestos!$B$6)*IFERROR(VLOOKUP(TRIM(C557),Supuestos!$A$17:$B$29,2,FALSE),IFERROR(VLOOKUP(TRIM(D557),Supuestos!$A$17:$B$29,2,FALSE),1))+Supuestos!$B$7*VLOOKUP(MIN(F557,4),Supuestos!$D$2:$E$5,2,TRUE)+Supuestos!$B$8,0))</f>
        <v>124</v>
      </c>
      <c r="R557" s="73">
        <f t="shared" si="60"/>
        <v>681</v>
      </c>
      <c r="S557" s="76">
        <f t="shared" si="61"/>
        <v>0.36678635547576299</v>
      </c>
      <c r="T557" s="74">
        <f t="shared" si="62"/>
        <v>0.1833931777378815</v>
      </c>
    </row>
    <row r="558" spans="3:20" ht="15" customHeight="1" thickBot="1" x14ac:dyDescent="0.35">
      <c r="C558" s="84" t="s">
        <v>63</v>
      </c>
      <c r="D558" s="52" t="s">
        <v>64</v>
      </c>
      <c r="E558" s="53">
        <v>81</v>
      </c>
      <c r="F558" s="53">
        <v>2</v>
      </c>
      <c r="G558" s="53">
        <v>1</v>
      </c>
      <c r="H558" s="53">
        <v>2</v>
      </c>
      <c r="I558" s="53">
        <v>569</v>
      </c>
      <c r="J558" s="53" t="s">
        <v>21</v>
      </c>
      <c r="K558" s="54">
        <v>22760</v>
      </c>
      <c r="L558" s="54">
        <v>45520</v>
      </c>
      <c r="M558" s="72">
        <f t="shared" si="56"/>
        <v>1896.6666666666667</v>
      </c>
      <c r="N558" s="72">
        <f t="shared" si="57"/>
        <v>3793.3333333333335</v>
      </c>
      <c r="O558" s="93">
        <f t="shared" si="58"/>
        <v>0.3</v>
      </c>
      <c r="P558" s="51">
        <f t="shared" si="59"/>
        <v>0.15</v>
      </c>
      <c r="Q558" s="66">
        <f>IF(OR(E558="",F558=""),"",ROUND((Supuestos!$B$2+Supuestos!$B$3)*(Supuestos!$B$4+Supuestos!$B$5*E558/Supuestos!$B$6)*IFERROR(VLOOKUP(TRIM(C558),Supuestos!$A$17:$B$29,2,FALSE),IFERROR(VLOOKUP(TRIM(D558),Supuestos!$A$17:$B$29,2,FALSE),1))+Supuestos!$B$7*VLOOKUP(MIN(F558,4),Supuestos!$D$2:$E$5,2,TRUE)+Supuestos!$B$8,0))</f>
        <v>126</v>
      </c>
      <c r="R558" s="73">
        <f t="shared" si="60"/>
        <v>695</v>
      </c>
      <c r="S558" s="76">
        <f t="shared" si="61"/>
        <v>0.36643233743409487</v>
      </c>
      <c r="T558" s="74">
        <f t="shared" si="62"/>
        <v>0.18321616871704743</v>
      </c>
    </row>
    <row r="559" spans="3:20" ht="15" customHeight="1" thickBot="1" x14ac:dyDescent="0.35">
      <c r="C559" s="84" t="s">
        <v>65</v>
      </c>
      <c r="D559" s="52" t="s">
        <v>64</v>
      </c>
      <c r="E559" s="53">
        <v>73</v>
      </c>
      <c r="F559" s="53">
        <v>2</v>
      </c>
      <c r="G559" s="53">
        <v>2</v>
      </c>
      <c r="H559" s="53">
        <v>1</v>
      </c>
      <c r="I559" s="53">
        <v>524</v>
      </c>
      <c r="J559" s="53" t="s">
        <v>21</v>
      </c>
      <c r="K559" s="54">
        <v>20960</v>
      </c>
      <c r="L559" s="54">
        <v>41920</v>
      </c>
      <c r="M559" s="72">
        <f t="shared" si="56"/>
        <v>1746.6666666666667</v>
      </c>
      <c r="N559" s="72">
        <f t="shared" si="57"/>
        <v>3493.3333333333335</v>
      </c>
      <c r="O559" s="93">
        <f t="shared" si="58"/>
        <v>0.3</v>
      </c>
      <c r="P559" s="51">
        <f t="shared" si="59"/>
        <v>0.15</v>
      </c>
      <c r="Q559" s="66">
        <f>IF(OR(E559="",F559=""),"",ROUND((Supuestos!$B$2+Supuestos!$B$3)*(Supuestos!$B$4+Supuestos!$B$5*E559/Supuestos!$B$6)*IFERROR(VLOOKUP(TRIM(C559),Supuestos!$A$17:$B$29,2,FALSE),IFERROR(VLOOKUP(TRIM(D559),Supuestos!$A$17:$B$29,2,FALSE),1))+Supuestos!$B$7*VLOOKUP(MIN(F559,4),Supuestos!$D$2:$E$5,2,TRUE)+Supuestos!$B$8,0))</f>
        <v>123</v>
      </c>
      <c r="R559" s="73">
        <f t="shared" si="60"/>
        <v>647</v>
      </c>
      <c r="S559" s="76">
        <f t="shared" si="61"/>
        <v>0.37041984732824423</v>
      </c>
      <c r="T559" s="74">
        <f t="shared" si="62"/>
        <v>0.18520992366412212</v>
      </c>
    </row>
    <row r="560" spans="3:20" ht="15" customHeight="1" thickBot="1" x14ac:dyDescent="0.35">
      <c r="C560" s="84" t="s">
        <v>65</v>
      </c>
      <c r="D560" s="52" t="s">
        <v>64</v>
      </c>
      <c r="E560" s="53">
        <v>45</v>
      </c>
      <c r="F560" s="53">
        <v>1</v>
      </c>
      <c r="G560" s="53">
        <v>1</v>
      </c>
      <c r="H560" s="53">
        <v>1</v>
      </c>
      <c r="I560" s="53">
        <v>350</v>
      </c>
      <c r="J560" s="53" t="s">
        <v>22</v>
      </c>
      <c r="K560" s="54">
        <v>14000</v>
      </c>
      <c r="L560" s="54">
        <v>28000</v>
      </c>
      <c r="M560" s="72">
        <f t="shared" si="56"/>
        <v>1166.6666666666667</v>
      </c>
      <c r="N560" s="72">
        <f t="shared" si="57"/>
        <v>2333.3333333333335</v>
      </c>
      <c r="O560" s="93">
        <f t="shared" si="58"/>
        <v>0.3</v>
      </c>
      <c r="P560" s="51">
        <f t="shared" si="59"/>
        <v>0.15</v>
      </c>
      <c r="Q560" s="66">
        <f>IF(OR(E560="",F560=""),"",ROUND((Supuestos!$B$2+Supuestos!$B$3)*(Supuestos!$B$4+Supuestos!$B$5*E560/Supuestos!$B$6)*IFERROR(VLOOKUP(TRIM(C560),Supuestos!$A$17:$B$29,2,FALSE),IFERROR(VLOOKUP(TRIM(D560),Supuestos!$A$17:$B$29,2,FALSE),1))+Supuestos!$B$7*VLOOKUP(MIN(F560,4),Supuestos!$D$2:$E$5,2,TRUE)+Supuestos!$B$8,0))</f>
        <v>110</v>
      </c>
      <c r="R560" s="73">
        <f t="shared" si="60"/>
        <v>460</v>
      </c>
      <c r="S560" s="76">
        <f t="shared" si="61"/>
        <v>0.39428571428571424</v>
      </c>
      <c r="T560" s="74">
        <f t="shared" si="62"/>
        <v>0.19714285714285712</v>
      </c>
    </row>
    <row r="561" spans="3:20" ht="15" customHeight="1" thickBot="1" x14ac:dyDescent="0.35">
      <c r="C561" s="84" t="s">
        <v>65</v>
      </c>
      <c r="D561" s="52" t="s">
        <v>64</v>
      </c>
      <c r="E561" s="53">
        <v>66</v>
      </c>
      <c r="F561" s="53">
        <v>2</v>
      </c>
      <c r="G561" s="53">
        <v>1</v>
      </c>
      <c r="H561" s="53">
        <v>1</v>
      </c>
      <c r="I561" s="53">
        <v>496</v>
      </c>
      <c r="J561" s="53" t="s">
        <v>21</v>
      </c>
      <c r="K561" s="54">
        <v>19840</v>
      </c>
      <c r="L561" s="54">
        <v>39680</v>
      </c>
      <c r="M561" s="72">
        <f t="shared" si="56"/>
        <v>1653.3333333333333</v>
      </c>
      <c r="N561" s="72">
        <f t="shared" si="57"/>
        <v>3306.6666666666665</v>
      </c>
      <c r="O561" s="93">
        <f t="shared" si="58"/>
        <v>0.3</v>
      </c>
      <c r="P561" s="51">
        <f t="shared" si="59"/>
        <v>0.15</v>
      </c>
      <c r="Q561" s="66">
        <f>IF(OR(E561="",F561=""),"",ROUND((Supuestos!$B$2+Supuestos!$B$3)*(Supuestos!$B$4+Supuestos!$B$5*E561/Supuestos!$B$6)*IFERROR(VLOOKUP(TRIM(C561),Supuestos!$A$17:$B$29,2,FALSE),IFERROR(VLOOKUP(TRIM(D561),Supuestos!$A$17:$B$29,2,FALSE),1))+Supuestos!$B$7*VLOOKUP(MIN(F561,4),Supuestos!$D$2:$E$5,2,TRUE)+Supuestos!$B$8,0))</f>
        <v>121</v>
      </c>
      <c r="R561" s="73">
        <f t="shared" si="60"/>
        <v>617</v>
      </c>
      <c r="S561" s="76">
        <f t="shared" si="61"/>
        <v>0.37318548387096778</v>
      </c>
      <c r="T561" s="74">
        <f t="shared" si="62"/>
        <v>0.18659274193548389</v>
      </c>
    </row>
    <row r="562" spans="3:20" ht="15" customHeight="1" thickBot="1" x14ac:dyDescent="0.35">
      <c r="C562" s="84" t="s">
        <v>66</v>
      </c>
      <c r="D562" s="52" t="s">
        <v>64</v>
      </c>
      <c r="E562" s="53">
        <v>73</v>
      </c>
      <c r="F562" s="53">
        <v>2</v>
      </c>
      <c r="G562" s="53">
        <v>1</v>
      </c>
      <c r="H562" s="53">
        <v>1</v>
      </c>
      <c r="I562" s="53">
        <v>398</v>
      </c>
      <c r="J562" s="53" t="s">
        <v>21</v>
      </c>
      <c r="K562" s="54">
        <v>15920</v>
      </c>
      <c r="L562" s="54">
        <v>31840</v>
      </c>
      <c r="M562" s="72">
        <f t="shared" si="56"/>
        <v>1326.6666666666667</v>
      </c>
      <c r="N562" s="72">
        <f t="shared" si="57"/>
        <v>2653.3333333333335</v>
      </c>
      <c r="O562" s="93">
        <f t="shared" si="58"/>
        <v>0.3</v>
      </c>
      <c r="P562" s="51">
        <f t="shared" si="59"/>
        <v>0.15</v>
      </c>
      <c r="Q562" s="66">
        <f>IF(OR(E562="",F562=""),"",ROUND((Supuestos!$B$2+Supuestos!$B$3)*(Supuestos!$B$4+Supuestos!$B$5*E562/Supuestos!$B$6)*IFERROR(VLOOKUP(TRIM(C562),Supuestos!$A$17:$B$29,2,FALSE),IFERROR(VLOOKUP(TRIM(D562),Supuestos!$A$17:$B$29,2,FALSE),1))+Supuestos!$B$7*VLOOKUP(MIN(F562,4),Supuestos!$D$2:$E$5,2,TRUE)+Supuestos!$B$8,0))</f>
        <v>123</v>
      </c>
      <c r="R562" s="73">
        <f t="shared" si="60"/>
        <v>521</v>
      </c>
      <c r="S562" s="76">
        <f t="shared" si="61"/>
        <v>0.39271356783919598</v>
      </c>
      <c r="T562" s="74">
        <f t="shared" si="62"/>
        <v>0.19635678391959799</v>
      </c>
    </row>
    <row r="563" spans="3:20" ht="15" customHeight="1" thickBot="1" x14ac:dyDescent="0.35">
      <c r="C563" s="84" t="s">
        <v>66</v>
      </c>
      <c r="D563" s="52" t="s">
        <v>64</v>
      </c>
      <c r="E563" s="53">
        <v>92</v>
      </c>
      <c r="F563" s="53">
        <v>3</v>
      </c>
      <c r="G563" s="53">
        <v>1</v>
      </c>
      <c r="H563" s="53">
        <v>1</v>
      </c>
      <c r="I563" s="53">
        <v>430</v>
      </c>
      <c r="J563" s="52" t="s">
        <v>18</v>
      </c>
      <c r="K563" s="54">
        <v>17200</v>
      </c>
      <c r="L563" s="54">
        <v>34400</v>
      </c>
      <c r="M563" s="72">
        <f t="shared" si="56"/>
        <v>1433.3333333333333</v>
      </c>
      <c r="N563" s="72">
        <f t="shared" si="57"/>
        <v>2866.6666666666665</v>
      </c>
      <c r="O563" s="93">
        <f t="shared" si="58"/>
        <v>0.3</v>
      </c>
      <c r="P563" s="51">
        <f t="shared" si="59"/>
        <v>0.15</v>
      </c>
      <c r="Q563" s="66">
        <f>IF(OR(E563="",F563=""),"",ROUND((Supuestos!$B$2+Supuestos!$B$3)*(Supuestos!$B$4+Supuestos!$B$5*E563/Supuestos!$B$6)*IFERROR(VLOOKUP(TRIM(C563),Supuestos!$A$17:$B$29,2,FALSE),IFERROR(VLOOKUP(TRIM(D563),Supuestos!$A$17:$B$29,2,FALSE),1))+Supuestos!$B$7*VLOOKUP(MIN(F563,4),Supuestos!$D$2:$E$5,2,TRUE)+Supuestos!$B$8,0))</f>
        <v>133</v>
      </c>
      <c r="R563" s="73">
        <f t="shared" si="60"/>
        <v>563</v>
      </c>
      <c r="S563" s="76">
        <f t="shared" si="61"/>
        <v>0.3927906976744186</v>
      </c>
      <c r="T563" s="74">
        <f t="shared" si="62"/>
        <v>0.1963953488372093</v>
      </c>
    </row>
    <row r="564" spans="3:20" ht="15" customHeight="1" thickBot="1" x14ac:dyDescent="0.35">
      <c r="C564" s="84" t="s">
        <v>66</v>
      </c>
      <c r="D564" s="52" t="s">
        <v>64</v>
      </c>
      <c r="E564" s="53">
        <v>73</v>
      </c>
      <c r="F564" s="53">
        <v>2</v>
      </c>
      <c r="G564" s="53">
        <v>1</v>
      </c>
      <c r="H564" s="53">
        <v>1</v>
      </c>
      <c r="I564" s="53">
        <v>398</v>
      </c>
      <c r="J564" s="53" t="s">
        <v>21</v>
      </c>
      <c r="K564" s="54">
        <v>15920</v>
      </c>
      <c r="L564" s="54">
        <v>31840</v>
      </c>
      <c r="M564" s="72">
        <f t="shared" si="56"/>
        <v>1326.6666666666667</v>
      </c>
      <c r="N564" s="72">
        <f t="shared" si="57"/>
        <v>2653.3333333333335</v>
      </c>
      <c r="O564" s="93">
        <f t="shared" si="58"/>
        <v>0.3</v>
      </c>
      <c r="P564" s="51">
        <f t="shared" si="59"/>
        <v>0.15</v>
      </c>
      <c r="Q564" s="66">
        <f>IF(OR(E564="",F564=""),"",ROUND((Supuestos!$B$2+Supuestos!$B$3)*(Supuestos!$B$4+Supuestos!$B$5*E564/Supuestos!$B$6)*IFERROR(VLOOKUP(TRIM(C564),Supuestos!$A$17:$B$29,2,FALSE),IFERROR(VLOOKUP(TRIM(D564),Supuestos!$A$17:$B$29,2,FALSE),1))+Supuestos!$B$7*VLOOKUP(MIN(F564,4),Supuestos!$D$2:$E$5,2,TRUE)+Supuestos!$B$8,0))</f>
        <v>123</v>
      </c>
      <c r="R564" s="73">
        <f t="shared" si="60"/>
        <v>521</v>
      </c>
      <c r="S564" s="76">
        <f t="shared" si="61"/>
        <v>0.39271356783919598</v>
      </c>
      <c r="T564" s="74">
        <f t="shared" si="62"/>
        <v>0.19635678391959799</v>
      </c>
    </row>
    <row r="565" spans="3:20" ht="15" customHeight="1" thickBot="1" x14ac:dyDescent="0.35">
      <c r="C565" s="84" t="s">
        <v>66</v>
      </c>
      <c r="D565" s="52" t="s">
        <v>64</v>
      </c>
      <c r="E565" s="53">
        <v>92</v>
      </c>
      <c r="F565" s="53">
        <v>3</v>
      </c>
      <c r="G565" s="53">
        <v>1</v>
      </c>
      <c r="H565" s="53">
        <v>1</v>
      </c>
      <c r="I565" s="53">
        <v>430</v>
      </c>
      <c r="J565" s="52" t="s">
        <v>18</v>
      </c>
      <c r="K565" s="54">
        <v>17200</v>
      </c>
      <c r="L565" s="54">
        <v>34400</v>
      </c>
      <c r="M565" s="72">
        <f t="shared" si="56"/>
        <v>1433.3333333333333</v>
      </c>
      <c r="N565" s="72">
        <f t="shared" si="57"/>
        <v>2866.6666666666665</v>
      </c>
      <c r="O565" s="93">
        <f t="shared" si="58"/>
        <v>0.3</v>
      </c>
      <c r="P565" s="51">
        <f t="shared" si="59"/>
        <v>0.15</v>
      </c>
      <c r="Q565" s="66">
        <f>IF(OR(E565="",F565=""),"",ROUND((Supuestos!$B$2+Supuestos!$B$3)*(Supuestos!$B$4+Supuestos!$B$5*E565/Supuestos!$B$6)*IFERROR(VLOOKUP(TRIM(C565),Supuestos!$A$17:$B$29,2,FALSE),IFERROR(VLOOKUP(TRIM(D565),Supuestos!$A$17:$B$29,2,FALSE),1))+Supuestos!$B$7*VLOOKUP(MIN(F565,4),Supuestos!$D$2:$E$5,2,TRUE)+Supuestos!$B$8,0))</f>
        <v>133</v>
      </c>
      <c r="R565" s="73">
        <f t="shared" si="60"/>
        <v>563</v>
      </c>
      <c r="S565" s="76">
        <f t="shared" si="61"/>
        <v>0.3927906976744186</v>
      </c>
      <c r="T565" s="74">
        <f t="shared" si="62"/>
        <v>0.1963953488372093</v>
      </c>
    </row>
    <row r="566" spans="3:20" ht="15" customHeight="1" thickBot="1" x14ac:dyDescent="0.35">
      <c r="C566" s="84" t="s">
        <v>66</v>
      </c>
      <c r="D566" s="52" t="s">
        <v>64</v>
      </c>
      <c r="E566" s="53">
        <v>73</v>
      </c>
      <c r="F566" s="53">
        <v>2</v>
      </c>
      <c r="G566" s="53">
        <v>1</v>
      </c>
      <c r="H566" s="53">
        <v>1</v>
      </c>
      <c r="I566" s="53">
        <v>399</v>
      </c>
      <c r="J566" s="53" t="s">
        <v>21</v>
      </c>
      <c r="K566" s="54">
        <v>15960</v>
      </c>
      <c r="L566" s="54">
        <v>31920</v>
      </c>
      <c r="M566" s="72">
        <f t="shared" si="56"/>
        <v>1330</v>
      </c>
      <c r="N566" s="72">
        <f t="shared" si="57"/>
        <v>2660</v>
      </c>
      <c r="O566" s="93">
        <f t="shared" si="58"/>
        <v>0.3</v>
      </c>
      <c r="P566" s="51">
        <f t="shared" si="59"/>
        <v>0.15</v>
      </c>
      <c r="Q566" s="66">
        <f>IF(OR(E566="",F566=""),"",ROUND((Supuestos!$B$2+Supuestos!$B$3)*(Supuestos!$B$4+Supuestos!$B$5*E566/Supuestos!$B$6)*IFERROR(VLOOKUP(TRIM(C566),Supuestos!$A$17:$B$29,2,FALSE),IFERROR(VLOOKUP(TRIM(D566),Supuestos!$A$17:$B$29,2,FALSE),1))+Supuestos!$B$7*VLOOKUP(MIN(F566,4),Supuestos!$D$2:$E$5,2,TRUE)+Supuestos!$B$8,0))</f>
        <v>123</v>
      </c>
      <c r="R566" s="73">
        <f t="shared" si="60"/>
        <v>522</v>
      </c>
      <c r="S566" s="76">
        <f t="shared" si="61"/>
        <v>0.39248120300751882</v>
      </c>
      <c r="T566" s="74">
        <f t="shared" si="62"/>
        <v>0.19624060150375941</v>
      </c>
    </row>
    <row r="567" spans="3:20" ht="15" customHeight="1" thickBot="1" x14ac:dyDescent="0.35">
      <c r="C567" s="84" t="s">
        <v>66</v>
      </c>
      <c r="D567" s="52" t="s">
        <v>64</v>
      </c>
      <c r="E567" s="53">
        <v>73</v>
      </c>
      <c r="F567" s="53">
        <v>2</v>
      </c>
      <c r="G567" s="53">
        <v>1</v>
      </c>
      <c r="H567" s="53">
        <v>1</v>
      </c>
      <c r="I567" s="53">
        <v>399</v>
      </c>
      <c r="J567" s="53" t="s">
        <v>21</v>
      </c>
      <c r="K567" s="54">
        <v>15960</v>
      </c>
      <c r="L567" s="54">
        <v>31920</v>
      </c>
      <c r="M567" s="72">
        <f t="shared" si="56"/>
        <v>1330</v>
      </c>
      <c r="N567" s="72">
        <f t="shared" si="57"/>
        <v>2660</v>
      </c>
      <c r="O567" s="93">
        <f t="shared" si="58"/>
        <v>0.3</v>
      </c>
      <c r="P567" s="51">
        <f t="shared" si="59"/>
        <v>0.15</v>
      </c>
      <c r="Q567" s="66">
        <f>IF(OR(E567="",F567=""),"",ROUND((Supuestos!$B$2+Supuestos!$B$3)*(Supuestos!$B$4+Supuestos!$B$5*E567/Supuestos!$B$6)*IFERROR(VLOOKUP(TRIM(C567),Supuestos!$A$17:$B$29,2,FALSE),IFERROR(VLOOKUP(TRIM(D567),Supuestos!$A$17:$B$29,2,FALSE),1))+Supuestos!$B$7*VLOOKUP(MIN(F567,4),Supuestos!$D$2:$E$5,2,TRUE)+Supuestos!$B$8,0))</f>
        <v>123</v>
      </c>
      <c r="R567" s="73">
        <f t="shared" si="60"/>
        <v>522</v>
      </c>
      <c r="S567" s="76">
        <f t="shared" si="61"/>
        <v>0.39248120300751882</v>
      </c>
      <c r="T567" s="74">
        <f t="shared" si="62"/>
        <v>0.19624060150375941</v>
      </c>
    </row>
    <row r="568" spans="3:20" ht="15" customHeight="1" thickBot="1" x14ac:dyDescent="0.35">
      <c r="C568" s="84" t="s">
        <v>66</v>
      </c>
      <c r="D568" s="52" t="s">
        <v>64</v>
      </c>
      <c r="E568" s="53">
        <v>92</v>
      </c>
      <c r="F568" s="53">
        <v>3</v>
      </c>
      <c r="G568" s="53">
        <v>1</v>
      </c>
      <c r="H568" s="53">
        <v>1</v>
      </c>
      <c r="I568" s="53">
        <v>432</v>
      </c>
      <c r="J568" s="52" t="s">
        <v>18</v>
      </c>
      <c r="K568" s="54">
        <v>17280</v>
      </c>
      <c r="L568" s="54">
        <v>34560</v>
      </c>
      <c r="M568" s="72">
        <f t="shared" si="56"/>
        <v>1440</v>
      </c>
      <c r="N568" s="72">
        <f t="shared" si="57"/>
        <v>2880</v>
      </c>
      <c r="O568" s="93">
        <f t="shared" si="58"/>
        <v>0.3</v>
      </c>
      <c r="P568" s="51">
        <f t="shared" si="59"/>
        <v>0.15</v>
      </c>
      <c r="Q568" s="66">
        <f>IF(OR(E568="",F568=""),"",ROUND((Supuestos!$B$2+Supuestos!$B$3)*(Supuestos!$B$4+Supuestos!$B$5*E568/Supuestos!$B$6)*IFERROR(VLOOKUP(TRIM(C568),Supuestos!$A$17:$B$29,2,FALSE),IFERROR(VLOOKUP(TRIM(D568),Supuestos!$A$17:$B$29,2,FALSE),1))+Supuestos!$B$7*VLOOKUP(MIN(F568,4),Supuestos!$D$2:$E$5,2,TRUE)+Supuestos!$B$8,0))</f>
        <v>133</v>
      </c>
      <c r="R568" s="73">
        <f t="shared" si="60"/>
        <v>565</v>
      </c>
      <c r="S568" s="76">
        <f t="shared" si="61"/>
        <v>0.3923611111111111</v>
      </c>
      <c r="T568" s="74">
        <f t="shared" si="62"/>
        <v>0.19618055555555555</v>
      </c>
    </row>
    <row r="569" spans="3:20" ht="15" customHeight="1" thickBot="1" x14ac:dyDescent="0.35">
      <c r="C569" s="84" t="s">
        <v>66</v>
      </c>
      <c r="D569" s="52" t="s">
        <v>64</v>
      </c>
      <c r="E569" s="53">
        <v>58</v>
      </c>
      <c r="F569" s="53">
        <v>2</v>
      </c>
      <c r="G569" s="53">
        <v>0</v>
      </c>
      <c r="H569" s="53">
        <v>1</v>
      </c>
      <c r="I569" s="53">
        <v>378</v>
      </c>
      <c r="J569" s="53" t="s">
        <v>21</v>
      </c>
      <c r="K569" s="54">
        <v>15120</v>
      </c>
      <c r="L569" s="54">
        <v>30240</v>
      </c>
      <c r="M569" s="72">
        <f t="shared" ref="M569:M632" si="63">K569/12</f>
        <v>1260</v>
      </c>
      <c r="N569" s="72">
        <f t="shared" ref="N569:N632" si="64">L569/12</f>
        <v>2520</v>
      </c>
      <c r="O569" s="93">
        <f t="shared" ref="O569:O632" si="65">I569/M569</f>
        <v>0.3</v>
      </c>
      <c r="P569" s="51">
        <f t="shared" ref="P569:P632" si="66">I569/N569</f>
        <v>0.15</v>
      </c>
      <c r="Q569" s="66">
        <f>IF(OR(E569="",F569=""),"",ROUND((Supuestos!$B$2+Supuestos!$B$3)*(Supuestos!$B$4+Supuestos!$B$5*E569/Supuestos!$B$6)*IFERROR(VLOOKUP(TRIM(C569),Supuestos!$A$17:$B$29,2,FALSE),IFERROR(VLOOKUP(TRIM(D569),Supuestos!$A$17:$B$29,2,FALSE),1))+Supuestos!$B$7*VLOOKUP(MIN(F569,4),Supuestos!$D$2:$E$5,2,TRUE)+Supuestos!$B$8,0))</f>
        <v>118</v>
      </c>
      <c r="R569" s="73">
        <f t="shared" si="60"/>
        <v>496</v>
      </c>
      <c r="S569" s="76">
        <f t="shared" si="61"/>
        <v>0.39365079365079364</v>
      </c>
      <c r="T569" s="74">
        <f t="shared" si="62"/>
        <v>0.19682539682539682</v>
      </c>
    </row>
    <row r="570" spans="3:20" ht="15" customHeight="1" thickBot="1" x14ac:dyDescent="0.35">
      <c r="C570" s="84" t="s">
        <v>66</v>
      </c>
      <c r="D570" s="52" t="s">
        <v>64</v>
      </c>
      <c r="E570" s="53">
        <v>72</v>
      </c>
      <c r="F570" s="53">
        <v>3</v>
      </c>
      <c r="G570" s="53">
        <v>1</v>
      </c>
      <c r="H570" s="53">
        <v>1</v>
      </c>
      <c r="I570" s="53">
        <v>397</v>
      </c>
      <c r="J570" s="52" t="s">
        <v>18</v>
      </c>
      <c r="K570" s="54">
        <v>15880</v>
      </c>
      <c r="L570" s="54">
        <v>31760</v>
      </c>
      <c r="M570" s="72">
        <f t="shared" si="63"/>
        <v>1323.3333333333333</v>
      </c>
      <c r="N570" s="72">
        <f t="shared" si="64"/>
        <v>2646.6666666666665</v>
      </c>
      <c r="O570" s="93">
        <f t="shared" si="65"/>
        <v>0.30000000000000004</v>
      </c>
      <c r="P570" s="51">
        <f t="shared" si="66"/>
        <v>0.15000000000000002</v>
      </c>
      <c r="Q570" s="66">
        <f>IF(OR(E570="",F570=""),"",ROUND((Supuestos!$B$2+Supuestos!$B$3)*(Supuestos!$B$4+Supuestos!$B$5*E570/Supuestos!$B$6)*IFERROR(VLOOKUP(TRIM(C570),Supuestos!$A$17:$B$29,2,FALSE),IFERROR(VLOOKUP(TRIM(D570),Supuestos!$A$17:$B$29,2,FALSE),1))+Supuestos!$B$7*VLOOKUP(MIN(F570,4),Supuestos!$D$2:$E$5,2,TRUE)+Supuestos!$B$8,0))</f>
        <v>127</v>
      </c>
      <c r="R570" s="73">
        <f t="shared" ref="R570:R633" si="67">Q570+I570</f>
        <v>524</v>
      </c>
      <c r="S570" s="76">
        <f t="shared" ref="S570:S633" si="68">R570/M570</f>
        <v>0.39596977329974814</v>
      </c>
      <c r="T570" s="74">
        <f t="shared" ref="T570:T633" si="69">R570/N570</f>
        <v>0.19798488664987407</v>
      </c>
    </row>
    <row r="571" spans="3:20" ht="15" customHeight="1" thickBot="1" x14ac:dyDescent="0.35">
      <c r="C571" s="84" t="s">
        <v>67</v>
      </c>
      <c r="D571" s="52" t="s">
        <v>64</v>
      </c>
      <c r="E571" s="53">
        <v>74</v>
      </c>
      <c r="F571" s="53">
        <v>2</v>
      </c>
      <c r="G571" s="53">
        <v>2</v>
      </c>
      <c r="H571" s="53">
        <v>1</v>
      </c>
      <c r="I571" s="53">
        <v>480</v>
      </c>
      <c r="J571" s="53" t="s">
        <v>21</v>
      </c>
      <c r="K571" s="54">
        <v>19200</v>
      </c>
      <c r="L571" s="54">
        <v>38400</v>
      </c>
      <c r="M571" s="72">
        <f t="shared" si="63"/>
        <v>1600</v>
      </c>
      <c r="N571" s="72">
        <f t="shared" si="64"/>
        <v>3200</v>
      </c>
      <c r="O571" s="93">
        <f t="shared" si="65"/>
        <v>0.3</v>
      </c>
      <c r="P571" s="51">
        <f t="shared" si="66"/>
        <v>0.15</v>
      </c>
      <c r="Q571" s="66">
        <f>IF(OR(E571="",F571=""),"",ROUND((Supuestos!$B$2+Supuestos!$B$3)*(Supuestos!$B$4+Supuestos!$B$5*E571/Supuestos!$B$6)*IFERROR(VLOOKUP(TRIM(C571),Supuestos!$A$17:$B$29,2,FALSE),IFERROR(VLOOKUP(TRIM(D571),Supuestos!$A$17:$B$29,2,FALSE),1))+Supuestos!$B$7*VLOOKUP(MIN(F571,4),Supuestos!$D$2:$E$5,2,TRUE)+Supuestos!$B$8,0))</f>
        <v>123</v>
      </c>
      <c r="R571" s="73">
        <f t="shared" si="67"/>
        <v>603</v>
      </c>
      <c r="S571" s="76">
        <f t="shared" si="68"/>
        <v>0.37687500000000002</v>
      </c>
      <c r="T571" s="74">
        <f t="shared" si="69"/>
        <v>0.18843750000000001</v>
      </c>
    </row>
    <row r="572" spans="3:20" ht="15" customHeight="1" thickBot="1" x14ac:dyDescent="0.35">
      <c r="C572" s="84" t="s">
        <v>67</v>
      </c>
      <c r="D572" s="52" t="s">
        <v>64</v>
      </c>
      <c r="E572" s="53">
        <v>83</v>
      </c>
      <c r="F572" s="53">
        <v>2</v>
      </c>
      <c r="G572" s="53">
        <v>2</v>
      </c>
      <c r="H572" s="53">
        <v>1</v>
      </c>
      <c r="I572" s="53">
        <v>499</v>
      </c>
      <c r="J572" s="53" t="s">
        <v>21</v>
      </c>
      <c r="K572" s="54">
        <v>19960</v>
      </c>
      <c r="L572" s="54">
        <v>39920</v>
      </c>
      <c r="M572" s="72">
        <f t="shared" si="63"/>
        <v>1663.3333333333333</v>
      </c>
      <c r="N572" s="72">
        <f t="shared" si="64"/>
        <v>3326.6666666666665</v>
      </c>
      <c r="O572" s="93">
        <f t="shared" si="65"/>
        <v>0.3</v>
      </c>
      <c r="P572" s="51">
        <f t="shared" si="66"/>
        <v>0.15</v>
      </c>
      <c r="Q572" s="66">
        <f>IF(OR(E572="",F572=""),"",ROUND((Supuestos!$B$2+Supuestos!$B$3)*(Supuestos!$B$4+Supuestos!$B$5*E572/Supuestos!$B$6)*IFERROR(VLOOKUP(TRIM(C572),Supuestos!$A$17:$B$29,2,FALSE),IFERROR(VLOOKUP(TRIM(D572),Supuestos!$A$17:$B$29,2,FALSE),1))+Supuestos!$B$7*VLOOKUP(MIN(F572,4),Supuestos!$D$2:$E$5,2,TRUE)+Supuestos!$B$8,0))</f>
        <v>126</v>
      </c>
      <c r="R572" s="73">
        <f t="shared" si="67"/>
        <v>625</v>
      </c>
      <c r="S572" s="76">
        <f t="shared" si="68"/>
        <v>0.37575150300601207</v>
      </c>
      <c r="T572" s="74">
        <f t="shared" si="69"/>
        <v>0.18787575150300603</v>
      </c>
    </row>
    <row r="573" spans="3:20" ht="15" customHeight="1" thickBot="1" x14ac:dyDescent="0.35">
      <c r="C573" s="84" t="s">
        <v>67</v>
      </c>
      <c r="D573" s="52" t="s">
        <v>64</v>
      </c>
      <c r="E573" s="53">
        <v>63</v>
      </c>
      <c r="F573" s="53">
        <v>1</v>
      </c>
      <c r="G573" s="53">
        <v>2</v>
      </c>
      <c r="H573" s="53">
        <v>1</v>
      </c>
      <c r="I573" s="53">
        <v>463</v>
      </c>
      <c r="J573" s="53" t="s">
        <v>22</v>
      </c>
      <c r="K573" s="54">
        <v>18520</v>
      </c>
      <c r="L573" s="54">
        <v>37040</v>
      </c>
      <c r="M573" s="72">
        <f t="shared" si="63"/>
        <v>1543.3333333333333</v>
      </c>
      <c r="N573" s="72">
        <f t="shared" si="64"/>
        <v>3086.6666666666665</v>
      </c>
      <c r="O573" s="93">
        <f t="shared" si="65"/>
        <v>0.3</v>
      </c>
      <c r="P573" s="51">
        <f t="shared" si="66"/>
        <v>0.15</v>
      </c>
      <c r="Q573" s="66">
        <f>IF(OR(E573="",F573=""),"",ROUND((Supuestos!$B$2+Supuestos!$B$3)*(Supuestos!$B$4+Supuestos!$B$5*E573/Supuestos!$B$6)*IFERROR(VLOOKUP(TRIM(C573),Supuestos!$A$17:$B$29,2,FALSE),IFERROR(VLOOKUP(TRIM(D573),Supuestos!$A$17:$B$29,2,FALSE),1))+Supuestos!$B$7*VLOOKUP(MIN(F573,4),Supuestos!$D$2:$E$5,2,TRUE)+Supuestos!$B$8,0))</f>
        <v>116</v>
      </c>
      <c r="R573" s="73">
        <f t="shared" si="67"/>
        <v>579</v>
      </c>
      <c r="S573" s="76">
        <f t="shared" si="68"/>
        <v>0.37516198704103676</v>
      </c>
      <c r="T573" s="74">
        <f t="shared" si="69"/>
        <v>0.18758099352051838</v>
      </c>
    </row>
    <row r="574" spans="3:20" ht="15" customHeight="1" thickBot="1" x14ac:dyDescent="0.35">
      <c r="C574" s="84" t="s">
        <v>67</v>
      </c>
      <c r="D574" s="52" t="s">
        <v>64</v>
      </c>
      <c r="E574" s="53">
        <v>72</v>
      </c>
      <c r="F574" s="53">
        <v>1</v>
      </c>
      <c r="G574" s="53">
        <v>2</v>
      </c>
      <c r="H574" s="53">
        <v>1</v>
      </c>
      <c r="I574" s="53">
        <v>477</v>
      </c>
      <c r="J574" s="53" t="s">
        <v>22</v>
      </c>
      <c r="K574" s="54">
        <v>19080</v>
      </c>
      <c r="L574" s="54">
        <v>38160</v>
      </c>
      <c r="M574" s="72">
        <f t="shared" si="63"/>
        <v>1590</v>
      </c>
      <c r="N574" s="72">
        <f t="shared" si="64"/>
        <v>3180</v>
      </c>
      <c r="O574" s="93">
        <f t="shared" si="65"/>
        <v>0.3</v>
      </c>
      <c r="P574" s="51">
        <f t="shared" si="66"/>
        <v>0.15</v>
      </c>
      <c r="Q574" s="66">
        <f>IF(OR(E574="",F574=""),"",ROUND((Supuestos!$B$2+Supuestos!$B$3)*(Supuestos!$B$4+Supuestos!$B$5*E574/Supuestos!$B$6)*IFERROR(VLOOKUP(TRIM(C574),Supuestos!$A$17:$B$29,2,FALSE),IFERROR(VLOOKUP(TRIM(D574),Supuestos!$A$17:$B$29,2,FALSE),1))+Supuestos!$B$7*VLOOKUP(MIN(F574,4),Supuestos!$D$2:$E$5,2,TRUE)+Supuestos!$B$8,0))</f>
        <v>119</v>
      </c>
      <c r="R574" s="73">
        <f t="shared" si="67"/>
        <v>596</v>
      </c>
      <c r="S574" s="76">
        <f t="shared" si="68"/>
        <v>0.37484276729559746</v>
      </c>
      <c r="T574" s="74">
        <f t="shared" si="69"/>
        <v>0.18742138364779873</v>
      </c>
    </row>
    <row r="575" spans="3:20" ht="15" customHeight="1" thickBot="1" x14ac:dyDescent="0.35">
      <c r="C575" s="84" t="s">
        <v>67</v>
      </c>
      <c r="D575" s="48" t="s">
        <v>64</v>
      </c>
      <c r="E575" s="49">
        <v>72</v>
      </c>
      <c r="F575" s="49">
        <v>2</v>
      </c>
      <c r="G575" s="49">
        <v>2</v>
      </c>
      <c r="H575" s="49">
        <v>1</v>
      </c>
      <c r="I575" s="49">
        <v>478</v>
      </c>
      <c r="J575" s="49" t="s">
        <v>21</v>
      </c>
      <c r="K575" s="50">
        <v>19120</v>
      </c>
      <c r="L575" s="50">
        <v>38240</v>
      </c>
      <c r="M575" s="72">
        <f t="shared" si="63"/>
        <v>1593.3333333333333</v>
      </c>
      <c r="N575" s="72">
        <f t="shared" si="64"/>
        <v>3186.6666666666665</v>
      </c>
      <c r="O575" s="93">
        <f t="shared" si="65"/>
        <v>0.3</v>
      </c>
      <c r="P575" s="51">
        <f t="shared" si="66"/>
        <v>0.15</v>
      </c>
      <c r="Q575" s="66">
        <f>IF(OR(E575="",F575=""),"",ROUND((Supuestos!$B$2+Supuestos!$B$3)*(Supuestos!$B$4+Supuestos!$B$5*E575/Supuestos!$B$6)*IFERROR(VLOOKUP(TRIM(C575),Supuestos!$A$17:$B$29,2,FALSE),IFERROR(VLOOKUP(TRIM(D575),Supuestos!$A$17:$B$29,2,FALSE),1))+Supuestos!$B$7*VLOOKUP(MIN(F575,4),Supuestos!$D$2:$E$5,2,TRUE)+Supuestos!$B$8,0))</f>
        <v>123</v>
      </c>
      <c r="R575" s="73">
        <f t="shared" si="67"/>
        <v>601</v>
      </c>
      <c r="S575" s="76">
        <f t="shared" si="68"/>
        <v>0.37719665271966529</v>
      </c>
      <c r="T575" s="74">
        <f t="shared" si="69"/>
        <v>0.18859832635983265</v>
      </c>
    </row>
    <row r="576" spans="3:20" ht="15" customHeight="1" thickBot="1" x14ac:dyDescent="0.35">
      <c r="C576" s="84" t="s">
        <v>67</v>
      </c>
      <c r="D576" s="52" t="s">
        <v>64</v>
      </c>
      <c r="E576" s="53">
        <v>74</v>
      </c>
      <c r="F576" s="53">
        <v>2</v>
      </c>
      <c r="G576" s="53">
        <v>2</v>
      </c>
      <c r="H576" s="53">
        <v>1</v>
      </c>
      <c r="I576" s="53">
        <v>481</v>
      </c>
      <c r="J576" s="53" t="s">
        <v>21</v>
      </c>
      <c r="K576" s="54">
        <v>19240</v>
      </c>
      <c r="L576" s="54">
        <v>38480</v>
      </c>
      <c r="M576" s="72">
        <f t="shared" si="63"/>
        <v>1603.3333333333333</v>
      </c>
      <c r="N576" s="72">
        <f t="shared" si="64"/>
        <v>3206.6666666666665</v>
      </c>
      <c r="O576" s="93">
        <f t="shared" si="65"/>
        <v>0.3</v>
      </c>
      <c r="P576" s="51">
        <f t="shared" si="66"/>
        <v>0.15</v>
      </c>
      <c r="Q576" s="66">
        <f>IF(OR(E576="",F576=""),"",ROUND((Supuestos!$B$2+Supuestos!$B$3)*(Supuestos!$B$4+Supuestos!$B$5*E576/Supuestos!$B$6)*IFERROR(VLOOKUP(TRIM(C576),Supuestos!$A$17:$B$29,2,FALSE),IFERROR(VLOOKUP(TRIM(D576),Supuestos!$A$17:$B$29,2,FALSE),1))+Supuestos!$B$7*VLOOKUP(MIN(F576,4),Supuestos!$D$2:$E$5,2,TRUE)+Supuestos!$B$8,0))</f>
        <v>123</v>
      </c>
      <c r="R576" s="73">
        <f t="shared" si="67"/>
        <v>604</v>
      </c>
      <c r="S576" s="76">
        <f t="shared" si="68"/>
        <v>0.37671517671517674</v>
      </c>
      <c r="T576" s="74">
        <f t="shared" si="69"/>
        <v>0.18835758835758837</v>
      </c>
    </row>
    <row r="577" spans="3:20" ht="15" customHeight="1" thickBot="1" x14ac:dyDescent="0.35">
      <c r="C577" s="84" t="s">
        <v>67</v>
      </c>
      <c r="D577" s="52" t="s">
        <v>64</v>
      </c>
      <c r="E577" s="53">
        <v>83</v>
      </c>
      <c r="F577" s="53">
        <v>2</v>
      </c>
      <c r="G577" s="53">
        <v>2</v>
      </c>
      <c r="H577" s="53">
        <v>1</v>
      </c>
      <c r="I577" s="53">
        <v>500</v>
      </c>
      <c r="J577" s="53" t="s">
        <v>21</v>
      </c>
      <c r="K577" s="54">
        <v>20000</v>
      </c>
      <c r="L577" s="54">
        <v>40000</v>
      </c>
      <c r="M577" s="72">
        <f t="shared" si="63"/>
        <v>1666.6666666666667</v>
      </c>
      <c r="N577" s="72">
        <f t="shared" si="64"/>
        <v>3333.3333333333335</v>
      </c>
      <c r="O577" s="93">
        <f t="shared" si="65"/>
        <v>0.3</v>
      </c>
      <c r="P577" s="51">
        <f t="shared" si="66"/>
        <v>0.15</v>
      </c>
      <c r="Q577" s="66">
        <f>IF(OR(E577="",F577=""),"",ROUND((Supuestos!$B$2+Supuestos!$B$3)*(Supuestos!$B$4+Supuestos!$B$5*E577/Supuestos!$B$6)*IFERROR(VLOOKUP(TRIM(C577),Supuestos!$A$17:$B$29,2,FALSE),IFERROR(VLOOKUP(TRIM(D577),Supuestos!$A$17:$B$29,2,FALSE),1))+Supuestos!$B$7*VLOOKUP(MIN(F577,4),Supuestos!$D$2:$E$5,2,TRUE)+Supuestos!$B$8,0))</f>
        <v>126</v>
      </c>
      <c r="R577" s="73">
        <f t="shared" si="67"/>
        <v>626</v>
      </c>
      <c r="S577" s="76">
        <f t="shared" si="68"/>
        <v>0.37559999999999999</v>
      </c>
      <c r="T577" s="74">
        <f t="shared" si="69"/>
        <v>0.18779999999999999</v>
      </c>
    </row>
    <row r="578" spans="3:20" ht="15" customHeight="1" thickBot="1" x14ac:dyDescent="0.35">
      <c r="C578" s="84" t="s">
        <v>67</v>
      </c>
      <c r="D578" s="48" t="s">
        <v>64</v>
      </c>
      <c r="E578" s="49">
        <v>72</v>
      </c>
      <c r="F578" s="49">
        <v>1</v>
      </c>
      <c r="G578" s="49">
        <v>2</v>
      </c>
      <c r="H578" s="49">
        <v>1</v>
      </c>
      <c r="I578" s="49">
        <v>478</v>
      </c>
      <c r="J578" s="49" t="s">
        <v>22</v>
      </c>
      <c r="K578" s="50">
        <v>19120</v>
      </c>
      <c r="L578" s="50">
        <v>38240</v>
      </c>
      <c r="M578" s="72">
        <f t="shared" si="63"/>
        <v>1593.3333333333333</v>
      </c>
      <c r="N578" s="72">
        <f t="shared" si="64"/>
        <v>3186.6666666666665</v>
      </c>
      <c r="O578" s="93">
        <f t="shared" si="65"/>
        <v>0.3</v>
      </c>
      <c r="P578" s="51">
        <f t="shared" si="66"/>
        <v>0.15</v>
      </c>
      <c r="Q578" s="66">
        <f>IF(OR(E578="",F578=""),"",ROUND((Supuestos!$B$2+Supuestos!$B$3)*(Supuestos!$B$4+Supuestos!$B$5*E578/Supuestos!$B$6)*IFERROR(VLOOKUP(TRIM(C578),Supuestos!$A$17:$B$29,2,FALSE),IFERROR(VLOOKUP(TRIM(D578),Supuestos!$A$17:$B$29,2,FALSE),1))+Supuestos!$B$7*VLOOKUP(MIN(F578,4),Supuestos!$D$2:$E$5,2,TRUE)+Supuestos!$B$8,0))</f>
        <v>119</v>
      </c>
      <c r="R578" s="73">
        <f t="shared" si="67"/>
        <v>597</v>
      </c>
      <c r="S578" s="76">
        <f t="shared" si="68"/>
        <v>0.37468619246861928</v>
      </c>
      <c r="T578" s="74">
        <f t="shared" si="69"/>
        <v>0.18734309623430964</v>
      </c>
    </row>
    <row r="579" spans="3:20" ht="15" customHeight="1" thickBot="1" x14ac:dyDescent="0.35">
      <c r="C579" s="84" t="s">
        <v>67</v>
      </c>
      <c r="D579" s="52" t="s">
        <v>64</v>
      </c>
      <c r="E579" s="53">
        <v>73</v>
      </c>
      <c r="F579" s="53">
        <v>1</v>
      </c>
      <c r="G579" s="53">
        <v>2</v>
      </c>
      <c r="H579" s="53">
        <v>1</v>
      </c>
      <c r="I579" s="53">
        <v>478</v>
      </c>
      <c r="J579" s="53" t="s">
        <v>22</v>
      </c>
      <c r="K579" s="54">
        <v>19120</v>
      </c>
      <c r="L579" s="54">
        <v>38240</v>
      </c>
      <c r="M579" s="72">
        <f t="shared" si="63"/>
        <v>1593.3333333333333</v>
      </c>
      <c r="N579" s="72">
        <f t="shared" si="64"/>
        <v>3186.6666666666665</v>
      </c>
      <c r="O579" s="93">
        <f t="shared" si="65"/>
        <v>0.3</v>
      </c>
      <c r="P579" s="51">
        <f t="shared" si="66"/>
        <v>0.15</v>
      </c>
      <c r="Q579" s="66">
        <f>IF(OR(E579="",F579=""),"",ROUND((Supuestos!$B$2+Supuestos!$B$3)*(Supuestos!$B$4+Supuestos!$B$5*E579/Supuestos!$B$6)*IFERROR(VLOOKUP(TRIM(C579),Supuestos!$A$17:$B$29,2,FALSE),IFERROR(VLOOKUP(TRIM(D579),Supuestos!$A$17:$B$29,2,FALSE),1))+Supuestos!$B$7*VLOOKUP(MIN(F579,4),Supuestos!$D$2:$E$5,2,TRUE)+Supuestos!$B$8,0))</f>
        <v>119</v>
      </c>
      <c r="R579" s="73">
        <f t="shared" si="67"/>
        <v>597</v>
      </c>
      <c r="S579" s="76">
        <f t="shared" si="68"/>
        <v>0.37468619246861928</v>
      </c>
      <c r="T579" s="74">
        <f t="shared" si="69"/>
        <v>0.18734309623430964</v>
      </c>
    </row>
    <row r="580" spans="3:20" ht="15" customHeight="1" thickBot="1" x14ac:dyDescent="0.35">
      <c r="C580" s="84" t="s">
        <v>67</v>
      </c>
      <c r="D580" s="52" t="s">
        <v>64</v>
      </c>
      <c r="E580" s="53">
        <v>61</v>
      </c>
      <c r="F580" s="53">
        <v>1</v>
      </c>
      <c r="G580" s="53">
        <v>2</v>
      </c>
      <c r="H580" s="53">
        <v>1</v>
      </c>
      <c r="I580" s="53">
        <v>460</v>
      </c>
      <c r="J580" s="53" t="s">
        <v>22</v>
      </c>
      <c r="K580" s="54">
        <v>18400</v>
      </c>
      <c r="L580" s="54">
        <v>36800</v>
      </c>
      <c r="M580" s="72">
        <f t="shared" si="63"/>
        <v>1533.3333333333333</v>
      </c>
      <c r="N580" s="72">
        <f t="shared" si="64"/>
        <v>3066.6666666666665</v>
      </c>
      <c r="O580" s="93">
        <f t="shared" si="65"/>
        <v>0.3</v>
      </c>
      <c r="P580" s="51">
        <f t="shared" si="66"/>
        <v>0.15</v>
      </c>
      <c r="Q580" s="66">
        <f>IF(OR(E580="",F580=""),"",ROUND((Supuestos!$B$2+Supuestos!$B$3)*(Supuestos!$B$4+Supuestos!$B$5*E580/Supuestos!$B$6)*IFERROR(VLOOKUP(TRIM(C580),Supuestos!$A$17:$B$29,2,FALSE),IFERROR(VLOOKUP(TRIM(D580),Supuestos!$A$17:$B$29,2,FALSE),1))+Supuestos!$B$7*VLOOKUP(MIN(F580,4),Supuestos!$D$2:$E$5,2,TRUE)+Supuestos!$B$8,0))</f>
        <v>115</v>
      </c>
      <c r="R580" s="73">
        <f t="shared" si="67"/>
        <v>575</v>
      </c>
      <c r="S580" s="76">
        <f t="shared" si="68"/>
        <v>0.375</v>
      </c>
      <c r="T580" s="74">
        <f t="shared" si="69"/>
        <v>0.1875</v>
      </c>
    </row>
    <row r="581" spans="3:20" ht="15" customHeight="1" thickBot="1" x14ac:dyDescent="0.35">
      <c r="C581" s="84" t="s">
        <v>67</v>
      </c>
      <c r="D581" s="52" t="s">
        <v>64</v>
      </c>
      <c r="E581" s="53">
        <v>47</v>
      </c>
      <c r="F581" s="53">
        <v>1</v>
      </c>
      <c r="G581" s="53">
        <v>2</v>
      </c>
      <c r="H581" s="53">
        <v>1</v>
      </c>
      <c r="I581" s="53">
        <v>371</v>
      </c>
      <c r="J581" s="53" t="s">
        <v>22</v>
      </c>
      <c r="K581" s="54">
        <v>14840</v>
      </c>
      <c r="L581" s="54">
        <v>29680</v>
      </c>
      <c r="M581" s="72">
        <f t="shared" si="63"/>
        <v>1236.6666666666667</v>
      </c>
      <c r="N581" s="72">
        <f t="shared" si="64"/>
        <v>2473.3333333333335</v>
      </c>
      <c r="O581" s="93">
        <f t="shared" si="65"/>
        <v>0.3</v>
      </c>
      <c r="P581" s="51">
        <f t="shared" si="66"/>
        <v>0.15</v>
      </c>
      <c r="Q581" s="66">
        <f>IF(OR(E581="",F581=""),"",ROUND((Supuestos!$B$2+Supuestos!$B$3)*(Supuestos!$B$4+Supuestos!$B$5*E581/Supuestos!$B$6)*IFERROR(VLOOKUP(TRIM(C581),Supuestos!$A$17:$B$29,2,FALSE),IFERROR(VLOOKUP(TRIM(D581),Supuestos!$A$17:$B$29,2,FALSE),1))+Supuestos!$B$7*VLOOKUP(MIN(F581,4),Supuestos!$D$2:$E$5,2,TRUE)+Supuestos!$B$8,0))</f>
        <v>111</v>
      </c>
      <c r="R581" s="73">
        <f t="shared" si="67"/>
        <v>482</v>
      </c>
      <c r="S581" s="76">
        <f t="shared" si="68"/>
        <v>0.38975741239892181</v>
      </c>
      <c r="T581" s="74">
        <f t="shared" si="69"/>
        <v>0.1948787061994609</v>
      </c>
    </row>
    <row r="582" spans="3:20" ht="15" customHeight="1" thickBot="1" x14ac:dyDescent="0.35">
      <c r="C582" s="84" t="s">
        <v>67</v>
      </c>
      <c r="D582" s="52" t="s">
        <v>64</v>
      </c>
      <c r="E582" s="53">
        <v>107</v>
      </c>
      <c r="F582" s="53">
        <v>4</v>
      </c>
      <c r="G582" s="53">
        <v>2</v>
      </c>
      <c r="H582" s="53">
        <v>1</v>
      </c>
      <c r="I582" s="53">
        <v>586</v>
      </c>
      <c r="J582" s="52" t="s">
        <v>29</v>
      </c>
      <c r="K582" s="54">
        <v>23440</v>
      </c>
      <c r="L582" s="54">
        <v>46880</v>
      </c>
      <c r="M582" s="72">
        <f t="shared" si="63"/>
        <v>1953.3333333333333</v>
      </c>
      <c r="N582" s="72">
        <f t="shared" si="64"/>
        <v>3906.6666666666665</v>
      </c>
      <c r="O582" s="93">
        <f t="shared" si="65"/>
        <v>0.3</v>
      </c>
      <c r="P582" s="51">
        <f t="shared" si="66"/>
        <v>0.15</v>
      </c>
      <c r="Q582" s="66">
        <f>IF(OR(E582="",F582=""),"",ROUND((Supuestos!$B$2+Supuestos!$B$3)*(Supuestos!$B$4+Supuestos!$B$5*E582/Supuestos!$B$6)*IFERROR(VLOOKUP(TRIM(C582),Supuestos!$A$17:$B$29,2,FALSE),IFERROR(VLOOKUP(TRIM(D582),Supuestos!$A$17:$B$29,2,FALSE),1))+Supuestos!$B$7*VLOOKUP(MIN(F582,4),Supuestos!$D$2:$E$5,2,TRUE)+Supuestos!$B$8,0))</f>
        <v>141</v>
      </c>
      <c r="R582" s="73">
        <f t="shared" si="67"/>
        <v>727</v>
      </c>
      <c r="S582" s="76">
        <f t="shared" si="68"/>
        <v>0.37218430034129696</v>
      </c>
      <c r="T582" s="74">
        <f t="shared" si="69"/>
        <v>0.18609215017064848</v>
      </c>
    </row>
    <row r="583" spans="3:20" ht="15" customHeight="1" thickBot="1" x14ac:dyDescent="0.35">
      <c r="C583" s="84" t="s">
        <v>67</v>
      </c>
      <c r="D583" s="52" t="s">
        <v>64</v>
      </c>
      <c r="E583" s="53">
        <v>72</v>
      </c>
      <c r="F583" s="53">
        <v>2</v>
      </c>
      <c r="G583" s="53">
        <v>2</v>
      </c>
      <c r="H583" s="53">
        <v>1</v>
      </c>
      <c r="I583" s="53">
        <v>477</v>
      </c>
      <c r="J583" s="53" t="s">
        <v>21</v>
      </c>
      <c r="K583" s="54">
        <v>19080</v>
      </c>
      <c r="L583" s="54">
        <v>38160</v>
      </c>
      <c r="M583" s="72">
        <f t="shared" si="63"/>
        <v>1590</v>
      </c>
      <c r="N583" s="72">
        <f t="shared" si="64"/>
        <v>3180</v>
      </c>
      <c r="O583" s="93">
        <f t="shared" si="65"/>
        <v>0.3</v>
      </c>
      <c r="P583" s="51">
        <f t="shared" si="66"/>
        <v>0.15</v>
      </c>
      <c r="Q583" s="66">
        <f>IF(OR(E583="",F583=""),"",ROUND((Supuestos!$B$2+Supuestos!$B$3)*(Supuestos!$B$4+Supuestos!$B$5*E583/Supuestos!$B$6)*IFERROR(VLOOKUP(TRIM(C583),Supuestos!$A$17:$B$29,2,FALSE),IFERROR(VLOOKUP(TRIM(D583),Supuestos!$A$17:$B$29,2,FALSE),1))+Supuestos!$B$7*VLOOKUP(MIN(F583,4),Supuestos!$D$2:$E$5,2,TRUE)+Supuestos!$B$8,0))</f>
        <v>123</v>
      </c>
      <c r="R583" s="73">
        <f t="shared" si="67"/>
        <v>600</v>
      </c>
      <c r="S583" s="76">
        <f t="shared" si="68"/>
        <v>0.37735849056603776</v>
      </c>
      <c r="T583" s="74">
        <f t="shared" si="69"/>
        <v>0.18867924528301888</v>
      </c>
    </row>
    <row r="584" spans="3:20" ht="15" customHeight="1" thickBot="1" x14ac:dyDescent="0.35">
      <c r="C584" s="84" t="s">
        <v>67</v>
      </c>
      <c r="D584" s="52" t="s">
        <v>64</v>
      </c>
      <c r="E584" s="53">
        <v>84</v>
      </c>
      <c r="F584" s="53">
        <v>2</v>
      </c>
      <c r="G584" s="53">
        <v>2</v>
      </c>
      <c r="H584" s="53">
        <v>1</v>
      </c>
      <c r="I584" s="53">
        <v>501</v>
      </c>
      <c r="J584" s="53" t="s">
        <v>21</v>
      </c>
      <c r="K584" s="54">
        <v>20040</v>
      </c>
      <c r="L584" s="54">
        <v>40080</v>
      </c>
      <c r="M584" s="72">
        <f t="shared" si="63"/>
        <v>1670</v>
      </c>
      <c r="N584" s="72">
        <f t="shared" si="64"/>
        <v>3340</v>
      </c>
      <c r="O584" s="93">
        <f t="shared" si="65"/>
        <v>0.3</v>
      </c>
      <c r="P584" s="51">
        <f t="shared" si="66"/>
        <v>0.15</v>
      </c>
      <c r="Q584" s="66">
        <f>IF(OR(E584="",F584=""),"",ROUND((Supuestos!$B$2+Supuestos!$B$3)*(Supuestos!$B$4+Supuestos!$B$5*E584/Supuestos!$B$6)*IFERROR(VLOOKUP(TRIM(C584),Supuestos!$A$17:$B$29,2,FALSE),IFERROR(VLOOKUP(TRIM(D584),Supuestos!$A$17:$B$29,2,FALSE),1))+Supuestos!$B$7*VLOOKUP(MIN(F584,4),Supuestos!$D$2:$E$5,2,TRUE)+Supuestos!$B$8,0))</f>
        <v>126</v>
      </c>
      <c r="R584" s="73">
        <f t="shared" si="67"/>
        <v>627</v>
      </c>
      <c r="S584" s="76">
        <f t="shared" si="68"/>
        <v>0.37544910179640717</v>
      </c>
      <c r="T584" s="74">
        <f t="shared" si="69"/>
        <v>0.18772455089820358</v>
      </c>
    </row>
    <row r="585" spans="3:20" ht="15" customHeight="1" thickBot="1" x14ac:dyDescent="0.35">
      <c r="C585" s="84" t="s">
        <v>67</v>
      </c>
      <c r="D585" s="52" t="s">
        <v>64</v>
      </c>
      <c r="E585" s="53">
        <v>112</v>
      </c>
      <c r="F585" s="53">
        <v>4</v>
      </c>
      <c r="G585" s="53">
        <v>2</v>
      </c>
      <c r="H585" s="53">
        <v>2</v>
      </c>
      <c r="I585" s="53">
        <v>611</v>
      </c>
      <c r="J585" s="52" t="s">
        <v>29</v>
      </c>
      <c r="K585" s="54">
        <v>24440</v>
      </c>
      <c r="L585" s="54">
        <v>48880</v>
      </c>
      <c r="M585" s="72">
        <f t="shared" si="63"/>
        <v>2036.6666666666667</v>
      </c>
      <c r="N585" s="72">
        <f t="shared" si="64"/>
        <v>4073.3333333333335</v>
      </c>
      <c r="O585" s="93">
        <f t="shared" si="65"/>
        <v>0.3</v>
      </c>
      <c r="P585" s="51">
        <f t="shared" si="66"/>
        <v>0.15</v>
      </c>
      <c r="Q585" s="66">
        <f>IF(OR(E585="",F585=""),"",ROUND((Supuestos!$B$2+Supuestos!$B$3)*(Supuestos!$B$4+Supuestos!$B$5*E585/Supuestos!$B$6)*IFERROR(VLOOKUP(TRIM(C585),Supuestos!$A$17:$B$29,2,FALSE),IFERROR(VLOOKUP(TRIM(D585),Supuestos!$A$17:$B$29,2,FALSE),1))+Supuestos!$B$7*VLOOKUP(MIN(F585,4),Supuestos!$D$2:$E$5,2,TRUE)+Supuestos!$B$8,0))</f>
        <v>143</v>
      </c>
      <c r="R585" s="73">
        <f t="shared" si="67"/>
        <v>754</v>
      </c>
      <c r="S585" s="76">
        <f t="shared" si="68"/>
        <v>0.37021276595744679</v>
      </c>
      <c r="T585" s="74">
        <f t="shared" si="69"/>
        <v>0.18510638297872339</v>
      </c>
    </row>
    <row r="586" spans="3:20" ht="15" customHeight="1" thickBot="1" x14ac:dyDescent="0.35">
      <c r="C586" s="84" t="s">
        <v>67</v>
      </c>
      <c r="D586" s="52" t="s">
        <v>64</v>
      </c>
      <c r="E586" s="53">
        <v>81</v>
      </c>
      <c r="F586" s="53">
        <v>2</v>
      </c>
      <c r="G586" s="53">
        <v>2</v>
      </c>
      <c r="H586" s="53">
        <v>1</v>
      </c>
      <c r="I586" s="53">
        <v>494</v>
      </c>
      <c r="J586" s="53" t="s">
        <v>21</v>
      </c>
      <c r="K586" s="54">
        <v>19760</v>
      </c>
      <c r="L586" s="54">
        <v>39520</v>
      </c>
      <c r="M586" s="72">
        <f t="shared" si="63"/>
        <v>1646.6666666666667</v>
      </c>
      <c r="N586" s="72">
        <f t="shared" si="64"/>
        <v>3293.3333333333335</v>
      </c>
      <c r="O586" s="93">
        <f t="shared" si="65"/>
        <v>0.3</v>
      </c>
      <c r="P586" s="51">
        <f t="shared" si="66"/>
        <v>0.15</v>
      </c>
      <c r="Q586" s="66">
        <f>IF(OR(E586="",F586=""),"",ROUND((Supuestos!$B$2+Supuestos!$B$3)*(Supuestos!$B$4+Supuestos!$B$5*E586/Supuestos!$B$6)*IFERROR(VLOOKUP(TRIM(C586),Supuestos!$A$17:$B$29,2,FALSE),IFERROR(VLOOKUP(TRIM(D586),Supuestos!$A$17:$B$29,2,FALSE),1))+Supuestos!$B$7*VLOOKUP(MIN(F586,4),Supuestos!$D$2:$E$5,2,TRUE)+Supuestos!$B$8,0))</f>
        <v>126</v>
      </c>
      <c r="R586" s="73">
        <f t="shared" si="67"/>
        <v>620</v>
      </c>
      <c r="S586" s="76">
        <f t="shared" si="68"/>
        <v>0.37651821862348178</v>
      </c>
      <c r="T586" s="74">
        <f t="shared" si="69"/>
        <v>0.18825910931174089</v>
      </c>
    </row>
    <row r="587" spans="3:20" ht="15" customHeight="1" thickBot="1" x14ac:dyDescent="0.35">
      <c r="C587" s="84" t="s">
        <v>67</v>
      </c>
      <c r="D587" s="52" t="s">
        <v>64</v>
      </c>
      <c r="E587" s="53">
        <v>81</v>
      </c>
      <c r="F587" s="53">
        <v>2</v>
      </c>
      <c r="G587" s="53">
        <v>2</v>
      </c>
      <c r="H587" s="53">
        <v>1</v>
      </c>
      <c r="I587" s="53">
        <v>496</v>
      </c>
      <c r="J587" s="53" t="s">
        <v>21</v>
      </c>
      <c r="K587" s="54">
        <v>19840</v>
      </c>
      <c r="L587" s="54">
        <v>39680</v>
      </c>
      <c r="M587" s="72">
        <f t="shared" si="63"/>
        <v>1653.3333333333333</v>
      </c>
      <c r="N587" s="72">
        <f t="shared" si="64"/>
        <v>3306.6666666666665</v>
      </c>
      <c r="O587" s="93">
        <f t="shared" si="65"/>
        <v>0.3</v>
      </c>
      <c r="P587" s="51">
        <f t="shared" si="66"/>
        <v>0.15</v>
      </c>
      <c r="Q587" s="66">
        <f>IF(OR(E587="",F587=""),"",ROUND((Supuestos!$B$2+Supuestos!$B$3)*(Supuestos!$B$4+Supuestos!$B$5*E587/Supuestos!$B$6)*IFERROR(VLOOKUP(TRIM(C587),Supuestos!$A$17:$B$29,2,FALSE),IFERROR(VLOOKUP(TRIM(D587),Supuestos!$A$17:$B$29,2,FALSE),1))+Supuestos!$B$7*VLOOKUP(MIN(F587,4),Supuestos!$D$2:$E$5,2,TRUE)+Supuestos!$B$8,0))</f>
        <v>126</v>
      </c>
      <c r="R587" s="73">
        <f t="shared" si="67"/>
        <v>622</v>
      </c>
      <c r="S587" s="76">
        <f t="shared" si="68"/>
        <v>0.37620967741935485</v>
      </c>
      <c r="T587" s="74">
        <f t="shared" si="69"/>
        <v>0.18810483870967742</v>
      </c>
    </row>
    <row r="588" spans="3:20" ht="15" customHeight="1" thickBot="1" x14ac:dyDescent="0.35">
      <c r="C588" s="84" t="s">
        <v>67</v>
      </c>
      <c r="D588" s="52" t="s">
        <v>64</v>
      </c>
      <c r="E588" s="53">
        <v>81</v>
      </c>
      <c r="F588" s="53">
        <v>2</v>
      </c>
      <c r="G588" s="53">
        <v>2</v>
      </c>
      <c r="H588" s="53">
        <v>1</v>
      </c>
      <c r="I588" s="53">
        <v>496</v>
      </c>
      <c r="J588" s="53" t="s">
        <v>21</v>
      </c>
      <c r="K588" s="54">
        <v>19840</v>
      </c>
      <c r="L588" s="54">
        <v>39680</v>
      </c>
      <c r="M588" s="72">
        <f t="shared" si="63"/>
        <v>1653.3333333333333</v>
      </c>
      <c r="N588" s="72">
        <f t="shared" si="64"/>
        <v>3306.6666666666665</v>
      </c>
      <c r="O588" s="93">
        <f t="shared" si="65"/>
        <v>0.3</v>
      </c>
      <c r="P588" s="51">
        <f t="shared" si="66"/>
        <v>0.15</v>
      </c>
      <c r="Q588" s="66">
        <f>IF(OR(E588="",F588=""),"",ROUND((Supuestos!$B$2+Supuestos!$B$3)*(Supuestos!$B$4+Supuestos!$B$5*E588/Supuestos!$B$6)*IFERROR(VLOOKUP(TRIM(C588),Supuestos!$A$17:$B$29,2,FALSE),IFERROR(VLOOKUP(TRIM(D588),Supuestos!$A$17:$B$29,2,FALSE),1))+Supuestos!$B$7*VLOOKUP(MIN(F588,4),Supuestos!$D$2:$E$5,2,TRUE)+Supuestos!$B$8,0))</f>
        <v>126</v>
      </c>
      <c r="R588" s="73">
        <f t="shared" si="67"/>
        <v>622</v>
      </c>
      <c r="S588" s="76">
        <f t="shared" si="68"/>
        <v>0.37620967741935485</v>
      </c>
      <c r="T588" s="74">
        <f t="shared" si="69"/>
        <v>0.18810483870967742</v>
      </c>
    </row>
    <row r="589" spans="3:20" ht="15" customHeight="1" thickBot="1" x14ac:dyDescent="0.35">
      <c r="C589" s="84" t="s">
        <v>67</v>
      </c>
      <c r="D589" s="52" t="s">
        <v>64</v>
      </c>
      <c r="E589" s="53">
        <v>99</v>
      </c>
      <c r="F589" s="53">
        <v>2</v>
      </c>
      <c r="G589" s="53">
        <v>2</v>
      </c>
      <c r="H589" s="53">
        <v>1</v>
      </c>
      <c r="I589" s="53">
        <v>552</v>
      </c>
      <c r="J589" s="53" t="s">
        <v>21</v>
      </c>
      <c r="K589" s="54">
        <v>22080</v>
      </c>
      <c r="L589" s="54">
        <v>44160</v>
      </c>
      <c r="M589" s="72">
        <f t="shared" si="63"/>
        <v>1840</v>
      </c>
      <c r="N589" s="72">
        <f t="shared" si="64"/>
        <v>3680</v>
      </c>
      <c r="O589" s="93">
        <f t="shared" si="65"/>
        <v>0.3</v>
      </c>
      <c r="P589" s="51">
        <f t="shared" si="66"/>
        <v>0.15</v>
      </c>
      <c r="Q589" s="66">
        <f>IF(OR(E589="",F589=""),"",ROUND((Supuestos!$B$2+Supuestos!$B$3)*(Supuestos!$B$4+Supuestos!$B$5*E589/Supuestos!$B$6)*IFERROR(VLOOKUP(TRIM(C589),Supuestos!$A$17:$B$29,2,FALSE),IFERROR(VLOOKUP(TRIM(D589),Supuestos!$A$17:$B$29,2,FALSE),1))+Supuestos!$B$7*VLOOKUP(MIN(F589,4),Supuestos!$D$2:$E$5,2,TRUE)+Supuestos!$B$8,0))</f>
        <v>131</v>
      </c>
      <c r="R589" s="73">
        <f t="shared" si="67"/>
        <v>683</v>
      </c>
      <c r="S589" s="76">
        <f t="shared" si="68"/>
        <v>0.37119565217391304</v>
      </c>
      <c r="T589" s="74">
        <f t="shared" si="69"/>
        <v>0.18559782608695652</v>
      </c>
    </row>
    <row r="590" spans="3:20" ht="15" customHeight="1" thickBot="1" x14ac:dyDescent="0.35">
      <c r="C590" s="84" t="s">
        <v>67</v>
      </c>
      <c r="D590" s="52" t="s">
        <v>64</v>
      </c>
      <c r="E590" s="53">
        <v>87</v>
      </c>
      <c r="F590" s="53">
        <v>2</v>
      </c>
      <c r="G590" s="53">
        <v>2</v>
      </c>
      <c r="H590" s="53">
        <v>1</v>
      </c>
      <c r="I590" s="53">
        <v>509</v>
      </c>
      <c r="J590" s="53" t="s">
        <v>21</v>
      </c>
      <c r="K590" s="54">
        <v>20360</v>
      </c>
      <c r="L590" s="54">
        <v>40720</v>
      </c>
      <c r="M590" s="72">
        <f t="shared" si="63"/>
        <v>1696.6666666666667</v>
      </c>
      <c r="N590" s="72">
        <f t="shared" si="64"/>
        <v>3393.3333333333335</v>
      </c>
      <c r="O590" s="93">
        <f t="shared" si="65"/>
        <v>0.3</v>
      </c>
      <c r="P590" s="51">
        <f t="shared" si="66"/>
        <v>0.15</v>
      </c>
      <c r="Q590" s="66">
        <f>IF(OR(E590="",F590=""),"",ROUND((Supuestos!$B$2+Supuestos!$B$3)*(Supuestos!$B$4+Supuestos!$B$5*E590/Supuestos!$B$6)*IFERROR(VLOOKUP(TRIM(C590),Supuestos!$A$17:$B$29,2,FALSE),IFERROR(VLOOKUP(TRIM(D590),Supuestos!$A$17:$B$29,2,FALSE),1))+Supuestos!$B$7*VLOOKUP(MIN(F590,4),Supuestos!$D$2:$E$5,2,TRUE)+Supuestos!$B$8,0))</f>
        <v>127</v>
      </c>
      <c r="R590" s="73">
        <f t="shared" si="67"/>
        <v>636</v>
      </c>
      <c r="S590" s="76">
        <f t="shared" si="68"/>
        <v>0.37485265225933201</v>
      </c>
      <c r="T590" s="74">
        <f t="shared" si="69"/>
        <v>0.187426326129666</v>
      </c>
    </row>
    <row r="591" spans="3:20" ht="15" customHeight="1" thickBot="1" x14ac:dyDescent="0.35">
      <c r="C591" s="84" t="s">
        <v>67</v>
      </c>
      <c r="D591" s="52" t="s">
        <v>64</v>
      </c>
      <c r="E591" s="53">
        <v>84</v>
      </c>
      <c r="F591" s="53">
        <v>2</v>
      </c>
      <c r="G591" s="53">
        <v>2</v>
      </c>
      <c r="H591" s="53">
        <v>1</v>
      </c>
      <c r="I591" s="53">
        <v>501</v>
      </c>
      <c r="J591" s="53" t="s">
        <v>21</v>
      </c>
      <c r="K591" s="54">
        <v>20040</v>
      </c>
      <c r="L591" s="54">
        <v>40080</v>
      </c>
      <c r="M591" s="72">
        <f t="shared" si="63"/>
        <v>1670</v>
      </c>
      <c r="N591" s="72">
        <f t="shared" si="64"/>
        <v>3340</v>
      </c>
      <c r="O591" s="93">
        <f t="shared" si="65"/>
        <v>0.3</v>
      </c>
      <c r="P591" s="51">
        <f t="shared" si="66"/>
        <v>0.15</v>
      </c>
      <c r="Q591" s="66">
        <f>IF(OR(E591="",F591=""),"",ROUND((Supuestos!$B$2+Supuestos!$B$3)*(Supuestos!$B$4+Supuestos!$B$5*E591/Supuestos!$B$6)*IFERROR(VLOOKUP(TRIM(C591),Supuestos!$A$17:$B$29,2,FALSE),IFERROR(VLOOKUP(TRIM(D591),Supuestos!$A$17:$B$29,2,FALSE),1))+Supuestos!$B$7*VLOOKUP(MIN(F591,4),Supuestos!$D$2:$E$5,2,TRUE)+Supuestos!$B$8,0))</f>
        <v>126</v>
      </c>
      <c r="R591" s="73">
        <f t="shared" si="67"/>
        <v>627</v>
      </c>
      <c r="S591" s="76">
        <f t="shared" si="68"/>
        <v>0.37544910179640717</v>
      </c>
      <c r="T591" s="74">
        <f t="shared" si="69"/>
        <v>0.18772455089820358</v>
      </c>
    </row>
    <row r="592" spans="3:20" ht="15" customHeight="1" thickBot="1" x14ac:dyDescent="0.35">
      <c r="C592" s="84" t="s">
        <v>67</v>
      </c>
      <c r="D592" s="52" t="s">
        <v>64</v>
      </c>
      <c r="E592" s="53">
        <v>91</v>
      </c>
      <c r="F592" s="53">
        <v>2</v>
      </c>
      <c r="G592" s="53">
        <v>2</v>
      </c>
      <c r="H592" s="53">
        <v>1</v>
      </c>
      <c r="I592" s="53">
        <v>523</v>
      </c>
      <c r="J592" s="53" t="s">
        <v>21</v>
      </c>
      <c r="K592" s="54">
        <v>20920</v>
      </c>
      <c r="L592" s="54">
        <v>41840</v>
      </c>
      <c r="M592" s="72">
        <f t="shared" si="63"/>
        <v>1743.3333333333333</v>
      </c>
      <c r="N592" s="72">
        <f t="shared" si="64"/>
        <v>3486.6666666666665</v>
      </c>
      <c r="O592" s="93">
        <f t="shared" si="65"/>
        <v>0.3</v>
      </c>
      <c r="P592" s="51">
        <f t="shared" si="66"/>
        <v>0.15</v>
      </c>
      <c r="Q592" s="66">
        <f>IF(OR(E592="",F592=""),"",ROUND((Supuestos!$B$2+Supuestos!$B$3)*(Supuestos!$B$4+Supuestos!$B$5*E592/Supuestos!$B$6)*IFERROR(VLOOKUP(TRIM(C592),Supuestos!$A$17:$B$29,2,FALSE),IFERROR(VLOOKUP(TRIM(D592),Supuestos!$A$17:$B$29,2,FALSE),1))+Supuestos!$B$7*VLOOKUP(MIN(F592,4),Supuestos!$D$2:$E$5,2,TRUE)+Supuestos!$B$8,0))</f>
        <v>129</v>
      </c>
      <c r="R592" s="73">
        <f t="shared" si="67"/>
        <v>652</v>
      </c>
      <c r="S592" s="76">
        <f t="shared" si="68"/>
        <v>0.37399617590822182</v>
      </c>
      <c r="T592" s="74">
        <f t="shared" si="69"/>
        <v>0.18699808795411091</v>
      </c>
    </row>
    <row r="593" spans="3:20" ht="15" customHeight="1" thickBot="1" x14ac:dyDescent="0.35">
      <c r="C593" s="84" t="s">
        <v>67</v>
      </c>
      <c r="D593" s="52" t="s">
        <v>64</v>
      </c>
      <c r="E593" s="53">
        <v>91</v>
      </c>
      <c r="F593" s="53">
        <v>2</v>
      </c>
      <c r="G593" s="53">
        <v>2</v>
      </c>
      <c r="H593" s="53">
        <v>1</v>
      </c>
      <c r="I593" s="53">
        <v>523</v>
      </c>
      <c r="J593" s="53" t="s">
        <v>21</v>
      </c>
      <c r="K593" s="54">
        <v>20920</v>
      </c>
      <c r="L593" s="54">
        <v>41840</v>
      </c>
      <c r="M593" s="72">
        <f t="shared" si="63"/>
        <v>1743.3333333333333</v>
      </c>
      <c r="N593" s="72">
        <f t="shared" si="64"/>
        <v>3486.6666666666665</v>
      </c>
      <c r="O593" s="93">
        <f t="shared" si="65"/>
        <v>0.3</v>
      </c>
      <c r="P593" s="51">
        <f t="shared" si="66"/>
        <v>0.15</v>
      </c>
      <c r="Q593" s="66">
        <f>IF(OR(E593="",F593=""),"",ROUND((Supuestos!$B$2+Supuestos!$B$3)*(Supuestos!$B$4+Supuestos!$B$5*E593/Supuestos!$B$6)*IFERROR(VLOOKUP(TRIM(C593),Supuestos!$A$17:$B$29,2,FALSE),IFERROR(VLOOKUP(TRIM(D593),Supuestos!$A$17:$B$29,2,FALSE),1))+Supuestos!$B$7*VLOOKUP(MIN(F593,4),Supuestos!$D$2:$E$5,2,TRUE)+Supuestos!$B$8,0))</f>
        <v>129</v>
      </c>
      <c r="R593" s="73">
        <f t="shared" si="67"/>
        <v>652</v>
      </c>
      <c r="S593" s="76">
        <f t="shared" si="68"/>
        <v>0.37399617590822182</v>
      </c>
      <c r="T593" s="74">
        <f t="shared" si="69"/>
        <v>0.18699808795411091</v>
      </c>
    </row>
    <row r="594" spans="3:20" ht="15" customHeight="1" thickBot="1" x14ac:dyDescent="0.35">
      <c r="C594" s="84" t="s">
        <v>67</v>
      </c>
      <c r="D594" s="52" t="s">
        <v>64</v>
      </c>
      <c r="E594" s="53">
        <v>85</v>
      </c>
      <c r="F594" s="53">
        <v>2</v>
      </c>
      <c r="G594" s="53">
        <v>2</v>
      </c>
      <c r="H594" s="53">
        <v>1</v>
      </c>
      <c r="I594" s="53">
        <v>504</v>
      </c>
      <c r="J594" s="53" t="s">
        <v>21</v>
      </c>
      <c r="K594" s="54">
        <v>20160</v>
      </c>
      <c r="L594" s="54">
        <v>40320</v>
      </c>
      <c r="M594" s="72">
        <f t="shared" si="63"/>
        <v>1680</v>
      </c>
      <c r="N594" s="72">
        <f t="shared" si="64"/>
        <v>3360</v>
      </c>
      <c r="O594" s="93">
        <f t="shared" si="65"/>
        <v>0.3</v>
      </c>
      <c r="P594" s="51">
        <f t="shared" si="66"/>
        <v>0.15</v>
      </c>
      <c r="Q594" s="66">
        <f>IF(OR(E594="",F594=""),"",ROUND((Supuestos!$B$2+Supuestos!$B$3)*(Supuestos!$B$4+Supuestos!$B$5*E594/Supuestos!$B$6)*IFERROR(VLOOKUP(TRIM(C594),Supuestos!$A$17:$B$29,2,FALSE),IFERROR(VLOOKUP(TRIM(D594),Supuestos!$A$17:$B$29,2,FALSE),1))+Supuestos!$B$7*VLOOKUP(MIN(F594,4),Supuestos!$D$2:$E$5,2,TRUE)+Supuestos!$B$8,0))</f>
        <v>127</v>
      </c>
      <c r="R594" s="73">
        <f t="shared" si="67"/>
        <v>631</v>
      </c>
      <c r="S594" s="76">
        <f t="shared" si="68"/>
        <v>0.37559523809523809</v>
      </c>
      <c r="T594" s="74">
        <f t="shared" si="69"/>
        <v>0.18779761904761905</v>
      </c>
    </row>
    <row r="595" spans="3:20" ht="15" customHeight="1" thickBot="1" x14ac:dyDescent="0.35">
      <c r="C595" s="84" t="s">
        <v>67</v>
      </c>
      <c r="D595" s="52" t="s">
        <v>64</v>
      </c>
      <c r="E595" s="53">
        <v>84</v>
      </c>
      <c r="F595" s="53">
        <v>2</v>
      </c>
      <c r="G595" s="53">
        <v>2</v>
      </c>
      <c r="H595" s="53">
        <v>1</v>
      </c>
      <c r="I595" s="53">
        <v>501</v>
      </c>
      <c r="J595" s="53" t="s">
        <v>21</v>
      </c>
      <c r="K595" s="54">
        <v>20040</v>
      </c>
      <c r="L595" s="54">
        <v>40080</v>
      </c>
      <c r="M595" s="72">
        <f t="shared" si="63"/>
        <v>1670</v>
      </c>
      <c r="N595" s="72">
        <f t="shared" si="64"/>
        <v>3340</v>
      </c>
      <c r="O595" s="93">
        <f t="shared" si="65"/>
        <v>0.3</v>
      </c>
      <c r="P595" s="51">
        <f t="shared" si="66"/>
        <v>0.15</v>
      </c>
      <c r="Q595" s="66">
        <f>IF(OR(E595="",F595=""),"",ROUND((Supuestos!$B$2+Supuestos!$B$3)*(Supuestos!$B$4+Supuestos!$B$5*E595/Supuestos!$B$6)*IFERROR(VLOOKUP(TRIM(C595),Supuestos!$A$17:$B$29,2,FALSE),IFERROR(VLOOKUP(TRIM(D595),Supuestos!$A$17:$B$29,2,FALSE),1))+Supuestos!$B$7*VLOOKUP(MIN(F595,4),Supuestos!$D$2:$E$5,2,TRUE)+Supuestos!$B$8,0))</f>
        <v>126</v>
      </c>
      <c r="R595" s="73">
        <f t="shared" si="67"/>
        <v>627</v>
      </c>
      <c r="S595" s="76">
        <f t="shared" si="68"/>
        <v>0.37544910179640717</v>
      </c>
      <c r="T595" s="74">
        <f t="shared" si="69"/>
        <v>0.18772455089820358</v>
      </c>
    </row>
    <row r="596" spans="3:20" ht="15" customHeight="1" thickBot="1" x14ac:dyDescent="0.35">
      <c r="C596" s="84" t="s">
        <v>67</v>
      </c>
      <c r="D596" s="52" t="s">
        <v>64</v>
      </c>
      <c r="E596" s="53">
        <v>89</v>
      </c>
      <c r="F596" s="53">
        <v>2</v>
      </c>
      <c r="G596" s="53">
        <v>2</v>
      </c>
      <c r="H596" s="53">
        <v>1</v>
      </c>
      <c r="I596" s="53">
        <v>515</v>
      </c>
      <c r="J596" s="53" t="s">
        <v>21</v>
      </c>
      <c r="K596" s="54">
        <v>20600</v>
      </c>
      <c r="L596" s="54">
        <v>41200</v>
      </c>
      <c r="M596" s="72">
        <f t="shared" si="63"/>
        <v>1716.6666666666667</v>
      </c>
      <c r="N596" s="72">
        <f t="shared" si="64"/>
        <v>3433.3333333333335</v>
      </c>
      <c r="O596" s="93">
        <f t="shared" si="65"/>
        <v>0.3</v>
      </c>
      <c r="P596" s="51">
        <f t="shared" si="66"/>
        <v>0.15</v>
      </c>
      <c r="Q596" s="66">
        <f>IF(OR(E596="",F596=""),"",ROUND((Supuestos!$B$2+Supuestos!$B$3)*(Supuestos!$B$4+Supuestos!$B$5*E596/Supuestos!$B$6)*IFERROR(VLOOKUP(TRIM(C596),Supuestos!$A$17:$B$29,2,FALSE),IFERROR(VLOOKUP(TRIM(D596),Supuestos!$A$17:$B$29,2,FALSE),1))+Supuestos!$B$7*VLOOKUP(MIN(F596,4),Supuestos!$D$2:$E$5,2,TRUE)+Supuestos!$B$8,0))</f>
        <v>128</v>
      </c>
      <c r="R596" s="73">
        <f t="shared" si="67"/>
        <v>643</v>
      </c>
      <c r="S596" s="76">
        <f t="shared" si="68"/>
        <v>0.37456310679611649</v>
      </c>
      <c r="T596" s="74">
        <f t="shared" si="69"/>
        <v>0.18728155339805824</v>
      </c>
    </row>
    <row r="597" spans="3:20" ht="15" customHeight="1" thickBot="1" x14ac:dyDescent="0.35">
      <c r="C597" s="84" t="s">
        <v>67</v>
      </c>
      <c r="D597" s="52" t="s">
        <v>64</v>
      </c>
      <c r="E597" s="53">
        <v>84</v>
      </c>
      <c r="F597" s="53">
        <v>2</v>
      </c>
      <c r="G597" s="53">
        <v>2</v>
      </c>
      <c r="H597" s="53">
        <v>0</v>
      </c>
      <c r="I597" s="53">
        <v>501</v>
      </c>
      <c r="J597" s="53" t="s">
        <v>21</v>
      </c>
      <c r="K597" s="54">
        <v>20040</v>
      </c>
      <c r="L597" s="54">
        <v>40080</v>
      </c>
      <c r="M597" s="72">
        <f t="shared" si="63"/>
        <v>1670</v>
      </c>
      <c r="N597" s="72">
        <f t="shared" si="64"/>
        <v>3340</v>
      </c>
      <c r="O597" s="93">
        <f t="shared" si="65"/>
        <v>0.3</v>
      </c>
      <c r="P597" s="51">
        <f t="shared" si="66"/>
        <v>0.15</v>
      </c>
      <c r="Q597" s="66">
        <f>IF(OR(E597="",F597=""),"",ROUND((Supuestos!$B$2+Supuestos!$B$3)*(Supuestos!$B$4+Supuestos!$B$5*E597/Supuestos!$B$6)*IFERROR(VLOOKUP(TRIM(C597),Supuestos!$A$17:$B$29,2,FALSE),IFERROR(VLOOKUP(TRIM(D597),Supuestos!$A$17:$B$29,2,FALSE),1))+Supuestos!$B$7*VLOOKUP(MIN(F597,4),Supuestos!$D$2:$E$5,2,TRUE)+Supuestos!$B$8,0))</f>
        <v>126</v>
      </c>
      <c r="R597" s="73">
        <f t="shared" si="67"/>
        <v>627</v>
      </c>
      <c r="S597" s="76">
        <f t="shared" si="68"/>
        <v>0.37544910179640717</v>
      </c>
      <c r="T597" s="74">
        <f t="shared" si="69"/>
        <v>0.18772455089820358</v>
      </c>
    </row>
    <row r="598" spans="3:20" ht="15" customHeight="1" thickBot="1" x14ac:dyDescent="0.35">
      <c r="C598" s="84" t="s">
        <v>67</v>
      </c>
      <c r="D598" s="52" t="s">
        <v>64</v>
      </c>
      <c r="E598" s="53">
        <v>89</v>
      </c>
      <c r="F598" s="53">
        <v>2</v>
      </c>
      <c r="G598" s="53">
        <v>2</v>
      </c>
      <c r="H598" s="53">
        <v>1</v>
      </c>
      <c r="I598" s="53">
        <v>517</v>
      </c>
      <c r="J598" s="53" t="s">
        <v>21</v>
      </c>
      <c r="K598" s="54">
        <v>20680</v>
      </c>
      <c r="L598" s="54">
        <v>41360</v>
      </c>
      <c r="M598" s="72">
        <f t="shared" si="63"/>
        <v>1723.3333333333333</v>
      </c>
      <c r="N598" s="72">
        <f t="shared" si="64"/>
        <v>3446.6666666666665</v>
      </c>
      <c r="O598" s="93">
        <f t="shared" si="65"/>
        <v>0.3</v>
      </c>
      <c r="P598" s="51">
        <f t="shared" si="66"/>
        <v>0.15</v>
      </c>
      <c r="Q598" s="66">
        <f>IF(OR(E598="",F598=""),"",ROUND((Supuestos!$B$2+Supuestos!$B$3)*(Supuestos!$B$4+Supuestos!$B$5*E598/Supuestos!$B$6)*IFERROR(VLOOKUP(TRIM(C598),Supuestos!$A$17:$B$29,2,FALSE),IFERROR(VLOOKUP(TRIM(D598),Supuestos!$A$17:$B$29,2,FALSE),1))+Supuestos!$B$7*VLOOKUP(MIN(F598,4),Supuestos!$D$2:$E$5,2,TRUE)+Supuestos!$B$8,0))</f>
        <v>128</v>
      </c>
      <c r="R598" s="73">
        <f t="shared" si="67"/>
        <v>645</v>
      </c>
      <c r="S598" s="76">
        <f t="shared" si="68"/>
        <v>0.37427466150870409</v>
      </c>
      <c r="T598" s="74">
        <f t="shared" si="69"/>
        <v>0.18713733075435204</v>
      </c>
    </row>
    <row r="599" spans="3:20" ht="15" customHeight="1" thickBot="1" x14ac:dyDescent="0.35">
      <c r="C599" s="84" t="s">
        <v>67</v>
      </c>
      <c r="D599" s="52" t="s">
        <v>64</v>
      </c>
      <c r="E599" s="53">
        <v>84</v>
      </c>
      <c r="F599" s="53">
        <v>2</v>
      </c>
      <c r="G599" s="53">
        <v>2</v>
      </c>
      <c r="H599" s="53">
        <v>1</v>
      </c>
      <c r="I599" s="53">
        <v>503</v>
      </c>
      <c r="J599" s="53" t="s">
        <v>21</v>
      </c>
      <c r="K599" s="54">
        <v>20120</v>
      </c>
      <c r="L599" s="54">
        <v>40240</v>
      </c>
      <c r="M599" s="72">
        <f t="shared" si="63"/>
        <v>1676.6666666666667</v>
      </c>
      <c r="N599" s="72">
        <f t="shared" si="64"/>
        <v>3353.3333333333335</v>
      </c>
      <c r="O599" s="93">
        <f t="shared" si="65"/>
        <v>0.3</v>
      </c>
      <c r="P599" s="51">
        <f t="shared" si="66"/>
        <v>0.15</v>
      </c>
      <c r="Q599" s="66">
        <f>IF(OR(E599="",F599=""),"",ROUND((Supuestos!$B$2+Supuestos!$B$3)*(Supuestos!$B$4+Supuestos!$B$5*E599/Supuestos!$B$6)*IFERROR(VLOOKUP(TRIM(C599),Supuestos!$A$17:$B$29,2,FALSE),IFERROR(VLOOKUP(TRIM(D599),Supuestos!$A$17:$B$29,2,FALSE),1))+Supuestos!$B$7*VLOOKUP(MIN(F599,4),Supuestos!$D$2:$E$5,2,TRUE)+Supuestos!$B$8,0))</f>
        <v>126</v>
      </c>
      <c r="R599" s="73">
        <f t="shared" si="67"/>
        <v>629</v>
      </c>
      <c r="S599" s="76">
        <f t="shared" si="68"/>
        <v>0.37514910536779322</v>
      </c>
      <c r="T599" s="74">
        <f t="shared" si="69"/>
        <v>0.18757455268389661</v>
      </c>
    </row>
    <row r="600" spans="3:20" ht="15" customHeight="1" thickBot="1" x14ac:dyDescent="0.35">
      <c r="C600" s="84" t="s">
        <v>67</v>
      </c>
      <c r="D600" s="52" t="s">
        <v>64</v>
      </c>
      <c r="E600" s="53">
        <v>78</v>
      </c>
      <c r="F600" s="53">
        <v>2</v>
      </c>
      <c r="G600" s="53">
        <v>2</v>
      </c>
      <c r="H600" s="53">
        <v>1</v>
      </c>
      <c r="I600" s="53">
        <v>489</v>
      </c>
      <c r="J600" s="53" t="s">
        <v>21</v>
      </c>
      <c r="K600" s="54">
        <v>19560</v>
      </c>
      <c r="L600" s="54">
        <v>39120</v>
      </c>
      <c r="M600" s="72">
        <f t="shared" si="63"/>
        <v>1630</v>
      </c>
      <c r="N600" s="72">
        <f t="shared" si="64"/>
        <v>3260</v>
      </c>
      <c r="O600" s="93">
        <f t="shared" si="65"/>
        <v>0.3</v>
      </c>
      <c r="P600" s="51">
        <f t="shared" si="66"/>
        <v>0.15</v>
      </c>
      <c r="Q600" s="66">
        <f>IF(OR(E600="",F600=""),"",ROUND((Supuestos!$B$2+Supuestos!$B$3)*(Supuestos!$B$4+Supuestos!$B$5*E600/Supuestos!$B$6)*IFERROR(VLOOKUP(TRIM(C600),Supuestos!$A$17:$B$29,2,FALSE),IFERROR(VLOOKUP(TRIM(D600),Supuestos!$A$17:$B$29,2,FALSE),1))+Supuestos!$B$7*VLOOKUP(MIN(F600,4),Supuestos!$D$2:$E$5,2,TRUE)+Supuestos!$B$8,0))</f>
        <v>125</v>
      </c>
      <c r="R600" s="73">
        <f t="shared" si="67"/>
        <v>614</v>
      </c>
      <c r="S600" s="76">
        <f t="shared" si="68"/>
        <v>0.37668711656441717</v>
      </c>
      <c r="T600" s="74">
        <f t="shared" si="69"/>
        <v>0.18834355828220858</v>
      </c>
    </row>
    <row r="601" spans="3:20" ht="15" customHeight="1" thickBot="1" x14ac:dyDescent="0.35">
      <c r="C601" s="84" t="s">
        <v>67</v>
      </c>
      <c r="D601" s="48" t="s">
        <v>64</v>
      </c>
      <c r="E601" s="49">
        <v>84</v>
      </c>
      <c r="F601" s="49">
        <v>2</v>
      </c>
      <c r="G601" s="49">
        <v>2</v>
      </c>
      <c r="H601" s="49">
        <v>1</v>
      </c>
      <c r="I601" s="49">
        <v>503</v>
      </c>
      <c r="J601" s="49" t="s">
        <v>21</v>
      </c>
      <c r="K601" s="50">
        <v>20120</v>
      </c>
      <c r="L601" s="50">
        <v>40240</v>
      </c>
      <c r="M601" s="72">
        <f t="shared" si="63"/>
        <v>1676.6666666666667</v>
      </c>
      <c r="N601" s="72">
        <f t="shared" si="64"/>
        <v>3353.3333333333335</v>
      </c>
      <c r="O601" s="93">
        <f t="shared" si="65"/>
        <v>0.3</v>
      </c>
      <c r="P601" s="51">
        <f t="shared" si="66"/>
        <v>0.15</v>
      </c>
      <c r="Q601" s="66">
        <f>IF(OR(E601="",F601=""),"",ROUND((Supuestos!$B$2+Supuestos!$B$3)*(Supuestos!$B$4+Supuestos!$B$5*E601/Supuestos!$B$6)*IFERROR(VLOOKUP(TRIM(C601),Supuestos!$A$17:$B$29,2,FALSE),IFERROR(VLOOKUP(TRIM(D601),Supuestos!$A$17:$B$29,2,FALSE),1))+Supuestos!$B$7*VLOOKUP(MIN(F601,4),Supuestos!$D$2:$E$5,2,TRUE)+Supuestos!$B$8,0))</f>
        <v>126</v>
      </c>
      <c r="R601" s="73">
        <f t="shared" si="67"/>
        <v>629</v>
      </c>
      <c r="S601" s="76">
        <f t="shared" si="68"/>
        <v>0.37514910536779322</v>
      </c>
      <c r="T601" s="74">
        <f t="shared" si="69"/>
        <v>0.18757455268389661</v>
      </c>
    </row>
    <row r="602" spans="3:20" ht="15" customHeight="1" thickBot="1" x14ac:dyDescent="0.35">
      <c r="C602" s="84" t="s">
        <v>67</v>
      </c>
      <c r="D602" s="52" t="s">
        <v>64</v>
      </c>
      <c r="E602" s="53">
        <v>56</v>
      </c>
      <c r="F602" s="53">
        <v>1</v>
      </c>
      <c r="G602" s="53">
        <v>2</v>
      </c>
      <c r="H602" s="53">
        <v>1</v>
      </c>
      <c r="I602" s="53">
        <v>434</v>
      </c>
      <c r="J602" s="53" t="s">
        <v>22</v>
      </c>
      <c r="K602" s="54">
        <v>17360</v>
      </c>
      <c r="L602" s="54">
        <v>34720</v>
      </c>
      <c r="M602" s="72">
        <f t="shared" si="63"/>
        <v>1446.6666666666667</v>
      </c>
      <c r="N602" s="72">
        <f t="shared" si="64"/>
        <v>2893.3333333333335</v>
      </c>
      <c r="O602" s="93">
        <f t="shared" si="65"/>
        <v>0.3</v>
      </c>
      <c r="P602" s="51">
        <f t="shared" si="66"/>
        <v>0.15</v>
      </c>
      <c r="Q602" s="66">
        <f>IF(OR(E602="",F602=""),"",ROUND((Supuestos!$B$2+Supuestos!$B$3)*(Supuestos!$B$4+Supuestos!$B$5*E602/Supuestos!$B$6)*IFERROR(VLOOKUP(TRIM(C602),Supuestos!$A$17:$B$29,2,FALSE),IFERROR(VLOOKUP(TRIM(D602),Supuestos!$A$17:$B$29,2,FALSE),1))+Supuestos!$B$7*VLOOKUP(MIN(F602,4),Supuestos!$D$2:$E$5,2,TRUE)+Supuestos!$B$8,0))</f>
        <v>114</v>
      </c>
      <c r="R602" s="73">
        <f t="shared" si="67"/>
        <v>548</v>
      </c>
      <c r="S602" s="76">
        <f t="shared" si="68"/>
        <v>0.37880184331797234</v>
      </c>
      <c r="T602" s="74">
        <f t="shared" si="69"/>
        <v>0.18940092165898617</v>
      </c>
    </row>
    <row r="603" spans="3:20" ht="15" customHeight="1" thickBot="1" x14ac:dyDescent="0.35">
      <c r="C603" s="84" t="s">
        <v>68</v>
      </c>
      <c r="D603" s="52" t="s">
        <v>64</v>
      </c>
      <c r="E603" s="53">
        <v>66</v>
      </c>
      <c r="F603" s="53">
        <v>2</v>
      </c>
      <c r="G603" s="53">
        <v>1</v>
      </c>
      <c r="H603" s="53">
        <v>1</v>
      </c>
      <c r="I603" s="53">
        <v>372</v>
      </c>
      <c r="J603" s="53" t="s">
        <v>21</v>
      </c>
      <c r="K603" s="54">
        <v>14880</v>
      </c>
      <c r="L603" s="54">
        <v>29760</v>
      </c>
      <c r="M603" s="72">
        <f t="shared" si="63"/>
        <v>1240</v>
      </c>
      <c r="N603" s="72">
        <f t="shared" si="64"/>
        <v>2480</v>
      </c>
      <c r="O603" s="93">
        <f t="shared" si="65"/>
        <v>0.3</v>
      </c>
      <c r="P603" s="51">
        <f t="shared" si="66"/>
        <v>0.15</v>
      </c>
      <c r="Q603" s="66">
        <f>IF(OR(E603="",F603=""),"",ROUND((Supuestos!$B$2+Supuestos!$B$3)*(Supuestos!$B$4+Supuestos!$B$5*E603/Supuestos!$B$6)*IFERROR(VLOOKUP(TRIM(C603),Supuestos!$A$17:$B$29,2,FALSE),IFERROR(VLOOKUP(TRIM(D603),Supuestos!$A$17:$B$29,2,FALSE),1))+Supuestos!$B$7*VLOOKUP(MIN(F603,4),Supuestos!$D$2:$E$5,2,TRUE)+Supuestos!$B$8,0))</f>
        <v>121</v>
      </c>
      <c r="R603" s="73">
        <f t="shared" si="67"/>
        <v>493</v>
      </c>
      <c r="S603" s="76">
        <f t="shared" si="68"/>
        <v>0.39758064516129032</v>
      </c>
      <c r="T603" s="74">
        <f t="shared" si="69"/>
        <v>0.19879032258064516</v>
      </c>
    </row>
    <row r="604" spans="3:20" ht="15" customHeight="1" thickBot="1" x14ac:dyDescent="0.35">
      <c r="C604" s="84" t="s">
        <v>68</v>
      </c>
      <c r="D604" s="52" t="s">
        <v>64</v>
      </c>
      <c r="E604" s="53">
        <v>41</v>
      </c>
      <c r="F604" s="53">
        <v>1</v>
      </c>
      <c r="G604" s="53">
        <v>0</v>
      </c>
      <c r="H604" s="53">
        <v>1</v>
      </c>
      <c r="I604" s="53">
        <v>350</v>
      </c>
      <c r="J604" s="53" t="s">
        <v>22</v>
      </c>
      <c r="K604" s="54">
        <v>14000</v>
      </c>
      <c r="L604" s="54">
        <v>28000</v>
      </c>
      <c r="M604" s="72">
        <f t="shared" si="63"/>
        <v>1166.6666666666667</v>
      </c>
      <c r="N604" s="72">
        <f t="shared" si="64"/>
        <v>2333.3333333333335</v>
      </c>
      <c r="O604" s="93">
        <f t="shared" si="65"/>
        <v>0.3</v>
      </c>
      <c r="P604" s="51">
        <f t="shared" si="66"/>
        <v>0.15</v>
      </c>
      <c r="Q604" s="66">
        <f>IF(OR(E604="",F604=""),"",ROUND((Supuestos!$B$2+Supuestos!$B$3)*(Supuestos!$B$4+Supuestos!$B$5*E604/Supuestos!$B$6)*IFERROR(VLOOKUP(TRIM(C604),Supuestos!$A$17:$B$29,2,FALSE),IFERROR(VLOOKUP(TRIM(D604),Supuestos!$A$17:$B$29,2,FALSE),1))+Supuestos!$B$7*VLOOKUP(MIN(F604,4),Supuestos!$D$2:$E$5,2,TRUE)+Supuestos!$B$8,0))</f>
        <v>109</v>
      </c>
      <c r="R604" s="73">
        <f t="shared" si="67"/>
        <v>459</v>
      </c>
      <c r="S604" s="76">
        <f t="shared" si="68"/>
        <v>0.39342857142857141</v>
      </c>
      <c r="T604" s="74">
        <f t="shared" si="69"/>
        <v>0.1967142857142857</v>
      </c>
    </row>
    <row r="605" spans="3:20" ht="15" customHeight="1" thickBot="1" x14ac:dyDescent="0.35">
      <c r="C605" s="84" t="s">
        <v>68</v>
      </c>
      <c r="D605" s="52" t="s">
        <v>64</v>
      </c>
      <c r="E605" s="53">
        <v>40</v>
      </c>
      <c r="F605" s="53">
        <v>1</v>
      </c>
      <c r="G605" s="53">
        <v>0</v>
      </c>
      <c r="H605" s="53">
        <v>1</v>
      </c>
      <c r="I605" s="53">
        <v>350</v>
      </c>
      <c r="J605" s="53" t="s">
        <v>22</v>
      </c>
      <c r="K605" s="54">
        <v>14000</v>
      </c>
      <c r="L605" s="54">
        <v>28000</v>
      </c>
      <c r="M605" s="72">
        <f t="shared" si="63"/>
        <v>1166.6666666666667</v>
      </c>
      <c r="N605" s="72">
        <f t="shared" si="64"/>
        <v>2333.3333333333335</v>
      </c>
      <c r="O605" s="93">
        <f t="shared" si="65"/>
        <v>0.3</v>
      </c>
      <c r="P605" s="51">
        <f t="shared" si="66"/>
        <v>0.15</v>
      </c>
      <c r="Q605" s="66">
        <f>IF(OR(E605="",F605=""),"",ROUND((Supuestos!$B$2+Supuestos!$B$3)*(Supuestos!$B$4+Supuestos!$B$5*E605/Supuestos!$B$6)*IFERROR(VLOOKUP(TRIM(C605),Supuestos!$A$17:$B$29,2,FALSE),IFERROR(VLOOKUP(TRIM(D605),Supuestos!$A$17:$B$29,2,FALSE),1))+Supuestos!$B$7*VLOOKUP(MIN(F605,4),Supuestos!$D$2:$E$5,2,TRUE)+Supuestos!$B$8,0))</f>
        <v>109</v>
      </c>
      <c r="R605" s="73">
        <f t="shared" si="67"/>
        <v>459</v>
      </c>
      <c r="S605" s="76">
        <f t="shared" si="68"/>
        <v>0.39342857142857141</v>
      </c>
      <c r="T605" s="74">
        <f t="shared" si="69"/>
        <v>0.1967142857142857</v>
      </c>
    </row>
    <row r="606" spans="3:20" ht="15" customHeight="1" thickBot="1" x14ac:dyDescent="0.35">
      <c r="C606" s="84" t="s">
        <v>68</v>
      </c>
      <c r="D606" s="52" t="s">
        <v>64</v>
      </c>
      <c r="E606" s="53">
        <v>73</v>
      </c>
      <c r="F606" s="53">
        <v>2</v>
      </c>
      <c r="G606" s="53">
        <v>1</v>
      </c>
      <c r="H606" s="53">
        <v>1</v>
      </c>
      <c r="I606" s="53">
        <v>380</v>
      </c>
      <c r="J606" s="53" t="s">
        <v>21</v>
      </c>
      <c r="K606" s="54">
        <v>15200</v>
      </c>
      <c r="L606" s="54">
        <v>30400</v>
      </c>
      <c r="M606" s="72">
        <f t="shared" si="63"/>
        <v>1266.6666666666667</v>
      </c>
      <c r="N606" s="72">
        <f t="shared" si="64"/>
        <v>2533.3333333333335</v>
      </c>
      <c r="O606" s="93">
        <f t="shared" si="65"/>
        <v>0.3</v>
      </c>
      <c r="P606" s="51">
        <f t="shared" si="66"/>
        <v>0.15</v>
      </c>
      <c r="Q606" s="66">
        <f>IF(OR(E606="",F606=""),"",ROUND((Supuestos!$B$2+Supuestos!$B$3)*(Supuestos!$B$4+Supuestos!$B$5*E606/Supuestos!$B$6)*IFERROR(VLOOKUP(TRIM(C606),Supuestos!$A$17:$B$29,2,FALSE),IFERROR(VLOOKUP(TRIM(D606),Supuestos!$A$17:$B$29,2,FALSE),1))+Supuestos!$B$7*VLOOKUP(MIN(F606,4),Supuestos!$D$2:$E$5,2,TRUE)+Supuestos!$B$8,0))</f>
        <v>123</v>
      </c>
      <c r="R606" s="73">
        <f t="shared" si="67"/>
        <v>503</v>
      </c>
      <c r="S606" s="76">
        <f t="shared" si="68"/>
        <v>0.39710526315789474</v>
      </c>
      <c r="T606" s="74">
        <f t="shared" si="69"/>
        <v>0.19855263157894737</v>
      </c>
    </row>
    <row r="607" spans="3:20" ht="15" customHeight="1" thickBot="1" x14ac:dyDescent="0.35">
      <c r="C607" s="84" t="s">
        <v>68</v>
      </c>
      <c r="D607" s="52" t="s">
        <v>64</v>
      </c>
      <c r="E607" s="53">
        <v>41</v>
      </c>
      <c r="F607" s="53">
        <v>1</v>
      </c>
      <c r="G607" s="53">
        <v>0</v>
      </c>
      <c r="H607" s="53">
        <v>1</v>
      </c>
      <c r="I607" s="53">
        <v>350</v>
      </c>
      <c r="J607" s="53" t="s">
        <v>22</v>
      </c>
      <c r="K607" s="54">
        <v>14000</v>
      </c>
      <c r="L607" s="54">
        <v>28000</v>
      </c>
      <c r="M607" s="72">
        <f t="shared" si="63"/>
        <v>1166.6666666666667</v>
      </c>
      <c r="N607" s="72">
        <f t="shared" si="64"/>
        <v>2333.3333333333335</v>
      </c>
      <c r="O607" s="93">
        <f t="shared" si="65"/>
        <v>0.3</v>
      </c>
      <c r="P607" s="51">
        <f t="shared" si="66"/>
        <v>0.15</v>
      </c>
      <c r="Q607" s="66">
        <f>IF(OR(E607="",F607=""),"",ROUND((Supuestos!$B$2+Supuestos!$B$3)*(Supuestos!$B$4+Supuestos!$B$5*E607/Supuestos!$B$6)*IFERROR(VLOOKUP(TRIM(C607),Supuestos!$A$17:$B$29,2,FALSE),IFERROR(VLOOKUP(TRIM(D607),Supuestos!$A$17:$B$29,2,FALSE),1))+Supuestos!$B$7*VLOOKUP(MIN(F607,4),Supuestos!$D$2:$E$5,2,TRUE)+Supuestos!$B$8,0))</f>
        <v>109</v>
      </c>
      <c r="R607" s="73">
        <f t="shared" si="67"/>
        <v>459</v>
      </c>
      <c r="S607" s="76">
        <f t="shared" si="68"/>
        <v>0.39342857142857141</v>
      </c>
      <c r="T607" s="74">
        <f t="shared" si="69"/>
        <v>0.1967142857142857</v>
      </c>
    </row>
    <row r="608" spans="3:20" ht="15" customHeight="1" thickBot="1" x14ac:dyDescent="0.35">
      <c r="C608" s="84" t="s">
        <v>68</v>
      </c>
      <c r="D608" s="52" t="s">
        <v>64</v>
      </c>
      <c r="E608" s="53">
        <v>40</v>
      </c>
      <c r="F608" s="53">
        <v>1</v>
      </c>
      <c r="G608" s="53">
        <v>0</v>
      </c>
      <c r="H608" s="53">
        <v>1</v>
      </c>
      <c r="I608" s="53">
        <v>350</v>
      </c>
      <c r="J608" s="53" t="s">
        <v>22</v>
      </c>
      <c r="K608" s="54">
        <v>14000</v>
      </c>
      <c r="L608" s="54">
        <v>28000</v>
      </c>
      <c r="M608" s="72">
        <f t="shared" si="63"/>
        <v>1166.6666666666667</v>
      </c>
      <c r="N608" s="72">
        <f t="shared" si="64"/>
        <v>2333.3333333333335</v>
      </c>
      <c r="O608" s="93">
        <f t="shared" si="65"/>
        <v>0.3</v>
      </c>
      <c r="P608" s="51">
        <f t="shared" si="66"/>
        <v>0.15</v>
      </c>
      <c r="Q608" s="66">
        <f>IF(OR(E608="",F608=""),"",ROUND((Supuestos!$B$2+Supuestos!$B$3)*(Supuestos!$B$4+Supuestos!$B$5*E608/Supuestos!$B$6)*IFERROR(VLOOKUP(TRIM(C608),Supuestos!$A$17:$B$29,2,FALSE),IFERROR(VLOOKUP(TRIM(D608),Supuestos!$A$17:$B$29,2,FALSE),1))+Supuestos!$B$7*VLOOKUP(MIN(F608,4),Supuestos!$D$2:$E$5,2,TRUE)+Supuestos!$B$8,0))</f>
        <v>109</v>
      </c>
      <c r="R608" s="73">
        <f t="shared" si="67"/>
        <v>459</v>
      </c>
      <c r="S608" s="76">
        <f t="shared" si="68"/>
        <v>0.39342857142857141</v>
      </c>
      <c r="T608" s="74">
        <f t="shared" si="69"/>
        <v>0.1967142857142857</v>
      </c>
    </row>
    <row r="609" spans="3:20" ht="15" customHeight="1" thickBot="1" x14ac:dyDescent="0.35">
      <c r="C609" s="84" t="s">
        <v>68</v>
      </c>
      <c r="D609" s="52" t="s">
        <v>64</v>
      </c>
      <c r="E609" s="53">
        <v>73</v>
      </c>
      <c r="F609" s="53">
        <v>2</v>
      </c>
      <c r="G609" s="53">
        <v>1</v>
      </c>
      <c r="H609" s="53">
        <v>1</v>
      </c>
      <c r="I609" s="53">
        <v>381</v>
      </c>
      <c r="J609" s="53" t="s">
        <v>21</v>
      </c>
      <c r="K609" s="54">
        <v>15240</v>
      </c>
      <c r="L609" s="54">
        <v>30480</v>
      </c>
      <c r="M609" s="72">
        <f t="shared" si="63"/>
        <v>1270</v>
      </c>
      <c r="N609" s="72">
        <f t="shared" si="64"/>
        <v>2540</v>
      </c>
      <c r="O609" s="93">
        <f t="shared" si="65"/>
        <v>0.3</v>
      </c>
      <c r="P609" s="51">
        <f t="shared" si="66"/>
        <v>0.15</v>
      </c>
      <c r="Q609" s="66">
        <f>IF(OR(E609="",F609=""),"",ROUND((Supuestos!$B$2+Supuestos!$B$3)*(Supuestos!$B$4+Supuestos!$B$5*E609/Supuestos!$B$6)*IFERROR(VLOOKUP(TRIM(C609),Supuestos!$A$17:$B$29,2,FALSE),IFERROR(VLOOKUP(TRIM(D609),Supuestos!$A$17:$B$29,2,FALSE),1))+Supuestos!$B$7*VLOOKUP(MIN(F609,4),Supuestos!$D$2:$E$5,2,TRUE)+Supuestos!$B$8,0))</f>
        <v>123</v>
      </c>
      <c r="R609" s="73">
        <f t="shared" si="67"/>
        <v>504</v>
      </c>
      <c r="S609" s="76">
        <f t="shared" si="68"/>
        <v>0.3968503937007874</v>
      </c>
      <c r="T609" s="74">
        <f t="shared" si="69"/>
        <v>0.1984251968503937</v>
      </c>
    </row>
    <row r="610" spans="3:20" ht="15" customHeight="1" thickBot="1" x14ac:dyDescent="0.35">
      <c r="C610" s="84" t="s">
        <v>68</v>
      </c>
      <c r="D610" s="48" t="s">
        <v>64</v>
      </c>
      <c r="E610" s="49">
        <v>30</v>
      </c>
      <c r="F610" s="49">
        <v>1</v>
      </c>
      <c r="G610" s="49">
        <v>0</v>
      </c>
      <c r="H610" s="49">
        <v>1</v>
      </c>
      <c r="I610" s="49">
        <v>350</v>
      </c>
      <c r="J610" s="49" t="s">
        <v>22</v>
      </c>
      <c r="K610" s="50">
        <v>14000</v>
      </c>
      <c r="L610" s="50">
        <v>28000</v>
      </c>
      <c r="M610" s="72">
        <f t="shared" si="63"/>
        <v>1166.6666666666667</v>
      </c>
      <c r="N610" s="72">
        <f t="shared" si="64"/>
        <v>2333.3333333333335</v>
      </c>
      <c r="O610" s="93">
        <f t="shared" si="65"/>
        <v>0.3</v>
      </c>
      <c r="P610" s="51">
        <f t="shared" si="66"/>
        <v>0.15</v>
      </c>
      <c r="Q610" s="66">
        <f>IF(OR(E610="",F610=""),"",ROUND((Supuestos!$B$2+Supuestos!$B$3)*(Supuestos!$B$4+Supuestos!$B$5*E610/Supuestos!$B$6)*IFERROR(VLOOKUP(TRIM(C610),Supuestos!$A$17:$B$29,2,FALSE),IFERROR(VLOOKUP(TRIM(D610),Supuestos!$A$17:$B$29,2,FALSE),1))+Supuestos!$B$7*VLOOKUP(MIN(F610,4),Supuestos!$D$2:$E$5,2,TRUE)+Supuestos!$B$8,0))</f>
        <v>106</v>
      </c>
      <c r="R610" s="73">
        <f t="shared" si="67"/>
        <v>456</v>
      </c>
      <c r="S610" s="76">
        <f t="shared" si="68"/>
        <v>0.39085714285714285</v>
      </c>
      <c r="T610" s="74">
        <f t="shared" si="69"/>
        <v>0.19542857142857142</v>
      </c>
    </row>
    <row r="611" spans="3:20" ht="15" customHeight="1" thickBot="1" x14ac:dyDescent="0.35">
      <c r="C611" s="84" t="s">
        <v>68</v>
      </c>
      <c r="D611" s="52" t="s">
        <v>64</v>
      </c>
      <c r="E611" s="53">
        <v>56</v>
      </c>
      <c r="F611" s="53">
        <v>2</v>
      </c>
      <c r="G611" s="53">
        <v>1</v>
      </c>
      <c r="H611" s="53">
        <v>1</v>
      </c>
      <c r="I611" s="53">
        <v>350</v>
      </c>
      <c r="J611" s="53" t="s">
        <v>21</v>
      </c>
      <c r="K611" s="54">
        <v>14000</v>
      </c>
      <c r="L611" s="54">
        <v>28000</v>
      </c>
      <c r="M611" s="72">
        <f t="shared" si="63"/>
        <v>1166.6666666666667</v>
      </c>
      <c r="N611" s="72">
        <f t="shared" si="64"/>
        <v>2333.3333333333335</v>
      </c>
      <c r="O611" s="93">
        <f t="shared" si="65"/>
        <v>0.3</v>
      </c>
      <c r="P611" s="51">
        <f t="shared" si="66"/>
        <v>0.15</v>
      </c>
      <c r="Q611" s="66">
        <f>IF(OR(E611="",F611=""),"",ROUND((Supuestos!$B$2+Supuestos!$B$3)*(Supuestos!$B$4+Supuestos!$B$5*E611/Supuestos!$B$6)*IFERROR(VLOOKUP(TRIM(C611),Supuestos!$A$17:$B$29,2,FALSE),IFERROR(VLOOKUP(TRIM(D611),Supuestos!$A$17:$B$29,2,FALSE),1))+Supuestos!$B$7*VLOOKUP(MIN(F611,4),Supuestos!$D$2:$E$5,2,TRUE)+Supuestos!$B$8,0))</f>
        <v>118</v>
      </c>
      <c r="R611" s="73">
        <f t="shared" si="67"/>
        <v>468</v>
      </c>
      <c r="S611" s="76">
        <f t="shared" si="68"/>
        <v>0.40114285714285713</v>
      </c>
      <c r="T611" s="74">
        <f t="shared" si="69"/>
        <v>0.20057142857142857</v>
      </c>
    </row>
    <row r="612" spans="3:20" ht="19.95" customHeight="1" thickBot="1" x14ac:dyDescent="0.35">
      <c r="C612" s="84" t="s">
        <v>69</v>
      </c>
      <c r="D612" s="52" t="s">
        <v>64</v>
      </c>
      <c r="E612" s="53">
        <v>67</v>
      </c>
      <c r="F612" s="53">
        <v>2</v>
      </c>
      <c r="G612" s="53">
        <v>1</v>
      </c>
      <c r="H612" s="53">
        <v>1</v>
      </c>
      <c r="I612" s="53">
        <v>425</v>
      </c>
      <c r="J612" s="53" t="s">
        <v>21</v>
      </c>
      <c r="K612" s="54">
        <v>17000</v>
      </c>
      <c r="L612" s="54">
        <v>34000</v>
      </c>
      <c r="M612" s="72">
        <f t="shared" si="63"/>
        <v>1416.6666666666667</v>
      </c>
      <c r="N612" s="72">
        <f t="shared" si="64"/>
        <v>2833.3333333333335</v>
      </c>
      <c r="O612" s="93">
        <f t="shared" si="65"/>
        <v>0.3</v>
      </c>
      <c r="P612" s="51">
        <f t="shared" si="66"/>
        <v>0.15</v>
      </c>
      <c r="Q612" s="66">
        <f>IF(OR(E612="",F612=""),"",ROUND((Supuestos!$B$2+Supuestos!$B$3)*(Supuestos!$B$4+Supuestos!$B$5*E612/Supuestos!$B$6)*IFERROR(VLOOKUP(TRIM(C612),Supuestos!$A$17:$B$29,2,FALSE),IFERROR(VLOOKUP(TRIM(D612),Supuestos!$A$17:$B$29,2,FALSE),1))+Supuestos!$B$7*VLOOKUP(MIN(F612,4),Supuestos!$D$2:$E$5,2,TRUE)+Supuestos!$B$8,0))</f>
        <v>121</v>
      </c>
      <c r="R612" s="73">
        <f t="shared" si="67"/>
        <v>546</v>
      </c>
      <c r="S612" s="76">
        <f t="shared" si="68"/>
        <v>0.38541176470588234</v>
      </c>
      <c r="T612" s="74">
        <f t="shared" si="69"/>
        <v>0.19270588235294117</v>
      </c>
    </row>
    <row r="613" spans="3:20" ht="19.95" customHeight="1" thickBot="1" x14ac:dyDescent="0.35">
      <c r="C613" s="84" t="s">
        <v>69</v>
      </c>
      <c r="D613" s="52" t="s">
        <v>64</v>
      </c>
      <c r="E613" s="53">
        <v>67</v>
      </c>
      <c r="F613" s="53">
        <v>2</v>
      </c>
      <c r="G613" s="53">
        <v>1</v>
      </c>
      <c r="H613" s="53">
        <v>1</v>
      </c>
      <c r="I613" s="53">
        <v>427</v>
      </c>
      <c r="J613" s="53" t="s">
        <v>21</v>
      </c>
      <c r="K613" s="54">
        <v>17080</v>
      </c>
      <c r="L613" s="54">
        <v>34160</v>
      </c>
      <c r="M613" s="72">
        <f t="shared" si="63"/>
        <v>1423.3333333333333</v>
      </c>
      <c r="N613" s="72">
        <f t="shared" si="64"/>
        <v>2846.6666666666665</v>
      </c>
      <c r="O613" s="93">
        <f t="shared" si="65"/>
        <v>0.3</v>
      </c>
      <c r="P613" s="51">
        <f t="shared" si="66"/>
        <v>0.15</v>
      </c>
      <c r="Q613" s="66">
        <f>IF(OR(E613="",F613=""),"",ROUND((Supuestos!$B$2+Supuestos!$B$3)*(Supuestos!$B$4+Supuestos!$B$5*E613/Supuestos!$B$6)*IFERROR(VLOOKUP(TRIM(C613),Supuestos!$A$17:$B$29,2,FALSE),IFERROR(VLOOKUP(TRIM(D613),Supuestos!$A$17:$B$29,2,FALSE),1))+Supuestos!$B$7*VLOOKUP(MIN(F613,4),Supuestos!$D$2:$E$5,2,TRUE)+Supuestos!$B$8,0))</f>
        <v>121</v>
      </c>
      <c r="R613" s="73">
        <f t="shared" si="67"/>
        <v>548</v>
      </c>
      <c r="S613" s="76">
        <f t="shared" si="68"/>
        <v>0.38501170960187353</v>
      </c>
      <c r="T613" s="74">
        <f t="shared" si="69"/>
        <v>0.19250585480093677</v>
      </c>
    </row>
    <row r="614" spans="3:20" ht="19.95" customHeight="1" thickBot="1" x14ac:dyDescent="0.35">
      <c r="C614" s="84" t="s">
        <v>69</v>
      </c>
      <c r="D614" s="52" t="s">
        <v>64</v>
      </c>
      <c r="E614" s="53">
        <v>82</v>
      </c>
      <c r="F614" s="53">
        <v>2</v>
      </c>
      <c r="G614" s="53">
        <v>1</v>
      </c>
      <c r="H614" s="53">
        <v>0</v>
      </c>
      <c r="I614" s="53">
        <v>454</v>
      </c>
      <c r="J614" s="53" t="s">
        <v>21</v>
      </c>
      <c r="K614" s="54">
        <v>18160</v>
      </c>
      <c r="L614" s="54">
        <v>36320</v>
      </c>
      <c r="M614" s="72">
        <f t="shared" si="63"/>
        <v>1513.3333333333333</v>
      </c>
      <c r="N614" s="72">
        <f t="shared" si="64"/>
        <v>3026.6666666666665</v>
      </c>
      <c r="O614" s="93">
        <f t="shared" si="65"/>
        <v>0.3</v>
      </c>
      <c r="P614" s="51">
        <f t="shared" si="66"/>
        <v>0.15</v>
      </c>
      <c r="Q614" s="66">
        <f>IF(OR(E614="",F614=""),"",ROUND((Supuestos!$B$2+Supuestos!$B$3)*(Supuestos!$B$4+Supuestos!$B$5*E614/Supuestos!$B$6)*IFERROR(VLOOKUP(TRIM(C614),Supuestos!$A$17:$B$29,2,FALSE),IFERROR(VLOOKUP(TRIM(D614),Supuestos!$A$17:$B$29,2,FALSE),1))+Supuestos!$B$7*VLOOKUP(MIN(F614,4),Supuestos!$D$2:$E$5,2,TRUE)+Supuestos!$B$8,0))</f>
        <v>126</v>
      </c>
      <c r="R614" s="73">
        <f t="shared" si="67"/>
        <v>580</v>
      </c>
      <c r="S614" s="76">
        <f t="shared" si="68"/>
        <v>0.38325991189427316</v>
      </c>
      <c r="T614" s="74">
        <f t="shared" si="69"/>
        <v>0.19162995594713658</v>
      </c>
    </row>
    <row r="615" spans="3:20" ht="19.95" customHeight="1" thickBot="1" x14ac:dyDescent="0.35">
      <c r="C615" s="84" t="s">
        <v>69</v>
      </c>
      <c r="D615" s="52" t="s">
        <v>64</v>
      </c>
      <c r="E615" s="53">
        <v>68</v>
      </c>
      <c r="F615" s="53">
        <v>2</v>
      </c>
      <c r="G615" s="53">
        <v>1</v>
      </c>
      <c r="H615" s="53">
        <v>0</v>
      </c>
      <c r="I615" s="53">
        <v>428</v>
      </c>
      <c r="J615" s="53" t="s">
        <v>21</v>
      </c>
      <c r="K615" s="54">
        <v>17120</v>
      </c>
      <c r="L615" s="54">
        <v>34240</v>
      </c>
      <c r="M615" s="72">
        <f t="shared" si="63"/>
        <v>1426.6666666666667</v>
      </c>
      <c r="N615" s="72">
        <f t="shared" si="64"/>
        <v>2853.3333333333335</v>
      </c>
      <c r="O615" s="93">
        <f t="shared" si="65"/>
        <v>0.3</v>
      </c>
      <c r="P615" s="51">
        <f t="shared" si="66"/>
        <v>0.15</v>
      </c>
      <c r="Q615" s="66">
        <f>IF(OR(E615="",F615=""),"",ROUND((Supuestos!$B$2+Supuestos!$B$3)*(Supuestos!$B$4+Supuestos!$B$5*E615/Supuestos!$B$6)*IFERROR(VLOOKUP(TRIM(C615),Supuestos!$A$17:$B$29,2,FALSE),IFERROR(VLOOKUP(TRIM(D615),Supuestos!$A$17:$B$29,2,FALSE),1))+Supuestos!$B$7*VLOOKUP(MIN(F615,4),Supuestos!$D$2:$E$5,2,TRUE)+Supuestos!$B$8,0))</f>
        <v>121</v>
      </c>
      <c r="R615" s="73">
        <f t="shared" si="67"/>
        <v>549</v>
      </c>
      <c r="S615" s="76">
        <f t="shared" si="68"/>
        <v>0.38481308411214954</v>
      </c>
      <c r="T615" s="74">
        <f t="shared" si="69"/>
        <v>0.19240654205607477</v>
      </c>
    </row>
    <row r="616" spans="3:20" ht="19.95" customHeight="1" thickBot="1" x14ac:dyDescent="0.35">
      <c r="C616" s="84" t="s">
        <v>69</v>
      </c>
      <c r="D616" s="52" t="s">
        <v>64</v>
      </c>
      <c r="E616" s="53">
        <v>67</v>
      </c>
      <c r="F616" s="53">
        <v>2</v>
      </c>
      <c r="G616" s="53">
        <v>0</v>
      </c>
      <c r="H616" s="53">
        <v>1</v>
      </c>
      <c r="I616" s="53">
        <v>409</v>
      </c>
      <c r="J616" s="53" t="s">
        <v>21</v>
      </c>
      <c r="K616" s="54">
        <v>16360</v>
      </c>
      <c r="L616" s="54">
        <v>32720</v>
      </c>
      <c r="M616" s="72">
        <f t="shared" si="63"/>
        <v>1363.3333333333333</v>
      </c>
      <c r="N616" s="72">
        <f t="shared" si="64"/>
        <v>2726.6666666666665</v>
      </c>
      <c r="O616" s="93">
        <f t="shared" si="65"/>
        <v>0.30000000000000004</v>
      </c>
      <c r="P616" s="51">
        <f t="shared" si="66"/>
        <v>0.15000000000000002</v>
      </c>
      <c r="Q616" s="66">
        <f>IF(OR(E616="",F616=""),"",ROUND((Supuestos!$B$2+Supuestos!$B$3)*(Supuestos!$B$4+Supuestos!$B$5*E616/Supuestos!$B$6)*IFERROR(VLOOKUP(TRIM(C616),Supuestos!$A$17:$B$29,2,FALSE),IFERROR(VLOOKUP(TRIM(D616),Supuestos!$A$17:$B$29,2,FALSE),1))+Supuestos!$B$7*VLOOKUP(MIN(F616,4),Supuestos!$D$2:$E$5,2,TRUE)+Supuestos!$B$8,0))</f>
        <v>121</v>
      </c>
      <c r="R616" s="73">
        <f t="shared" si="67"/>
        <v>530</v>
      </c>
      <c r="S616" s="76">
        <f t="shared" si="68"/>
        <v>0.38875305623471884</v>
      </c>
      <c r="T616" s="74">
        <f t="shared" si="69"/>
        <v>0.19437652811735942</v>
      </c>
    </row>
    <row r="617" spans="3:20" ht="19.95" customHeight="1" thickBot="1" x14ac:dyDescent="0.35">
      <c r="C617" s="84" t="s">
        <v>69</v>
      </c>
      <c r="D617" s="52" t="s">
        <v>64</v>
      </c>
      <c r="E617" s="53">
        <v>67</v>
      </c>
      <c r="F617" s="53">
        <v>2</v>
      </c>
      <c r="G617" s="53">
        <v>1</v>
      </c>
      <c r="H617" s="53">
        <v>0</v>
      </c>
      <c r="I617" s="53">
        <v>430</v>
      </c>
      <c r="J617" s="53" t="s">
        <v>21</v>
      </c>
      <c r="K617" s="54">
        <v>17200</v>
      </c>
      <c r="L617" s="54">
        <v>34400</v>
      </c>
      <c r="M617" s="72">
        <f t="shared" si="63"/>
        <v>1433.3333333333333</v>
      </c>
      <c r="N617" s="72">
        <f t="shared" si="64"/>
        <v>2866.6666666666665</v>
      </c>
      <c r="O617" s="93">
        <f t="shared" si="65"/>
        <v>0.3</v>
      </c>
      <c r="P617" s="51">
        <f t="shared" si="66"/>
        <v>0.15</v>
      </c>
      <c r="Q617" s="66">
        <f>IF(OR(E617="",F617=""),"",ROUND((Supuestos!$B$2+Supuestos!$B$3)*(Supuestos!$B$4+Supuestos!$B$5*E617/Supuestos!$B$6)*IFERROR(VLOOKUP(TRIM(C617),Supuestos!$A$17:$B$29,2,FALSE),IFERROR(VLOOKUP(TRIM(D617),Supuestos!$A$17:$B$29,2,FALSE),1))+Supuestos!$B$7*VLOOKUP(MIN(F617,4),Supuestos!$D$2:$E$5,2,TRUE)+Supuestos!$B$8,0))</f>
        <v>121</v>
      </c>
      <c r="R617" s="73">
        <f t="shared" si="67"/>
        <v>551</v>
      </c>
      <c r="S617" s="76">
        <f t="shared" si="68"/>
        <v>0.38441860465116279</v>
      </c>
      <c r="T617" s="74">
        <f t="shared" si="69"/>
        <v>0.19220930232558139</v>
      </c>
    </row>
    <row r="618" spans="3:20" ht="15" customHeight="1" thickBot="1" x14ac:dyDescent="0.35">
      <c r="C618" s="84" t="s">
        <v>70</v>
      </c>
      <c r="D618" s="52" t="s">
        <v>64</v>
      </c>
      <c r="E618" s="53">
        <v>78</v>
      </c>
      <c r="F618" s="53">
        <v>2</v>
      </c>
      <c r="G618" s="53">
        <v>2</v>
      </c>
      <c r="H618" s="53">
        <v>1</v>
      </c>
      <c r="I618" s="53">
        <v>506</v>
      </c>
      <c r="J618" s="53" t="s">
        <v>21</v>
      </c>
      <c r="K618" s="54">
        <v>20240</v>
      </c>
      <c r="L618" s="54">
        <v>40480</v>
      </c>
      <c r="M618" s="72">
        <f t="shared" si="63"/>
        <v>1686.6666666666667</v>
      </c>
      <c r="N618" s="72">
        <f t="shared" si="64"/>
        <v>3373.3333333333335</v>
      </c>
      <c r="O618" s="93">
        <f t="shared" si="65"/>
        <v>0.3</v>
      </c>
      <c r="P618" s="51">
        <f t="shared" si="66"/>
        <v>0.15</v>
      </c>
      <c r="Q618" s="66">
        <f>IF(OR(E618="",F618=""),"",ROUND((Supuestos!$B$2+Supuestos!$B$3)*(Supuestos!$B$4+Supuestos!$B$5*E618/Supuestos!$B$6)*IFERROR(VLOOKUP(TRIM(C618),Supuestos!$A$17:$B$29,2,FALSE),IFERROR(VLOOKUP(TRIM(D618),Supuestos!$A$17:$B$29,2,FALSE),1))+Supuestos!$B$7*VLOOKUP(MIN(F618,4),Supuestos!$D$2:$E$5,2,TRUE)+Supuestos!$B$8,0))</f>
        <v>125</v>
      </c>
      <c r="R618" s="73">
        <f t="shared" si="67"/>
        <v>631</v>
      </c>
      <c r="S618" s="76">
        <f t="shared" si="68"/>
        <v>0.3741106719367589</v>
      </c>
      <c r="T618" s="74">
        <f t="shared" si="69"/>
        <v>0.18705533596837945</v>
      </c>
    </row>
    <row r="619" spans="3:20" ht="15" customHeight="1" thickBot="1" x14ac:dyDescent="0.35">
      <c r="C619" s="84" t="s">
        <v>70</v>
      </c>
      <c r="D619" s="52" t="s">
        <v>64</v>
      </c>
      <c r="E619" s="53">
        <v>85</v>
      </c>
      <c r="F619" s="53">
        <v>2</v>
      </c>
      <c r="G619" s="53">
        <v>2</v>
      </c>
      <c r="H619" s="53">
        <v>1</v>
      </c>
      <c r="I619" s="53">
        <v>524</v>
      </c>
      <c r="J619" s="53" t="s">
        <v>21</v>
      </c>
      <c r="K619" s="54">
        <v>20960</v>
      </c>
      <c r="L619" s="54">
        <v>41920</v>
      </c>
      <c r="M619" s="72">
        <f t="shared" si="63"/>
        <v>1746.6666666666667</v>
      </c>
      <c r="N619" s="72">
        <f t="shared" si="64"/>
        <v>3493.3333333333335</v>
      </c>
      <c r="O619" s="93">
        <f t="shared" si="65"/>
        <v>0.3</v>
      </c>
      <c r="P619" s="51">
        <f t="shared" si="66"/>
        <v>0.15</v>
      </c>
      <c r="Q619" s="66">
        <f>IF(OR(E619="",F619=""),"",ROUND((Supuestos!$B$2+Supuestos!$B$3)*(Supuestos!$B$4+Supuestos!$B$5*E619/Supuestos!$B$6)*IFERROR(VLOOKUP(TRIM(C619),Supuestos!$A$17:$B$29,2,FALSE),IFERROR(VLOOKUP(TRIM(D619),Supuestos!$A$17:$B$29,2,FALSE),1))+Supuestos!$B$7*VLOOKUP(MIN(F619,4),Supuestos!$D$2:$E$5,2,TRUE)+Supuestos!$B$8,0))</f>
        <v>127</v>
      </c>
      <c r="R619" s="73">
        <f t="shared" si="67"/>
        <v>651</v>
      </c>
      <c r="S619" s="76">
        <f t="shared" si="68"/>
        <v>0.37270992366412214</v>
      </c>
      <c r="T619" s="74">
        <f t="shared" si="69"/>
        <v>0.18635496183206107</v>
      </c>
    </row>
    <row r="620" spans="3:20" ht="15" customHeight="1" thickBot="1" x14ac:dyDescent="0.35">
      <c r="C620" s="84" t="s">
        <v>70</v>
      </c>
      <c r="D620" s="52" t="s">
        <v>64</v>
      </c>
      <c r="E620" s="53">
        <v>77</v>
      </c>
      <c r="F620" s="53">
        <v>2</v>
      </c>
      <c r="G620" s="53">
        <v>1</v>
      </c>
      <c r="H620" s="53">
        <v>1</v>
      </c>
      <c r="I620" s="53">
        <v>504</v>
      </c>
      <c r="J620" s="53" t="s">
        <v>21</v>
      </c>
      <c r="K620" s="54">
        <v>20160</v>
      </c>
      <c r="L620" s="54">
        <v>40320</v>
      </c>
      <c r="M620" s="72">
        <f t="shared" si="63"/>
        <v>1680</v>
      </c>
      <c r="N620" s="72">
        <f t="shared" si="64"/>
        <v>3360</v>
      </c>
      <c r="O620" s="93">
        <f t="shared" si="65"/>
        <v>0.3</v>
      </c>
      <c r="P620" s="51">
        <f t="shared" si="66"/>
        <v>0.15</v>
      </c>
      <c r="Q620" s="66">
        <f>IF(OR(E620="",F620=""),"",ROUND((Supuestos!$B$2+Supuestos!$B$3)*(Supuestos!$B$4+Supuestos!$B$5*E620/Supuestos!$B$6)*IFERROR(VLOOKUP(TRIM(C620),Supuestos!$A$17:$B$29,2,FALSE),IFERROR(VLOOKUP(TRIM(D620),Supuestos!$A$17:$B$29,2,FALSE),1))+Supuestos!$B$7*VLOOKUP(MIN(F620,4),Supuestos!$D$2:$E$5,2,TRUE)+Supuestos!$B$8,0))</f>
        <v>124</v>
      </c>
      <c r="R620" s="73">
        <f t="shared" si="67"/>
        <v>628</v>
      </c>
      <c r="S620" s="76">
        <f t="shared" si="68"/>
        <v>0.37380952380952381</v>
      </c>
      <c r="T620" s="74">
        <f t="shared" si="69"/>
        <v>0.18690476190476191</v>
      </c>
    </row>
    <row r="621" spans="3:20" ht="15" customHeight="1" thickBot="1" x14ac:dyDescent="0.35">
      <c r="C621" s="84" t="s">
        <v>70</v>
      </c>
      <c r="D621" s="52" t="s">
        <v>64</v>
      </c>
      <c r="E621" s="53">
        <v>82</v>
      </c>
      <c r="F621" s="53">
        <v>2</v>
      </c>
      <c r="G621" s="53">
        <v>2</v>
      </c>
      <c r="H621" s="53">
        <v>1</v>
      </c>
      <c r="I621" s="53">
        <v>516</v>
      </c>
      <c r="J621" s="53" t="s">
        <v>21</v>
      </c>
      <c r="K621" s="54">
        <v>20640</v>
      </c>
      <c r="L621" s="54">
        <v>41280</v>
      </c>
      <c r="M621" s="72">
        <f t="shared" si="63"/>
        <v>1720</v>
      </c>
      <c r="N621" s="72">
        <f t="shared" si="64"/>
        <v>3440</v>
      </c>
      <c r="O621" s="93">
        <f t="shared" si="65"/>
        <v>0.3</v>
      </c>
      <c r="P621" s="51">
        <f t="shared" si="66"/>
        <v>0.15</v>
      </c>
      <c r="Q621" s="66">
        <f>IF(OR(E621="",F621=""),"",ROUND((Supuestos!$B$2+Supuestos!$B$3)*(Supuestos!$B$4+Supuestos!$B$5*E621/Supuestos!$B$6)*IFERROR(VLOOKUP(TRIM(C621),Supuestos!$A$17:$B$29,2,FALSE),IFERROR(VLOOKUP(TRIM(D621),Supuestos!$A$17:$B$29,2,FALSE),1))+Supuestos!$B$7*VLOOKUP(MIN(F621,4),Supuestos!$D$2:$E$5,2,TRUE)+Supuestos!$B$8,0))</f>
        <v>126</v>
      </c>
      <c r="R621" s="73">
        <f t="shared" si="67"/>
        <v>642</v>
      </c>
      <c r="S621" s="76">
        <f t="shared" si="68"/>
        <v>0.37325581395348839</v>
      </c>
      <c r="T621" s="74">
        <f t="shared" si="69"/>
        <v>0.1866279069767442</v>
      </c>
    </row>
    <row r="622" spans="3:20" ht="15" customHeight="1" thickBot="1" x14ac:dyDescent="0.35">
      <c r="C622" s="84" t="s">
        <v>70</v>
      </c>
      <c r="D622" s="48" t="s">
        <v>64</v>
      </c>
      <c r="E622" s="49">
        <v>101</v>
      </c>
      <c r="F622" s="49">
        <v>2</v>
      </c>
      <c r="G622" s="49">
        <v>1</v>
      </c>
      <c r="H622" s="49">
        <v>1</v>
      </c>
      <c r="I622" s="49">
        <v>582</v>
      </c>
      <c r="J622" s="49" t="s">
        <v>21</v>
      </c>
      <c r="K622" s="50">
        <v>23280</v>
      </c>
      <c r="L622" s="50">
        <v>46560</v>
      </c>
      <c r="M622" s="72">
        <f t="shared" si="63"/>
        <v>1940</v>
      </c>
      <c r="N622" s="72">
        <f t="shared" si="64"/>
        <v>3880</v>
      </c>
      <c r="O622" s="93">
        <f t="shared" si="65"/>
        <v>0.3</v>
      </c>
      <c r="P622" s="51">
        <f t="shared" si="66"/>
        <v>0.15</v>
      </c>
      <c r="Q622" s="66">
        <f>IF(OR(E622="",F622=""),"",ROUND((Supuestos!$B$2+Supuestos!$B$3)*(Supuestos!$B$4+Supuestos!$B$5*E622/Supuestos!$B$6)*IFERROR(VLOOKUP(TRIM(C622),Supuestos!$A$17:$B$29,2,FALSE),IFERROR(VLOOKUP(TRIM(D622),Supuestos!$A$17:$B$29,2,FALSE),1))+Supuestos!$B$7*VLOOKUP(MIN(F622,4),Supuestos!$D$2:$E$5,2,TRUE)+Supuestos!$B$8,0))</f>
        <v>132</v>
      </c>
      <c r="R622" s="73">
        <f t="shared" si="67"/>
        <v>714</v>
      </c>
      <c r="S622" s="76">
        <f t="shared" si="68"/>
        <v>0.36804123711340209</v>
      </c>
      <c r="T622" s="74">
        <f t="shared" si="69"/>
        <v>0.18402061855670104</v>
      </c>
    </row>
    <row r="623" spans="3:20" ht="15" customHeight="1" thickBot="1" x14ac:dyDescent="0.35">
      <c r="C623" s="84" t="s">
        <v>70</v>
      </c>
      <c r="D623" s="52" t="s">
        <v>64</v>
      </c>
      <c r="E623" s="53">
        <v>72</v>
      </c>
      <c r="F623" s="53">
        <v>2</v>
      </c>
      <c r="G623" s="53">
        <v>1</v>
      </c>
      <c r="H623" s="53">
        <v>1</v>
      </c>
      <c r="I623" s="53">
        <v>495</v>
      </c>
      <c r="J623" s="53" t="s">
        <v>21</v>
      </c>
      <c r="K623" s="54">
        <v>19800</v>
      </c>
      <c r="L623" s="54">
        <v>39600</v>
      </c>
      <c r="M623" s="72">
        <f t="shared" si="63"/>
        <v>1650</v>
      </c>
      <c r="N623" s="72">
        <f t="shared" si="64"/>
        <v>3300</v>
      </c>
      <c r="O623" s="93">
        <f t="shared" si="65"/>
        <v>0.3</v>
      </c>
      <c r="P623" s="51">
        <f t="shared" si="66"/>
        <v>0.15</v>
      </c>
      <c r="Q623" s="66">
        <f>IF(OR(E623="",F623=""),"",ROUND((Supuestos!$B$2+Supuestos!$B$3)*(Supuestos!$B$4+Supuestos!$B$5*E623/Supuestos!$B$6)*IFERROR(VLOOKUP(TRIM(C623),Supuestos!$A$17:$B$29,2,FALSE),IFERROR(VLOOKUP(TRIM(D623),Supuestos!$A$17:$B$29,2,FALSE),1))+Supuestos!$B$7*VLOOKUP(MIN(F623,4),Supuestos!$D$2:$E$5,2,TRUE)+Supuestos!$B$8,0))</f>
        <v>123</v>
      </c>
      <c r="R623" s="73">
        <f t="shared" si="67"/>
        <v>618</v>
      </c>
      <c r="S623" s="76">
        <f t="shared" si="68"/>
        <v>0.37454545454545457</v>
      </c>
      <c r="T623" s="74">
        <f t="shared" si="69"/>
        <v>0.18727272727272729</v>
      </c>
    </row>
    <row r="624" spans="3:20" ht="15" customHeight="1" thickBot="1" x14ac:dyDescent="0.35">
      <c r="C624" s="84" t="s">
        <v>70</v>
      </c>
      <c r="D624" s="52" t="s">
        <v>64</v>
      </c>
      <c r="E624" s="53">
        <v>75</v>
      </c>
      <c r="F624" s="53">
        <v>2</v>
      </c>
      <c r="G624" s="53">
        <v>2</v>
      </c>
      <c r="H624" s="53">
        <v>1</v>
      </c>
      <c r="I624" s="53">
        <v>500</v>
      </c>
      <c r="J624" s="53" t="s">
        <v>21</v>
      </c>
      <c r="K624" s="54">
        <v>20000</v>
      </c>
      <c r="L624" s="54">
        <v>40000</v>
      </c>
      <c r="M624" s="72">
        <f t="shared" si="63"/>
        <v>1666.6666666666667</v>
      </c>
      <c r="N624" s="72">
        <f t="shared" si="64"/>
        <v>3333.3333333333335</v>
      </c>
      <c r="O624" s="93">
        <f t="shared" si="65"/>
        <v>0.3</v>
      </c>
      <c r="P624" s="51">
        <f t="shared" si="66"/>
        <v>0.15</v>
      </c>
      <c r="Q624" s="66">
        <f>IF(OR(E624="",F624=""),"",ROUND((Supuestos!$B$2+Supuestos!$B$3)*(Supuestos!$B$4+Supuestos!$B$5*E624/Supuestos!$B$6)*IFERROR(VLOOKUP(TRIM(C624),Supuestos!$A$17:$B$29,2,FALSE),IFERROR(VLOOKUP(TRIM(D624),Supuestos!$A$17:$B$29,2,FALSE),1))+Supuestos!$B$7*VLOOKUP(MIN(F624,4),Supuestos!$D$2:$E$5,2,TRUE)+Supuestos!$B$8,0))</f>
        <v>124</v>
      </c>
      <c r="R624" s="73">
        <f t="shared" si="67"/>
        <v>624</v>
      </c>
      <c r="S624" s="76">
        <f t="shared" si="68"/>
        <v>0.37440000000000001</v>
      </c>
      <c r="T624" s="74">
        <f t="shared" si="69"/>
        <v>0.18720000000000001</v>
      </c>
    </row>
    <row r="625" spans="3:20" ht="15" customHeight="1" thickBot="1" x14ac:dyDescent="0.35">
      <c r="C625" s="84" t="s">
        <v>70</v>
      </c>
      <c r="D625" s="52" t="s">
        <v>64</v>
      </c>
      <c r="E625" s="53">
        <v>70</v>
      </c>
      <c r="F625" s="53">
        <v>2</v>
      </c>
      <c r="G625" s="53">
        <v>1</v>
      </c>
      <c r="H625" s="53">
        <v>1</v>
      </c>
      <c r="I625" s="53">
        <v>491</v>
      </c>
      <c r="J625" s="53" t="s">
        <v>21</v>
      </c>
      <c r="K625" s="54">
        <v>19640</v>
      </c>
      <c r="L625" s="54">
        <v>39280</v>
      </c>
      <c r="M625" s="72">
        <f t="shared" si="63"/>
        <v>1636.6666666666667</v>
      </c>
      <c r="N625" s="72">
        <f t="shared" si="64"/>
        <v>3273.3333333333335</v>
      </c>
      <c r="O625" s="93">
        <f t="shared" si="65"/>
        <v>0.3</v>
      </c>
      <c r="P625" s="51">
        <f t="shared" si="66"/>
        <v>0.15</v>
      </c>
      <c r="Q625" s="66">
        <f>IF(OR(E625="",F625=""),"",ROUND((Supuestos!$B$2+Supuestos!$B$3)*(Supuestos!$B$4+Supuestos!$B$5*E625/Supuestos!$B$6)*IFERROR(VLOOKUP(TRIM(C625),Supuestos!$A$17:$B$29,2,FALSE),IFERROR(VLOOKUP(TRIM(D625),Supuestos!$A$17:$B$29,2,FALSE),1))+Supuestos!$B$7*VLOOKUP(MIN(F625,4),Supuestos!$D$2:$E$5,2,TRUE)+Supuestos!$B$8,0))</f>
        <v>122</v>
      </c>
      <c r="R625" s="73">
        <f t="shared" si="67"/>
        <v>613</v>
      </c>
      <c r="S625" s="76">
        <f t="shared" si="68"/>
        <v>0.37454175152749491</v>
      </c>
      <c r="T625" s="74">
        <f t="shared" si="69"/>
        <v>0.18727087576374746</v>
      </c>
    </row>
    <row r="626" spans="3:20" ht="15" customHeight="1" thickBot="1" x14ac:dyDescent="0.35">
      <c r="C626" s="84" t="s">
        <v>70</v>
      </c>
      <c r="D626" s="52" t="s">
        <v>64</v>
      </c>
      <c r="E626" s="53">
        <v>70</v>
      </c>
      <c r="F626" s="53">
        <v>2</v>
      </c>
      <c r="G626" s="53">
        <v>2</v>
      </c>
      <c r="H626" s="53">
        <v>1</v>
      </c>
      <c r="I626" s="53">
        <v>491</v>
      </c>
      <c r="J626" s="53" t="s">
        <v>21</v>
      </c>
      <c r="K626" s="54">
        <v>19640</v>
      </c>
      <c r="L626" s="54">
        <v>39280</v>
      </c>
      <c r="M626" s="72">
        <f t="shared" si="63"/>
        <v>1636.6666666666667</v>
      </c>
      <c r="N626" s="72">
        <f t="shared" si="64"/>
        <v>3273.3333333333335</v>
      </c>
      <c r="O626" s="93">
        <f t="shared" si="65"/>
        <v>0.3</v>
      </c>
      <c r="P626" s="51">
        <f t="shared" si="66"/>
        <v>0.15</v>
      </c>
      <c r="Q626" s="66">
        <f>IF(OR(E626="",F626=""),"",ROUND((Supuestos!$B$2+Supuestos!$B$3)*(Supuestos!$B$4+Supuestos!$B$5*E626/Supuestos!$B$6)*IFERROR(VLOOKUP(TRIM(C626),Supuestos!$A$17:$B$29,2,FALSE),IFERROR(VLOOKUP(TRIM(D626),Supuestos!$A$17:$B$29,2,FALSE),1))+Supuestos!$B$7*VLOOKUP(MIN(F626,4),Supuestos!$D$2:$E$5,2,TRUE)+Supuestos!$B$8,0))</f>
        <v>122</v>
      </c>
      <c r="R626" s="73">
        <f t="shared" si="67"/>
        <v>613</v>
      </c>
      <c r="S626" s="76">
        <f t="shared" si="68"/>
        <v>0.37454175152749491</v>
      </c>
      <c r="T626" s="74">
        <f t="shared" si="69"/>
        <v>0.18727087576374746</v>
      </c>
    </row>
    <row r="627" spans="3:20" ht="15" customHeight="1" thickBot="1" x14ac:dyDescent="0.35">
      <c r="C627" s="84" t="s">
        <v>70</v>
      </c>
      <c r="D627" s="52" t="s">
        <v>64</v>
      </c>
      <c r="E627" s="53">
        <v>80</v>
      </c>
      <c r="F627" s="53">
        <v>2</v>
      </c>
      <c r="G627" s="53">
        <v>1</v>
      </c>
      <c r="H627" s="53">
        <v>1</v>
      </c>
      <c r="I627" s="53">
        <v>512</v>
      </c>
      <c r="J627" s="53" t="s">
        <v>21</v>
      </c>
      <c r="K627" s="54">
        <v>20480</v>
      </c>
      <c r="L627" s="54">
        <v>40960</v>
      </c>
      <c r="M627" s="72">
        <f t="shared" si="63"/>
        <v>1706.6666666666667</v>
      </c>
      <c r="N627" s="72">
        <f t="shared" si="64"/>
        <v>3413.3333333333335</v>
      </c>
      <c r="O627" s="93">
        <f t="shared" si="65"/>
        <v>0.3</v>
      </c>
      <c r="P627" s="51">
        <f t="shared" si="66"/>
        <v>0.15</v>
      </c>
      <c r="Q627" s="66">
        <f>IF(OR(E627="",F627=""),"",ROUND((Supuestos!$B$2+Supuestos!$B$3)*(Supuestos!$B$4+Supuestos!$B$5*E627/Supuestos!$B$6)*IFERROR(VLOOKUP(TRIM(C627),Supuestos!$A$17:$B$29,2,FALSE),IFERROR(VLOOKUP(TRIM(D627),Supuestos!$A$17:$B$29,2,FALSE),1))+Supuestos!$B$7*VLOOKUP(MIN(F627,4),Supuestos!$D$2:$E$5,2,TRUE)+Supuestos!$B$8,0))</f>
        <v>125</v>
      </c>
      <c r="R627" s="73">
        <f t="shared" si="67"/>
        <v>637</v>
      </c>
      <c r="S627" s="76">
        <f t="shared" si="68"/>
        <v>0.37324218749999999</v>
      </c>
      <c r="T627" s="74">
        <f t="shared" si="69"/>
        <v>0.18662109374999999</v>
      </c>
    </row>
    <row r="628" spans="3:20" ht="15" customHeight="1" thickBot="1" x14ac:dyDescent="0.35">
      <c r="C628" s="84" t="s">
        <v>70</v>
      </c>
      <c r="D628" s="52" t="s">
        <v>64</v>
      </c>
      <c r="E628" s="53">
        <v>66</v>
      </c>
      <c r="F628" s="53">
        <v>2</v>
      </c>
      <c r="G628" s="53">
        <v>1</v>
      </c>
      <c r="H628" s="53">
        <v>1</v>
      </c>
      <c r="I628" s="53">
        <v>484</v>
      </c>
      <c r="J628" s="53" t="s">
        <v>21</v>
      </c>
      <c r="K628" s="54">
        <v>19360</v>
      </c>
      <c r="L628" s="54">
        <v>38720</v>
      </c>
      <c r="M628" s="72">
        <f t="shared" si="63"/>
        <v>1613.3333333333333</v>
      </c>
      <c r="N628" s="72">
        <f t="shared" si="64"/>
        <v>3226.6666666666665</v>
      </c>
      <c r="O628" s="93">
        <f t="shared" si="65"/>
        <v>0.3</v>
      </c>
      <c r="P628" s="51">
        <f t="shared" si="66"/>
        <v>0.15</v>
      </c>
      <c r="Q628" s="66">
        <f>IF(OR(E628="",F628=""),"",ROUND((Supuestos!$B$2+Supuestos!$B$3)*(Supuestos!$B$4+Supuestos!$B$5*E628/Supuestos!$B$6)*IFERROR(VLOOKUP(TRIM(C628),Supuestos!$A$17:$B$29,2,FALSE),IFERROR(VLOOKUP(TRIM(D628),Supuestos!$A$17:$B$29,2,FALSE),1))+Supuestos!$B$7*VLOOKUP(MIN(F628,4),Supuestos!$D$2:$E$5,2,TRUE)+Supuestos!$B$8,0))</f>
        <v>121</v>
      </c>
      <c r="R628" s="73">
        <f t="shared" si="67"/>
        <v>605</v>
      </c>
      <c r="S628" s="76">
        <f t="shared" si="68"/>
        <v>0.375</v>
      </c>
      <c r="T628" s="74">
        <f t="shared" si="69"/>
        <v>0.1875</v>
      </c>
    </row>
    <row r="629" spans="3:20" ht="15" customHeight="1" thickBot="1" x14ac:dyDescent="0.35">
      <c r="C629" s="84" t="s">
        <v>70</v>
      </c>
      <c r="D629" s="52" t="s">
        <v>64</v>
      </c>
      <c r="E629" s="53">
        <v>75</v>
      </c>
      <c r="F629" s="53">
        <v>2</v>
      </c>
      <c r="G629" s="53">
        <v>1</v>
      </c>
      <c r="H629" s="53">
        <v>1</v>
      </c>
      <c r="I629" s="53">
        <v>500</v>
      </c>
      <c r="J629" s="53" t="s">
        <v>21</v>
      </c>
      <c r="K629" s="54">
        <v>20000</v>
      </c>
      <c r="L629" s="54">
        <v>40000</v>
      </c>
      <c r="M629" s="72">
        <f t="shared" si="63"/>
        <v>1666.6666666666667</v>
      </c>
      <c r="N629" s="72">
        <f t="shared" si="64"/>
        <v>3333.3333333333335</v>
      </c>
      <c r="O629" s="93">
        <f t="shared" si="65"/>
        <v>0.3</v>
      </c>
      <c r="P629" s="51">
        <f t="shared" si="66"/>
        <v>0.15</v>
      </c>
      <c r="Q629" s="66">
        <f>IF(OR(E629="",F629=""),"",ROUND((Supuestos!$B$2+Supuestos!$B$3)*(Supuestos!$B$4+Supuestos!$B$5*E629/Supuestos!$B$6)*IFERROR(VLOOKUP(TRIM(C629),Supuestos!$A$17:$B$29,2,FALSE),IFERROR(VLOOKUP(TRIM(D629),Supuestos!$A$17:$B$29,2,FALSE),1))+Supuestos!$B$7*VLOOKUP(MIN(F629,4),Supuestos!$D$2:$E$5,2,TRUE)+Supuestos!$B$8,0))</f>
        <v>124</v>
      </c>
      <c r="R629" s="73">
        <f t="shared" si="67"/>
        <v>624</v>
      </c>
      <c r="S629" s="76">
        <f t="shared" si="68"/>
        <v>0.37440000000000001</v>
      </c>
      <c r="T629" s="74">
        <f t="shared" si="69"/>
        <v>0.18720000000000001</v>
      </c>
    </row>
    <row r="630" spans="3:20" ht="15" customHeight="1" thickBot="1" x14ac:dyDescent="0.35">
      <c r="C630" s="84" t="s">
        <v>70</v>
      </c>
      <c r="D630" s="52" t="s">
        <v>64</v>
      </c>
      <c r="E630" s="53">
        <v>77</v>
      </c>
      <c r="F630" s="53">
        <v>2</v>
      </c>
      <c r="G630" s="53">
        <v>1</v>
      </c>
      <c r="H630" s="53">
        <v>1</v>
      </c>
      <c r="I630" s="53">
        <v>504</v>
      </c>
      <c r="J630" s="53" t="s">
        <v>21</v>
      </c>
      <c r="K630" s="54">
        <v>20160</v>
      </c>
      <c r="L630" s="54">
        <v>40320</v>
      </c>
      <c r="M630" s="72">
        <f t="shared" si="63"/>
        <v>1680</v>
      </c>
      <c r="N630" s="72">
        <f t="shared" si="64"/>
        <v>3360</v>
      </c>
      <c r="O630" s="93">
        <f t="shared" si="65"/>
        <v>0.3</v>
      </c>
      <c r="P630" s="51">
        <f t="shared" si="66"/>
        <v>0.15</v>
      </c>
      <c r="Q630" s="66">
        <f>IF(OR(E630="",F630=""),"",ROUND((Supuestos!$B$2+Supuestos!$B$3)*(Supuestos!$B$4+Supuestos!$B$5*E630/Supuestos!$B$6)*IFERROR(VLOOKUP(TRIM(C630),Supuestos!$A$17:$B$29,2,FALSE),IFERROR(VLOOKUP(TRIM(D630),Supuestos!$A$17:$B$29,2,FALSE),1))+Supuestos!$B$7*VLOOKUP(MIN(F630,4),Supuestos!$D$2:$E$5,2,TRUE)+Supuestos!$B$8,0))</f>
        <v>124</v>
      </c>
      <c r="R630" s="73">
        <f t="shared" si="67"/>
        <v>628</v>
      </c>
      <c r="S630" s="76">
        <f t="shared" si="68"/>
        <v>0.37380952380952381</v>
      </c>
      <c r="T630" s="74">
        <f t="shared" si="69"/>
        <v>0.18690476190476191</v>
      </c>
    </row>
    <row r="631" spans="3:20" ht="15" customHeight="1" thickBot="1" x14ac:dyDescent="0.35">
      <c r="C631" s="84" t="s">
        <v>70</v>
      </c>
      <c r="D631" s="52" t="s">
        <v>64</v>
      </c>
      <c r="E631" s="53">
        <v>87</v>
      </c>
      <c r="F631" s="53">
        <v>2</v>
      </c>
      <c r="G631" s="53">
        <v>2</v>
      </c>
      <c r="H631" s="53">
        <v>1</v>
      </c>
      <c r="I631" s="53">
        <v>530</v>
      </c>
      <c r="J631" s="53" t="s">
        <v>21</v>
      </c>
      <c r="K631" s="54">
        <v>21200</v>
      </c>
      <c r="L631" s="54">
        <v>42400</v>
      </c>
      <c r="M631" s="72">
        <f t="shared" si="63"/>
        <v>1766.6666666666667</v>
      </c>
      <c r="N631" s="72">
        <f t="shared" si="64"/>
        <v>3533.3333333333335</v>
      </c>
      <c r="O631" s="93">
        <f t="shared" si="65"/>
        <v>0.3</v>
      </c>
      <c r="P631" s="51">
        <f t="shared" si="66"/>
        <v>0.15</v>
      </c>
      <c r="Q631" s="66">
        <f>IF(OR(E631="",F631=""),"",ROUND((Supuestos!$B$2+Supuestos!$B$3)*(Supuestos!$B$4+Supuestos!$B$5*E631/Supuestos!$B$6)*IFERROR(VLOOKUP(TRIM(C631),Supuestos!$A$17:$B$29,2,FALSE),IFERROR(VLOOKUP(TRIM(D631),Supuestos!$A$17:$B$29,2,FALSE),1))+Supuestos!$B$7*VLOOKUP(MIN(F631,4),Supuestos!$D$2:$E$5,2,TRUE)+Supuestos!$B$8,0))</f>
        <v>127</v>
      </c>
      <c r="R631" s="73">
        <f t="shared" si="67"/>
        <v>657</v>
      </c>
      <c r="S631" s="76">
        <f t="shared" si="68"/>
        <v>0.37188679245283018</v>
      </c>
      <c r="T631" s="74">
        <f t="shared" si="69"/>
        <v>0.18594339622641509</v>
      </c>
    </row>
    <row r="632" spans="3:20" ht="15" customHeight="1" thickBot="1" x14ac:dyDescent="0.35">
      <c r="C632" s="84" t="s">
        <v>70</v>
      </c>
      <c r="D632" s="52" t="s">
        <v>64</v>
      </c>
      <c r="E632" s="53">
        <v>80</v>
      </c>
      <c r="F632" s="53">
        <v>2</v>
      </c>
      <c r="G632" s="53">
        <v>1</v>
      </c>
      <c r="H632" s="53">
        <v>1</v>
      </c>
      <c r="I632" s="53">
        <v>511</v>
      </c>
      <c r="J632" s="53" t="s">
        <v>21</v>
      </c>
      <c r="K632" s="54">
        <v>20440</v>
      </c>
      <c r="L632" s="54">
        <v>40880</v>
      </c>
      <c r="M632" s="72">
        <f t="shared" si="63"/>
        <v>1703.3333333333333</v>
      </c>
      <c r="N632" s="72">
        <f t="shared" si="64"/>
        <v>3406.6666666666665</v>
      </c>
      <c r="O632" s="93">
        <f t="shared" si="65"/>
        <v>0.3</v>
      </c>
      <c r="P632" s="51">
        <f t="shared" si="66"/>
        <v>0.15</v>
      </c>
      <c r="Q632" s="66">
        <f>IF(OR(E632="",F632=""),"",ROUND((Supuestos!$B$2+Supuestos!$B$3)*(Supuestos!$B$4+Supuestos!$B$5*E632/Supuestos!$B$6)*IFERROR(VLOOKUP(TRIM(C632),Supuestos!$A$17:$B$29,2,FALSE),IFERROR(VLOOKUP(TRIM(D632),Supuestos!$A$17:$B$29,2,FALSE),1))+Supuestos!$B$7*VLOOKUP(MIN(F632,4),Supuestos!$D$2:$E$5,2,TRUE)+Supuestos!$B$8,0))</f>
        <v>125</v>
      </c>
      <c r="R632" s="73">
        <f t="shared" si="67"/>
        <v>636</v>
      </c>
      <c r="S632" s="76">
        <f t="shared" si="68"/>
        <v>0.37338551859099806</v>
      </c>
      <c r="T632" s="74">
        <f t="shared" si="69"/>
        <v>0.18669275929549903</v>
      </c>
    </row>
    <row r="633" spans="3:20" ht="15" customHeight="1" thickBot="1" x14ac:dyDescent="0.35">
      <c r="C633" s="84" t="s">
        <v>70</v>
      </c>
      <c r="D633" s="52" t="s">
        <v>64</v>
      </c>
      <c r="E633" s="53">
        <v>123</v>
      </c>
      <c r="F633" s="53">
        <v>3</v>
      </c>
      <c r="G633" s="53">
        <v>2</v>
      </c>
      <c r="H633" s="53">
        <v>1</v>
      </c>
      <c r="I633" s="53">
        <v>701</v>
      </c>
      <c r="J633" s="52" t="s">
        <v>18</v>
      </c>
      <c r="K633" s="54">
        <v>28040</v>
      </c>
      <c r="L633" s="54">
        <v>56080</v>
      </c>
      <c r="M633" s="72">
        <f t="shared" ref="M633:M646" si="70">K633/12</f>
        <v>2336.6666666666665</v>
      </c>
      <c r="N633" s="72">
        <f t="shared" ref="N633:N646" si="71">L633/12</f>
        <v>4673.333333333333</v>
      </c>
      <c r="O633" s="93">
        <f t="shared" ref="O633:O646" si="72">I633/M633</f>
        <v>0.30000000000000004</v>
      </c>
      <c r="P633" s="51">
        <f t="shared" ref="P633:P646" si="73">I633/N633</f>
        <v>0.15000000000000002</v>
      </c>
      <c r="Q633" s="66">
        <f>IF(OR(E633="",F633=""),"",ROUND((Supuestos!$B$2+Supuestos!$B$3)*(Supuestos!$B$4+Supuestos!$B$5*E633/Supuestos!$B$6)*IFERROR(VLOOKUP(TRIM(C633),Supuestos!$A$17:$B$29,2,FALSE),IFERROR(VLOOKUP(TRIM(D633),Supuestos!$A$17:$B$29,2,FALSE),1))+Supuestos!$B$7*VLOOKUP(MIN(F633,4),Supuestos!$D$2:$E$5,2,TRUE)+Supuestos!$B$8,0))</f>
        <v>143</v>
      </c>
      <c r="R633" s="73">
        <f t="shared" si="67"/>
        <v>844</v>
      </c>
      <c r="S633" s="76">
        <f t="shared" si="68"/>
        <v>0.36119828815977179</v>
      </c>
      <c r="T633" s="74">
        <f t="shared" si="69"/>
        <v>0.18059914407988589</v>
      </c>
    </row>
    <row r="634" spans="3:20" ht="15" customHeight="1" thickBot="1" x14ac:dyDescent="0.35">
      <c r="C634" s="84" t="s">
        <v>70</v>
      </c>
      <c r="D634" s="52" t="s">
        <v>64</v>
      </c>
      <c r="E634" s="53">
        <v>73</v>
      </c>
      <c r="F634" s="53">
        <v>2</v>
      </c>
      <c r="G634" s="53">
        <v>1</v>
      </c>
      <c r="H634" s="53">
        <v>1</v>
      </c>
      <c r="I634" s="53">
        <v>497</v>
      </c>
      <c r="J634" s="53" t="s">
        <v>21</v>
      </c>
      <c r="K634" s="54">
        <v>19880</v>
      </c>
      <c r="L634" s="54">
        <v>39760</v>
      </c>
      <c r="M634" s="72">
        <f t="shared" si="70"/>
        <v>1656.6666666666667</v>
      </c>
      <c r="N634" s="72">
        <f t="shared" si="71"/>
        <v>3313.3333333333335</v>
      </c>
      <c r="O634" s="93">
        <f t="shared" si="72"/>
        <v>0.3</v>
      </c>
      <c r="P634" s="51">
        <f t="shared" si="73"/>
        <v>0.15</v>
      </c>
      <c r="Q634" s="66">
        <f>IF(OR(E634="",F634=""),"",ROUND((Supuestos!$B$2+Supuestos!$B$3)*(Supuestos!$B$4+Supuestos!$B$5*E634/Supuestos!$B$6)*IFERROR(VLOOKUP(TRIM(C634),Supuestos!$A$17:$B$29,2,FALSE),IFERROR(VLOOKUP(TRIM(D634),Supuestos!$A$17:$B$29,2,FALSE),1))+Supuestos!$B$7*VLOOKUP(MIN(F634,4),Supuestos!$D$2:$E$5,2,TRUE)+Supuestos!$B$8,0))</f>
        <v>123</v>
      </c>
      <c r="R634" s="73">
        <f t="shared" ref="R634:R646" si="74">Q634+I634</f>
        <v>620</v>
      </c>
      <c r="S634" s="76">
        <f t="shared" ref="S634:S646" si="75">R634/M634</f>
        <v>0.37424547283702214</v>
      </c>
      <c r="T634" s="74">
        <f t="shared" ref="T634:T646" si="76">R634/N634</f>
        <v>0.18712273641851107</v>
      </c>
    </row>
    <row r="635" spans="3:20" ht="15" customHeight="1" thickBot="1" x14ac:dyDescent="0.35">
      <c r="C635" s="84" t="s">
        <v>70</v>
      </c>
      <c r="D635" s="52" t="s">
        <v>64</v>
      </c>
      <c r="E635" s="53">
        <v>76</v>
      </c>
      <c r="F635" s="53">
        <v>2</v>
      </c>
      <c r="G635" s="53">
        <v>2</v>
      </c>
      <c r="H635" s="53">
        <v>1</v>
      </c>
      <c r="I635" s="53">
        <v>503</v>
      </c>
      <c r="J635" s="53" t="s">
        <v>21</v>
      </c>
      <c r="K635" s="54">
        <v>20120</v>
      </c>
      <c r="L635" s="54">
        <v>40240</v>
      </c>
      <c r="M635" s="72">
        <f t="shared" si="70"/>
        <v>1676.6666666666667</v>
      </c>
      <c r="N635" s="72">
        <f t="shared" si="71"/>
        <v>3353.3333333333335</v>
      </c>
      <c r="O635" s="93">
        <f t="shared" si="72"/>
        <v>0.3</v>
      </c>
      <c r="P635" s="51">
        <f t="shared" si="73"/>
        <v>0.15</v>
      </c>
      <c r="Q635" s="66">
        <f>IF(OR(E635="",F635=""),"",ROUND((Supuestos!$B$2+Supuestos!$B$3)*(Supuestos!$B$4+Supuestos!$B$5*E635/Supuestos!$B$6)*IFERROR(VLOOKUP(TRIM(C635),Supuestos!$A$17:$B$29,2,FALSE),IFERROR(VLOOKUP(TRIM(D635),Supuestos!$A$17:$B$29,2,FALSE),1))+Supuestos!$B$7*VLOOKUP(MIN(F635,4),Supuestos!$D$2:$E$5,2,TRUE)+Supuestos!$B$8,0))</f>
        <v>124</v>
      </c>
      <c r="R635" s="73">
        <f t="shared" si="74"/>
        <v>627</v>
      </c>
      <c r="S635" s="76">
        <f t="shared" si="75"/>
        <v>0.37395626242544727</v>
      </c>
      <c r="T635" s="74">
        <f t="shared" si="76"/>
        <v>0.18697813121272364</v>
      </c>
    </row>
    <row r="636" spans="3:20" ht="15" customHeight="1" thickBot="1" x14ac:dyDescent="0.35">
      <c r="C636" s="84" t="s">
        <v>70</v>
      </c>
      <c r="D636" s="48" t="s">
        <v>64</v>
      </c>
      <c r="E636" s="49">
        <v>70</v>
      </c>
      <c r="F636" s="49">
        <v>2</v>
      </c>
      <c r="G636" s="49">
        <v>1</v>
      </c>
      <c r="H636" s="49">
        <v>1</v>
      </c>
      <c r="I636" s="49">
        <v>491</v>
      </c>
      <c r="J636" s="49" t="s">
        <v>21</v>
      </c>
      <c r="K636" s="50">
        <v>19640</v>
      </c>
      <c r="L636" s="50">
        <v>39280</v>
      </c>
      <c r="M636" s="72">
        <f t="shared" si="70"/>
        <v>1636.6666666666667</v>
      </c>
      <c r="N636" s="72">
        <f t="shared" si="71"/>
        <v>3273.3333333333335</v>
      </c>
      <c r="O636" s="93">
        <f t="shared" si="72"/>
        <v>0.3</v>
      </c>
      <c r="P636" s="51">
        <f t="shared" si="73"/>
        <v>0.15</v>
      </c>
      <c r="Q636" s="66">
        <f>IF(OR(E636="",F636=""),"",ROUND((Supuestos!$B$2+Supuestos!$B$3)*(Supuestos!$B$4+Supuestos!$B$5*E636/Supuestos!$B$6)*IFERROR(VLOOKUP(TRIM(C636),Supuestos!$A$17:$B$29,2,FALSE),IFERROR(VLOOKUP(TRIM(D636),Supuestos!$A$17:$B$29,2,FALSE),1))+Supuestos!$B$7*VLOOKUP(MIN(F636,4),Supuestos!$D$2:$E$5,2,TRUE)+Supuestos!$B$8,0))</f>
        <v>122</v>
      </c>
      <c r="R636" s="73">
        <f t="shared" si="74"/>
        <v>613</v>
      </c>
      <c r="S636" s="76">
        <f t="shared" si="75"/>
        <v>0.37454175152749491</v>
      </c>
      <c r="T636" s="74">
        <f t="shared" si="76"/>
        <v>0.18727087576374746</v>
      </c>
    </row>
    <row r="637" spans="3:20" ht="15" customHeight="1" thickBot="1" x14ac:dyDescent="0.35">
      <c r="C637" s="84" t="s">
        <v>70</v>
      </c>
      <c r="D637" s="52" t="s">
        <v>64</v>
      </c>
      <c r="E637" s="53">
        <v>79</v>
      </c>
      <c r="F637" s="53">
        <v>2</v>
      </c>
      <c r="G637" s="53">
        <v>1</v>
      </c>
      <c r="H637" s="53">
        <v>2</v>
      </c>
      <c r="I637" s="53">
        <v>509</v>
      </c>
      <c r="J637" s="53" t="s">
        <v>21</v>
      </c>
      <c r="K637" s="54">
        <v>20360</v>
      </c>
      <c r="L637" s="54">
        <v>40720</v>
      </c>
      <c r="M637" s="72">
        <f t="shared" si="70"/>
        <v>1696.6666666666667</v>
      </c>
      <c r="N637" s="72">
        <f t="shared" si="71"/>
        <v>3393.3333333333335</v>
      </c>
      <c r="O637" s="93">
        <f t="shared" si="72"/>
        <v>0.3</v>
      </c>
      <c r="P637" s="51">
        <f t="shared" si="73"/>
        <v>0.15</v>
      </c>
      <c r="Q637" s="66">
        <f>IF(OR(E637="",F637=""),"",ROUND((Supuestos!$B$2+Supuestos!$B$3)*(Supuestos!$B$4+Supuestos!$B$5*E637/Supuestos!$B$6)*IFERROR(VLOOKUP(TRIM(C637),Supuestos!$A$17:$B$29,2,FALSE),IFERROR(VLOOKUP(TRIM(D637),Supuestos!$A$17:$B$29,2,FALSE),1))+Supuestos!$B$7*VLOOKUP(MIN(F637,4),Supuestos!$D$2:$E$5,2,TRUE)+Supuestos!$B$8,0))</f>
        <v>125</v>
      </c>
      <c r="R637" s="73">
        <f t="shared" si="74"/>
        <v>634</v>
      </c>
      <c r="S637" s="76">
        <f t="shared" si="75"/>
        <v>0.37367387033398819</v>
      </c>
      <c r="T637" s="74">
        <f t="shared" si="76"/>
        <v>0.18683693516699409</v>
      </c>
    </row>
    <row r="638" spans="3:20" ht="15" customHeight="1" thickBot="1" x14ac:dyDescent="0.35">
      <c r="C638" s="84" t="s">
        <v>70</v>
      </c>
      <c r="D638" s="52" t="s">
        <v>64</v>
      </c>
      <c r="E638" s="53">
        <v>67</v>
      </c>
      <c r="F638" s="53">
        <v>2</v>
      </c>
      <c r="G638" s="53">
        <v>1</v>
      </c>
      <c r="H638" s="53">
        <v>1</v>
      </c>
      <c r="I638" s="53">
        <v>486</v>
      </c>
      <c r="J638" s="53" t="s">
        <v>21</v>
      </c>
      <c r="K638" s="54">
        <v>19440</v>
      </c>
      <c r="L638" s="54">
        <v>38880</v>
      </c>
      <c r="M638" s="72">
        <f t="shared" si="70"/>
        <v>1620</v>
      </c>
      <c r="N638" s="72">
        <f t="shared" si="71"/>
        <v>3240</v>
      </c>
      <c r="O638" s="93">
        <f t="shared" si="72"/>
        <v>0.3</v>
      </c>
      <c r="P638" s="51">
        <f t="shared" si="73"/>
        <v>0.15</v>
      </c>
      <c r="Q638" s="66">
        <f>IF(OR(E638="",F638=""),"",ROUND((Supuestos!$B$2+Supuestos!$B$3)*(Supuestos!$B$4+Supuestos!$B$5*E638/Supuestos!$B$6)*IFERROR(VLOOKUP(TRIM(C638),Supuestos!$A$17:$B$29,2,FALSE),IFERROR(VLOOKUP(TRIM(D638),Supuestos!$A$17:$B$29,2,FALSE),1))+Supuestos!$B$7*VLOOKUP(MIN(F638,4),Supuestos!$D$2:$E$5,2,TRUE)+Supuestos!$B$8,0))</f>
        <v>121</v>
      </c>
      <c r="R638" s="73">
        <f t="shared" si="74"/>
        <v>607</v>
      </c>
      <c r="S638" s="76">
        <f t="shared" si="75"/>
        <v>0.37469135802469133</v>
      </c>
      <c r="T638" s="74">
        <f t="shared" si="76"/>
        <v>0.18734567901234567</v>
      </c>
    </row>
    <row r="639" spans="3:20" ht="15" customHeight="1" thickBot="1" x14ac:dyDescent="0.35">
      <c r="C639" s="84" t="s">
        <v>70</v>
      </c>
      <c r="D639" s="52" t="s">
        <v>64</v>
      </c>
      <c r="E639" s="53">
        <v>63</v>
      </c>
      <c r="F639" s="53">
        <v>2</v>
      </c>
      <c r="G639" s="53">
        <v>1</v>
      </c>
      <c r="H639" s="53">
        <v>2</v>
      </c>
      <c r="I639" s="53">
        <v>474</v>
      </c>
      <c r="J639" s="53" t="s">
        <v>21</v>
      </c>
      <c r="K639" s="54">
        <v>18960</v>
      </c>
      <c r="L639" s="54">
        <v>37920</v>
      </c>
      <c r="M639" s="72">
        <f t="shared" si="70"/>
        <v>1580</v>
      </c>
      <c r="N639" s="72">
        <f t="shared" si="71"/>
        <v>3160</v>
      </c>
      <c r="O639" s="93">
        <f t="shared" si="72"/>
        <v>0.3</v>
      </c>
      <c r="P639" s="51">
        <f t="shared" si="73"/>
        <v>0.15</v>
      </c>
      <c r="Q639" s="66">
        <f>IF(OR(E639="",F639=""),"",ROUND((Supuestos!$B$2+Supuestos!$B$3)*(Supuestos!$B$4+Supuestos!$B$5*E639/Supuestos!$B$6)*IFERROR(VLOOKUP(TRIM(C639),Supuestos!$A$17:$B$29,2,FALSE),IFERROR(VLOOKUP(TRIM(D639),Supuestos!$A$17:$B$29,2,FALSE),1))+Supuestos!$B$7*VLOOKUP(MIN(F639,4),Supuestos!$D$2:$E$5,2,TRUE)+Supuestos!$B$8,0))</f>
        <v>120</v>
      </c>
      <c r="R639" s="73">
        <f t="shared" si="74"/>
        <v>594</v>
      </c>
      <c r="S639" s="76">
        <f t="shared" si="75"/>
        <v>0.3759493670886076</v>
      </c>
      <c r="T639" s="74">
        <f t="shared" si="76"/>
        <v>0.1879746835443038</v>
      </c>
    </row>
    <row r="640" spans="3:20" ht="15" customHeight="1" thickBot="1" x14ac:dyDescent="0.35">
      <c r="C640" s="84" t="s">
        <v>71</v>
      </c>
      <c r="D640" s="52" t="s">
        <v>71</v>
      </c>
      <c r="E640" s="53">
        <v>98</v>
      </c>
      <c r="F640" s="53">
        <v>3</v>
      </c>
      <c r="G640" s="53">
        <v>2</v>
      </c>
      <c r="H640" s="53">
        <v>1</v>
      </c>
      <c r="I640" s="53">
        <v>464</v>
      </c>
      <c r="J640" s="52" t="s">
        <v>18</v>
      </c>
      <c r="K640" s="54">
        <v>18560</v>
      </c>
      <c r="L640" s="54">
        <v>37120</v>
      </c>
      <c r="M640" s="72">
        <f t="shared" si="70"/>
        <v>1546.6666666666667</v>
      </c>
      <c r="N640" s="72">
        <f t="shared" si="71"/>
        <v>3093.3333333333335</v>
      </c>
      <c r="O640" s="93">
        <f t="shared" si="72"/>
        <v>0.3</v>
      </c>
      <c r="P640" s="51">
        <f t="shared" si="73"/>
        <v>0.15</v>
      </c>
      <c r="Q640" s="66">
        <f>IF(OR(E640="",F640=""),"",ROUND((Supuestos!$B$2+Supuestos!$B$3)*(Supuestos!$B$4+Supuestos!$B$5*E640/Supuestos!$B$6)*IFERROR(VLOOKUP(TRIM(C640),Supuestos!$A$17:$B$29,2,FALSE),IFERROR(VLOOKUP(TRIM(D640),Supuestos!$A$17:$B$29,2,FALSE),1))+Supuestos!$B$7*VLOOKUP(MIN(F640,4),Supuestos!$D$2:$E$5,2,TRUE)+Supuestos!$B$8,0))</f>
        <v>135</v>
      </c>
      <c r="R640" s="73">
        <f t="shared" si="74"/>
        <v>599</v>
      </c>
      <c r="S640" s="76">
        <f t="shared" si="75"/>
        <v>0.38728448275862065</v>
      </c>
      <c r="T640" s="74">
        <f t="shared" si="76"/>
        <v>0.19364224137931033</v>
      </c>
    </row>
    <row r="641" spans="3:20" ht="15" customHeight="1" thickBot="1" x14ac:dyDescent="0.35">
      <c r="C641" s="84" t="s">
        <v>71</v>
      </c>
      <c r="D641" s="52" t="s">
        <v>71</v>
      </c>
      <c r="E641" s="53">
        <v>98</v>
      </c>
      <c r="F641" s="53">
        <v>3</v>
      </c>
      <c r="G641" s="53">
        <v>2</v>
      </c>
      <c r="H641" s="53">
        <v>1</v>
      </c>
      <c r="I641" s="53">
        <v>464</v>
      </c>
      <c r="J641" s="52" t="s">
        <v>18</v>
      </c>
      <c r="K641" s="54">
        <v>18560</v>
      </c>
      <c r="L641" s="54">
        <v>37120</v>
      </c>
      <c r="M641" s="72">
        <f t="shared" si="70"/>
        <v>1546.6666666666667</v>
      </c>
      <c r="N641" s="72">
        <f t="shared" si="71"/>
        <v>3093.3333333333335</v>
      </c>
      <c r="O641" s="93">
        <f t="shared" si="72"/>
        <v>0.3</v>
      </c>
      <c r="P641" s="51">
        <f t="shared" si="73"/>
        <v>0.15</v>
      </c>
      <c r="Q641" s="66">
        <f>IF(OR(E641="",F641=""),"",ROUND((Supuestos!$B$2+Supuestos!$B$3)*(Supuestos!$B$4+Supuestos!$B$5*E641/Supuestos!$B$6)*IFERROR(VLOOKUP(TRIM(C641),Supuestos!$A$17:$B$29,2,FALSE),IFERROR(VLOOKUP(TRIM(D641),Supuestos!$A$17:$B$29,2,FALSE),1))+Supuestos!$B$7*VLOOKUP(MIN(F641,4),Supuestos!$D$2:$E$5,2,TRUE)+Supuestos!$B$8,0))</f>
        <v>135</v>
      </c>
      <c r="R641" s="73">
        <f t="shared" si="74"/>
        <v>599</v>
      </c>
      <c r="S641" s="76">
        <f t="shared" si="75"/>
        <v>0.38728448275862065</v>
      </c>
      <c r="T641" s="74">
        <f t="shared" si="76"/>
        <v>0.19364224137931033</v>
      </c>
    </row>
    <row r="642" spans="3:20" ht="15" customHeight="1" thickBot="1" x14ac:dyDescent="0.35">
      <c r="C642" s="84" t="s">
        <v>71</v>
      </c>
      <c r="D642" s="52" t="s">
        <v>71</v>
      </c>
      <c r="E642" s="53">
        <v>98</v>
      </c>
      <c r="F642" s="53">
        <v>3</v>
      </c>
      <c r="G642" s="53">
        <v>2</v>
      </c>
      <c r="H642" s="53">
        <v>1</v>
      </c>
      <c r="I642" s="53">
        <v>465</v>
      </c>
      <c r="J642" s="52" t="s">
        <v>18</v>
      </c>
      <c r="K642" s="54">
        <v>18600</v>
      </c>
      <c r="L642" s="54">
        <v>37200</v>
      </c>
      <c r="M642" s="72">
        <f t="shared" si="70"/>
        <v>1550</v>
      </c>
      <c r="N642" s="72">
        <f t="shared" si="71"/>
        <v>3100</v>
      </c>
      <c r="O642" s="93">
        <f t="shared" si="72"/>
        <v>0.3</v>
      </c>
      <c r="P642" s="51">
        <f t="shared" si="73"/>
        <v>0.15</v>
      </c>
      <c r="Q642" s="66">
        <f>IF(OR(E642="",F642=""),"",ROUND((Supuestos!$B$2+Supuestos!$B$3)*(Supuestos!$B$4+Supuestos!$B$5*E642/Supuestos!$B$6)*IFERROR(VLOOKUP(TRIM(C642),Supuestos!$A$17:$B$29,2,FALSE),IFERROR(VLOOKUP(TRIM(D642),Supuestos!$A$17:$B$29,2,FALSE),1))+Supuestos!$B$7*VLOOKUP(MIN(F642,4),Supuestos!$D$2:$E$5,2,TRUE)+Supuestos!$B$8,0))</f>
        <v>135</v>
      </c>
      <c r="R642" s="73">
        <f t="shared" si="74"/>
        <v>600</v>
      </c>
      <c r="S642" s="76">
        <f t="shared" si="75"/>
        <v>0.38709677419354838</v>
      </c>
      <c r="T642" s="74">
        <f t="shared" si="76"/>
        <v>0.19354838709677419</v>
      </c>
    </row>
    <row r="643" spans="3:20" ht="15" customHeight="1" thickBot="1" x14ac:dyDescent="0.35">
      <c r="C643" s="84" t="s">
        <v>71</v>
      </c>
      <c r="D643" s="52" t="s">
        <v>71</v>
      </c>
      <c r="E643" s="53">
        <v>98</v>
      </c>
      <c r="F643" s="53">
        <v>3</v>
      </c>
      <c r="G643" s="53">
        <v>2</v>
      </c>
      <c r="H643" s="53">
        <v>1</v>
      </c>
      <c r="I643" s="53">
        <v>467</v>
      </c>
      <c r="J643" s="52" t="s">
        <v>18</v>
      </c>
      <c r="K643" s="54">
        <v>18680</v>
      </c>
      <c r="L643" s="54">
        <v>37360</v>
      </c>
      <c r="M643" s="72">
        <f t="shared" si="70"/>
        <v>1556.6666666666667</v>
      </c>
      <c r="N643" s="72">
        <f t="shared" si="71"/>
        <v>3113.3333333333335</v>
      </c>
      <c r="O643" s="93">
        <f t="shared" si="72"/>
        <v>0.3</v>
      </c>
      <c r="P643" s="51">
        <f t="shared" si="73"/>
        <v>0.15</v>
      </c>
      <c r="Q643" s="66">
        <f>IF(OR(E643="",F643=""),"",ROUND((Supuestos!$B$2+Supuestos!$B$3)*(Supuestos!$B$4+Supuestos!$B$5*E643/Supuestos!$B$6)*IFERROR(VLOOKUP(TRIM(C643),Supuestos!$A$17:$B$29,2,FALSE),IFERROR(VLOOKUP(TRIM(D643),Supuestos!$A$17:$B$29,2,FALSE),1))+Supuestos!$B$7*VLOOKUP(MIN(F643,4),Supuestos!$D$2:$E$5,2,TRUE)+Supuestos!$B$8,0))</f>
        <v>135</v>
      </c>
      <c r="R643" s="73">
        <f t="shared" si="74"/>
        <v>602</v>
      </c>
      <c r="S643" s="76">
        <f t="shared" si="75"/>
        <v>0.38672376873661668</v>
      </c>
      <c r="T643" s="74">
        <f t="shared" si="76"/>
        <v>0.19336188436830834</v>
      </c>
    </row>
    <row r="644" spans="3:20" ht="15" customHeight="1" thickBot="1" x14ac:dyDescent="0.35">
      <c r="C644" s="84" t="s">
        <v>71</v>
      </c>
      <c r="D644" s="52" t="s">
        <v>71</v>
      </c>
      <c r="E644" s="53">
        <v>79</v>
      </c>
      <c r="F644" s="53">
        <v>2</v>
      </c>
      <c r="G644" s="53">
        <v>2</v>
      </c>
      <c r="H644" s="53">
        <v>1</v>
      </c>
      <c r="I644" s="53">
        <v>419</v>
      </c>
      <c r="J644" s="53" t="s">
        <v>21</v>
      </c>
      <c r="K644" s="54">
        <v>16760</v>
      </c>
      <c r="L644" s="54">
        <v>33520</v>
      </c>
      <c r="M644" s="72">
        <f t="shared" si="70"/>
        <v>1396.6666666666667</v>
      </c>
      <c r="N644" s="72">
        <f t="shared" si="71"/>
        <v>2793.3333333333335</v>
      </c>
      <c r="O644" s="93">
        <f t="shared" si="72"/>
        <v>0.3</v>
      </c>
      <c r="P644" s="51">
        <f t="shared" si="73"/>
        <v>0.15</v>
      </c>
      <c r="Q644" s="66">
        <f>IF(OR(E644="",F644=""),"",ROUND((Supuestos!$B$2+Supuestos!$B$3)*(Supuestos!$B$4+Supuestos!$B$5*E644/Supuestos!$B$6)*IFERROR(VLOOKUP(TRIM(C644),Supuestos!$A$17:$B$29,2,FALSE),IFERROR(VLOOKUP(TRIM(D644),Supuestos!$A$17:$B$29,2,FALSE),1))+Supuestos!$B$7*VLOOKUP(MIN(F644,4),Supuestos!$D$2:$E$5,2,TRUE)+Supuestos!$B$8,0))</f>
        <v>125</v>
      </c>
      <c r="R644" s="73">
        <f t="shared" si="74"/>
        <v>544</v>
      </c>
      <c r="S644" s="76">
        <f t="shared" si="75"/>
        <v>0.38949880668257753</v>
      </c>
      <c r="T644" s="74">
        <f t="shared" si="76"/>
        <v>0.19474940334128876</v>
      </c>
    </row>
    <row r="645" spans="3:20" ht="15" customHeight="1" thickBot="1" x14ac:dyDescent="0.35">
      <c r="C645" s="84" t="s">
        <v>71</v>
      </c>
      <c r="D645" s="52" t="s">
        <v>71</v>
      </c>
      <c r="E645" s="53">
        <v>158</v>
      </c>
      <c r="F645" s="53">
        <v>4</v>
      </c>
      <c r="G645" s="53">
        <v>3</v>
      </c>
      <c r="H645" s="53">
        <v>1</v>
      </c>
      <c r="I645" s="53">
        <v>705</v>
      </c>
      <c r="J645" s="52" t="s">
        <v>29</v>
      </c>
      <c r="K645" s="54">
        <v>28200</v>
      </c>
      <c r="L645" s="54">
        <v>56400</v>
      </c>
      <c r="M645" s="72">
        <f t="shared" si="70"/>
        <v>2350</v>
      </c>
      <c r="N645" s="72">
        <f t="shared" si="71"/>
        <v>4700</v>
      </c>
      <c r="O645" s="93">
        <f t="shared" si="72"/>
        <v>0.3</v>
      </c>
      <c r="P645" s="51">
        <f t="shared" si="73"/>
        <v>0.15</v>
      </c>
      <c r="Q645" s="66">
        <f>IF(OR(E645="",F645=""),"",ROUND((Supuestos!$B$2+Supuestos!$B$3)*(Supuestos!$B$4+Supuestos!$B$5*E645/Supuestos!$B$6)*IFERROR(VLOOKUP(TRIM(C645),Supuestos!$A$17:$B$29,2,FALSE),IFERROR(VLOOKUP(TRIM(D645),Supuestos!$A$17:$B$29,2,FALSE),1))+Supuestos!$B$7*VLOOKUP(MIN(F645,4),Supuestos!$D$2:$E$5,2,TRUE)+Supuestos!$B$8,0))</f>
        <v>157</v>
      </c>
      <c r="R645" s="73">
        <f t="shared" si="74"/>
        <v>862</v>
      </c>
      <c r="S645" s="76">
        <f t="shared" si="75"/>
        <v>0.36680851063829789</v>
      </c>
      <c r="T645" s="74">
        <f t="shared" si="76"/>
        <v>0.18340425531914895</v>
      </c>
    </row>
    <row r="646" spans="3:20" ht="15" customHeight="1" thickBot="1" x14ac:dyDescent="0.35">
      <c r="C646" s="84" t="s">
        <v>71</v>
      </c>
      <c r="D646" s="52" t="s">
        <v>71</v>
      </c>
      <c r="E646" s="53">
        <v>162</v>
      </c>
      <c r="F646" s="53">
        <v>4</v>
      </c>
      <c r="G646" s="53">
        <v>3</v>
      </c>
      <c r="H646" s="53">
        <v>1</v>
      </c>
      <c r="I646" s="53">
        <v>705</v>
      </c>
      <c r="J646" s="52" t="s">
        <v>29</v>
      </c>
      <c r="K646" s="54">
        <v>28200</v>
      </c>
      <c r="L646" s="54">
        <v>56400</v>
      </c>
      <c r="M646" s="72">
        <f t="shared" si="70"/>
        <v>2350</v>
      </c>
      <c r="N646" s="72">
        <f t="shared" si="71"/>
        <v>4700</v>
      </c>
      <c r="O646" s="93">
        <f t="shared" si="72"/>
        <v>0.3</v>
      </c>
      <c r="P646" s="51">
        <f t="shared" si="73"/>
        <v>0.15</v>
      </c>
      <c r="Q646" s="66">
        <f>IF(OR(E646="",F646=""),"",ROUND((Supuestos!$B$2+Supuestos!$B$3)*(Supuestos!$B$4+Supuestos!$B$5*E646/Supuestos!$B$6)*IFERROR(VLOOKUP(TRIM(C646),Supuestos!$A$17:$B$29,2,FALSE),IFERROR(VLOOKUP(TRIM(D646),Supuestos!$A$17:$B$29,2,FALSE),1))+Supuestos!$B$7*VLOOKUP(MIN(F646,4),Supuestos!$D$2:$E$5,2,TRUE)+Supuestos!$B$8,0))</f>
        <v>159</v>
      </c>
      <c r="R646" s="73">
        <f t="shared" si="74"/>
        <v>864</v>
      </c>
      <c r="S646" s="76">
        <f t="shared" si="75"/>
        <v>0.36765957446808512</v>
      </c>
      <c r="T646" s="74">
        <f t="shared" si="76"/>
        <v>0.18382978723404256</v>
      </c>
    </row>
    <row r="647" spans="3:20" x14ac:dyDescent="0.3">
      <c r="S647" s="75"/>
    </row>
  </sheetData>
  <sheetProtection algorithmName="SHA-512" hashValue="TZ3D7lEn4YfBKcy+RYLVzL5WNIeObTeiowtzlIMSm6Qp2x4i+4xexklGorwj02ArIk+kfGCYNZrdQdcCTxfuWA==" saltValue="3uSMbt9HxCNd8lCtpZVqLg==" spinCount="100000" sheet="1" selectLockedCells="1" selectUnlockedCells="1"/>
  <mergeCells count="1">
    <mergeCell ref="A1:B1048576"/>
  </mergeCells>
  <pageMargins left="0.7" right="0.7" top="0.75" bottom="0.75" header="0.3" footer="0.3"/>
  <pageSetup paperSize="9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"/>
  <sheetViews>
    <sheetView showGridLines="0" workbookViewId="0">
      <selection activeCell="A23" sqref="A23"/>
    </sheetView>
  </sheetViews>
  <sheetFormatPr baseColWidth="10" defaultColWidth="8.6640625" defaultRowHeight="14.4" x14ac:dyDescent="0.3"/>
  <cols>
    <col min="1" max="1" width="38" customWidth="1"/>
    <col min="2" max="2" width="65" customWidth="1"/>
    <col min="3" max="3" width="68" customWidth="1"/>
    <col min="4" max="4" width="14" customWidth="1"/>
    <col min="5" max="5" width="18" customWidth="1"/>
  </cols>
  <sheetData>
    <row r="1" spans="1:5" x14ac:dyDescent="0.3">
      <c r="A1" s="95" t="s">
        <v>72</v>
      </c>
      <c r="B1" s="96"/>
      <c r="C1" s="96"/>
      <c r="D1" s="60" t="s">
        <v>73</v>
      </c>
      <c r="E1" s="60" t="s">
        <v>74</v>
      </c>
    </row>
    <row r="2" spans="1:5" x14ac:dyDescent="0.3">
      <c r="A2" s="61" t="s">
        <v>75</v>
      </c>
      <c r="B2" s="62">
        <v>47.8</v>
      </c>
      <c r="C2" s="59" t="s">
        <v>76</v>
      </c>
      <c r="D2" s="59">
        <v>1</v>
      </c>
      <c r="E2" s="59">
        <v>1.5</v>
      </c>
    </row>
    <row r="3" spans="1:5" ht="28.8" x14ac:dyDescent="0.3">
      <c r="A3" s="61" t="s">
        <v>77</v>
      </c>
      <c r="B3" s="62">
        <v>20</v>
      </c>
      <c r="C3" s="59" t="s">
        <v>78</v>
      </c>
      <c r="D3" s="59">
        <v>2</v>
      </c>
      <c r="E3" s="59">
        <v>2</v>
      </c>
    </row>
    <row r="4" spans="1:5" x14ac:dyDescent="0.3">
      <c r="A4" s="61" t="s">
        <v>79</v>
      </c>
      <c r="B4" s="62">
        <v>0.65</v>
      </c>
      <c r="C4" s="59" t="s">
        <v>80</v>
      </c>
      <c r="D4" s="59">
        <v>3</v>
      </c>
      <c r="E4" s="59">
        <v>2.5</v>
      </c>
    </row>
    <row r="5" spans="1:5" x14ac:dyDescent="0.3">
      <c r="A5" s="61" t="s">
        <v>81</v>
      </c>
      <c r="B5" s="62">
        <v>0.35</v>
      </c>
      <c r="C5" s="59" t="s">
        <v>80</v>
      </c>
      <c r="D5" s="59">
        <v>4</v>
      </c>
      <c r="E5" s="59">
        <v>3</v>
      </c>
    </row>
    <row r="6" spans="1:5" x14ac:dyDescent="0.3">
      <c r="A6" s="61" t="s">
        <v>82</v>
      </c>
      <c r="B6" s="62">
        <v>80</v>
      </c>
      <c r="C6" s="59" t="s">
        <v>83</v>
      </c>
      <c r="D6" s="59"/>
      <c r="E6" s="59"/>
    </row>
    <row r="7" spans="1:5" x14ac:dyDescent="0.3">
      <c r="A7" s="61" t="s">
        <v>84</v>
      </c>
      <c r="B7" s="63">
        <f>128*365/1000*2.02/12</f>
        <v>7.8645333333333332</v>
      </c>
      <c r="C7" s="59" t="s">
        <v>85</v>
      </c>
      <c r="D7" s="59"/>
      <c r="E7" s="59"/>
    </row>
    <row r="8" spans="1:5" x14ac:dyDescent="0.3">
      <c r="A8" s="61" t="s">
        <v>86</v>
      </c>
      <c r="B8" s="62">
        <v>38.299999999999997</v>
      </c>
      <c r="C8" s="59" t="s">
        <v>87</v>
      </c>
      <c r="D8" s="59"/>
      <c r="E8" s="59"/>
    </row>
    <row r="9" spans="1:5" x14ac:dyDescent="0.3">
      <c r="A9" s="59"/>
      <c r="B9" s="59"/>
      <c r="C9" s="59"/>
      <c r="D9" s="59"/>
      <c r="E9" s="59"/>
    </row>
    <row r="10" spans="1:5" x14ac:dyDescent="0.3">
      <c r="A10" s="60" t="s">
        <v>88</v>
      </c>
      <c r="B10" s="59"/>
      <c r="C10" s="59"/>
      <c r="D10" s="59"/>
      <c r="E10" s="59"/>
    </row>
    <row r="11" spans="1:5" ht="28.8" x14ac:dyDescent="0.3">
      <c r="A11" s="59" t="s">
        <v>89</v>
      </c>
      <c r="B11" s="59" t="s">
        <v>90</v>
      </c>
      <c r="C11" s="59"/>
      <c r="D11" s="59"/>
      <c r="E11" s="59"/>
    </row>
    <row r="12" spans="1:5" x14ac:dyDescent="0.3">
      <c r="A12" s="59" t="s">
        <v>91</v>
      </c>
      <c r="B12" s="59" t="s">
        <v>92</v>
      </c>
      <c r="C12" s="59"/>
      <c r="D12" s="59"/>
      <c r="E12" s="59"/>
    </row>
    <row r="13" spans="1:5" x14ac:dyDescent="0.3">
      <c r="A13" s="59" t="s">
        <v>93</v>
      </c>
      <c r="B13" s="59" t="s">
        <v>94</v>
      </c>
      <c r="C13" s="59"/>
      <c r="D13" s="59"/>
      <c r="E13" s="59"/>
    </row>
    <row r="14" spans="1:5" x14ac:dyDescent="0.3">
      <c r="A14" s="59" t="s">
        <v>95</v>
      </c>
      <c r="B14" s="59" t="s">
        <v>96</v>
      </c>
      <c r="C14" s="59"/>
      <c r="D14" s="59"/>
      <c r="E14" s="59"/>
    </row>
    <row r="15" spans="1:5" x14ac:dyDescent="0.3">
      <c r="A15" s="59"/>
      <c r="B15" s="59"/>
      <c r="C15" s="59"/>
      <c r="D15" s="59"/>
      <c r="E15" s="59"/>
    </row>
    <row r="16" spans="1:5" x14ac:dyDescent="0.3">
      <c r="A16" s="60" t="s">
        <v>97</v>
      </c>
      <c r="B16" s="60" t="s">
        <v>98</v>
      </c>
      <c r="C16" s="60" t="s">
        <v>99</v>
      </c>
      <c r="D16" s="59"/>
      <c r="E16" s="59"/>
    </row>
    <row r="17" spans="1:5" x14ac:dyDescent="0.3">
      <c r="A17" s="59" t="s">
        <v>16</v>
      </c>
      <c r="B17" s="59">
        <v>0.95</v>
      </c>
      <c r="C17" s="59" t="s">
        <v>100</v>
      </c>
      <c r="D17" s="59"/>
      <c r="E17" s="59"/>
    </row>
    <row r="18" spans="1:5" x14ac:dyDescent="0.3">
      <c r="A18" s="59" t="s">
        <v>54</v>
      </c>
      <c r="B18" s="59">
        <v>0.95</v>
      </c>
      <c r="C18" s="59" t="s">
        <v>100</v>
      </c>
      <c r="D18" s="59"/>
      <c r="E18" s="59"/>
    </row>
    <row r="19" spans="1:5" x14ac:dyDescent="0.3">
      <c r="A19" s="59" t="s">
        <v>45</v>
      </c>
      <c r="B19" s="59">
        <v>0.95</v>
      </c>
      <c r="C19" s="59" t="s">
        <v>100</v>
      </c>
      <c r="D19" s="59"/>
      <c r="E19" s="59"/>
    </row>
    <row r="20" spans="1:5" x14ac:dyDescent="0.3">
      <c r="A20" s="59" t="s">
        <v>101</v>
      </c>
      <c r="B20" s="59">
        <v>0.95</v>
      </c>
      <c r="C20" s="59" t="s">
        <v>100</v>
      </c>
      <c r="D20" s="59"/>
      <c r="E20" s="59"/>
    </row>
    <row r="21" spans="1:5" x14ac:dyDescent="0.3">
      <c r="A21" s="59" t="s">
        <v>102</v>
      </c>
      <c r="B21" s="59">
        <v>0.95</v>
      </c>
      <c r="C21" s="59" t="s">
        <v>100</v>
      </c>
      <c r="D21" s="59"/>
      <c r="E21" s="59"/>
    </row>
    <row r="22" spans="1:5" x14ac:dyDescent="0.3">
      <c r="A22" s="59" t="s">
        <v>103</v>
      </c>
      <c r="B22" s="59">
        <v>0.95</v>
      </c>
      <c r="C22" s="59" t="s">
        <v>100</v>
      </c>
      <c r="D22" s="59"/>
      <c r="E22" s="59"/>
    </row>
    <row r="23" spans="1:5" x14ac:dyDescent="0.3">
      <c r="A23" s="59" t="s">
        <v>104</v>
      </c>
      <c r="B23" s="59">
        <v>0.95</v>
      </c>
      <c r="C23" s="59" t="s">
        <v>100</v>
      </c>
      <c r="D23" s="59"/>
      <c r="E23" s="59"/>
    </row>
    <row r="24" spans="1:5" x14ac:dyDescent="0.3">
      <c r="A24" s="59" t="s">
        <v>30</v>
      </c>
      <c r="B24" s="59">
        <v>1.05</v>
      </c>
      <c r="C24" s="59" t="s">
        <v>105</v>
      </c>
      <c r="D24" s="59"/>
      <c r="E24" s="59"/>
    </row>
    <row r="25" spans="1:5" x14ac:dyDescent="0.3">
      <c r="A25" s="59" t="s">
        <v>106</v>
      </c>
      <c r="B25" s="59">
        <v>1.05</v>
      </c>
      <c r="C25" s="59" t="s">
        <v>105</v>
      </c>
      <c r="D25" s="59"/>
      <c r="E25" s="59"/>
    </row>
    <row r="26" spans="1:5" x14ac:dyDescent="0.3">
      <c r="A26" s="59" t="s">
        <v>107</v>
      </c>
      <c r="B26" s="59">
        <v>1.05</v>
      </c>
      <c r="C26" s="59" t="s">
        <v>105</v>
      </c>
      <c r="D26" s="59"/>
      <c r="E26" s="59"/>
    </row>
    <row r="27" spans="1:5" x14ac:dyDescent="0.3">
      <c r="A27" s="59" t="s">
        <v>108</v>
      </c>
      <c r="B27" s="59">
        <v>1.05</v>
      </c>
      <c r="C27" s="59" t="s">
        <v>105</v>
      </c>
      <c r="D27" s="59"/>
      <c r="E27" s="59"/>
    </row>
    <row r="28" spans="1:5" x14ac:dyDescent="0.3">
      <c r="A28" s="59" t="s">
        <v>61</v>
      </c>
      <c r="B28" s="59">
        <v>1.1499999999999999</v>
      </c>
      <c r="C28" s="59" t="s">
        <v>109</v>
      </c>
      <c r="D28" s="59"/>
      <c r="E28" s="59"/>
    </row>
    <row r="29" spans="1:5" x14ac:dyDescent="0.3">
      <c r="A29" s="59" t="s">
        <v>110</v>
      </c>
      <c r="B29" s="59">
        <v>1.1499999999999999</v>
      </c>
      <c r="C29" s="59" t="s">
        <v>109</v>
      </c>
      <c r="D29" s="59"/>
      <c r="E29" s="59"/>
    </row>
    <row r="30" spans="1:5" x14ac:dyDescent="0.3">
      <c r="A30" s="59"/>
      <c r="B30" s="59"/>
      <c r="C30" s="59"/>
      <c r="D30" s="59"/>
      <c r="E30" s="59"/>
    </row>
    <row r="31" spans="1:5" x14ac:dyDescent="0.3">
      <c r="A31" s="59"/>
      <c r="B31" s="59"/>
      <c r="C31" s="59"/>
      <c r="D31" s="59"/>
      <c r="E31" s="59"/>
    </row>
    <row r="32" spans="1:5" x14ac:dyDescent="0.3">
      <c r="A32" s="60" t="s">
        <v>111</v>
      </c>
      <c r="B32" s="59"/>
      <c r="C32" s="59"/>
      <c r="D32" s="59"/>
      <c r="E32" s="59"/>
    </row>
    <row r="33" spans="1:5" x14ac:dyDescent="0.3">
      <c r="A33" s="97" t="s">
        <v>112</v>
      </c>
      <c r="B33" s="96"/>
      <c r="C33" s="96"/>
      <c r="D33" s="96"/>
      <c r="E33" s="96"/>
    </row>
    <row r="34" spans="1:5" x14ac:dyDescent="0.3">
      <c r="A34" s="97" t="s">
        <v>113</v>
      </c>
      <c r="B34" s="96"/>
      <c r="C34" s="96"/>
      <c r="D34" s="96"/>
      <c r="E34" s="96"/>
    </row>
    <row r="35" spans="1:5" x14ac:dyDescent="0.3">
      <c r="A35" s="97" t="s">
        <v>114</v>
      </c>
      <c r="B35" s="96"/>
      <c r="C35" s="96"/>
      <c r="D35" s="96"/>
      <c r="E35" s="96"/>
    </row>
  </sheetData>
  <mergeCells count="4">
    <mergeCell ref="A1:C1"/>
    <mergeCell ref="A34:E34"/>
    <mergeCell ref="A35:E35"/>
    <mergeCell ref="A33:E33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8cf17fb-6af8-4572-b8fa-1e8dee3b54ee">
      <Terms xmlns="http://schemas.microsoft.com/office/infopath/2007/PartnerControls"/>
    </lcf76f155ced4ddcb4097134ff3c332f>
    <TaxCatchAll xmlns="b8b322d9-4867-46f4-a223-a4e07dfc49a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65A0E74587C5344B395E22C604FB1FE" ma:contentTypeVersion="13" ma:contentTypeDescription="Crear nuevo documento." ma:contentTypeScope="" ma:versionID="63e16a66395082275ddb8c67e532ba4e">
  <xsd:schema xmlns:xsd="http://www.w3.org/2001/XMLSchema" xmlns:xs="http://www.w3.org/2001/XMLSchema" xmlns:p="http://schemas.microsoft.com/office/2006/metadata/properties" xmlns:ns2="a8cf17fb-6af8-4572-b8fa-1e8dee3b54ee" xmlns:ns3="b8b322d9-4867-46f4-a223-a4e07dfc49a7" targetNamespace="http://schemas.microsoft.com/office/2006/metadata/properties" ma:root="true" ma:fieldsID="92cf6c9bffe8f2b7e7c210f3e8a4ad00" ns2:_="" ns3:_="">
    <xsd:import namespace="a8cf17fb-6af8-4572-b8fa-1e8dee3b54ee"/>
    <xsd:import namespace="b8b322d9-4867-46f4-a223-a4e07dfc49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cf17fb-6af8-4572-b8fa-1e8dee3b54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7a22f14-e6bf-42fb-8733-2126455cba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b322d9-4867-46f4-a223-a4e07dfc49a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fa015af-27dc-4421-a27f-a5c9b6eafda1}" ma:internalName="TaxCatchAll" ma:showField="CatchAllData" ma:web="b8b322d9-4867-46f4-a223-a4e07dfc49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EDB4A2-5EB9-4E70-A5CE-7631C64BCB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B27925-0F4D-45BC-BE22-7D8011863CDD}">
  <ds:schemaRefs>
    <ds:schemaRef ds:uri="http://schemas.microsoft.com/office/2006/metadata/properties"/>
    <ds:schemaRef ds:uri="http://schemas.microsoft.com/office/infopath/2007/PartnerControls"/>
    <ds:schemaRef ds:uri="a8cf17fb-6af8-4572-b8fa-1e8dee3b54ee"/>
    <ds:schemaRef ds:uri="b8b322d9-4867-46f4-a223-a4e07dfc49a7"/>
  </ds:schemaRefs>
</ds:datastoreItem>
</file>

<file path=customXml/itemProps3.xml><?xml version="1.0" encoding="utf-8"?>
<ds:datastoreItem xmlns:ds="http://schemas.openxmlformats.org/officeDocument/2006/customXml" ds:itemID="{2CF9C115-EA6D-451A-94ED-03E390A1D0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cf17fb-6af8-4572-b8fa-1e8dee3b54ee"/>
    <ds:schemaRef ds:uri="b8b322d9-4867-46f4-a223-a4e07dfc49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 Viviendas Casa47</vt:lpstr>
      <vt:lpstr>Supuestos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Carmen Oltra Bonilla | Alquiler Seguro</dc:creator>
  <cp:keywords/>
  <dc:description/>
  <cp:lastModifiedBy>Carmen Oltra Bonilla | Alquiler Seguro</cp:lastModifiedBy>
  <cp:revision/>
  <cp:lastPrinted>2026-09-21T10:16:57Z</cp:lastPrinted>
  <dcterms:created xsi:type="dcterms:W3CDTF">2026-09-18T08:49:18Z</dcterms:created>
  <dcterms:modified xsi:type="dcterms:W3CDTF">2026-09-22T09:24:58Z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0x010100765A0E74587C5344B395E22C604FB1FE</vt:lpwstr>
  </property>
</Properties>
</file>