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/Users/fairy_mercury/Downloads/"/>
    </mc:Choice>
  </mc:AlternateContent>
  <xr:revisionPtr revIDLastSave="0" documentId="13_ncr:1_{ED0839AD-649B-FE43-AD18-2EBCEC324024}" xr6:coauthVersionLast="47" xr6:coauthVersionMax="47" xr10:uidLastSave="{00000000-0000-0000-0000-000000000000}"/>
  <bookViews>
    <workbookView xWindow="0" yWindow="500" windowWidth="29260" windowHeight="19720" tabRatio="500" xr2:uid="{00000000-000D-0000-FFFF-FFFF00000000}"/>
  </bookViews>
  <sheets>
    <sheet name="Übersicht" sheetId="1" r:id="rId1"/>
    <sheet name="Belege" sheetId="3" r:id="rId2"/>
    <sheet name="MwSt-Zusammenfassung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2" i="3" l="1"/>
  <c r="I32" i="3"/>
  <c r="G32" i="3"/>
  <c r="D11" i="2"/>
  <c r="C11" i="2"/>
  <c r="B11" i="2"/>
  <c r="E10" i="2"/>
  <c r="E11" i="2" s="1"/>
  <c r="E9" i="2"/>
  <c r="E8" i="2"/>
  <c r="E7" i="2"/>
  <c r="E6" i="2"/>
  <c r="E5" i="2"/>
  <c r="I9" i="1"/>
  <c r="H9" i="1"/>
  <c r="G9" i="1"/>
  <c r="F9" i="1"/>
  <c r="E9" i="1"/>
  <c r="D9" i="1"/>
  <c r="C9" i="1"/>
  <c r="E16" i="2" s="1"/>
  <c r="B9" i="1"/>
  <c r="I8" i="1"/>
  <c r="I7" i="1"/>
  <c r="I6" i="1"/>
  <c r="I5" i="1"/>
  <c r="E17" i="2" l="1"/>
  <c r="E18" i="2" s="1"/>
  <c r="E14" i="2"/>
</calcChain>
</file>

<file path=xl/sharedStrings.xml><?xml version="1.0" encoding="utf-8"?>
<sst xmlns="http://schemas.openxmlformats.org/spreadsheetml/2006/main" count="280" uniqueCount="120">
  <si>
    <t>Spesen-Zusammenfassung</t>
  </si>
  <si>
    <t>Florian Müllerrrr  ·  kiteflo@me.com</t>
  </si>
  <si>
    <t>Kategorie</t>
  </si>
  <si>
    <t>Anzahl Belege</t>
  </si>
  <si>
    <t>Gesamtbetrag CHF</t>
  </si>
  <si>
    <t>MwSt 2.6%</t>
  </si>
  <si>
    <t>MwSt 7%</t>
  </si>
  <si>
    <t>MwSt 8.1%</t>
  </si>
  <si>
    <t>MwSt 19%</t>
  </si>
  <si>
    <t>MwSt 20%</t>
  </si>
  <si>
    <t>MwSt Summe</t>
  </si>
  <si>
    <t>Fahrten</t>
  </si>
  <si>
    <t>Mittagessen</t>
  </si>
  <si>
    <t>Projekt Suva</t>
  </si>
  <si>
    <t>SOBR Büromaterial</t>
  </si>
  <si>
    <t>Total</t>
  </si>
  <si>
    <t>Wichtig zum Verständnis:</t>
  </si>
  <si>
    <t>• "Gesamtbetrag CHF" enthält jeden Beleg GENAU EINMAL — auch wenn er mehrere MwSt-Sätze hat.</t>
  </si>
  <si>
    <t>• Die MwSt-Spalten sind eine AUFSCHLÜSSELUNG des in der Gesamtsumme bereits enthaltenen Steueranteils.</t>
  </si>
  <si>
    <t>• "MwSt Summe" ≠ "Gesamtbetrag". Die Differenz ist der Nettobetrag + ggf. MwSt-freie Positionen.</t>
  </si>
  <si>
    <t>• Belege mit zwei Sätzen (z.B. 8.1% + 2.6%) tragen anteilig in beide MwSt-Spalten ein, aber nur einmal in den Gesamtbetrag.</t>
  </si>
  <si>
    <t>MwSt-Zusammenfassung pro Satz</t>
  </si>
  <si>
    <t>Aufschlüsselung Netto + MwSt — jede Position einzeln, ohne Beleg-Doppelzählung.</t>
  </si>
  <si>
    <t>MwSt-Satz</t>
  </si>
  <si>
    <t>Anzahl Positionen</t>
  </si>
  <si>
    <t>Netto CHF</t>
  </si>
  <si>
    <t>MwSt CHF</t>
  </si>
  <si>
    <t>Brutto-Anteil CHF</t>
  </si>
  <si>
    <t>2.6%</t>
  </si>
  <si>
    <t>7%</t>
  </si>
  <si>
    <t>8.1%</t>
  </si>
  <si>
    <t>19%</t>
  </si>
  <si>
    <t>20%</t>
  </si>
  <si>
    <t>Ohne MwSt-Angabe</t>
  </si>
  <si>
    <t>Abgleich zur Belegsumme</t>
  </si>
  <si>
    <t>Total Netto + MwSt + Beträge ohne MwSt-Ausweis:</t>
  </si>
  <si>
    <t>+ Trinkgeld (separat erfasst):</t>
  </si>
  <si>
    <t>+ Nicht zugeordnete Anteile (Rundung, MwSt-freie Posten im Beleg):</t>
  </si>
  <si>
    <t>→ Belegsumme (Soll, aus Übersicht):</t>
  </si>
  <si>
    <t>Differenz zur Übersicht (muss 0 sein):</t>
  </si>
  <si>
    <t>Belege — Detailansicht</t>
  </si>
  <si>
    <t>Jeder Beleg eine Zeile. Beleg-Link öffnet das Bild/PDF im Browser.</t>
  </si>
  <si>
    <t>Datum</t>
  </si>
  <si>
    <t>Titel</t>
  </si>
  <si>
    <t>Status</t>
  </si>
  <si>
    <t>Tag</t>
  </si>
  <si>
    <t>MwSt 1 %</t>
  </si>
  <si>
    <t>MwSt-Betrag 1 CHF</t>
  </si>
  <si>
    <t>MwSt 2 %</t>
  </si>
  <si>
    <t>MwSt-Betrag 2 CHF</t>
  </si>
  <si>
    <t>Betrag og</t>
  </si>
  <si>
    <t>Währung og</t>
  </si>
  <si>
    <t>Betrag CHF</t>
  </si>
  <si>
    <t>Beleg-Link</t>
  </si>
  <si>
    <t>02.05.2026</t>
  </si>
  <si>
    <t>ALDI SÜD</t>
  </si>
  <si>
    <t>Abgelehnt</t>
  </si>
  <si>
    <t>2026, Mai</t>
  </si>
  <si>
    <t>EUR</t>
  </si>
  <si>
    <t>Beleg öffnen</t>
  </si>
  <si>
    <t>03.12.2025</t>
  </si>
  <si>
    <t>Kaufland</t>
  </si>
  <si>
    <t>2025, Dezember</t>
  </si>
  <si>
    <t>09.12.2025</t>
  </si>
  <si>
    <t>HeyGen Technology Inc.</t>
  </si>
  <si>
    <t>nan%</t>
  </si>
  <si>
    <t>USD</t>
  </si>
  <si>
    <t>Team fruits</t>
  </si>
  <si>
    <t>1234-5678, Luma, 2025, Dezember</t>
  </si>
  <si>
    <t>CHF</t>
  </si>
  <si>
    <t>Team Fruits</t>
  </si>
  <si>
    <t>Romda, 2025, Dezember</t>
  </si>
  <si>
    <t>10.05.2026</t>
  </si>
  <si>
    <t>IKEA Pratteln</t>
  </si>
  <si>
    <t>Elias test, 2026, Mai</t>
  </si>
  <si>
    <t>11.05.2026</t>
  </si>
  <si>
    <t>Casa Juan</t>
  </si>
  <si>
    <t>Test, 2026, Mai</t>
  </si>
  <si>
    <t>11.12.2025</t>
  </si>
  <si>
    <t>Zürich -&gt; Basel und zurück</t>
  </si>
  <si>
    <t>12.05.2026</t>
  </si>
  <si>
    <t>Ibiza</t>
  </si>
  <si>
    <t>12.08.2023</t>
  </si>
  <si>
    <t>Test in UK</t>
  </si>
  <si>
    <t>2023, August</t>
  </si>
  <si>
    <t>12.09.2025</t>
  </si>
  <si>
    <t>Aldi 3</t>
  </si>
  <si>
    <t>Romda, 2025, September</t>
  </si>
  <si>
    <t>12.11.2025</t>
  </si>
  <si>
    <t>Kaufland Beleg der Zweite mit mehr Text im Titel</t>
  </si>
  <si>
    <t>Romda, 2025, November, Privat bezahlt</t>
  </si>
  <si>
    <t>Kunden Linch</t>
  </si>
  <si>
    <t>2025, November</t>
  </si>
  <si>
    <t>13.08.2024</t>
  </si>
  <si>
    <t>Milch fürs büro</t>
  </si>
  <si>
    <t>Aldi, 2024, August, Privat bezahlt</t>
  </si>
  <si>
    <t>Team Lunch</t>
  </si>
  <si>
    <t>SOBR-TEST, 2024, August</t>
  </si>
  <si>
    <t>14.10.2025</t>
  </si>
  <si>
    <t>Coop Beleg mit Medium Text</t>
  </si>
  <si>
    <t>2025, Oktober</t>
  </si>
  <si>
    <t>Coop Lausen</t>
  </si>
  <si>
    <t>21.04.2026</t>
  </si>
  <si>
    <t>Elias test</t>
  </si>
  <si>
    <t>Lavazza, 2026, April</t>
  </si>
  <si>
    <t>21.10.2025</t>
  </si>
  <si>
    <t>Travelodge Bar Cafe</t>
  </si>
  <si>
    <t>Romda, 2025, Oktober</t>
  </si>
  <si>
    <t>GBP</t>
  </si>
  <si>
    <t>22.10.2025</t>
  </si>
  <si>
    <t>ALDI</t>
  </si>
  <si>
    <t>24.10.2025</t>
  </si>
  <si>
    <t>Deutsche Post AG</t>
  </si>
  <si>
    <t>25.11.2025</t>
  </si>
  <si>
    <t>SPICA restaurant</t>
  </si>
  <si>
    <t>2025, November, Hello, World, Projekt Basel</t>
  </si>
  <si>
    <t>RISTORANTE BAR &amp; CAFFE SPIGA</t>
  </si>
  <si>
    <t>Romda, 2025, November</t>
  </si>
  <si>
    <t>26.05.2025</t>
  </si>
  <si>
    <t>Graeub, 2025,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</si>
</sst>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;\-"/>
    <numFmt numFmtId="165" formatCode="#,##0.00;\(#,##0.00\);\-"/>
  </numFmts>
  <fonts count="10" x14ac:knownFonts="1">
    <font>
      <sz val="11"/>
      <color theme="1"/>
      <name val="Calibri"/>
      <family val="2"/>
      <charset val="1"/>
    </font>
    <font>
      <b/>
      <sz val="14"/>
      <color rgb="FF305496"/>
      <name val="Arial"/>
      <family val="2"/>
    </font>
    <font>
      <i/>
      <sz val="10"/>
      <color rgb="FF595959"/>
      <name val="Arial"/>
      <family val="2"/>
    </font>
    <font>
      <b/>
      <sz val="11"/>
      <color rgb="FFFFFFFF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color rgb="FF595959"/>
      <name val="Arial"/>
      <family val="2"/>
    </font>
    <font>
      <b/>
      <sz val="11"/>
      <color rgb="FF305496"/>
      <name val="Arial"/>
      <family val="2"/>
    </font>
    <font>
      <u/>
      <sz val="10"/>
      <color rgb="FF0563C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05496"/>
        <bgColor rgb="FF0563C1"/>
      </patternFill>
    </fill>
    <fill>
      <patternFill patternType="solid">
        <fgColor rgb="FFD9E1F2"/>
        <bgColor rgb="FFC6EFCE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0" fontId="6" fillId="0" borderId="0" xfId="0" applyFont="1"/>
    <xf numFmtId="0" fontId="8" fillId="0" borderId="0" xfId="0" applyFont="1"/>
    <xf numFmtId="0" fontId="4" fillId="0" borderId="0" xfId="0" applyFont="1"/>
    <xf numFmtId="165" fontId="4" fillId="0" borderId="0" xfId="0" applyNumberFormat="1" applyFont="1"/>
    <xf numFmtId="165" fontId="6" fillId="3" borderId="1" xfId="0" applyNumberFormat="1" applyFont="1" applyFill="1" applyBorder="1"/>
    <xf numFmtId="165" fontId="6" fillId="0" borderId="0" xfId="0" applyNumberFormat="1" applyFont="1"/>
    <xf numFmtId="0" fontId="9" fillId="0" borderId="1" xfId="0" applyFont="1" applyBorder="1"/>
    <xf numFmtId="0" fontId="0" fillId="3" borderId="1" xfId="0" applyFill="1" applyBorder="1"/>
    <xf numFmtId="0" fontId="7" fillId="0" borderId="0" xfId="0" applyFont="1"/>
  </cellXfs>
  <cellStyles count="1">
    <cellStyle name="Normal" xfId="0" builtinId="0"/>
  </cellStyles>
  <dxfs count="2">
    <dxf>
      <font>
        <b/>
        <color rgb="FF9C0006"/>
        <name val="Arial"/>
        <charset val="1"/>
      </font>
      <fill>
        <patternFill>
          <bgColor rgb="FFFFC7CE"/>
        </patternFill>
      </fill>
    </dxf>
    <dxf>
      <font>
        <b/>
        <color rgb="FF006100"/>
        <name val="Arial"/>
        <charset val="1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0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firebasestorage.googleapis.com/v0/b/spesen-app-test.firebasestorage.app/o/images%2FDyrdTptGFRdRrgAxGPNiOOgdtvZ2%2F1778531199700_0.jpg?alt=media&amp;token=a29294c1-873c-4143-bd97-bf4ecb0d6afd" TargetMode="External"/><Relationship Id="rId13" Type="http://schemas.openxmlformats.org/officeDocument/2006/relationships/hyperlink" Target="https://firebasestorage.googleapis.com/v0/b/spesen-app-test.firebasestorage.app/o/images%2FDyrdTptGFRdRrgAxGPNiOOgdtvZ2%2F2025-12-09%2021:49:04.185675_0.jpg?alt=media&amp;token=0aeedb4f-f27b-46cf-b9b1-377ff755f6b8" TargetMode="External"/><Relationship Id="rId18" Type="http://schemas.openxmlformats.org/officeDocument/2006/relationships/hyperlink" Target="https://firebasestorage.googleapis.com/v0/b/spesen-app-test.firebasestorage.app/o/images%2FDyrdTptGFRdRrgAxGPNiOOgdtvZ2%2F2025-11-20%2007:34:20.055201_0.jpg?alt=media&amp;token=9f94f0f0-5095-494f-8a96-db5179e3dd73" TargetMode="External"/><Relationship Id="rId26" Type="http://schemas.openxmlformats.org/officeDocument/2006/relationships/hyperlink" Target="https://firebasestorage.googleapis.com/v0/b/spesen-app-test.firebasestorage.app/o/images%2FDyrdTptGFRdRrgAxGPNiOOgdtvZ2%2F2025-12-09%2018:26:26.705780_0.jpg?alt=media&amp;token=96975e24-290b-4696-9d66-6f951b674340" TargetMode="External"/><Relationship Id="rId3" Type="http://schemas.openxmlformats.org/officeDocument/2006/relationships/hyperlink" Target="https://firebasestorage.googleapis.com/v0/b/spesen-app-test.firebasestorage.app/o/files%2FDyrdTptGFRdRrgAxGPNiOOgdtvZ2%2F2025-12-09%2021:51:50.642203_0.pdf?alt=media&amp;token=b69ad767-79f5-45d5-b8b8-a7bcc12ffe95" TargetMode="External"/><Relationship Id="rId21" Type="http://schemas.openxmlformats.org/officeDocument/2006/relationships/hyperlink" Target="https://firebasestorage.googleapis.com/v0/b/spesen-app-test.firebasestorage.app/o/files%2FDyrdTptGFRdRrgAxGPNiOOgdtvZ2%2F1777392712596_0.pdf?alt=media&amp;token=ab03bb23-2cc6-4fb3-9301-bc30649ef46b" TargetMode="External"/><Relationship Id="rId7" Type="http://schemas.openxmlformats.org/officeDocument/2006/relationships/hyperlink" Target="https://firebasestorage.googleapis.com/v0/b/spesen-app-test.firebasestorage.app/o/images%2FDyrdTptGFRdRrgAxGPNiOOgdtvZ2%2F1778481998745_0.jpg?alt=media&amp;token=ff712382-bccb-4d52-a91f-6248913df902" TargetMode="External"/><Relationship Id="rId12" Type="http://schemas.openxmlformats.org/officeDocument/2006/relationships/hyperlink" Target="https://firebasestorage.googleapis.com/v0/b/spesen-app-test.firebasestorage.app/o/images%2FDyrdTptGFRdRrgAxGPNiOOgdtvZ2%2F2025-12-09%2013:29:14.584009_0.jpg?alt=media&amp;token=e0b1ff5c-24b5-46ca-9a77-a3ec9683b667" TargetMode="External"/><Relationship Id="rId17" Type="http://schemas.openxmlformats.org/officeDocument/2006/relationships/hyperlink" Target="https://firebasestorage.googleapis.com/v0/b/spesen-app-test.firebasestorage.app/o/images%2FDyrdTptGFRdRrgAxGPNiOOgdtvZ2%2F2025-11-20%2010:14:30.927811_0.jpg?alt=media&amp;token=d74a2381-de4d-48ed-9bd2-535ce9778774" TargetMode="External"/><Relationship Id="rId25" Type="http://schemas.openxmlformats.org/officeDocument/2006/relationships/hyperlink" Target="https://firebasestorage.googleapis.com/v0/b/spesen-app-test.firebasestorage.app/o/images%2FDyrdTptGFRdRrgAxGPNiOOgdtvZ2%2F2025-12-11%2019:00:09.996317_0.jpg?alt=media&amp;token=5cbbcd59-ec26-4059-873c-828c7d35a1f7" TargetMode="External"/><Relationship Id="rId2" Type="http://schemas.openxmlformats.org/officeDocument/2006/relationships/hyperlink" Target="https://firebasestorage.googleapis.com/v0/b/spesen-app-test.firebasestorage.app/o/images%2FDyrdTptGFRdRrgAxGPNiOOgdtvZ2%2F2025-12-09%2021:47:58.294854_0.jpg?alt=media&amp;token=70b2412e-7e1b-4801-8cb6-dd8f6448eb90" TargetMode="External"/><Relationship Id="rId16" Type="http://schemas.openxmlformats.org/officeDocument/2006/relationships/hyperlink" Target="https://firebasestorage.googleapis.com/v0/b/spesen-app-test.firebasestorage.app/o/images%2FDyrdTptGFRdRrgAxGPNiOOgdtvZ2%2F2025-12-12%2016:48:07.562678_0.jpg?alt=media&amp;token=127fba7d-245e-4f45-aaae-c9e500cdd180" TargetMode="External"/><Relationship Id="rId20" Type="http://schemas.openxmlformats.org/officeDocument/2006/relationships/hyperlink" Target="https://firebasestorage.googleapis.com/v0/b/spesen-app-test.firebasestorage.app/o/images%2FDyrdTptGFRdRrgAxGPNiOOgdtvZ2%2F2025-12-12%2016:47:22.134768_0.jpg?alt=media&amp;token=3204f1f2-24d2-4157-97d2-4b5e24591ca9" TargetMode="External"/><Relationship Id="rId1" Type="http://schemas.openxmlformats.org/officeDocument/2006/relationships/hyperlink" Target="https://firebasestorage.googleapis.com/v0/b/spesen-app-test.firebasestorage.app/o/images%2FDyrdTptGFRdRrgAxGPNiOOgdtvZ2%2F1777899066880_0.jpg?alt=media&amp;token=f57dfb7e-2b0b-423c-bb0c-b5adcbb481f7" TargetMode="External"/><Relationship Id="rId6" Type="http://schemas.openxmlformats.org/officeDocument/2006/relationships/hyperlink" Target="https://firebasestorage.googleapis.com/v0/b/spesen-app-test.firebasestorage.app/o/images%2FDyrdTptGFRdRrgAxGPNiOOgdtvZ2%2F2025-12-09%2018:25:31.497610_0.jpg?alt=media&amp;token=ebd00806-4bff-4df8-8d67-a441fde6641f" TargetMode="External"/><Relationship Id="rId11" Type="http://schemas.openxmlformats.org/officeDocument/2006/relationships/hyperlink" Target="https://firebasestorage.googleapis.com/v0/b/spesen-app-dev.appspot.com/o/images%2FDyrdTptGFRdRrgAxGPNiOOgdtvZ2%2F2025-10-21%2016:43:48.294993_0.jpg?alt=media&amp;token=001e686e-54a2-4ff1-9dea-52bc3cb18790" TargetMode="External"/><Relationship Id="rId24" Type="http://schemas.openxmlformats.org/officeDocument/2006/relationships/hyperlink" Target="https://firebasestorage.googleapis.com/v0/b/spesen-app-test.firebasestorage.app/o/images%2FDyrdTptGFRdRrgAxGPNiOOgdtvZ2%2F2025-12-09%2018:22:56.375042_0.jpg?alt=media&amp;token=f3e023ac-1ce8-46dc-8c7c-23b24d0f812a" TargetMode="External"/><Relationship Id="rId5" Type="http://schemas.openxmlformats.org/officeDocument/2006/relationships/hyperlink" Target="https://firebasestorage.googleapis.com/v0/b/spesen-app-test.firebasestorage.app/o/images%2FDyrdTptGFRdRrgAxGPNiOOgdtvZ2%2F2025-12-09%2015:11:31.675948_0.jpg?alt=media&amp;token=21f86ad7-dc47-45b5-9657-1342c14fe477" TargetMode="External"/><Relationship Id="rId15" Type="http://schemas.openxmlformats.org/officeDocument/2006/relationships/hyperlink" Target="https://firebasestorage.googleapis.com/v0/b/spesen-app-test.firebasestorage.app/o/images%2FDyrdTptGFRdRrgAxGPNiOOgdtvZ2%2F2025-11-20%2010:16:41.343966_0.jpg?alt=media&amp;token=24391332-e766-4ec1-ae7c-c18e475481d5" TargetMode="External"/><Relationship Id="rId23" Type="http://schemas.openxmlformats.org/officeDocument/2006/relationships/hyperlink" Target="https://firebasestorage.googleapis.com/v0/b/spesen-app-test.firebasestorage.app/o/images%2FDyrdTptGFRdRrgAxGPNiOOgdtvZ2%2F1777055705299_0.jpg?alt=media&amp;token=e75004e8-57b8-45ae-89b1-f180d2be7b90" TargetMode="External"/><Relationship Id="rId10" Type="http://schemas.openxmlformats.org/officeDocument/2006/relationships/hyperlink" Target="https://firebasestorage.googleapis.com/v0/b/spesen-app-test.firebasestorage.app/o/images%2FDyrdTptGFRdRrgAxGPNiOOgdtvZ2%2F1778577874380.jpg?alt=media&amp;token=ab61ca6f-8547-4ad7-a779-845db1289c08" TargetMode="External"/><Relationship Id="rId19" Type="http://schemas.openxmlformats.org/officeDocument/2006/relationships/hyperlink" Target="https://firebasestorage.googleapis.com/v0/b/spesen-app-test.firebasestorage.app/o/images%2FDyrdTptGFRdRrgAxGPNiOOgdtvZ2%2F2025-12-09%2021:50:01.774613_0.jpg?alt=media&amp;token=29afa476-1eac-4bf8-9865-397a9f97f721" TargetMode="External"/><Relationship Id="rId4" Type="http://schemas.openxmlformats.org/officeDocument/2006/relationships/hyperlink" Target="https://firebasestorage.googleapis.com/v0/b/spesen-app-test.firebasestorage.app/o/files%2FDyrdTptGFRdRrgAxGPNiOOgdtvZ2%2F2025-12-10%2007:09:36.179901_0.pdf?alt=media&amp;token=ee65c8f9-dbbd-4ce0-8e19-bb6276a4e331" TargetMode="External"/><Relationship Id="rId9" Type="http://schemas.openxmlformats.org/officeDocument/2006/relationships/hyperlink" Target="https://firebasestorage.googleapis.com/v0/b/spesen-app-test.firebasestorage.app/o/images%2FDyrdTptGFRdRrgAxGPNiOOgdtvZ2%2F2025-12-11%2018:56:08.812004.jpg?alt=media&amp;token=990c5c8f-d236-4293-833c-966724bb5dc2" TargetMode="External"/><Relationship Id="rId14" Type="http://schemas.openxmlformats.org/officeDocument/2006/relationships/hyperlink" Target="https://firebasestorage.googleapis.com/v0/b/spesen-app-test.firebasestorage.app/o/images%2FDyrdTptGFRdRrgAxGPNiOOgdtvZ2%2F2025-11-27%2006:58:58.318109_0.jpg?alt=media&amp;token=17a2493c-a4a0-4122-822d-58226ffcf97e" TargetMode="External"/><Relationship Id="rId22" Type="http://schemas.openxmlformats.org/officeDocument/2006/relationships/hyperlink" Target="https://firebasestorage.googleapis.com/v0/b/spesen-app-test.firebasestorage.app/o/images%2FDyrdTptGFRdRrgAxGPNiOOgdtvZ2%2F2025-12-09%2018:24:18.324332_0.jpg?alt=media&amp;token=11227b92-8c0a-4f6d-803c-93e112907920" TargetMode="External"/><Relationship Id="rId27" Type="http://schemas.openxmlformats.org/officeDocument/2006/relationships/hyperlink" Target="https://firebasestorage.googleapis.com/v0/b/spesen-app-test.firebasestorage.app/o/images%2FDyrdTptGFRdRrgAxGPNiOOgdtvZ2%2F2026-01-08%2014:11:26.093675_0.jpg?alt=media&amp;token=25678f0f-9079-4e52-8b6f-002f7edd2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zoomScaleNormal="100" workbookViewId="0">
      <pane ySplit="4" topLeftCell="A5" activePane="bottomLeft" state="frozen"/>
      <selection pane="bottomLeft"/>
    </sheetView>
  </sheetViews>
  <sheetFormatPr baseColWidth="10" defaultColWidth="8.6640625" defaultRowHeight="15" x14ac:dyDescent="0.2"/>
  <cols>
    <col min="1" max="1" width="24" customWidth="1"/>
    <col min="2" max="2" width="14" customWidth="1"/>
    <col min="3" max="3" width="18" customWidth="1"/>
    <col min="4" max="8" width="13" customWidth="1"/>
    <col min="9" max="9" width="14" customWidth="1"/>
  </cols>
  <sheetData>
    <row r="1" spans="1:9" ht="18" x14ac:dyDescent="0.2">
      <c r="A1" s="1" t="s">
        <v>0</v>
      </c>
    </row>
    <row r="2" spans="1:9" x14ac:dyDescent="0.2">
      <c r="A2" s="2" t="s">
        <v>1</v>
      </c>
    </row>
    <row r="4" spans="1:9" ht="30" customHeight="1" x14ac:dyDescent="0.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spans="1:9" x14ac:dyDescent="0.2">
      <c r="A5" s="4" t="s">
        <v>11</v>
      </c>
      <c r="B5" s="5">
        <v>3</v>
      </c>
      <c r="C5" s="6">
        <v>305.91000000000003</v>
      </c>
      <c r="D5" s="6">
        <v>0</v>
      </c>
      <c r="E5" s="6">
        <v>0</v>
      </c>
      <c r="F5" s="6">
        <v>2.86</v>
      </c>
      <c r="G5" s="6">
        <v>0</v>
      </c>
      <c r="H5" s="6">
        <v>0</v>
      </c>
      <c r="I5" s="6">
        <f>SUM(D5:H5)</f>
        <v>2.86</v>
      </c>
    </row>
    <row r="6" spans="1:9" x14ac:dyDescent="0.2">
      <c r="A6" s="4" t="s">
        <v>12</v>
      </c>
      <c r="B6" s="5">
        <v>1</v>
      </c>
      <c r="C6" s="6">
        <v>269.85000000000002</v>
      </c>
      <c r="D6" s="6">
        <v>0</v>
      </c>
      <c r="E6" s="6">
        <v>0</v>
      </c>
      <c r="F6" s="6">
        <v>20.22</v>
      </c>
      <c r="G6" s="6">
        <v>0</v>
      </c>
      <c r="H6" s="6">
        <v>0</v>
      </c>
      <c r="I6" s="6">
        <f>SUM(D6:H6)</f>
        <v>20.22</v>
      </c>
    </row>
    <row r="7" spans="1:9" x14ac:dyDescent="0.2">
      <c r="A7" s="4" t="s">
        <v>13</v>
      </c>
      <c r="B7" s="5">
        <v>7</v>
      </c>
      <c r="C7" s="6">
        <v>241.11</v>
      </c>
      <c r="D7" s="6">
        <v>0.55000000000000004</v>
      </c>
      <c r="E7" s="6">
        <v>9.25</v>
      </c>
      <c r="F7" s="6">
        <v>0.03</v>
      </c>
      <c r="G7" s="6">
        <v>16.46</v>
      </c>
      <c r="H7" s="6">
        <v>0</v>
      </c>
      <c r="I7" s="6">
        <f>SUM(D7:H7)</f>
        <v>26.29</v>
      </c>
    </row>
    <row r="8" spans="1:9" x14ac:dyDescent="0.2">
      <c r="A8" s="4" t="s">
        <v>14</v>
      </c>
      <c r="B8" s="5">
        <v>16</v>
      </c>
      <c r="C8" s="6">
        <v>454.39</v>
      </c>
      <c r="D8" s="6">
        <v>4.53</v>
      </c>
      <c r="E8" s="6">
        <v>5.27</v>
      </c>
      <c r="F8" s="6">
        <v>5.01</v>
      </c>
      <c r="G8" s="6">
        <v>8.81</v>
      </c>
      <c r="H8" s="6">
        <v>4.96</v>
      </c>
      <c r="I8" s="6">
        <f>SUM(D8:H8)</f>
        <v>28.580000000000002</v>
      </c>
    </row>
    <row r="9" spans="1:9" x14ac:dyDescent="0.2">
      <c r="A9" s="7" t="s">
        <v>15</v>
      </c>
      <c r="B9" s="8">
        <f t="shared" ref="B9:I9" si="0">SUM(B5:B8)</f>
        <v>27</v>
      </c>
      <c r="C9" s="9">
        <f t="shared" si="0"/>
        <v>1271.26</v>
      </c>
      <c r="D9" s="9">
        <f t="shared" si="0"/>
        <v>5.08</v>
      </c>
      <c r="E9" s="9">
        <f t="shared" si="0"/>
        <v>14.52</v>
      </c>
      <c r="F9" s="9">
        <f t="shared" si="0"/>
        <v>28.119999999999997</v>
      </c>
      <c r="G9" s="9">
        <f t="shared" si="0"/>
        <v>25.270000000000003</v>
      </c>
      <c r="H9" s="9">
        <f t="shared" si="0"/>
        <v>4.96</v>
      </c>
      <c r="I9" s="9">
        <f t="shared" si="0"/>
        <v>77.95</v>
      </c>
    </row>
    <row r="11" spans="1:9" x14ac:dyDescent="0.2">
      <c r="A11" s="10" t="s">
        <v>16</v>
      </c>
    </row>
    <row r="12" spans="1:9" x14ac:dyDescent="0.2">
      <c r="A12" s="18" t="s">
        <v>17</v>
      </c>
      <c r="B12" s="18"/>
      <c r="C12" s="18"/>
      <c r="D12" s="18"/>
      <c r="E12" s="18"/>
      <c r="F12" s="18"/>
      <c r="G12" s="18"/>
      <c r="H12" s="18"/>
      <c r="I12" s="18"/>
    </row>
    <row r="13" spans="1:9" x14ac:dyDescent="0.2">
      <c r="A13" s="18" t="s">
        <v>18</v>
      </c>
      <c r="B13" s="18"/>
      <c r="C13" s="18"/>
      <c r="D13" s="18"/>
      <c r="E13" s="18"/>
      <c r="F13" s="18"/>
      <c r="G13" s="18"/>
      <c r="H13" s="18"/>
      <c r="I13" s="18"/>
    </row>
    <row r="14" spans="1:9" x14ac:dyDescent="0.2">
      <c r="A14" s="18" t="s">
        <v>19</v>
      </c>
      <c r="B14" s="18"/>
      <c r="C14" s="18"/>
      <c r="D14" s="18"/>
      <c r="E14" s="18"/>
      <c r="F14" s="18"/>
      <c r="G14" s="18"/>
      <c r="H14" s="18"/>
      <c r="I14" s="18"/>
    </row>
    <row r="15" spans="1:9" x14ac:dyDescent="0.2">
      <c r="A15" s="18" t="s">
        <v>20</v>
      </c>
      <c r="B15" s="18"/>
      <c r="C15" s="18"/>
      <c r="D15" s="18"/>
      <c r="E15" s="18"/>
      <c r="F15" s="18"/>
      <c r="G15" s="18"/>
      <c r="H15" s="18"/>
      <c r="I15" s="18"/>
    </row>
  </sheetData>
  <mergeCells count="4">
    <mergeCell ref="A12:I12"/>
    <mergeCell ref="A13:I13"/>
    <mergeCell ref="A14:I14"/>
    <mergeCell ref="A15:I15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"/>
  <sheetViews>
    <sheetView zoomScaleNormal="100" workbookViewId="0">
      <pane ySplit="4" topLeftCell="A5" activePane="bottomLeft" state="frozen"/>
      <selection pane="bottomLeft"/>
    </sheetView>
  </sheetViews>
  <sheetFormatPr baseColWidth="10" defaultColWidth="8.6640625" defaultRowHeight="15" x14ac:dyDescent="0.2"/>
  <cols>
    <col min="1" max="1" width="11" customWidth="1"/>
    <col min="2" max="2" width="32" customWidth="1"/>
    <col min="3" max="3" width="22" customWidth="1"/>
    <col min="4" max="4" width="11" customWidth="1"/>
    <col min="5" max="5" width="28" customWidth="1"/>
    <col min="6" max="6" width="10" customWidth="1"/>
    <col min="7" max="7" width="14" customWidth="1"/>
    <col min="8" max="8" width="10" customWidth="1"/>
    <col min="9" max="9" width="14" customWidth="1"/>
    <col min="10" max="10" width="11" customWidth="1"/>
    <col min="11" max="11" width="8" customWidth="1"/>
    <col min="12" max="12" width="12" customWidth="1"/>
    <col min="13" max="13" width="14" customWidth="1"/>
  </cols>
  <sheetData>
    <row r="1" spans="1:13" ht="18" x14ac:dyDescent="0.2">
      <c r="A1" s="1" t="s">
        <v>40</v>
      </c>
    </row>
    <row r="2" spans="1:13" x14ac:dyDescent="0.2">
      <c r="A2" s="2" t="s">
        <v>41</v>
      </c>
    </row>
    <row r="4" spans="1:13" ht="30" customHeight="1" x14ac:dyDescent="0.2">
      <c r="A4" s="3" t="s">
        <v>42</v>
      </c>
      <c r="B4" s="3" t="s">
        <v>43</v>
      </c>
      <c r="C4" s="3" t="s">
        <v>2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50</v>
      </c>
      <c r="K4" s="3" t="s">
        <v>51</v>
      </c>
      <c r="L4" s="3" t="s">
        <v>52</v>
      </c>
      <c r="M4" s="3" t="s">
        <v>53</v>
      </c>
    </row>
    <row r="5" spans="1:13" x14ac:dyDescent="0.2">
      <c r="A5" s="4" t="s">
        <v>54</v>
      </c>
      <c r="B5" s="4" t="s">
        <v>55</v>
      </c>
      <c r="C5" s="4" t="s">
        <v>14</v>
      </c>
      <c r="D5" s="4" t="s">
        <v>56</v>
      </c>
      <c r="E5" s="4" t="s">
        <v>57</v>
      </c>
      <c r="F5" s="4" t="s">
        <v>31</v>
      </c>
      <c r="G5" s="6">
        <v>0.09</v>
      </c>
      <c r="H5" s="4" t="s">
        <v>29</v>
      </c>
      <c r="I5" s="6">
        <v>1.25</v>
      </c>
      <c r="J5" s="6">
        <v>21.41</v>
      </c>
      <c r="K5" s="4" t="s">
        <v>58</v>
      </c>
      <c r="L5" s="6">
        <v>19.62</v>
      </c>
      <c r="M5" s="16" t="s">
        <v>59</v>
      </c>
    </row>
    <row r="6" spans="1:13" x14ac:dyDescent="0.2">
      <c r="A6" s="4" t="s">
        <v>60</v>
      </c>
      <c r="B6" s="4" t="s">
        <v>61</v>
      </c>
      <c r="C6" s="4" t="s">
        <v>13</v>
      </c>
      <c r="D6" s="4"/>
      <c r="E6" s="4" t="s">
        <v>62</v>
      </c>
      <c r="F6" s="4" t="s">
        <v>31</v>
      </c>
      <c r="G6" s="6">
        <v>0.94</v>
      </c>
      <c r="H6" s="4" t="s">
        <v>29</v>
      </c>
      <c r="I6" s="6">
        <v>1.82</v>
      </c>
      <c r="J6" s="6">
        <v>33.659999999999997</v>
      </c>
      <c r="K6" s="4" t="s">
        <v>58</v>
      </c>
      <c r="L6" s="6">
        <v>31.43</v>
      </c>
      <c r="M6" s="16" t="s">
        <v>59</v>
      </c>
    </row>
    <row r="7" spans="1:13" x14ac:dyDescent="0.2">
      <c r="A7" s="4" t="s">
        <v>63</v>
      </c>
      <c r="B7" s="4" t="s">
        <v>64</v>
      </c>
      <c r="C7" s="4" t="s">
        <v>11</v>
      </c>
      <c r="D7" s="4"/>
      <c r="E7" s="4" t="s">
        <v>62</v>
      </c>
      <c r="F7" s="4" t="s">
        <v>30</v>
      </c>
      <c r="G7" s="6">
        <v>2.86</v>
      </c>
      <c r="H7" s="4" t="s">
        <v>65</v>
      </c>
      <c r="I7" s="6"/>
      <c r="J7" s="6">
        <v>44</v>
      </c>
      <c r="K7" s="4" t="s">
        <v>66</v>
      </c>
      <c r="L7" s="6">
        <v>35.369999999999997</v>
      </c>
      <c r="M7" s="16" t="s">
        <v>59</v>
      </c>
    </row>
    <row r="8" spans="1:13" x14ac:dyDescent="0.2">
      <c r="A8" s="4" t="s">
        <v>63</v>
      </c>
      <c r="B8" s="4" t="s">
        <v>64</v>
      </c>
      <c r="C8" s="4" t="s">
        <v>13</v>
      </c>
      <c r="D8" s="4"/>
      <c r="E8" s="4" t="s">
        <v>62</v>
      </c>
      <c r="F8" s="4" t="s">
        <v>65</v>
      </c>
      <c r="G8" s="6"/>
      <c r="H8" s="4" t="s">
        <v>65</v>
      </c>
      <c r="I8" s="6"/>
      <c r="J8" s="6">
        <v>44</v>
      </c>
      <c r="K8" s="4" t="s">
        <v>66</v>
      </c>
      <c r="L8" s="6">
        <v>35.369999999999997</v>
      </c>
      <c r="M8" s="16" t="s">
        <v>59</v>
      </c>
    </row>
    <row r="9" spans="1:13" x14ac:dyDescent="0.2">
      <c r="A9" s="4" t="s">
        <v>63</v>
      </c>
      <c r="B9" s="4" t="s">
        <v>67</v>
      </c>
      <c r="C9" s="4" t="s">
        <v>14</v>
      </c>
      <c r="D9" s="4" t="s">
        <v>56</v>
      </c>
      <c r="E9" s="4" t="s">
        <v>68</v>
      </c>
      <c r="F9" s="4" t="s">
        <v>30</v>
      </c>
      <c r="G9" s="6">
        <v>0.04</v>
      </c>
      <c r="H9" s="4" t="s">
        <v>28</v>
      </c>
      <c r="I9" s="6">
        <v>1</v>
      </c>
      <c r="J9" s="6">
        <v>39.770000000000003</v>
      </c>
      <c r="K9" s="4" t="s">
        <v>69</v>
      </c>
      <c r="L9" s="6">
        <v>39.770000000000003</v>
      </c>
      <c r="M9" s="16" t="s">
        <v>59</v>
      </c>
    </row>
    <row r="10" spans="1:13" x14ac:dyDescent="0.2">
      <c r="A10" s="4" t="s">
        <v>63</v>
      </c>
      <c r="B10" s="4" t="s">
        <v>70</v>
      </c>
      <c r="C10" s="4" t="s">
        <v>14</v>
      </c>
      <c r="D10" s="4" t="s">
        <v>56</v>
      </c>
      <c r="E10" s="4" t="s">
        <v>71</v>
      </c>
      <c r="F10" s="4" t="s">
        <v>30</v>
      </c>
      <c r="G10" s="6">
        <v>0.04</v>
      </c>
      <c r="H10" s="4" t="s">
        <v>28</v>
      </c>
      <c r="I10" s="6">
        <v>1</v>
      </c>
      <c r="J10" s="6">
        <v>39.770000000000003</v>
      </c>
      <c r="K10" s="4" t="s">
        <v>69</v>
      </c>
      <c r="L10" s="6">
        <v>39.770000000000003</v>
      </c>
      <c r="M10" s="16" t="s">
        <v>59</v>
      </c>
    </row>
    <row r="11" spans="1:13" x14ac:dyDescent="0.2">
      <c r="A11" s="4" t="s">
        <v>72</v>
      </c>
      <c r="B11" s="4" t="s">
        <v>73</v>
      </c>
      <c r="C11" s="4" t="s">
        <v>14</v>
      </c>
      <c r="D11" s="4" t="s">
        <v>56</v>
      </c>
      <c r="E11" s="4" t="s">
        <v>74</v>
      </c>
      <c r="F11" s="4" t="s">
        <v>31</v>
      </c>
      <c r="G11" s="6">
        <v>2</v>
      </c>
      <c r="H11" s="4" t="s">
        <v>65</v>
      </c>
      <c r="I11" s="6"/>
      <c r="J11" s="6">
        <v>7.9</v>
      </c>
      <c r="K11" s="4" t="s">
        <v>69</v>
      </c>
      <c r="L11" s="6">
        <v>7.9</v>
      </c>
      <c r="M11" s="16" t="s">
        <v>59</v>
      </c>
    </row>
    <row r="12" spans="1:13" x14ac:dyDescent="0.2">
      <c r="A12" s="4" t="s">
        <v>75</v>
      </c>
      <c r="B12" s="4" t="s">
        <v>76</v>
      </c>
      <c r="C12" s="4" t="s">
        <v>12</v>
      </c>
      <c r="D12" s="4"/>
      <c r="E12" s="4" t="s">
        <v>77</v>
      </c>
      <c r="F12" s="4" t="s">
        <v>30</v>
      </c>
      <c r="G12" s="6">
        <v>20.22</v>
      </c>
      <c r="H12" s="4" t="s">
        <v>65</v>
      </c>
      <c r="I12" s="6"/>
      <c r="J12" s="6">
        <v>294.5</v>
      </c>
      <c r="K12" s="4" t="s">
        <v>58</v>
      </c>
      <c r="L12" s="6">
        <v>269.85000000000002</v>
      </c>
      <c r="M12" s="16" t="s">
        <v>59</v>
      </c>
    </row>
    <row r="13" spans="1:13" x14ac:dyDescent="0.2">
      <c r="A13" s="4" t="s">
        <v>78</v>
      </c>
      <c r="B13" s="4" t="s">
        <v>79</v>
      </c>
      <c r="C13" s="4" t="s">
        <v>11</v>
      </c>
      <c r="D13" s="4"/>
      <c r="E13" s="4" t="s">
        <v>71</v>
      </c>
      <c r="F13" s="4" t="s">
        <v>65</v>
      </c>
      <c r="G13" s="6"/>
      <c r="H13" s="4" t="s">
        <v>65</v>
      </c>
      <c r="I13" s="6"/>
      <c r="J13" s="6">
        <v>211.78</v>
      </c>
      <c r="K13" s="4" t="s">
        <v>69</v>
      </c>
      <c r="L13" s="6">
        <v>211.78</v>
      </c>
      <c r="M13" s="16" t="s">
        <v>59</v>
      </c>
    </row>
    <row r="14" spans="1:13" x14ac:dyDescent="0.2">
      <c r="A14" s="4" t="s">
        <v>80</v>
      </c>
      <c r="B14" s="4" t="s">
        <v>81</v>
      </c>
      <c r="C14" s="4" t="s">
        <v>11</v>
      </c>
      <c r="D14" s="4" t="s">
        <v>56</v>
      </c>
      <c r="E14" s="4" t="s">
        <v>57</v>
      </c>
      <c r="F14" s="4" t="s">
        <v>65</v>
      </c>
      <c r="G14" s="6"/>
      <c r="H14" s="4" t="s">
        <v>65</v>
      </c>
      <c r="I14" s="6"/>
      <c r="J14" s="6">
        <v>58.76</v>
      </c>
      <c r="K14" s="4" t="s">
        <v>69</v>
      </c>
      <c r="L14" s="6">
        <v>58.76</v>
      </c>
      <c r="M14" s="16" t="s">
        <v>59</v>
      </c>
    </row>
    <row r="15" spans="1:13" x14ac:dyDescent="0.2">
      <c r="A15" s="4" t="s">
        <v>82</v>
      </c>
      <c r="B15" s="4" t="s">
        <v>83</v>
      </c>
      <c r="C15" s="4" t="s">
        <v>13</v>
      </c>
      <c r="D15" s="4"/>
      <c r="E15" s="4" t="s">
        <v>84</v>
      </c>
      <c r="F15" s="4" t="s">
        <v>30</v>
      </c>
      <c r="G15" s="6">
        <v>0.03</v>
      </c>
      <c r="H15" s="4" t="s">
        <v>28</v>
      </c>
      <c r="I15" s="6">
        <v>0.45</v>
      </c>
      <c r="J15" s="6">
        <v>18.25</v>
      </c>
      <c r="K15" s="4" t="s">
        <v>69</v>
      </c>
      <c r="L15" s="6">
        <v>18.25</v>
      </c>
      <c r="M15" s="16" t="s">
        <v>59</v>
      </c>
    </row>
    <row r="16" spans="1:13" x14ac:dyDescent="0.2">
      <c r="A16" s="4" t="s">
        <v>85</v>
      </c>
      <c r="B16" s="4" t="s">
        <v>86</v>
      </c>
      <c r="C16" s="4" t="s">
        <v>14</v>
      </c>
      <c r="D16" s="4"/>
      <c r="E16" s="4" t="s">
        <v>87</v>
      </c>
      <c r="F16" s="4" t="s">
        <v>30</v>
      </c>
      <c r="G16" s="6">
        <v>0.04</v>
      </c>
      <c r="H16" s="4" t="s">
        <v>28</v>
      </c>
      <c r="I16" s="6">
        <v>1</v>
      </c>
      <c r="J16" s="6">
        <v>39.770000000000003</v>
      </c>
      <c r="K16" s="4" t="s">
        <v>69</v>
      </c>
      <c r="L16" s="6">
        <v>39.770000000000003</v>
      </c>
      <c r="M16" s="16" t="s">
        <v>59</v>
      </c>
    </row>
    <row r="17" spans="1:13" x14ac:dyDescent="0.2">
      <c r="A17" s="4" t="s">
        <v>88</v>
      </c>
      <c r="B17" s="4" t="s">
        <v>89</v>
      </c>
      <c r="C17" s="4" t="s">
        <v>13</v>
      </c>
      <c r="D17" s="4"/>
      <c r="E17" s="4" t="s">
        <v>90</v>
      </c>
      <c r="F17" s="4" t="s">
        <v>31</v>
      </c>
      <c r="G17" s="6">
        <v>11.52</v>
      </c>
      <c r="H17" s="4" t="s">
        <v>29</v>
      </c>
      <c r="I17" s="6">
        <v>2.66</v>
      </c>
      <c r="J17" s="6">
        <v>54.39</v>
      </c>
      <c r="K17" s="4" t="s">
        <v>58</v>
      </c>
      <c r="L17" s="6">
        <v>50.78</v>
      </c>
      <c r="M17" s="16" t="s">
        <v>59</v>
      </c>
    </row>
    <row r="18" spans="1:13" x14ac:dyDescent="0.2">
      <c r="A18" s="4" t="s">
        <v>88</v>
      </c>
      <c r="B18" s="4" t="s">
        <v>91</v>
      </c>
      <c r="C18" s="4" t="s">
        <v>13</v>
      </c>
      <c r="D18" s="4"/>
      <c r="E18" s="4" t="s">
        <v>92</v>
      </c>
      <c r="F18" s="4" t="s">
        <v>31</v>
      </c>
      <c r="G18" s="6">
        <v>1.81</v>
      </c>
      <c r="H18" s="4" t="s">
        <v>29</v>
      </c>
      <c r="I18" s="6">
        <v>2.21</v>
      </c>
      <c r="J18" s="6">
        <v>5</v>
      </c>
      <c r="K18" s="4" t="s">
        <v>58</v>
      </c>
      <c r="L18" s="6">
        <v>50.75</v>
      </c>
      <c r="M18" s="16" t="s">
        <v>59</v>
      </c>
    </row>
    <row r="19" spans="1:13" x14ac:dyDescent="0.2">
      <c r="A19" s="4" t="s">
        <v>88</v>
      </c>
      <c r="B19" s="4" t="s">
        <v>61</v>
      </c>
      <c r="C19" s="4" t="s">
        <v>14</v>
      </c>
      <c r="D19" s="4"/>
      <c r="E19" s="4" t="s">
        <v>92</v>
      </c>
      <c r="F19" s="4" t="s">
        <v>31</v>
      </c>
      <c r="G19" s="6">
        <v>2.19</v>
      </c>
      <c r="H19" s="4" t="s">
        <v>29</v>
      </c>
      <c r="I19" s="6">
        <v>2.65</v>
      </c>
      <c r="J19" s="6">
        <v>54.39</v>
      </c>
      <c r="K19" s="4" t="s">
        <v>58</v>
      </c>
      <c r="L19" s="6">
        <v>50.55</v>
      </c>
      <c r="M19" s="16" t="s">
        <v>59</v>
      </c>
    </row>
    <row r="20" spans="1:13" x14ac:dyDescent="0.2">
      <c r="A20" s="4" t="s">
        <v>88</v>
      </c>
      <c r="B20" s="4" t="s">
        <v>61</v>
      </c>
      <c r="C20" s="4" t="s">
        <v>13</v>
      </c>
      <c r="D20" s="4"/>
      <c r="E20" s="4" t="s">
        <v>92</v>
      </c>
      <c r="F20" s="4" t="s">
        <v>31</v>
      </c>
      <c r="G20" s="6">
        <v>2.19</v>
      </c>
      <c r="H20" s="4" t="s">
        <v>29</v>
      </c>
      <c r="I20" s="6">
        <v>2.56</v>
      </c>
      <c r="J20" s="6">
        <v>54.39</v>
      </c>
      <c r="K20" s="4" t="s">
        <v>58</v>
      </c>
      <c r="L20" s="6">
        <v>50.78</v>
      </c>
      <c r="M20" s="16" t="s">
        <v>59</v>
      </c>
    </row>
    <row r="21" spans="1:13" x14ac:dyDescent="0.2">
      <c r="A21" s="4" t="s">
        <v>93</v>
      </c>
      <c r="B21" s="4" t="s">
        <v>94</v>
      </c>
      <c r="C21" s="4" t="s">
        <v>14</v>
      </c>
      <c r="D21" s="4"/>
      <c r="E21" s="4" t="s">
        <v>95</v>
      </c>
      <c r="F21" s="4" t="s">
        <v>28</v>
      </c>
      <c r="G21" s="6">
        <v>0.49</v>
      </c>
      <c r="H21" s="4" t="s">
        <v>65</v>
      </c>
      <c r="I21" s="6"/>
      <c r="J21" s="6">
        <v>19.3</v>
      </c>
      <c r="K21" s="4" t="s">
        <v>69</v>
      </c>
      <c r="L21" s="6">
        <v>19.3</v>
      </c>
      <c r="M21" s="16" t="s">
        <v>59</v>
      </c>
    </row>
    <row r="22" spans="1:13" x14ac:dyDescent="0.2">
      <c r="A22" s="4" t="s">
        <v>93</v>
      </c>
      <c r="B22" s="4" t="s">
        <v>96</v>
      </c>
      <c r="C22" s="4" t="s">
        <v>14</v>
      </c>
      <c r="D22" s="4"/>
      <c r="E22" s="4" t="s">
        <v>97</v>
      </c>
      <c r="F22" s="4" t="s">
        <v>28</v>
      </c>
      <c r="G22" s="6">
        <v>0.49</v>
      </c>
      <c r="H22" s="4" t="s">
        <v>65</v>
      </c>
      <c r="I22" s="6"/>
      <c r="J22" s="6">
        <v>19.3</v>
      </c>
      <c r="K22" s="4" t="s">
        <v>69</v>
      </c>
      <c r="L22" s="6">
        <v>19.3</v>
      </c>
      <c r="M22" s="16" t="s">
        <v>59</v>
      </c>
    </row>
    <row r="23" spans="1:13" x14ac:dyDescent="0.2">
      <c r="A23" s="4" t="s">
        <v>98</v>
      </c>
      <c r="B23" s="4" t="s">
        <v>99</v>
      </c>
      <c r="C23" s="4" t="s">
        <v>13</v>
      </c>
      <c r="D23" s="4"/>
      <c r="E23" s="4" t="s">
        <v>100</v>
      </c>
      <c r="F23" s="4" t="s">
        <v>28</v>
      </c>
      <c r="G23" s="6">
        <v>0.1</v>
      </c>
      <c r="H23" s="4" t="s">
        <v>65</v>
      </c>
      <c r="I23" s="6"/>
      <c r="J23" s="6">
        <v>3.75</v>
      </c>
      <c r="K23" s="4" t="s">
        <v>69</v>
      </c>
      <c r="L23" s="6">
        <v>3.75</v>
      </c>
      <c r="M23" s="16" t="s">
        <v>59</v>
      </c>
    </row>
    <row r="24" spans="1:13" x14ac:dyDescent="0.2">
      <c r="A24" s="4" t="s">
        <v>98</v>
      </c>
      <c r="B24" s="4" t="s">
        <v>101</v>
      </c>
      <c r="C24" s="4" t="s">
        <v>14</v>
      </c>
      <c r="D24" s="4"/>
      <c r="E24" s="4" t="s">
        <v>100</v>
      </c>
      <c r="F24" s="4" t="s">
        <v>28</v>
      </c>
      <c r="G24" s="6">
        <v>0.1</v>
      </c>
      <c r="H24" s="4" t="s">
        <v>65</v>
      </c>
      <c r="I24" s="6"/>
      <c r="J24" s="6">
        <v>3.75</v>
      </c>
      <c r="K24" s="4" t="s">
        <v>69</v>
      </c>
      <c r="L24" s="6">
        <v>3.75</v>
      </c>
      <c r="M24" s="16" t="s">
        <v>59</v>
      </c>
    </row>
    <row r="25" spans="1:13" x14ac:dyDescent="0.2">
      <c r="A25" s="4" t="s">
        <v>102</v>
      </c>
      <c r="B25" s="4" t="s">
        <v>103</v>
      </c>
      <c r="C25" s="4" t="s">
        <v>14</v>
      </c>
      <c r="D25" s="4" t="s">
        <v>56</v>
      </c>
      <c r="E25" s="4" t="s">
        <v>104</v>
      </c>
      <c r="F25" s="4" t="s">
        <v>65</v>
      </c>
      <c r="G25" s="6"/>
      <c r="H25" s="4" t="s">
        <v>65</v>
      </c>
      <c r="I25" s="6"/>
      <c r="J25" s="6">
        <v>20</v>
      </c>
      <c r="K25" s="4" t="s">
        <v>66</v>
      </c>
      <c r="L25" s="6">
        <v>15.78</v>
      </c>
      <c r="M25" s="16" t="s">
        <v>59</v>
      </c>
    </row>
    <row r="26" spans="1:13" x14ac:dyDescent="0.2">
      <c r="A26" s="4" t="s">
        <v>105</v>
      </c>
      <c r="B26" s="4" t="s">
        <v>106</v>
      </c>
      <c r="C26" s="4" t="s">
        <v>14</v>
      </c>
      <c r="D26" s="4"/>
      <c r="E26" s="4" t="s">
        <v>107</v>
      </c>
      <c r="F26" s="4" t="s">
        <v>32</v>
      </c>
      <c r="G26" s="6">
        <v>4.96</v>
      </c>
      <c r="H26" s="4" t="s">
        <v>65</v>
      </c>
      <c r="I26" s="6"/>
      <c r="J26" s="6">
        <v>29.75</v>
      </c>
      <c r="K26" s="4" t="s">
        <v>108</v>
      </c>
      <c r="L26" s="6">
        <v>31.97</v>
      </c>
      <c r="M26" s="16" t="s">
        <v>59</v>
      </c>
    </row>
    <row r="27" spans="1:13" x14ac:dyDescent="0.2">
      <c r="A27" s="4" t="s">
        <v>109</v>
      </c>
      <c r="B27" s="4" t="s">
        <v>110</v>
      </c>
      <c r="C27" s="4" t="s">
        <v>14</v>
      </c>
      <c r="D27" s="4"/>
      <c r="E27" s="4" t="s">
        <v>100</v>
      </c>
      <c r="F27" s="4" t="s">
        <v>30</v>
      </c>
      <c r="G27" s="6">
        <v>0.03</v>
      </c>
      <c r="H27" s="4" t="s">
        <v>28</v>
      </c>
      <c r="I27" s="6">
        <v>0.45</v>
      </c>
      <c r="J27" s="6">
        <v>18.25</v>
      </c>
      <c r="K27" s="4" t="s">
        <v>69</v>
      </c>
      <c r="L27" s="6">
        <v>18.25</v>
      </c>
      <c r="M27" s="16" t="s">
        <v>59</v>
      </c>
    </row>
    <row r="28" spans="1:13" x14ac:dyDescent="0.2">
      <c r="A28" s="4" t="s">
        <v>111</v>
      </c>
      <c r="B28" s="4" t="s">
        <v>112</v>
      </c>
      <c r="C28" s="4" t="s">
        <v>14</v>
      </c>
      <c r="D28" s="4"/>
      <c r="E28" s="4" t="s">
        <v>107</v>
      </c>
      <c r="F28" s="4" t="s">
        <v>65</v>
      </c>
      <c r="G28" s="6"/>
      <c r="H28" s="4" t="s">
        <v>65</v>
      </c>
      <c r="I28" s="6"/>
      <c r="J28" s="6">
        <v>20.49</v>
      </c>
      <c r="K28" s="4" t="s">
        <v>58</v>
      </c>
      <c r="L28" s="6">
        <v>19.13</v>
      </c>
      <c r="M28" s="16" t="s">
        <v>59</v>
      </c>
    </row>
    <row r="29" spans="1:13" x14ac:dyDescent="0.2">
      <c r="A29" s="4" t="s">
        <v>113</v>
      </c>
      <c r="B29" s="4" t="s">
        <v>114</v>
      </c>
      <c r="C29" s="4" t="s">
        <v>14</v>
      </c>
      <c r="D29" s="4"/>
      <c r="E29" s="4" t="s">
        <v>115</v>
      </c>
      <c r="F29" s="4" t="s">
        <v>30</v>
      </c>
      <c r="G29" s="6">
        <v>2.4300000000000002</v>
      </c>
      <c r="H29" s="4" t="s">
        <v>65</v>
      </c>
      <c r="I29" s="6"/>
      <c r="J29" s="6">
        <v>30</v>
      </c>
      <c r="K29" s="4" t="s">
        <v>69</v>
      </c>
      <c r="L29" s="6">
        <v>30</v>
      </c>
      <c r="M29" s="16" t="s">
        <v>59</v>
      </c>
    </row>
    <row r="30" spans="1:13" x14ac:dyDescent="0.2">
      <c r="A30" s="4" t="s">
        <v>113</v>
      </c>
      <c r="B30" s="4" t="s">
        <v>116</v>
      </c>
      <c r="C30" s="4" t="s">
        <v>14</v>
      </c>
      <c r="D30" s="4"/>
      <c r="E30" s="4" t="s">
        <v>117</v>
      </c>
      <c r="F30" s="4" t="s">
        <v>30</v>
      </c>
      <c r="G30" s="6">
        <v>2.4300000000000002</v>
      </c>
      <c r="H30" s="4" t="s">
        <v>65</v>
      </c>
      <c r="I30" s="6"/>
      <c r="J30" s="6">
        <v>30</v>
      </c>
      <c r="K30" s="4" t="s">
        <v>69</v>
      </c>
      <c r="L30" s="6">
        <v>30</v>
      </c>
      <c r="M30" s="16" t="s">
        <v>59</v>
      </c>
    </row>
    <row r="31" spans="1:13" x14ac:dyDescent="0.2">
      <c r="A31" s="4" t="s">
        <v>118</v>
      </c>
      <c r="B31" s="4" t="s">
        <v>61</v>
      </c>
      <c r="C31" s="4" t="s">
        <v>14</v>
      </c>
      <c r="D31" s="4" t="s">
        <v>56</v>
      </c>
      <c r="E31" s="4" t="s">
        <v>119</v>
      </c>
      <c r="F31" s="4" t="s">
        <v>31</v>
      </c>
      <c r="G31" s="6">
        <v>4.53</v>
      </c>
      <c r="H31" s="4" t="s">
        <v>29</v>
      </c>
      <c r="I31" s="6">
        <v>1.37</v>
      </c>
      <c r="J31" s="6">
        <v>74.680000000000007</v>
      </c>
      <c r="K31" s="4" t="s">
        <v>58</v>
      </c>
      <c r="L31" s="6">
        <v>69.53</v>
      </c>
      <c r="M31" s="16" t="s">
        <v>59</v>
      </c>
    </row>
    <row r="32" spans="1:13" x14ac:dyDescent="0.2">
      <c r="A32" s="17"/>
      <c r="B32" s="7" t="s">
        <v>15</v>
      </c>
      <c r="C32" s="17"/>
      <c r="D32" s="17"/>
      <c r="E32" s="17"/>
      <c r="F32" s="17"/>
      <c r="G32" s="9">
        <f>SUM(G5:G31)</f>
        <v>59.530000000000008</v>
      </c>
      <c r="H32" s="17"/>
      <c r="I32" s="9">
        <f>SUM(I5:I31)</f>
        <v>18.420000000000002</v>
      </c>
      <c r="J32" s="17"/>
      <c r="K32" s="17"/>
      <c r="L32" s="9">
        <f>SUM(L5:L31)</f>
        <v>1271.26</v>
      </c>
      <c r="M32" s="17"/>
    </row>
  </sheetData>
  <hyperlinks>
    <hyperlink ref="M5" r:id="rId1" xr:uid="{00000000-0004-0000-0200-000000000000}"/>
    <hyperlink ref="M6" r:id="rId2" xr:uid="{00000000-0004-0000-0200-000001000000}"/>
    <hyperlink ref="M7" r:id="rId3" xr:uid="{00000000-0004-0000-0200-000002000000}"/>
    <hyperlink ref="M8" r:id="rId4" xr:uid="{00000000-0004-0000-0200-000003000000}"/>
    <hyperlink ref="M9" r:id="rId5" xr:uid="{00000000-0004-0000-0200-000004000000}"/>
    <hyperlink ref="M10" r:id="rId6" xr:uid="{00000000-0004-0000-0200-000005000000}"/>
    <hyperlink ref="M11" r:id="rId7" xr:uid="{00000000-0004-0000-0200-000006000000}"/>
    <hyperlink ref="M12" r:id="rId8" xr:uid="{00000000-0004-0000-0200-000007000000}"/>
    <hyperlink ref="M13" r:id="rId9" xr:uid="{00000000-0004-0000-0200-000008000000}"/>
    <hyperlink ref="M14" r:id="rId10" xr:uid="{00000000-0004-0000-0200-000009000000}"/>
    <hyperlink ref="M15" r:id="rId11" xr:uid="{00000000-0004-0000-0200-00000A000000}"/>
    <hyperlink ref="M16" r:id="rId12" xr:uid="{00000000-0004-0000-0200-00000B000000}"/>
    <hyperlink ref="M17" r:id="rId13" xr:uid="{00000000-0004-0000-0200-00000C000000}"/>
    <hyperlink ref="M18" r:id="rId14" xr:uid="{00000000-0004-0000-0200-00000D000000}"/>
    <hyperlink ref="M19" r:id="rId15" xr:uid="{00000000-0004-0000-0200-00000E000000}"/>
    <hyperlink ref="M20" r:id="rId16" xr:uid="{00000000-0004-0000-0200-00000F000000}"/>
    <hyperlink ref="M21" r:id="rId17" xr:uid="{00000000-0004-0000-0200-000010000000}"/>
    <hyperlink ref="M22" r:id="rId18" xr:uid="{00000000-0004-0000-0200-000011000000}"/>
    <hyperlink ref="M23" r:id="rId19" xr:uid="{00000000-0004-0000-0200-000012000000}"/>
    <hyperlink ref="M24" r:id="rId20" xr:uid="{00000000-0004-0000-0200-000013000000}"/>
    <hyperlink ref="M25" r:id="rId21" xr:uid="{00000000-0004-0000-0200-000014000000}"/>
    <hyperlink ref="M26" r:id="rId22" xr:uid="{00000000-0004-0000-0200-000015000000}"/>
    <hyperlink ref="M27" r:id="rId23" xr:uid="{00000000-0004-0000-0200-000016000000}"/>
    <hyperlink ref="M28" r:id="rId24" xr:uid="{00000000-0004-0000-0200-000017000000}"/>
    <hyperlink ref="M29" r:id="rId25" xr:uid="{00000000-0004-0000-0200-000018000000}"/>
    <hyperlink ref="M30" r:id="rId26" xr:uid="{00000000-0004-0000-0200-000019000000}"/>
    <hyperlink ref="M31" r:id="rId27" xr:uid="{00000000-0004-0000-0200-00001A000000}"/>
  </hyperlink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zoomScaleNormal="100" workbookViewId="0">
      <pane ySplit="4" topLeftCell="A5" activePane="bottomLeft" state="frozen"/>
      <selection pane="bottomLeft"/>
    </sheetView>
  </sheetViews>
  <sheetFormatPr baseColWidth="10" defaultColWidth="8.6640625" defaultRowHeight="15" x14ac:dyDescent="0.2"/>
  <cols>
    <col min="1" max="1" width="22" customWidth="1"/>
    <col min="2" max="2" width="18" customWidth="1"/>
    <col min="3" max="4" width="16" customWidth="1"/>
    <col min="5" max="5" width="20" customWidth="1"/>
  </cols>
  <sheetData>
    <row r="1" spans="1:5" ht="18" x14ac:dyDescent="0.2">
      <c r="A1" s="1" t="s">
        <v>21</v>
      </c>
    </row>
    <row r="2" spans="1:5" x14ac:dyDescent="0.2">
      <c r="A2" s="2" t="s">
        <v>22</v>
      </c>
    </row>
    <row r="4" spans="1:5" ht="30" customHeight="1" x14ac:dyDescent="0.2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spans="1:5" x14ac:dyDescent="0.2">
      <c r="A5" s="4" t="s">
        <v>28</v>
      </c>
      <c r="B5" s="5">
        <v>9</v>
      </c>
      <c r="C5" s="6">
        <v>195.5</v>
      </c>
      <c r="D5" s="6">
        <v>5.08</v>
      </c>
      <c r="E5" s="6">
        <f t="shared" ref="E5:E10" si="0">C5+D5</f>
        <v>200.58</v>
      </c>
    </row>
    <row r="6" spans="1:5" x14ac:dyDescent="0.2">
      <c r="A6" s="4" t="s">
        <v>29</v>
      </c>
      <c r="B6" s="5">
        <v>7</v>
      </c>
      <c r="C6" s="6">
        <v>207.35</v>
      </c>
      <c r="D6" s="6">
        <v>14.52</v>
      </c>
      <c r="E6" s="6">
        <f t="shared" si="0"/>
        <v>221.87</v>
      </c>
    </row>
    <row r="7" spans="1:5" x14ac:dyDescent="0.2">
      <c r="A7" s="4" t="s">
        <v>30</v>
      </c>
      <c r="B7" s="5">
        <v>9</v>
      </c>
      <c r="C7" s="6">
        <v>347.14</v>
      </c>
      <c r="D7" s="6">
        <v>28.12</v>
      </c>
      <c r="E7" s="6">
        <f t="shared" si="0"/>
        <v>375.26</v>
      </c>
    </row>
    <row r="8" spans="1:5" x14ac:dyDescent="0.2">
      <c r="A8" s="4" t="s">
        <v>31</v>
      </c>
      <c r="B8" s="5">
        <v>8</v>
      </c>
      <c r="C8" s="6">
        <v>133.03</v>
      </c>
      <c r="D8" s="6">
        <v>25.27</v>
      </c>
      <c r="E8" s="6">
        <f t="shared" si="0"/>
        <v>158.30000000000001</v>
      </c>
    </row>
    <row r="9" spans="1:5" x14ac:dyDescent="0.2">
      <c r="A9" s="4" t="s">
        <v>32</v>
      </c>
      <c r="B9" s="5">
        <v>1</v>
      </c>
      <c r="C9" s="6">
        <v>24.8</v>
      </c>
      <c r="D9" s="6">
        <v>4.96</v>
      </c>
      <c r="E9" s="6">
        <f t="shared" si="0"/>
        <v>29.76</v>
      </c>
    </row>
    <row r="10" spans="1:5" x14ac:dyDescent="0.2">
      <c r="A10" s="4" t="s">
        <v>33</v>
      </c>
      <c r="B10" s="5">
        <v>5</v>
      </c>
      <c r="C10" s="6">
        <v>340.82</v>
      </c>
      <c r="D10" s="6">
        <v>0</v>
      </c>
      <c r="E10" s="6">
        <f t="shared" si="0"/>
        <v>340.82</v>
      </c>
    </row>
    <row r="11" spans="1:5" x14ac:dyDescent="0.2">
      <c r="A11" s="7" t="s">
        <v>15</v>
      </c>
      <c r="B11" s="8">
        <f>SUM(B5:B10)</f>
        <v>39</v>
      </c>
      <c r="C11" s="9">
        <f>SUM(C5:C10)</f>
        <v>1248.6399999999999</v>
      </c>
      <c r="D11" s="9">
        <f>SUM(D5:D10)</f>
        <v>77.949999999999989</v>
      </c>
      <c r="E11" s="9">
        <f>SUM(E5:E10)</f>
        <v>1326.59</v>
      </c>
    </row>
    <row r="13" spans="1:5" x14ac:dyDescent="0.2">
      <c r="A13" s="11" t="s">
        <v>34</v>
      </c>
    </row>
    <row r="14" spans="1:5" x14ac:dyDescent="0.2">
      <c r="C14" s="12" t="s">
        <v>35</v>
      </c>
      <c r="E14" s="13">
        <f>E11</f>
        <v>1326.59</v>
      </c>
    </row>
    <row r="15" spans="1:5" x14ac:dyDescent="0.2">
      <c r="C15" s="12" t="s">
        <v>36</v>
      </c>
      <c r="E15" s="13">
        <v>5</v>
      </c>
    </row>
    <row r="16" spans="1:5" x14ac:dyDescent="0.2">
      <c r="C16" s="12" t="s">
        <v>37</v>
      </c>
      <c r="E16" s="13">
        <f>Übersicht!C9-E11-E15</f>
        <v>-60.329999999999927</v>
      </c>
    </row>
    <row r="17" spans="3:5" x14ac:dyDescent="0.2">
      <c r="C17" s="10" t="s">
        <v>38</v>
      </c>
      <c r="E17" s="14">
        <f>E11+E15+E16</f>
        <v>1271.26</v>
      </c>
    </row>
    <row r="18" spans="3:5" x14ac:dyDescent="0.2">
      <c r="C18" s="10" t="s">
        <v>39</v>
      </c>
      <c r="E18" s="15">
        <f>E17-Übersicht!C9</f>
        <v>0</v>
      </c>
    </row>
  </sheetData>
  <conditionalFormatting sqref="E18">
    <cfRule type="cellIs" dxfId="1" priority="2" operator="between">
      <formula>-0.05</formula>
      <formula>0.05</formula>
    </cfRule>
    <cfRule type="cellIs" dxfId="0" priority="3" operator="notBetween">
      <formula>-0.05</formula>
      <formula>0.05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Übersicht</vt:lpstr>
      <vt:lpstr>Belege</vt:lpstr>
      <vt:lpstr>MwSt-Zusammenfassung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Florian Müller</cp:lastModifiedBy>
  <cp:revision>0</cp:revision>
  <dcterms:created xsi:type="dcterms:W3CDTF">2026-05-18T05:16:08Z</dcterms:created>
  <dcterms:modified xsi:type="dcterms:W3CDTF">2026-05-18T13:14:24Z</dcterms:modified>
  <dc:language>en-US</dc:language>
</cp:coreProperties>
</file>