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bozo/Downloads/"/>
    </mc:Choice>
  </mc:AlternateContent>
  <xr:revisionPtr revIDLastSave="0" documentId="8_{879965BE-C484-DE4B-AFBB-669B1C32AF1F}" xr6:coauthVersionLast="47" xr6:coauthVersionMax="47" xr10:uidLastSave="{00000000-0000-0000-0000-000000000000}"/>
  <bookViews>
    <workbookView xWindow="0" yWindow="660" windowWidth="27900" windowHeight="18000" tabRatio="500" xr2:uid="{00000000-000D-0000-FFFF-FFFF00000000}"/>
  </bookViews>
  <sheets>
    <sheet name="Start Here" sheetId="1" r:id="rId1"/>
    <sheet name="Dashboard" sheetId="2" r:id="rId2"/>
    <sheet name="Board Summary" sheetId="3" r:id="rId3"/>
    <sheet name="Settings" sheetId="4" r:id="rId4"/>
    <sheet name="Weekly Data" sheetId="5" r:id="rId5"/>
    <sheet name="Indicator Guid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505" i="5" l="1"/>
  <c r="AE505" i="5"/>
  <c r="AH505" i="5" s="1"/>
  <c r="AB505" i="5"/>
  <c r="AA505" i="5"/>
  <c r="W505" i="5"/>
  <c r="V505" i="5"/>
  <c r="AD505" i="5" s="1"/>
  <c r="U505" i="5"/>
  <c r="AC505" i="5" s="1"/>
  <c r="T505" i="5"/>
  <c r="Z505" i="5" s="1"/>
  <c r="S505" i="5"/>
  <c r="Y505" i="5" s="1"/>
  <c r="R505" i="5"/>
  <c r="X505" i="5" s="1"/>
  <c r="C505" i="5"/>
  <c r="AH504" i="5"/>
  <c r="AG504" i="5"/>
  <c r="AE504" i="5"/>
  <c r="AF504" i="5" s="1"/>
  <c r="AB504" i="5"/>
  <c r="AA504" i="5"/>
  <c r="W504" i="5"/>
  <c r="V504" i="5"/>
  <c r="AD504" i="5" s="1"/>
  <c r="U504" i="5"/>
  <c r="AC504" i="5" s="1"/>
  <c r="T504" i="5"/>
  <c r="Z504" i="5" s="1"/>
  <c r="S504" i="5"/>
  <c r="Y504" i="5" s="1"/>
  <c r="R504" i="5"/>
  <c r="X504" i="5" s="1"/>
  <c r="C504" i="5"/>
  <c r="AG503" i="5"/>
  <c r="AE503" i="5"/>
  <c r="AH503" i="5" s="1"/>
  <c r="AD503" i="5"/>
  <c r="AC503" i="5"/>
  <c r="AB503" i="5"/>
  <c r="AA503" i="5"/>
  <c r="Y503" i="5"/>
  <c r="X503" i="5"/>
  <c r="W503" i="5"/>
  <c r="V503" i="5"/>
  <c r="U503" i="5"/>
  <c r="T503" i="5"/>
  <c r="Z503" i="5" s="1"/>
  <c r="S503" i="5"/>
  <c r="R503" i="5"/>
  <c r="C503" i="5"/>
  <c r="AG502" i="5"/>
  <c r="AH502" i="5" s="1"/>
  <c r="AF502" i="5"/>
  <c r="AE502" i="5"/>
  <c r="AB502" i="5"/>
  <c r="AA502" i="5"/>
  <c r="Z502" i="5"/>
  <c r="Y502" i="5"/>
  <c r="W502" i="5"/>
  <c r="V502" i="5"/>
  <c r="AD502" i="5" s="1"/>
  <c r="U502" i="5"/>
  <c r="AC502" i="5" s="1"/>
  <c r="T502" i="5"/>
  <c r="S502" i="5"/>
  <c r="R502" i="5"/>
  <c r="X502" i="5" s="1"/>
  <c r="C502" i="5"/>
  <c r="AH501" i="5"/>
  <c r="AG501" i="5"/>
  <c r="AE501" i="5"/>
  <c r="AF501" i="5" s="1"/>
  <c r="AB501" i="5"/>
  <c r="AA501" i="5"/>
  <c r="X501" i="5"/>
  <c r="W501" i="5"/>
  <c r="V501" i="5"/>
  <c r="AD501" i="5" s="1"/>
  <c r="U501" i="5"/>
  <c r="AC501" i="5" s="1"/>
  <c r="T501" i="5"/>
  <c r="Z501" i="5" s="1"/>
  <c r="S501" i="5"/>
  <c r="Y501" i="5" s="1"/>
  <c r="R501" i="5"/>
  <c r="C501" i="5"/>
  <c r="AG500" i="5"/>
  <c r="AF500" i="5"/>
  <c r="AE500" i="5"/>
  <c r="AH500" i="5" s="1"/>
  <c r="AC500" i="5"/>
  <c r="AB500" i="5"/>
  <c r="AA500" i="5"/>
  <c r="Z500" i="5"/>
  <c r="X500" i="5"/>
  <c r="W500" i="5"/>
  <c r="V500" i="5"/>
  <c r="AD500" i="5" s="1"/>
  <c r="U500" i="5"/>
  <c r="T500" i="5"/>
  <c r="S500" i="5"/>
  <c r="Y500" i="5" s="1"/>
  <c r="R500" i="5"/>
  <c r="C500" i="5"/>
  <c r="AH499" i="5"/>
  <c r="AG499" i="5"/>
  <c r="AF499" i="5"/>
  <c r="AE499" i="5"/>
  <c r="AC499" i="5"/>
  <c r="AB499" i="5"/>
  <c r="AA499" i="5"/>
  <c r="Y499" i="5"/>
  <c r="W499" i="5"/>
  <c r="V499" i="5"/>
  <c r="AD499" i="5" s="1"/>
  <c r="U499" i="5"/>
  <c r="T499" i="5"/>
  <c r="Z499" i="5" s="1"/>
  <c r="S499" i="5"/>
  <c r="R499" i="5"/>
  <c r="X499" i="5" s="1"/>
  <c r="C499" i="5"/>
  <c r="AG498" i="5"/>
  <c r="AE498" i="5"/>
  <c r="AH498" i="5" s="1"/>
  <c r="AD498" i="5"/>
  <c r="AC498" i="5"/>
  <c r="AB498" i="5"/>
  <c r="AA498" i="5"/>
  <c r="Y498" i="5"/>
  <c r="X498" i="5"/>
  <c r="W498" i="5"/>
  <c r="V498" i="5"/>
  <c r="U498" i="5"/>
  <c r="T498" i="5"/>
  <c r="Z498" i="5" s="1"/>
  <c r="S498" i="5"/>
  <c r="R498" i="5"/>
  <c r="C498" i="5"/>
  <c r="AG497" i="5"/>
  <c r="AE497" i="5"/>
  <c r="AB497" i="5"/>
  <c r="AA497" i="5"/>
  <c r="Z497" i="5"/>
  <c r="Y497" i="5"/>
  <c r="W497" i="5"/>
  <c r="V497" i="5"/>
  <c r="AD497" i="5" s="1"/>
  <c r="U497" i="5"/>
  <c r="AC497" i="5" s="1"/>
  <c r="T497" i="5"/>
  <c r="S497" i="5"/>
  <c r="R497" i="5"/>
  <c r="X497" i="5" s="1"/>
  <c r="C497" i="5"/>
  <c r="AH496" i="5"/>
  <c r="AG496" i="5"/>
  <c r="AE496" i="5"/>
  <c r="AF496" i="5" s="1"/>
  <c r="AB496" i="5"/>
  <c r="AA496" i="5"/>
  <c r="X496" i="5"/>
  <c r="W496" i="5"/>
  <c r="V496" i="5"/>
  <c r="AD496" i="5" s="1"/>
  <c r="U496" i="5"/>
  <c r="AC496" i="5" s="1"/>
  <c r="T496" i="5"/>
  <c r="Z496" i="5" s="1"/>
  <c r="S496" i="5"/>
  <c r="Y496" i="5" s="1"/>
  <c r="R496" i="5"/>
  <c r="C496" i="5"/>
  <c r="AG495" i="5"/>
  <c r="AF495" i="5"/>
  <c r="AE495" i="5"/>
  <c r="AH495" i="5" s="1"/>
  <c r="AC495" i="5"/>
  <c r="AB495" i="5"/>
  <c r="AA495" i="5"/>
  <c r="Z495" i="5"/>
  <c r="X495" i="5"/>
  <c r="W495" i="5"/>
  <c r="V495" i="5"/>
  <c r="AD495" i="5" s="1"/>
  <c r="U495" i="5"/>
  <c r="T495" i="5"/>
  <c r="S495" i="5"/>
  <c r="Y495" i="5" s="1"/>
  <c r="R495" i="5"/>
  <c r="C495" i="5"/>
  <c r="AH494" i="5"/>
  <c r="AG494" i="5"/>
  <c r="AF494" i="5"/>
  <c r="AE494" i="5"/>
  <c r="AC494" i="5"/>
  <c r="AB494" i="5"/>
  <c r="AA494" i="5"/>
  <c r="Y494" i="5"/>
  <c r="W494" i="5"/>
  <c r="V494" i="5"/>
  <c r="AD494" i="5" s="1"/>
  <c r="U494" i="5"/>
  <c r="T494" i="5"/>
  <c r="Z494" i="5" s="1"/>
  <c r="S494" i="5"/>
  <c r="R494" i="5"/>
  <c r="X494" i="5" s="1"/>
  <c r="C494" i="5"/>
  <c r="AG493" i="5"/>
  <c r="AE493" i="5"/>
  <c r="AH493" i="5" s="1"/>
  <c r="AD493" i="5"/>
  <c r="AC493" i="5"/>
  <c r="AB493" i="5"/>
  <c r="AA493" i="5"/>
  <c r="Y493" i="5"/>
  <c r="X493" i="5"/>
  <c r="W493" i="5"/>
  <c r="V493" i="5"/>
  <c r="U493" i="5"/>
  <c r="T493" i="5"/>
  <c r="Z493" i="5" s="1"/>
  <c r="S493" i="5"/>
  <c r="R493" i="5"/>
  <c r="C493" i="5"/>
  <c r="AG492" i="5"/>
  <c r="AE492" i="5"/>
  <c r="AB492" i="5"/>
  <c r="AA492" i="5"/>
  <c r="Z492" i="5"/>
  <c r="Y492" i="5"/>
  <c r="W492" i="5"/>
  <c r="V492" i="5"/>
  <c r="AD492" i="5" s="1"/>
  <c r="U492" i="5"/>
  <c r="AC492" i="5" s="1"/>
  <c r="T492" i="5"/>
  <c r="S492" i="5"/>
  <c r="R492" i="5"/>
  <c r="X492" i="5" s="1"/>
  <c r="C492" i="5"/>
  <c r="AH491" i="5"/>
  <c r="AG491" i="5"/>
  <c r="AE491" i="5"/>
  <c r="AF491" i="5" s="1"/>
  <c r="AB491" i="5"/>
  <c r="AA491" i="5"/>
  <c r="W491" i="5"/>
  <c r="V491" i="5"/>
  <c r="AD491" i="5" s="1"/>
  <c r="U491" i="5"/>
  <c r="AC491" i="5" s="1"/>
  <c r="T491" i="5"/>
  <c r="Z491" i="5" s="1"/>
  <c r="S491" i="5"/>
  <c r="Y491" i="5" s="1"/>
  <c r="R491" i="5"/>
  <c r="X491" i="5" s="1"/>
  <c r="C491" i="5"/>
  <c r="AG490" i="5"/>
  <c r="AF490" i="5"/>
  <c r="AE490" i="5"/>
  <c r="AH490" i="5" s="1"/>
  <c r="AB490" i="5"/>
  <c r="AA490" i="5"/>
  <c r="Z490" i="5"/>
  <c r="X490" i="5"/>
  <c r="W490" i="5"/>
  <c r="V490" i="5"/>
  <c r="AD490" i="5" s="1"/>
  <c r="U490" i="5"/>
  <c r="AC490" i="5" s="1"/>
  <c r="T490" i="5"/>
  <c r="S490" i="5"/>
  <c r="Y490" i="5" s="1"/>
  <c r="R490" i="5"/>
  <c r="C490" i="5"/>
  <c r="AG489" i="5"/>
  <c r="AE489" i="5"/>
  <c r="AC489" i="5"/>
  <c r="AB489" i="5"/>
  <c r="AA489" i="5"/>
  <c r="Y489" i="5"/>
  <c r="W489" i="5"/>
  <c r="V489" i="5"/>
  <c r="AD489" i="5" s="1"/>
  <c r="U489" i="5"/>
  <c r="T489" i="5"/>
  <c r="Z489" i="5" s="1"/>
  <c r="S489" i="5"/>
  <c r="R489" i="5"/>
  <c r="X489" i="5" s="1"/>
  <c r="C489" i="5"/>
  <c r="AH488" i="5"/>
  <c r="AG488" i="5"/>
  <c r="AE488" i="5"/>
  <c r="AF488" i="5" s="1"/>
  <c r="AD488" i="5"/>
  <c r="AC488" i="5"/>
  <c r="AB488" i="5"/>
  <c r="AA488" i="5"/>
  <c r="X488" i="5"/>
  <c r="W488" i="5"/>
  <c r="V488" i="5"/>
  <c r="U488" i="5"/>
  <c r="T488" i="5"/>
  <c r="Z488" i="5" s="1"/>
  <c r="S488" i="5"/>
  <c r="Y488" i="5" s="1"/>
  <c r="R488" i="5"/>
  <c r="C488" i="5"/>
  <c r="AG487" i="5"/>
  <c r="AE487" i="5"/>
  <c r="AB487" i="5"/>
  <c r="AA487" i="5"/>
  <c r="Z487" i="5"/>
  <c r="Y487" i="5"/>
  <c r="W487" i="5"/>
  <c r="V487" i="5"/>
  <c r="AD487" i="5" s="1"/>
  <c r="U487" i="5"/>
  <c r="AC487" i="5" s="1"/>
  <c r="T487" i="5"/>
  <c r="S487" i="5"/>
  <c r="R487" i="5"/>
  <c r="X487" i="5" s="1"/>
  <c r="C487" i="5"/>
  <c r="AH486" i="5"/>
  <c r="AG486" i="5"/>
  <c r="AE486" i="5"/>
  <c r="AF486" i="5" s="1"/>
  <c r="AB486" i="5"/>
  <c r="AA486" i="5"/>
  <c r="Y486" i="5"/>
  <c r="W486" i="5"/>
  <c r="V486" i="5"/>
  <c r="AD486" i="5" s="1"/>
  <c r="U486" i="5"/>
  <c r="AC486" i="5" s="1"/>
  <c r="T486" i="5"/>
  <c r="Z486" i="5" s="1"/>
  <c r="S486" i="5"/>
  <c r="R486" i="5"/>
  <c r="X486" i="5" s="1"/>
  <c r="C486" i="5"/>
  <c r="AG485" i="5"/>
  <c r="AF485" i="5"/>
  <c r="AE485" i="5"/>
  <c r="AH485" i="5" s="1"/>
  <c r="AB485" i="5"/>
  <c r="AA485" i="5"/>
  <c r="Z485" i="5"/>
  <c r="X485" i="5"/>
  <c r="W485" i="5"/>
  <c r="V485" i="5"/>
  <c r="AD485" i="5" s="1"/>
  <c r="U485" i="5"/>
  <c r="AC485" i="5" s="1"/>
  <c r="T485" i="5"/>
  <c r="S485" i="5"/>
  <c r="Y485" i="5" s="1"/>
  <c r="R485" i="5"/>
  <c r="C485" i="5"/>
  <c r="AG484" i="5"/>
  <c r="AE484" i="5"/>
  <c r="AC484" i="5"/>
  <c r="AB484" i="5"/>
  <c r="AA484" i="5"/>
  <c r="Y484" i="5"/>
  <c r="W484" i="5"/>
  <c r="V484" i="5"/>
  <c r="AD484" i="5" s="1"/>
  <c r="U484" i="5"/>
  <c r="T484" i="5"/>
  <c r="Z484" i="5" s="1"/>
  <c r="S484" i="5"/>
  <c r="R484" i="5"/>
  <c r="X484" i="5" s="1"/>
  <c r="C484" i="5"/>
  <c r="AH483" i="5"/>
  <c r="AG483" i="5"/>
  <c r="AF483" i="5"/>
  <c r="AE483" i="5"/>
  <c r="AD483" i="5"/>
  <c r="AB483" i="5"/>
  <c r="AA483" i="5"/>
  <c r="X483" i="5"/>
  <c r="W483" i="5"/>
  <c r="V483" i="5"/>
  <c r="U483" i="5"/>
  <c r="AC483" i="5" s="1"/>
  <c r="T483" i="5"/>
  <c r="Z483" i="5" s="1"/>
  <c r="S483" i="5"/>
  <c r="Y483" i="5" s="1"/>
  <c r="R483" i="5"/>
  <c r="C483" i="5"/>
  <c r="AG482" i="5"/>
  <c r="AE482" i="5"/>
  <c r="AB482" i="5"/>
  <c r="AA482" i="5"/>
  <c r="Z482" i="5"/>
  <c r="Y482" i="5"/>
  <c r="W482" i="5"/>
  <c r="V482" i="5"/>
  <c r="AD482" i="5" s="1"/>
  <c r="U482" i="5"/>
  <c r="AC482" i="5" s="1"/>
  <c r="T482" i="5"/>
  <c r="S482" i="5"/>
  <c r="R482" i="5"/>
  <c r="X482" i="5" s="1"/>
  <c r="C482" i="5"/>
  <c r="AH481" i="5"/>
  <c r="AG481" i="5"/>
  <c r="AE481" i="5"/>
  <c r="AF481" i="5" s="1"/>
  <c r="AB481" i="5"/>
  <c r="AA481" i="5"/>
  <c r="W481" i="5"/>
  <c r="V481" i="5"/>
  <c r="AD481" i="5" s="1"/>
  <c r="U481" i="5"/>
  <c r="AC481" i="5" s="1"/>
  <c r="T481" i="5"/>
  <c r="Z481" i="5" s="1"/>
  <c r="S481" i="5"/>
  <c r="Y481" i="5" s="1"/>
  <c r="R481" i="5"/>
  <c r="X481" i="5" s="1"/>
  <c r="C481" i="5"/>
  <c r="AG480" i="5"/>
  <c r="AF480" i="5"/>
  <c r="AE480" i="5"/>
  <c r="AH480" i="5" s="1"/>
  <c r="AB480" i="5"/>
  <c r="AA480" i="5"/>
  <c r="Z480" i="5"/>
  <c r="X480" i="5"/>
  <c r="W480" i="5"/>
  <c r="V480" i="5"/>
  <c r="AD480" i="5" s="1"/>
  <c r="U480" i="5"/>
  <c r="AC480" i="5" s="1"/>
  <c r="T480" i="5"/>
  <c r="S480" i="5"/>
  <c r="Y480" i="5" s="1"/>
  <c r="R480" i="5"/>
  <c r="C480" i="5"/>
  <c r="AG479" i="5"/>
  <c r="AE479" i="5"/>
  <c r="AC479" i="5"/>
  <c r="AB479" i="5"/>
  <c r="AA479" i="5"/>
  <c r="Y479" i="5"/>
  <c r="W479" i="5"/>
  <c r="V479" i="5"/>
  <c r="AD479" i="5" s="1"/>
  <c r="U479" i="5"/>
  <c r="T479" i="5"/>
  <c r="Z479" i="5" s="1"/>
  <c r="S479" i="5"/>
  <c r="R479" i="5"/>
  <c r="X479" i="5" s="1"/>
  <c r="C479" i="5"/>
  <c r="AH478" i="5"/>
  <c r="AG478" i="5"/>
  <c r="AF478" i="5"/>
  <c r="AE478" i="5"/>
  <c r="AD478" i="5"/>
  <c r="AC478" i="5"/>
  <c r="AB478" i="5"/>
  <c r="AA478" i="5"/>
  <c r="X478" i="5"/>
  <c r="W478" i="5"/>
  <c r="V478" i="5"/>
  <c r="U478" i="5"/>
  <c r="T478" i="5"/>
  <c r="Z478" i="5" s="1"/>
  <c r="S478" i="5"/>
  <c r="Y478" i="5" s="1"/>
  <c r="R478" i="5"/>
  <c r="C478" i="5"/>
  <c r="AG477" i="5"/>
  <c r="AE477" i="5"/>
  <c r="AB477" i="5"/>
  <c r="AA477" i="5"/>
  <c r="Z477" i="5"/>
  <c r="Y477" i="5"/>
  <c r="W477" i="5"/>
  <c r="V477" i="5"/>
  <c r="AD477" i="5" s="1"/>
  <c r="U477" i="5"/>
  <c r="AC477" i="5" s="1"/>
  <c r="T477" i="5"/>
  <c r="S477" i="5"/>
  <c r="R477" i="5"/>
  <c r="X477" i="5" s="1"/>
  <c r="C477" i="5"/>
  <c r="AH476" i="5"/>
  <c r="AG476" i="5"/>
  <c r="AE476" i="5"/>
  <c r="AF476" i="5" s="1"/>
  <c r="AB476" i="5"/>
  <c r="AA476" i="5"/>
  <c r="Y476" i="5"/>
  <c r="W476" i="5"/>
  <c r="V476" i="5"/>
  <c r="AD476" i="5" s="1"/>
  <c r="U476" i="5"/>
  <c r="AC476" i="5" s="1"/>
  <c r="T476" i="5"/>
  <c r="Z476" i="5" s="1"/>
  <c r="S476" i="5"/>
  <c r="R476" i="5"/>
  <c r="X476" i="5" s="1"/>
  <c r="C476" i="5"/>
  <c r="AG475" i="5"/>
  <c r="AF475" i="5"/>
  <c r="AE475" i="5"/>
  <c r="AH475" i="5" s="1"/>
  <c r="AB475" i="5"/>
  <c r="AA475" i="5"/>
  <c r="Z475" i="5"/>
  <c r="X475" i="5"/>
  <c r="W475" i="5"/>
  <c r="V475" i="5"/>
  <c r="AD475" i="5" s="1"/>
  <c r="U475" i="5"/>
  <c r="AC475" i="5" s="1"/>
  <c r="T475" i="5"/>
  <c r="S475" i="5"/>
  <c r="Y475" i="5" s="1"/>
  <c r="R475" i="5"/>
  <c r="C475" i="5"/>
  <c r="AG474" i="5"/>
  <c r="AE474" i="5"/>
  <c r="AC474" i="5"/>
  <c r="AB474" i="5"/>
  <c r="AA474" i="5"/>
  <c r="Y474" i="5"/>
  <c r="W474" i="5"/>
  <c r="V474" i="5"/>
  <c r="AD474" i="5" s="1"/>
  <c r="U474" i="5"/>
  <c r="T474" i="5"/>
  <c r="Z474" i="5" s="1"/>
  <c r="S474" i="5"/>
  <c r="R474" i="5"/>
  <c r="X474" i="5" s="1"/>
  <c r="C474" i="5"/>
  <c r="AH473" i="5"/>
  <c r="AG473" i="5"/>
  <c r="AF473" i="5"/>
  <c r="AE473" i="5"/>
  <c r="AD473" i="5"/>
  <c r="AB473" i="5"/>
  <c r="AA473" i="5"/>
  <c r="X473" i="5"/>
  <c r="W473" i="5"/>
  <c r="V473" i="5"/>
  <c r="U473" i="5"/>
  <c r="AC473" i="5" s="1"/>
  <c r="T473" i="5"/>
  <c r="Z473" i="5" s="1"/>
  <c r="S473" i="5"/>
  <c r="Y473" i="5" s="1"/>
  <c r="R473" i="5"/>
  <c r="C473" i="5"/>
  <c r="AG472" i="5"/>
  <c r="AE472" i="5"/>
  <c r="AB472" i="5"/>
  <c r="AA472" i="5"/>
  <c r="Z472" i="5"/>
  <c r="Y472" i="5"/>
  <c r="W472" i="5"/>
  <c r="V472" i="5"/>
  <c r="AD472" i="5" s="1"/>
  <c r="U472" i="5"/>
  <c r="AC472" i="5" s="1"/>
  <c r="T472" i="5"/>
  <c r="S472" i="5"/>
  <c r="R472" i="5"/>
  <c r="X472" i="5" s="1"/>
  <c r="C472" i="5"/>
  <c r="AH471" i="5"/>
  <c r="AG471" i="5"/>
  <c r="AE471" i="5"/>
  <c r="AF471" i="5" s="1"/>
  <c r="AB471" i="5"/>
  <c r="AA471" i="5"/>
  <c r="W471" i="5"/>
  <c r="V471" i="5"/>
  <c r="AD471" i="5" s="1"/>
  <c r="U471" i="5"/>
  <c r="AC471" i="5" s="1"/>
  <c r="T471" i="5"/>
  <c r="Z471" i="5" s="1"/>
  <c r="S471" i="5"/>
  <c r="Y471" i="5" s="1"/>
  <c r="R471" i="5"/>
  <c r="X471" i="5" s="1"/>
  <c r="C471" i="5"/>
  <c r="AH470" i="5"/>
  <c r="AG470" i="5"/>
  <c r="AF470" i="5"/>
  <c r="AE470" i="5"/>
  <c r="AB470" i="5"/>
  <c r="AA470" i="5"/>
  <c r="Z470" i="5"/>
  <c r="X470" i="5"/>
  <c r="W470" i="5"/>
  <c r="V470" i="5"/>
  <c r="AD470" i="5" s="1"/>
  <c r="U470" i="5"/>
  <c r="AC470" i="5" s="1"/>
  <c r="T470" i="5"/>
  <c r="S470" i="5"/>
  <c r="Y470" i="5" s="1"/>
  <c r="R470" i="5"/>
  <c r="C470" i="5"/>
  <c r="AG469" i="5"/>
  <c r="AE469" i="5"/>
  <c r="AC469" i="5"/>
  <c r="AB469" i="5"/>
  <c r="AA469" i="5"/>
  <c r="Y469" i="5"/>
  <c r="W469" i="5"/>
  <c r="V469" i="5"/>
  <c r="AD469" i="5" s="1"/>
  <c r="U469" i="5"/>
  <c r="T469" i="5"/>
  <c r="Z469" i="5" s="1"/>
  <c r="S469" i="5"/>
  <c r="R469" i="5"/>
  <c r="X469" i="5" s="1"/>
  <c r="C469" i="5"/>
  <c r="AH468" i="5"/>
  <c r="AG468" i="5"/>
  <c r="AF468" i="5"/>
  <c r="AE468" i="5"/>
  <c r="AD468" i="5"/>
  <c r="AC468" i="5"/>
  <c r="AB468" i="5"/>
  <c r="AA468" i="5"/>
  <c r="X468" i="5"/>
  <c r="W468" i="5"/>
  <c r="V468" i="5"/>
  <c r="U468" i="5"/>
  <c r="T468" i="5"/>
  <c r="Z468" i="5" s="1"/>
  <c r="S468" i="5"/>
  <c r="Y468" i="5" s="1"/>
  <c r="R468" i="5"/>
  <c r="C468" i="5"/>
  <c r="AG467" i="5"/>
  <c r="AE467" i="5"/>
  <c r="AC467" i="5"/>
  <c r="AB467" i="5"/>
  <c r="AA467" i="5"/>
  <c r="Z467" i="5"/>
  <c r="Y467" i="5"/>
  <c r="W467" i="5"/>
  <c r="V467" i="5"/>
  <c r="AD467" i="5" s="1"/>
  <c r="U467" i="5"/>
  <c r="T467" i="5"/>
  <c r="S467" i="5"/>
  <c r="R467" i="5"/>
  <c r="X467" i="5" s="1"/>
  <c r="C467" i="5"/>
  <c r="AH466" i="5"/>
  <c r="AG466" i="5"/>
  <c r="AE466" i="5"/>
  <c r="AF466" i="5" s="1"/>
  <c r="AB466" i="5"/>
  <c r="AA466" i="5"/>
  <c r="W466" i="5"/>
  <c r="V466" i="5"/>
  <c r="AD466" i="5" s="1"/>
  <c r="U466" i="5"/>
  <c r="AC466" i="5" s="1"/>
  <c r="T466" i="5"/>
  <c r="Z466" i="5" s="1"/>
  <c r="S466" i="5"/>
  <c r="Y466" i="5" s="1"/>
  <c r="R466" i="5"/>
  <c r="X466" i="5" s="1"/>
  <c r="C466" i="5"/>
  <c r="AH465" i="5"/>
  <c r="AG465" i="5"/>
  <c r="AF465" i="5"/>
  <c r="AE465" i="5"/>
  <c r="AB465" i="5"/>
  <c r="AA465" i="5"/>
  <c r="Z465" i="5"/>
  <c r="X465" i="5"/>
  <c r="W465" i="5"/>
  <c r="V465" i="5"/>
  <c r="AD465" i="5" s="1"/>
  <c r="U465" i="5"/>
  <c r="AC465" i="5" s="1"/>
  <c r="T465" i="5"/>
  <c r="S465" i="5"/>
  <c r="Y465" i="5" s="1"/>
  <c r="R465" i="5"/>
  <c r="C465" i="5"/>
  <c r="AG464" i="5"/>
  <c r="AE464" i="5"/>
  <c r="AC464" i="5"/>
  <c r="AB464" i="5"/>
  <c r="AA464" i="5"/>
  <c r="Y464" i="5"/>
  <c r="W464" i="5"/>
  <c r="V464" i="5"/>
  <c r="AD464" i="5" s="1"/>
  <c r="U464" i="5"/>
  <c r="T464" i="5"/>
  <c r="Z464" i="5" s="1"/>
  <c r="S464" i="5"/>
  <c r="R464" i="5"/>
  <c r="X464" i="5" s="1"/>
  <c r="C464" i="5"/>
  <c r="AH463" i="5"/>
  <c r="AG463" i="5"/>
  <c r="AF463" i="5"/>
  <c r="AE463" i="5"/>
  <c r="AD463" i="5"/>
  <c r="AC463" i="5"/>
  <c r="AB463" i="5"/>
  <c r="AA463" i="5"/>
  <c r="X463" i="5"/>
  <c r="W463" i="5"/>
  <c r="V463" i="5"/>
  <c r="U463" i="5"/>
  <c r="T463" i="5"/>
  <c r="Z463" i="5" s="1"/>
  <c r="S463" i="5"/>
  <c r="Y463" i="5" s="1"/>
  <c r="R463" i="5"/>
  <c r="C463" i="5"/>
  <c r="AG462" i="5"/>
  <c r="AE462" i="5"/>
  <c r="AB462" i="5"/>
  <c r="AA462" i="5"/>
  <c r="Z462" i="5"/>
  <c r="Y462" i="5"/>
  <c r="W462" i="5"/>
  <c r="V462" i="5"/>
  <c r="AD462" i="5" s="1"/>
  <c r="U462" i="5"/>
  <c r="AC462" i="5" s="1"/>
  <c r="T462" i="5"/>
  <c r="S462" i="5"/>
  <c r="R462" i="5"/>
  <c r="X462" i="5" s="1"/>
  <c r="C462" i="5"/>
  <c r="AH461" i="5"/>
  <c r="AG461" i="5"/>
  <c r="AE461" i="5"/>
  <c r="AF461" i="5" s="1"/>
  <c r="AB461" i="5"/>
  <c r="AA461" i="5"/>
  <c r="Y461" i="5"/>
  <c r="W461" i="5"/>
  <c r="V461" i="5"/>
  <c r="AD461" i="5" s="1"/>
  <c r="U461" i="5"/>
  <c r="AC461" i="5" s="1"/>
  <c r="T461" i="5"/>
  <c r="Z461" i="5" s="1"/>
  <c r="S461" i="5"/>
  <c r="R461" i="5"/>
  <c r="X461" i="5" s="1"/>
  <c r="C461" i="5"/>
  <c r="AH460" i="5"/>
  <c r="AG460" i="5"/>
  <c r="AF460" i="5"/>
  <c r="AE460" i="5"/>
  <c r="AB460" i="5"/>
  <c r="AA460" i="5"/>
  <c r="Z460" i="5"/>
  <c r="X460" i="5"/>
  <c r="W460" i="5"/>
  <c r="V460" i="5"/>
  <c r="AD460" i="5" s="1"/>
  <c r="U460" i="5"/>
  <c r="AC460" i="5" s="1"/>
  <c r="T460" i="5"/>
  <c r="S460" i="5"/>
  <c r="Y460" i="5" s="1"/>
  <c r="R460" i="5"/>
  <c r="C460" i="5"/>
  <c r="AG459" i="5"/>
  <c r="AE459" i="5"/>
  <c r="AC459" i="5"/>
  <c r="AB459" i="5"/>
  <c r="AA459" i="5"/>
  <c r="Y459" i="5"/>
  <c r="W459" i="5"/>
  <c r="V459" i="5"/>
  <c r="AD459" i="5" s="1"/>
  <c r="U459" i="5"/>
  <c r="T459" i="5"/>
  <c r="Z459" i="5" s="1"/>
  <c r="S459" i="5"/>
  <c r="R459" i="5"/>
  <c r="X459" i="5" s="1"/>
  <c r="C459" i="5"/>
  <c r="AH458" i="5"/>
  <c r="AG458" i="5"/>
  <c r="AF458" i="5"/>
  <c r="AE458" i="5"/>
  <c r="AD458" i="5"/>
  <c r="AC458" i="5"/>
  <c r="AB458" i="5"/>
  <c r="AA458" i="5"/>
  <c r="X458" i="5"/>
  <c r="W458" i="5"/>
  <c r="V458" i="5"/>
  <c r="U458" i="5"/>
  <c r="T458" i="5"/>
  <c r="Z458" i="5" s="1"/>
  <c r="S458" i="5"/>
  <c r="Y458" i="5" s="1"/>
  <c r="R458" i="5"/>
  <c r="C458" i="5"/>
  <c r="AG457" i="5"/>
  <c r="AE457" i="5"/>
  <c r="AB457" i="5"/>
  <c r="AA457" i="5"/>
  <c r="Z457" i="5"/>
  <c r="Y457" i="5"/>
  <c r="W457" i="5"/>
  <c r="V457" i="5"/>
  <c r="AD457" i="5" s="1"/>
  <c r="U457" i="5"/>
  <c r="AC457" i="5" s="1"/>
  <c r="T457" i="5"/>
  <c r="S457" i="5"/>
  <c r="R457" i="5"/>
  <c r="X457" i="5" s="1"/>
  <c r="C457" i="5"/>
  <c r="AH456" i="5"/>
  <c r="AG456" i="5"/>
  <c r="AE456" i="5"/>
  <c r="AF456" i="5" s="1"/>
  <c r="AB456" i="5"/>
  <c r="AA456" i="5"/>
  <c r="W456" i="5"/>
  <c r="V456" i="5"/>
  <c r="AD456" i="5" s="1"/>
  <c r="U456" i="5"/>
  <c r="AC456" i="5" s="1"/>
  <c r="T456" i="5"/>
  <c r="Z456" i="5" s="1"/>
  <c r="S456" i="5"/>
  <c r="Y456" i="5" s="1"/>
  <c r="R456" i="5"/>
  <c r="X456" i="5" s="1"/>
  <c r="C456" i="5"/>
  <c r="AH455" i="5"/>
  <c r="AG455" i="5"/>
  <c r="AF455" i="5"/>
  <c r="AE455" i="5"/>
  <c r="AB455" i="5"/>
  <c r="AA455" i="5"/>
  <c r="Z455" i="5"/>
  <c r="X455" i="5"/>
  <c r="W455" i="5"/>
  <c r="V455" i="5"/>
  <c r="AD455" i="5" s="1"/>
  <c r="U455" i="5"/>
  <c r="AC455" i="5" s="1"/>
  <c r="T455" i="5"/>
  <c r="S455" i="5"/>
  <c r="Y455" i="5" s="1"/>
  <c r="R455" i="5"/>
  <c r="C455" i="5"/>
  <c r="AG454" i="5"/>
  <c r="AE454" i="5"/>
  <c r="AC454" i="5"/>
  <c r="AB454" i="5"/>
  <c r="AA454" i="5"/>
  <c r="Z454" i="5"/>
  <c r="Y454" i="5"/>
  <c r="W454" i="5"/>
  <c r="V454" i="5"/>
  <c r="AD454" i="5" s="1"/>
  <c r="U454" i="5"/>
  <c r="T454" i="5"/>
  <c r="S454" i="5"/>
  <c r="R454" i="5"/>
  <c r="X454" i="5" s="1"/>
  <c r="C454" i="5"/>
  <c r="AH453" i="5"/>
  <c r="AG453" i="5"/>
  <c r="AE453" i="5"/>
  <c r="AF453" i="5" s="1"/>
  <c r="AD453" i="5"/>
  <c r="AC453" i="5"/>
  <c r="AB453" i="5"/>
  <c r="AA453" i="5"/>
  <c r="X453" i="5"/>
  <c r="W453" i="5"/>
  <c r="V453" i="5"/>
  <c r="U453" i="5"/>
  <c r="T453" i="5"/>
  <c r="Z453" i="5" s="1"/>
  <c r="S453" i="5"/>
  <c r="Y453" i="5" s="1"/>
  <c r="R453" i="5"/>
  <c r="C453" i="5"/>
  <c r="AG452" i="5"/>
  <c r="AE452" i="5"/>
  <c r="AB452" i="5"/>
  <c r="AA452" i="5"/>
  <c r="Z452" i="5"/>
  <c r="Y452" i="5"/>
  <c r="W452" i="5"/>
  <c r="V452" i="5"/>
  <c r="AD452" i="5" s="1"/>
  <c r="U452" i="5"/>
  <c r="AC452" i="5" s="1"/>
  <c r="T452" i="5"/>
  <c r="S452" i="5"/>
  <c r="R452" i="5"/>
  <c r="X452" i="5" s="1"/>
  <c r="C452" i="5"/>
  <c r="AH451" i="5"/>
  <c r="AG451" i="5"/>
  <c r="AE451" i="5"/>
  <c r="AF451" i="5" s="1"/>
  <c r="AB451" i="5"/>
  <c r="AA451" i="5"/>
  <c r="W451" i="5"/>
  <c r="V451" i="5"/>
  <c r="AD451" i="5" s="1"/>
  <c r="U451" i="5"/>
  <c r="AC451" i="5" s="1"/>
  <c r="T451" i="5"/>
  <c r="Z451" i="5" s="1"/>
  <c r="S451" i="5"/>
  <c r="Y451" i="5" s="1"/>
  <c r="R451" i="5"/>
  <c r="X451" i="5" s="1"/>
  <c r="C451" i="5"/>
  <c r="AH450" i="5"/>
  <c r="AG450" i="5"/>
  <c r="AF450" i="5"/>
  <c r="AE450" i="5"/>
  <c r="AB450" i="5"/>
  <c r="AA450" i="5"/>
  <c r="Z450" i="5"/>
  <c r="X450" i="5"/>
  <c r="W450" i="5"/>
  <c r="V450" i="5"/>
  <c r="AD450" i="5" s="1"/>
  <c r="U450" i="5"/>
  <c r="AC450" i="5" s="1"/>
  <c r="T450" i="5"/>
  <c r="S450" i="5"/>
  <c r="Y450" i="5" s="1"/>
  <c r="R450" i="5"/>
  <c r="C450" i="5"/>
  <c r="AG449" i="5"/>
  <c r="AE449" i="5"/>
  <c r="AC449" i="5"/>
  <c r="AB449" i="5"/>
  <c r="AA449" i="5"/>
  <c r="Z449" i="5"/>
  <c r="Y449" i="5"/>
  <c r="W449" i="5"/>
  <c r="V449" i="5"/>
  <c r="AD449" i="5" s="1"/>
  <c r="U449" i="5"/>
  <c r="T449" i="5"/>
  <c r="S449" i="5"/>
  <c r="R449" i="5"/>
  <c r="X449" i="5" s="1"/>
  <c r="C449" i="5"/>
  <c r="AH448" i="5"/>
  <c r="AG448" i="5"/>
  <c r="AF448" i="5"/>
  <c r="AE448" i="5"/>
  <c r="AD448" i="5"/>
  <c r="AC448" i="5"/>
  <c r="AB448" i="5"/>
  <c r="AA448" i="5"/>
  <c r="X448" i="5"/>
  <c r="W448" i="5"/>
  <c r="V448" i="5"/>
  <c r="U448" i="5"/>
  <c r="T448" i="5"/>
  <c r="Z448" i="5" s="1"/>
  <c r="S448" i="5"/>
  <c r="Y448" i="5" s="1"/>
  <c r="R448" i="5"/>
  <c r="C448" i="5"/>
  <c r="AG447" i="5"/>
  <c r="AE447" i="5"/>
  <c r="AH447" i="5" s="1"/>
  <c r="AB447" i="5"/>
  <c r="AA447" i="5"/>
  <c r="Z447" i="5"/>
  <c r="Y447" i="5"/>
  <c r="W447" i="5"/>
  <c r="V447" i="5"/>
  <c r="AD447" i="5" s="1"/>
  <c r="U447" i="5"/>
  <c r="AC447" i="5" s="1"/>
  <c r="T447" i="5"/>
  <c r="S447" i="5"/>
  <c r="R447" i="5"/>
  <c r="X447" i="5" s="1"/>
  <c r="C447" i="5"/>
  <c r="AG446" i="5"/>
  <c r="AE446" i="5"/>
  <c r="AB446" i="5"/>
  <c r="AA446" i="5"/>
  <c r="W446" i="5"/>
  <c r="V446" i="5"/>
  <c r="AD446" i="5" s="1"/>
  <c r="U446" i="5"/>
  <c r="AC446" i="5" s="1"/>
  <c r="T446" i="5"/>
  <c r="Z446" i="5" s="1"/>
  <c r="S446" i="5"/>
  <c r="Y446" i="5" s="1"/>
  <c r="R446" i="5"/>
  <c r="X446" i="5" s="1"/>
  <c r="C446" i="5"/>
  <c r="AH445" i="5"/>
  <c r="AG445" i="5"/>
  <c r="AF445" i="5"/>
  <c r="AE445" i="5"/>
  <c r="AC445" i="5"/>
  <c r="AB445" i="5"/>
  <c r="AA445" i="5"/>
  <c r="Z445" i="5"/>
  <c r="X445" i="5"/>
  <c r="W445" i="5"/>
  <c r="V445" i="5"/>
  <c r="AD445" i="5" s="1"/>
  <c r="U445" i="5"/>
  <c r="T445" i="5"/>
  <c r="S445" i="5"/>
  <c r="Y445" i="5" s="1"/>
  <c r="R445" i="5"/>
  <c r="C445" i="5"/>
  <c r="AG444" i="5"/>
  <c r="AE444" i="5"/>
  <c r="AC444" i="5"/>
  <c r="AB444" i="5"/>
  <c r="AA444" i="5"/>
  <c r="Y444" i="5"/>
  <c r="W444" i="5"/>
  <c r="V444" i="5"/>
  <c r="AD444" i="5" s="1"/>
  <c r="U444" i="5"/>
  <c r="T444" i="5"/>
  <c r="Z444" i="5" s="1"/>
  <c r="S444" i="5"/>
  <c r="R444" i="5"/>
  <c r="X444" i="5" s="1"/>
  <c r="C444" i="5"/>
  <c r="AH443" i="5"/>
  <c r="AG443" i="5"/>
  <c r="AE443" i="5"/>
  <c r="AF443" i="5" s="1"/>
  <c r="AD443" i="5"/>
  <c r="AC443" i="5"/>
  <c r="AB443" i="5"/>
  <c r="AA443" i="5"/>
  <c r="X443" i="5"/>
  <c r="W443" i="5"/>
  <c r="V443" i="5"/>
  <c r="U443" i="5"/>
  <c r="T443" i="5"/>
  <c r="Z443" i="5" s="1"/>
  <c r="S443" i="5"/>
  <c r="Y443" i="5" s="1"/>
  <c r="R443" i="5"/>
  <c r="C443" i="5"/>
  <c r="AG442" i="5"/>
  <c r="AE442" i="5"/>
  <c r="AB442" i="5"/>
  <c r="AA442" i="5"/>
  <c r="Z442" i="5"/>
  <c r="Y442" i="5"/>
  <c r="W442" i="5"/>
  <c r="V442" i="5"/>
  <c r="AD442" i="5" s="1"/>
  <c r="U442" i="5"/>
  <c r="AC442" i="5" s="1"/>
  <c r="T442" i="5"/>
  <c r="S442" i="5"/>
  <c r="R442" i="5"/>
  <c r="X442" i="5" s="1"/>
  <c r="C442" i="5"/>
  <c r="AG441" i="5"/>
  <c r="AE441" i="5"/>
  <c r="AF441" i="5" s="1"/>
  <c r="AC441" i="5"/>
  <c r="AB441" i="5"/>
  <c r="AA441" i="5"/>
  <c r="W441" i="5"/>
  <c r="V441" i="5"/>
  <c r="AD441" i="5" s="1"/>
  <c r="U441" i="5"/>
  <c r="T441" i="5"/>
  <c r="Z441" i="5" s="1"/>
  <c r="S441" i="5"/>
  <c r="Y441" i="5" s="1"/>
  <c r="R441" i="5"/>
  <c r="X441" i="5" s="1"/>
  <c r="C441" i="5"/>
  <c r="AH440" i="5"/>
  <c r="AG440" i="5"/>
  <c r="AF440" i="5"/>
  <c r="AE440" i="5"/>
  <c r="AD440" i="5"/>
  <c r="AC440" i="5"/>
  <c r="AB440" i="5"/>
  <c r="AA440" i="5"/>
  <c r="Z440" i="5"/>
  <c r="X440" i="5"/>
  <c r="W440" i="5"/>
  <c r="V440" i="5"/>
  <c r="U440" i="5"/>
  <c r="T440" i="5"/>
  <c r="S440" i="5"/>
  <c r="Y440" i="5" s="1"/>
  <c r="R440" i="5"/>
  <c r="C440" i="5"/>
  <c r="AG439" i="5"/>
  <c r="AE439" i="5"/>
  <c r="AC439" i="5"/>
  <c r="AB439" i="5"/>
  <c r="AA439" i="5"/>
  <c r="W439" i="5"/>
  <c r="V439" i="5"/>
  <c r="AD439" i="5" s="1"/>
  <c r="U439" i="5"/>
  <c r="T439" i="5"/>
  <c r="Z439" i="5" s="1"/>
  <c r="S439" i="5"/>
  <c r="Y439" i="5" s="1"/>
  <c r="R439" i="5"/>
  <c r="X439" i="5" s="1"/>
  <c r="C439" i="5"/>
  <c r="AH438" i="5"/>
  <c r="AG438" i="5"/>
  <c r="AE438" i="5"/>
  <c r="AF438" i="5" s="1"/>
  <c r="AD438" i="5"/>
  <c r="AC438" i="5"/>
  <c r="AB438" i="5"/>
  <c r="AA438" i="5"/>
  <c r="X438" i="5"/>
  <c r="W438" i="5"/>
  <c r="V438" i="5"/>
  <c r="U438" i="5"/>
  <c r="T438" i="5"/>
  <c r="Z438" i="5" s="1"/>
  <c r="S438" i="5"/>
  <c r="Y438" i="5" s="1"/>
  <c r="R438" i="5"/>
  <c r="C438" i="5"/>
  <c r="AG437" i="5"/>
  <c r="AE437" i="5"/>
  <c r="AH437" i="5" s="1"/>
  <c r="AD437" i="5"/>
  <c r="AB437" i="5"/>
  <c r="AA437" i="5"/>
  <c r="Z437" i="5"/>
  <c r="Y437" i="5"/>
  <c r="W437" i="5"/>
  <c r="V437" i="5"/>
  <c r="U437" i="5"/>
  <c r="AC437" i="5" s="1"/>
  <c r="T437" i="5"/>
  <c r="S437" i="5"/>
  <c r="R437" i="5"/>
  <c r="X437" i="5" s="1"/>
  <c r="C437" i="5"/>
  <c r="AG436" i="5"/>
  <c r="AE436" i="5"/>
  <c r="AF436" i="5" s="1"/>
  <c r="AB436" i="5"/>
  <c r="AA436" i="5"/>
  <c r="W436" i="5"/>
  <c r="V436" i="5"/>
  <c r="AD436" i="5" s="1"/>
  <c r="U436" i="5"/>
  <c r="AC436" i="5" s="1"/>
  <c r="T436" i="5"/>
  <c r="Z436" i="5" s="1"/>
  <c r="S436" i="5"/>
  <c r="Y436" i="5" s="1"/>
  <c r="R436" i="5"/>
  <c r="X436" i="5" s="1"/>
  <c r="C436" i="5"/>
  <c r="AH435" i="5"/>
  <c r="AG435" i="5"/>
  <c r="AF435" i="5"/>
  <c r="AE435" i="5"/>
  <c r="AB435" i="5"/>
  <c r="AA435" i="5"/>
  <c r="Z435" i="5"/>
  <c r="X435" i="5"/>
  <c r="W435" i="5"/>
  <c r="V435" i="5"/>
  <c r="AD435" i="5" s="1"/>
  <c r="U435" i="5"/>
  <c r="AC435" i="5" s="1"/>
  <c r="T435" i="5"/>
  <c r="S435" i="5"/>
  <c r="Y435" i="5" s="1"/>
  <c r="R435" i="5"/>
  <c r="C435" i="5"/>
  <c r="AG434" i="5"/>
  <c r="AE434" i="5"/>
  <c r="AH434" i="5" s="1"/>
  <c r="AC434" i="5"/>
  <c r="AB434" i="5"/>
  <c r="AA434" i="5"/>
  <c r="X434" i="5"/>
  <c r="W434" i="5"/>
  <c r="V434" i="5"/>
  <c r="AD434" i="5" s="1"/>
  <c r="U434" i="5"/>
  <c r="T434" i="5"/>
  <c r="Z434" i="5" s="1"/>
  <c r="S434" i="5"/>
  <c r="Y434" i="5" s="1"/>
  <c r="R434" i="5"/>
  <c r="C434" i="5"/>
  <c r="AG433" i="5"/>
  <c r="AE433" i="5"/>
  <c r="AH433" i="5" s="1"/>
  <c r="AB433" i="5"/>
  <c r="AA433" i="5"/>
  <c r="Y433" i="5"/>
  <c r="X433" i="5"/>
  <c r="W433" i="5"/>
  <c r="V433" i="5"/>
  <c r="AD433" i="5" s="1"/>
  <c r="U433" i="5"/>
  <c r="AC433" i="5" s="1"/>
  <c r="T433" i="5"/>
  <c r="Z433" i="5" s="1"/>
  <c r="S433" i="5"/>
  <c r="R433" i="5"/>
  <c r="C433" i="5"/>
  <c r="AG432" i="5"/>
  <c r="AE432" i="5"/>
  <c r="AH432" i="5" s="1"/>
  <c r="AD432" i="5"/>
  <c r="AB432" i="5"/>
  <c r="AA432" i="5"/>
  <c r="Z432" i="5"/>
  <c r="Y432" i="5"/>
  <c r="X432" i="5"/>
  <c r="W432" i="5"/>
  <c r="V432" i="5"/>
  <c r="U432" i="5"/>
  <c r="AC432" i="5" s="1"/>
  <c r="T432" i="5"/>
  <c r="S432" i="5"/>
  <c r="R432" i="5"/>
  <c r="C432" i="5"/>
  <c r="AG431" i="5"/>
  <c r="AE431" i="5"/>
  <c r="AF431" i="5" s="1"/>
  <c r="AC431" i="5"/>
  <c r="AB431" i="5"/>
  <c r="AA431" i="5"/>
  <c r="Z431" i="5"/>
  <c r="Y431" i="5"/>
  <c r="W431" i="5"/>
  <c r="V431" i="5"/>
  <c r="AD431" i="5" s="1"/>
  <c r="U431" i="5"/>
  <c r="T431" i="5"/>
  <c r="S431" i="5"/>
  <c r="R431" i="5"/>
  <c r="X431" i="5" s="1"/>
  <c r="C431" i="5"/>
  <c r="AG430" i="5"/>
  <c r="AE430" i="5"/>
  <c r="AH430" i="5" s="1"/>
  <c r="AD430" i="5"/>
  <c r="AC430" i="5"/>
  <c r="AB430" i="5"/>
  <c r="AA430" i="5"/>
  <c r="Z430" i="5"/>
  <c r="X430" i="5"/>
  <c r="W430" i="5"/>
  <c r="V430" i="5"/>
  <c r="U430" i="5"/>
  <c r="T430" i="5"/>
  <c r="S430" i="5"/>
  <c r="Y430" i="5" s="1"/>
  <c r="R430" i="5"/>
  <c r="C430" i="5"/>
  <c r="AG429" i="5"/>
  <c r="AE429" i="5"/>
  <c r="AC429" i="5"/>
  <c r="AB429" i="5"/>
  <c r="AA429" i="5"/>
  <c r="W429" i="5"/>
  <c r="V429" i="5"/>
  <c r="AD429" i="5" s="1"/>
  <c r="U429" i="5"/>
  <c r="T429" i="5"/>
  <c r="Z429" i="5" s="1"/>
  <c r="S429" i="5"/>
  <c r="Y429" i="5" s="1"/>
  <c r="R429" i="5"/>
  <c r="X429" i="5" s="1"/>
  <c r="C429" i="5"/>
  <c r="AG428" i="5"/>
  <c r="AE428" i="5"/>
  <c r="AH428" i="5" s="1"/>
  <c r="AB428" i="5"/>
  <c r="AA428" i="5"/>
  <c r="X428" i="5"/>
  <c r="W428" i="5"/>
  <c r="V428" i="5"/>
  <c r="AD428" i="5" s="1"/>
  <c r="U428" i="5"/>
  <c r="AC428" i="5" s="1"/>
  <c r="T428" i="5"/>
  <c r="Z428" i="5" s="1"/>
  <c r="S428" i="5"/>
  <c r="Y428" i="5" s="1"/>
  <c r="R428" i="5"/>
  <c r="C428" i="5"/>
  <c r="AG427" i="5"/>
  <c r="AH427" i="5" s="1"/>
  <c r="AE427" i="5"/>
  <c r="AF427" i="5" s="1"/>
  <c r="AB427" i="5"/>
  <c r="AA427" i="5"/>
  <c r="W427" i="5"/>
  <c r="V427" i="5"/>
  <c r="AD427" i="5" s="1"/>
  <c r="U427" i="5"/>
  <c r="AC427" i="5" s="1"/>
  <c r="T427" i="5"/>
  <c r="Z427" i="5" s="1"/>
  <c r="S427" i="5"/>
  <c r="Y427" i="5" s="1"/>
  <c r="R427" i="5"/>
  <c r="X427" i="5" s="1"/>
  <c r="C427" i="5"/>
  <c r="AG426" i="5"/>
  <c r="AE426" i="5"/>
  <c r="AF426" i="5" s="1"/>
  <c r="AB426" i="5"/>
  <c r="AA426" i="5"/>
  <c r="W426" i="5"/>
  <c r="V426" i="5"/>
  <c r="AD426" i="5" s="1"/>
  <c r="U426" i="5"/>
  <c r="AC426" i="5" s="1"/>
  <c r="T426" i="5"/>
  <c r="Z426" i="5" s="1"/>
  <c r="S426" i="5"/>
  <c r="Y426" i="5" s="1"/>
  <c r="R426" i="5"/>
  <c r="X426" i="5" s="1"/>
  <c r="C426" i="5"/>
  <c r="AG425" i="5"/>
  <c r="AF425" i="5"/>
  <c r="AE425" i="5"/>
  <c r="AH425" i="5" s="1"/>
  <c r="AB425" i="5"/>
  <c r="AA425" i="5"/>
  <c r="Z425" i="5"/>
  <c r="Y425" i="5"/>
  <c r="X425" i="5"/>
  <c r="W425" i="5"/>
  <c r="V425" i="5"/>
  <c r="AD425" i="5" s="1"/>
  <c r="U425" i="5"/>
  <c r="AC425" i="5" s="1"/>
  <c r="T425" i="5"/>
  <c r="S425" i="5"/>
  <c r="R425" i="5"/>
  <c r="C425" i="5"/>
  <c r="AH424" i="5"/>
  <c r="AG424" i="5"/>
  <c r="AF424" i="5"/>
  <c r="AE424" i="5"/>
  <c r="AC424" i="5"/>
  <c r="AB424" i="5"/>
  <c r="AA424" i="5"/>
  <c r="Z424" i="5"/>
  <c r="Y424" i="5"/>
  <c r="X424" i="5"/>
  <c r="W424" i="5"/>
  <c r="V424" i="5"/>
  <c r="AD424" i="5" s="1"/>
  <c r="U424" i="5"/>
  <c r="T424" i="5"/>
  <c r="S424" i="5"/>
  <c r="R424" i="5"/>
  <c r="C424" i="5"/>
  <c r="AG423" i="5"/>
  <c r="AE423" i="5"/>
  <c r="AH423" i="5" s="1"/>
  <c r="AD423" i="5"/>
  <c r="AC423" i="5"/>
  <c r="AB423" i="5"/>
  <c r="AA423" i="5"/>
  <c r="Y423" i="5"/>
  <c r="X423" i="5"/>
  <c r="W423" i="5"/>
  <c r="V423" i="5"/>
  <c r="U423" i="5"/>
  <c r="T423" i="5"/>
  <c r="Z423" i="5" s="1"/>
  <c r="S423" i="5"/>
  <c r="R423" i="5"/>
  <c r="C423" i="5"/>
  <c r="AG422" i="5"/>
  <c r="AF422" i="5"/>
  <c r="AE422" i="5"/>
  <c r="AH422" i="5" s="1"/>
  <c r="AD422" i="5"/>
  <c r="AB422" i="5"/>
  <c r="AA422" i="5"/>
  <c r="Z422" i="5"/>
  <c r="W422" i="5"/>
  <c r="V422" i="5"/>
  <c r="U422" i="5"/>
  <c r="AC422" i="5" s="1"/>
  <c r="T422" i="5"/>
  <c r="S422" i="5"/>
  <c r="Y422" i="5" s="1"/>
  <c r="R422" i="5"/>
  <c r="X422" i="5" s="1"/>
  <c r="C422" i="5"/>
  <c r="AG421" i="5"/>
  <c r="AE421" i="5"/>
  <c r="AF421" i="5" s="1"/>
  <c r="AD421" i="5"/>
  <c r="AC421" i="5"/>
  <c r="AB421" i="5"/>
  <c r="AA421" i="5"/>
  <c r="W421" i="5"/>
  <c r="V421" i="5"/>
  <c r="U421" i="5"/>
  <c r="T421" i="5"/>
  <c r="Z421" i="5" s="1"/>
  <c r="S421" i="5"/>
  <c r="Y421" i="5" s="1"/>
  <c r="R421" i="5"/>
  <c r="X421" i="5" s="1"/>
  <c r="C421" i="5"/>
  <c r="AG420" i="5"/>
  <c r="AE420" i="5"/>
  <c r="AH420" i="5" s="1"/>
  <c r="AD420" i="5"/>
  <c r="AB420" i="5"/>
  <c r="AA420" i="5"/>
  <c r="Z420" i="5"/>
  <c r="W420" i="5"/>
  <c r="V420" i="5"/>
  <c r="U420" i="5"/>
  <c r="AC420" i="5" s="1"/>
  <c r="T420" i="5"/>
  <c r="S420" i="5"/>
  <c r="Y420" i="5" s="1"/>
  <c r="R420" i="5"/>
  <c r="X420" i="5" s="1"/>
  <c r="C420" i="5"/>
  <c r="AG419" i="5"/>
  <c r="AH419" i="5" s="1"/>
  <c r="AE419" i="5"/>
  <c r="AF419" i="5" s="1"/>
  <c r="AB419" i="5"/>
  <c r="AA419" i="5"/>
  <c r="W419" i="5"/>
  <c r="V419" i="5"/>
  <c r="AD419" i="5" s="1"/>
  <c r="U419" i="5"/>
  <c r="AC419" i="5" s="1"/>
  <c r="T419" i="5"/>
  <c r="Z419" i="5" s="1"/>
  <c r="S419" i="5"/>
  <c r="Y419" i="5" s="1"/>
  <c r="R419" i="5"/>
  <c r="X419" i="5" s="1"/>
  <c r="C419" i="5"/>
  <c r="AG418" i="5"/>
  <c r="AE418" i="5"/>
  <c r="AH418" i="5" s="1"/>
  <c r="AB418" i="5"/>
  <c r="AA418" i="5"/>
  <c r="X418" i="5"/>
  <c r="W418" i="5"/>
  <c r="V418" i="5"/>
  <c r="AD418" i="5" s="1"/>
  <c r="U418" i="5"/>
  <c r="AC418" i="5" s="1"/>
  <c r="T418" i="5"/>
  <c r="Z418" i="5" s="1"/>
  <c r="S418" i="5"/>
  <c r="Y418" i="5" s="1"/>
  <c r="R418" i="5"/>
  <c r="C418" i="5"/>
  <c r="AG417" i="5"/>
  <c r="AE417" i="5"/>
  <c r="AH417" i="5" s="1"/>
  <c r="AB417" i="5"/>
  <c r="AA417" i="5"/>
  <c r="Z417" i="5"/>
  <c r="Y417" i="5"/>
  <c r="X417" i="5"/>
  <c r="W417" i="5"/>
  <c r="V417" i="5"/>
  <c r="AD417" i="5" s="1"/>
  <c r="U417" i="5"/>
  <c r="AC417" i="5" s="1"/>
  <c r="T417" i="5"/>
  <c r="S417" i="5"/>
  <c r="R417" i="5"/>
  <c r="C417" i="5"/>
  <c r="AG416" i="5"/>
  <c r="AE416" i="5"/>
  <c r="AF416" i="5" s="1"/>
  <c r="AC416" i="5"/>
  <c r="AB416" i="5"/>
  <c r="AA416" i="5"/>
  <c r="Z416" i="5"/>
  <c r="Y416" i="5"/>
  <c r="W416" i="5"/>
  <c r="V416" i="5"/>
  <c r="AD416" i="5" s="1"/>
  <c r="U416" i="5"/>
  <c r="T416" i="5"/>
  <c r="S416" i="5"/>
  <c r="R416" i="5"/>
  <c r="X416" i="5" s="1"/>
  <c r="C416" i="5"/>
  <c r="AG415" i="5"/>
  <c r="AE415" i="5"/>
  <c r="AH415" i="5" s="1"/>
  <c r="AD415" i="5"/>
  <c r="AC415" i="5"/>
  <c r="AB415" i="5"/>
  <c r="AA415" i="5"/>
  <c r="Z415" i="5"/>
  <c r="Y415" i="5"/>
  <c r="W415" i="5"/>
  <c r="V415" i="5"/>
  <c r="U415" i="5"/>
  <c r="T415" i="5"/>
  <c r="S415" i="5"/>
  <c r="R415" i="5"/>
  <c r="X415" i="5" s="1"/>
  <c r="C415" i="5"/>
  <c r="AG414" i="5"/>
  <c r="AE414" i="5"/>
  <c r="AH414" i="5" s="1"/>
  <c r="AC414" i="5"/>
  <c r="AB414" i="5"/>
  <c r="AA414" i="5"/>
  <c r="W414" i="5"/>
  <c r="V414" i="5"/>
  <c r="AD414" i="5" s="1"/>
  <c r="U414" i="5"/>
  <c r="T414" i="5"/>
  <c r="Z414" i="5" s="1"/>
  <c r="S414" i="5"/>
  <c r="Y414" i="5" s="1"/>
  <c r="R414" i="5"/>
  <c r="X414" i="5" s="1"/>
  <c r="C414" i="5"/>
  <c r="AG413" i="5"/>
  <c r="AF413" i="5"/>
  <c r="AE413" i="5"/>
  <c r="AH413" i="5" s="1"/>
  <c r="AD413" i="5"/>
  <c r="AB413" i="5"/>
  <c r="AA413" i="5"/>
  <c r="X413" i="5"/>
  <c r="W413" i="5"/>
  <c r="V413" i="5"/>
  <c r="U413" i="5"/>
  <c r="AC413" i="5" s="1"/>
  <c r="T413" i="5"/>
  <c r="Z413" i="5" s="1"/>
  <c r="S413" i="5"/>
  <c r="Y413" i="5" s="1"/>
  <c r="R413" i="5"/>
  <c r="C413" i="5"/>
  <c r="AH412" i="5"/>
  <c r="AG412" i="5"/>
  <c r="AF412" i="5"/>
  <c r="AE412" i="5"/>
  <c r="AB412" i="5"/>
  <c r="AA412" i="5"/>
  <c r="W412" i="5"/>
  <c r="V412" i="5"/>
  <c r="AD412" i="5" s="1"/>
  <c r="U412" i="5"/>
  <c r="AC412" i="5" s="1"/>
  <c r="T412" i="5"/>
  <c r="Z412" i="5" s="1"/>
  <c r="S412" i="5"/>
  <c r="Y412" i="5" s="1"/>
  <c r="R412" i="5"/>
  <c r="X412" i="5" s="1"/>
  <c r="C412" i="5"/>
  <c r="AH411" i="5"/>
  <c r="AG411" i="5"/>
  <c r="AE411" i="5"/>
  <c r="AF411" i="5" s="1"/>
  <c r="AB411" i="5"/>
  <c r="AA411" i="5"/>
  <c r="W411" i="5"/>
  <c r="V411" i="5"/>
  <c r="AD411" i="5" s="1"/>
  <c r="U411" i="5"/>
  <c r="AC411" i="5" s="1"/>
  <c r="T411" i="5"/>
  <c r="Z411" i="5" s="1"/>
  <c r="S411" i="5"/>
  <c r="Y411" i="5" s="1"/>
  <c r="R411" i="5"/>
  <c r="X411" i="5" s="1"/>
  <c r="C411" i="5"/>
  <c r="AG410" i="5"/>
  <c r="AE410" i="5"/>
  <c r="AH410" i="5" s="1"/>
  <c r="AB410" i="5"/>
  <c r="AA410" i="5"/>
  <c r="Z410" i="5"/>
  <c r="Y410" i="5"/>
  <c r="X410" i="5"/>
  <c r="W410" i="5"/>
  <c r="V410" i="5"/>
  <c r="AD410" i="5" s="1"/>
  <c r="U410" i="5"/>
  <c r="AC410" i="5" s="1"/>
  <c r="T410" i="5"/>
  <c r="S410" i="5"/>
  <c r="R410" i="5"/>
  <c r="C410" i="5"/>
  <c r="AG409" i="5"/>
  <c r="AE409" i="5"/>
  <c r="AH409" i="5" s="1"/>
  <c r="AC409" i="5"/>
  <c r="AB409" i="5"/>
  <c r="AA409" i="5"/>
  <c r="Z409" i="5"/>
  <c r="Y409" i="5"/>
  <c r="X409" i="5"/>
  <c r="W409" i="5"/>
  <c r="V409" i="5"/>
  <c r="AD409" i="5" s="1"/>
  <c r="U409" i="5"/>
  <c r="T409" i="5"/>
  <c r="S409" i="5"/>
  <c r="R409" i="5"/>
  <c r="C409" i="5"/>
  <c r="AG408" i="5"/>
  <c r="AE408" i="5"/>
  <c r="AH408" i="5" s="1"/>
  <c r="AD408" i="5"/>
  <c r="AC408" i="5"/>
  <c r="AB408" i="5"/>
  <c r="AA408" i="5"/>
  <c r="Y408" i="5"/>
  <c r="X408" i="5"/>
  <c r="W408" i="5"/>
  <c r="V408" i="5"/>
  <c r="U408" i="5"/>
  <c r="T408" i="5"/>
  <c r="Z408" i="5" s="1"/>
  <c r="S408" i="5"/>
  <c r="R408" i="5"/>
  <c r="C408" i="5"/>
  <c r="AG407" i="5"/>
  <c r="AF407" i="5"/>
  <c r="AE407" i="5"/>
  <c r="AH407" i="5" s="1"/>
  <c r="AD407" i="5"/>
  <c r="AB407" i="5"/>
  <c r="AA407" i="5"/>
  <c r="Z407" i="5"/>
  <c r="W407" i="5"/>
  <c r="V407" i="5"/>
  <c r="U407" i="5"/>
  <c r="AC407" i="5" s="1"/>
  <c r="T407" i="5"/>
  <c r="S407" i="5"/>
  <c r="Y407" i="5" s="1"/>
  <c r="R407" i="5"/>
  <c r="X407" i="5" s="1"/>
  <c r="C407" i="5"/>
  <c r="AG406" i="5"/>
  <c r="AE406" i="5"/>
  <c r="AF406" i="5" s="1"/>
  <c r="AD406" i="5"/>
  <c r="AC406" i="5"/>
  <c r="AB406" i="5"/>
  <c r="AA406" i="5"/>
  <c r="Z406" i="5"/>
  <c r="W406" i="5"/>
  <c r="V406" i="5"/>
  <c r="U406" i="5"/>
  <c r="T406" i="5"/>
  <c r="S406" i="5"/>
  <c r="Y406" i="5" s="1"/>
  <c r="R406" i="5"/>
  <c r="X406" i="5" s="1"/>
  <c r="C406" i="5"/>
  <c r="AG405" i="5"/>
  <c r="AE405" i="5"/>
  <c r="AD405" i="5"/>
  <c r="AB405" i="5"/>
  <c r="AA405" i="5"/>
  <c r="Z405" i="5"/>
  <c r="W405" i="5"/>
  <c r="V405" i="5"/>
  <c r="U405" i="5"/>
  <c r="AC405" i="5" s="1"/>
  <c r="T405" i="5"/>
  <c r="S405" i="5"/>
  <c r="Y405" i="5" s="1"/>
  <c r="R405" i="5"/>
  <c r="X405" i="5" s="1"/>
  <c r="C405" i="5"/>
  <c r="AG404" i="5"/>
  <c r="AH404" i="5" s="1"/>
  <c r="AE404" i="5"/>
  <c r="AF404" i="5" s="1"/>
  <c r="AB404" i="5"/>
  <c r="AA404" i="5"/>
  <c r="W404" i="5"/>
  <c r="V404" i="5"/>
  <c r="AD404" i="5" s="1"/>
  <c r="U404" i="5"/>
  <c r="AC404" i="5" s="1"/>
  <c r="T404" i="5"/>
  <c r="Z404" i="5" s="1"/>
  <c r="S404" i="5"/>
  <c r="Y404" i="5" s="1"/>
  <c r="R404" i="5"/>
  <c r="X404" i="5" s="1"/>
  <c r="C404" i="5"/>
  <c r="AG403" i="5"/>
  <c r="AE403" i="5"/>
  <c r="AH403" i="5" s="1"/>
  <c r="AB403" i="5"/>
  <c r="AA403" i="5"/>
  <c r="X403" i="5"/>
  <c r="W403" i="5"/>
  <c r="V403" i="5"/>
  <c r="AD403" i="5" s="1"/>
  <c r="U403" i="5"/>
  <c r="AC403" i="5" s="1"/>
  <c r="T403" i="5"/>
  <c r="Z403" i="5" s="1"/>
  <c r="S403" i="5"/>
  <c r="Y403" i="5" s="1"/>
  <c r="R403" i="5"/>
  <c r="C403" i="5"/>
  <c r="AG402" i="5"/>
  <c r="AE402" i="5"/>
  <c r="AH402" i="5" s="1"/>
  <c r="AB402" i="5"/>
  <c r="AA402" i="5"/>
  <c r="Z402" i="5"/>
  <c r="Y402" i="5"/>
  <c r="X402" i="5"/>
  <c r="W402" i="5"/>
  <c r="V402" i="5"/>
  <c r="AD402" i="5" s="1"/>
  <c r="U402" i="5"/>
  <c r="AC402" i="5" s="1"/>
  <c r="T402" i="5"/>
  <c r="S402" i="5"/>
  <c r="R402" i="5"/>
  <c r="C402" i="5"/>
  <c r="AG401" i="5"/>
  <c r="AE401" i="5"/>
  <c r="AF401" i="5" s="1"/>
  <c r="AC401" i="5"/>
  <c r="AB401" i="5"/>
  <c r="AA401" i="5"/>
  <c r="Z401" i="5"/>
  <c r="Y401" i="5"/>
  <c r="W401" i="5"/>
  <c r="V401" i="5"/>
  <c r="AD401" i="5" s="1"/>
  <c r="U401" i="5"/>
  <c r="T401" i="5"/>
  <c r="S401" i="5"/>
  <c r="R401" i="5"/>
  <c r="X401" i="5" s="1"/>
  <c r="C401" i="5"/>
  <c r="AG400" i="5"/>
  <c r="AE400" i="5"/>
  <c r="AH400" i="5" s="1"/>
  <c r="AD400" i="5"/>
  <c r="AC400" i="5"/>
  <c r="AB400" i="5"/>
  <c r="AA400" i="5"/>
  <c r="Z400" i="5"/>
  <c r="Y400" i="5"/>
  <c r="W400" i="5"/>
  <c r="V400" i="5"/>
  <c r="U400" i="5"/>
  <c r="T400" i="5"/>
  <c r="S400" i="5"/>
  <c r="R400" i="5"/>
  <c r="X400" i="5" s="1"/>
  <c r="C400" i="5"/>
  <c r="AG399" i="5"/>
  <c r="AE399" i="5"/>
  <c r="AH399" i="5" s="1"/>
  <c r="AC399" i="5"/>
  <c r="AB399" i="5"/>
  <c r="AA399" i="5"/>
  <c r="W399" i="5"/>
  <c r="V399" i="5"/>
  <c r="AD399" i="5" s="1"/>
  <c r="U399" i="5"/>
  <c r="T399" i="5"/>
  <c r="Z399" i="5" s="1"/>
  <c r="S399" i="5"/>
  <c r="Y399" i="5" s="1"/>
  <c r="R399" i="5"/>
  <c r="X399" i="5" s="1"/>
  <c r="C399" i="5"/>
  <c r="AG398" i="5"/>
  <c r="AE398" i="5"/>
  <c r="AH398" i="5" s="1"/>
  <c r="AD398" i="5"/>
  <c r="AB398" i="5"/>
  <c r="AA398" i="5"/>
  <c r="X398" i="5"/>
  <c r="W398" i="5"/>
  <c r="V398" i="5"/>
  <c r="U398" i="5"/>
  <c r="AC398" i="5" s="1"/>
  <c r="T398" i="5"/>
  <c r="Z398" i="5" s="1"/>
  <c r="S398" i="5"/>
  <c r="Y398" i="5" s="1"/>
  <c r="R398" i="5"/>
  <c r="C398" i="5"/>
  <c r="AG397" i="5"/>
  <c r="AH397" i="5" s="1"/>
  <c r="AF397" i="5"/>
  <c r="AE397" i="5"/>
  <c r="AB397" i="5"/>
  <c r="AA397" i="5"/>
  <c r="W397" i="5"/>
  <c r="V397" i="5"/>
  <c r="AD397" i="5" s="1"/>
  <c r="U397" i="5"/>
  <c r="AC397" i="5" s="1"/>
  <c r="T397" i="5"/>
  <c r="Z397" i="5" s="1"/>
  <c r="S397" i="5"/>
  <c r="Y397" i="5" s="1"/>
  <c r="R397" i="5"/>
  <c r="X397" i="5" s="1"/>
  <c r="C397" i="5"/>
  <c r="AH396" i="5"/>
  <c r="AG396" i="5"/>
  <c r="AE396" i="5"/>
  <c r="AF396" i="5" s="1"/>
  <c r="AB396" i="5"/>
  <c r="AA396" i="5"/>
  <c r="W396" i="5"/>
  <c r="V396" i="5"/>
  <c r="AD396" i="5" s="1"/>
  <c r="U396" i="5"/>
  <c r="AC396" i="5" s="1"/>
  <c r="T396" i="5"/>
  <c r="Z396" i="5" s="1"/>
  <c r="S396" i="5"/>
  <c r="Y396" i="5" s="1"/>
  <c r="R396" i="5"/>
  <c r="X396" i="5" s="1"/>
  <c r="C396" i="5"/>
  <c r="AG395" i="5"/>
  <c r="AE395" i="5"/>
  <c r="AH395" i="5" s="1"/>
  <c r="AB395" i="5"/>
  <c r="AA395" i="5"/>
  <c r="Z395" i="5"/>
  <c r="Y395" i="5"/>
  <c r="X395" i="5"/>
  <c r="W395" i="5"/>
  <c r="V395" i="5"/>
  <c r="AD395" i="5" s="1"/>
  <c r="U395" i="5"/>
  <c r="AC395" i="5" s="1"/>
  <c r="T395" i="5"/>
  <c r="S395" i="5"/>
  <c r="R395" i="5"/>
  <c r="C395" i="5"/>
  <c r="AH394" i="5"/>
  <c r="AG394" i="5"/>
  <c r="AE394" i="5"/>
  <c r="AF394" i="5" s="1"/>
  <c r="AC394" i="5"/>
  <c r="AB394" i="5"/>
  <c r="AA394" i="5"/>
  <c r="Z394" i="5"/>
  <c r="Y394" i="5"/>
  <c r="X394" i="5"/>
  <c r="W394" i="5"/>
  <c r="V394" i="5"/>
  <c r="AD394" i="5" s="1"/>
  <c r="U394" i="5"/>
  <c r="T394" i="5"/>
  <c r="S394" i="5"/>
  <c r="R394" i="5"/>
  <c r="C394" i="5"/>
  <c r="AG393" i="5"/>
  <c r="AE393" i="5"/>
  <c r="AH393" i="5" s="1"/>
  <c r="AD393" i="5"/>
  <c r="AC393" i="5"/>
  <c r="AB393" i="5"/>
  <c r="AA393" i="5"/>
  <c r="Y393" i="5"/>
  <c r="X393" i="5"/>
  <c r="W393" i="5"/>
  <c r="V393" i="5"/>
  <c r="U393" i="5"/>
  <c r="T393" i="5"/>
  <c r="Z393" i="5" s="1"/>
  <c r="S393" i="5"/>
  <c r="R393" i="5"/>
  <c r="C393" i="5"/>
  <c r="AG392" i="5"/>
  <c r="AF392" i="5"/>
  <c r="AE392" i="5"/>
  <c r="AH392" i="5" s="1"/>
  <c r="AD392" i="5"/>
  <c r="AB392" i="5"/>
  <c r="AA392" i="5"/>
  <c r="Z392" i="5"/>
  <c r="W392" i="5"/>
  <c r="V392" i="5"/>
  <c r="U392" i="5"/>
  <c r="AC392" i="5" s="1"/>
  <c r="T392" i="5"/>
  <c r="S392" i="5"/>
  <c r="Y392" i="5" s="1"/>
  <c r="R392" i="5"/>
  <c r="X392" i="5" s="1"/>
  <c r="C392" i="5"/>
  <c r="AG391" i="5"/>
  <c r="AE391" i="5"/>
  <c r="AF391" i="5" s="1"/>
  <c r="AD391" i="5"/>
  <c r="AC391" i="5"/>
  <c r="AB391" i="5"/>
  <c r="AA391" i="5"/>
  <c r="Z391" i="5"/>
  <c r="W391" i="5"/>
  <c r="V391" i="5"/>
  <c r="U391" i="5"/>
  <c r="T391" i="5"/>
  <c r="S391" i="5"/>
  <c r="Y391" i="5" s="1"/>
  <c r="R391" i="5"/>
  <c r="X391" i="5" s="1"/>
  <c r="C391" i="5"/>
  <c r="AG390" i="5"/>
  <c r="AE390" i="5"/>
  <c r="AH390" i="5" s="1"/>
  <c r="AD390" i="5"/>
  <c r="AB390" i="5"/>
  <c r="AA390" i="5"/>
  <c r="Z390" i="5"/>
  <c r="W390" i="5"/>
  <c r="V390" i="5"/>
  <c r="U390" i="5"/>
  <c r="AC390" i="5" s="1"/>
  <c r="T390" i="5"/>
  <c r="S390" i="5"/>
  <c r="Y390" i="5" s="1"/>
  <c r="R390" i="5"/>
  <c r="X390" i="5" s="1"/>
  <c r="C390" i="5"/>
  <c r="AG389" i="5"/>
  <c r="AH389" i="5" s="1"/>
  <c r="AE389" i="5"/>
  <c r="AF389" i="5" s="1"/>
  <c r="AB389" i="5"/>
  <c r="AA389" i="5"/>
  <c r="W389" i="5"/>
  <c r="V389" i="5"/>
  <c r="AD389" i="5" s="1"/>
  <c r="U389" i="5"/>
  <c r="AC389" i="5" s="1"/>
  <c r="T389" i="5"/>
  <c r="Z389" i="5" s="1"/>
  <c r="S389" i="5"/>
  <c r="Y389" i="5" s="1"/>
  <c r="R389" i="5"/>
  <c r="X389" i="5" s="1"/>
  <c r="C389" i="5"/>
  <c r="AG388" i="5"/>
  <c r="AE388" i="5"/>
  <c r="AH388" i="5" s="1"/>
  <c r="AB388" i="5"/>
  <c r="AA388" i="5"/>
  <c r="X388" i="5"/>
  <c r="W388" i="5"/>
  <c r="V388" i="5"/>
  <c r="AD388" i="5" s="1"/>
  <c r="U388" i="5"/>
  <c r="AC388" i="5" s="1"/>
  <c r="T388" i="5"/>
  <c r="Z388" i="5" s="1"/>
  <c r="S388" i="5"/>
  <c r="Y388" i="5" s="1"/>
  <c r="R388" i="5"/>
  <c r="C388" i="5"/>
  <c r="AG387" i="5"/>
  <c r="AH387" i="5" s="1"/>
  <c r="AE387" i="5"/>
  <c r="AF387" i="5" s="1"/>
  <c r="AB387" i="5"/>
  <c r="AA387" i="5"/>
  <c r="Z387" i="5"/>
  <c r="Y387" i="5"/>
  <c r="X387" i="5"/>
  <c r="W387" i="5"/>
  <c r="V387" i="5"/>
  <c r="AD387" i="5" s="1"/>
  <c r="U387" i="5"/>
  <c r="AC387" i="5" s="1"/>
  <c r="T387" i="5"/>
  <c r="S387" i="5"/>
  <c r="R387" i="5"/>
  <c r="C387" i="5"/>
  <c r="AG386" i="5"/>
  <c r="AE386" i="5"/>
  <c r="AF386" i="5" s="1"/>
  <c r="AC386" i="5"/>
  <c r="AB386" i="5"/>
  <c r="AA386" i="5"/>
  <c r="Z386" i="5"/>
  <c r="Y386" i="5"/>
  <c r="W386" i="5"/>
  <c r="V386" i="5"/>
  <c r="AD386" i="5" s="1"/>
  <c r="U386" i="5"/>
  <c r="T386" i="5"/>
  <c r="S386" i="5"/>
  <c r="R386" i="5"/>
  <c r="X386" i="5" s="1"/>
  <c r="C386" i="5"/>
  <c r="AG385" i="5"/>
  <c r="AE385" i="5"/>
  <c r="AH385" i="5" s="1"/>
  <c r="AD385" i="5"/>
  <c r="AC385" i="5"/>
  <c r="AB385" i="5"/>
  <c r="AA385" i="5"/>
  <c r="Z385" i="5"/>
  <c r="Y385" i="5"/>
  <c r="W385" i="5"/>
  <c r="V385" i="5"/>
  <c r="U385" i="5"/>
  <c r="T385" i="5"/>
  <c r="S385" i="5"/>
  <c r="R385" i="5"/>
  <c r="X385" i="5" s="1"/>
  <c r="C385" i="5"/>
  <c r="AG384" i="5"/>
  <c r="AE384" i="5"/>
  <c r="AH384" i="5" s="1"/>
  <c r="AC384" i="5"/>
  <c r="AB384" i="5"/>
  <c r="AA384" i="5"/>
  <c r="W384" i="5"/>
  <c r="V384" i="5"/>
  <c r="AD384" i="5" s="1"/>
  <c r="U384" i="5"/>
  <c r="T384" i="5"/>
  <c r="Z384" i="5" s="1"/>
  <c r="S384" i="5"/>
  <c r="Y384" i="5" s="1"/>
  <c r="R384" i="5"/>
  <c r="X384" i="5" s="1"/>
  <c r="C384" i="5"/>
  <c r="AG383" i="5"/>
  <c r="AE383" i="5"/>
  <c r="AH383" i="5" s="1"/>
  <c r="AD383" i="5"/>
  <c r="AB383" i="5"/>
  <c r="AA383" i="5"/>
  <c r="X383" i="5"/>
  <c r="W383" i="5"/>
  <c r="V383" i="5"/>
  <c r="U383" i="5"/>
  <c r="AC383" i="5" s="1"/>
  <c r="T383" i="5"/>
  <c r="Z383" i="5" s="1"/>
  <c r="S383" i="5"/>
  <c r="Y383" i="5" s="1"/>
  <c r="R383" i="5"/>
  <c r="C383" i="5"/>
  <c r="AH382" i="5"/>
  <c r="AG382" i="5"/>
  <c r="AF382" i="5"/>
  <c r="AE382" i="5"/>
  <c r="AB382" i="5"/>
  <c r="AA382" i="5"/>
  <c r="W382" i="5"/>
  <c r="V382" i="5"/>
  <c r="AD382" i="5" s="1"/>
  <c r="U382" i="5"/>
  <c r="AC382" i="5" s="1"/>
  <c r="T382" i="5"/>
  <c r="Z382" i="5" s="1"/>
  <c r="S382" i="5"/>
  <c r="Y382" i="5" s="1"/>
  <c r="R382" i="5"/>
  <c r="X382" i="5" s="1"/>
  <c r="C382" i="5"/>
  <c r="AH381" i="5"/>
  <c r="AG381" i="5"/>
  <c r="AE381" i="5"/>
  <c r="AF381" i="5" s="1"/>
  <c r="AB381" i="5"/>
  <c r="AA381" i="5"/>
  <c r="W381" i="5"/>
  <c r="V381" i="5"/>
  <c r="AD381" i="5" s="1"/>
  <c r="U381" i="5"/>
  <c r="AC381" i="5" s="1"/>
  <c r="T381" i="5"/>
  <c r="Z381" i="5" s="1"/>
  <c r="S381" i="5"/>
  <c r="Y381" i="5" s="1"/>
  <c r="R381" i="5"/>
  <c r="X381" i="5" s="1"/>
  <c r="C381" i="5"/>
  <c r="AG380" i="5"/>
  <c r="AE380" i="5"/>
  <c r="AH380" i="5" s="1"/>
  <c r="AB380" i="5"/>
  <c r="AA380" i="5"/>
  <c r="Z380" i="5"/>
  <c r="Y380" i="5"/>
  <c r="X380" i="5"/>
  <c r="W380" i="5"/>
  <c r="V380" i="5"/>
  <c r="AD380" i="5" s="1"/>
  <c r="U380" i="5"/>
  <c r="AC380" i="5" s="1"/>
  <c r="T380" i="5"/>
  <c r="S380" i="5"/>
  <c r="R380" i="5"/>
  <c r="C380" i="5"/>
  <c r="AH379" i="5"/>
  <c r="AG379" i="5"/>
  <c r="AE379" i="5"/>
  <c r="AF379" i="5" s="1"/>
  <c r="AC379" i="5"/>
  <c r="AB379" i="5"/>
  <c r="AA379" i="5"/>
  <c r="Z379" i="5"/>
  <c r="Y379" i="5"/>
  <c r="X379" i="5"/>
  <c r="W379" i="5"/>
  <c r="V379" i="5"/>
  <c r="AD379" i="5" s="1"/>
  <c r="U379" i="5"/>
  <c r="T379" i="5"/>
  <c r="S379" i="5"/>
  <c r="R379" i="5"/>
  <c r="C379" i="5"/>
  <c r="AG378" i="5"/>
  <c r="AE378" i="5"/>
  <c r="AH378" i="5" s="1"/>
  <c r="AD378" i="5"/>
  <c r="AC378" i="5"/>
  <c r="AB378" i="5"/>
  <c r="AA378" i="5"/>
  <c r="Y378" i="5"/>
  <c r="X378" i="5"/>
  <c r="W378" i="5"/>
  <c r="V378" i="5"/>
  <c r="U378" i="5"/>
  <c r="T378" i="5"/>
  <c r="Z378" i="5" s="1"/>
  <c r="S378" i="5"/>
  <c r="R378" i="5"/>
  <c r="C378" i="5"/>
  <c r="AG377" i="5"/>
  <c r="AF377" i="5"/>
  <c r="AE377" i="5"/>
  <c r="AH377" i="5" s="1"/>
  <c r="AD377" i="5"/>
  <c r="AB377" i="5"/>
  <c r="AA377" i="5"/>
  <c r="Z377" i="5"/>
  <c r="X377" i="5"/>
  <c r="W377" i="5"/>
  <c r="V377" i="5"/>
  <c r="U377" i="5"/>
  <c r="AC377" i="5" s="1"/>
  <c r="T377" i="5"/>
  <c r="S377" i="5"/>
  <c r="Y377" i="5" s="1"/>
  <c r="R377" i="5"/>
  <c r="C377" i="5"/>
  <c r="AG376" i="5"/>
  <c r="AE376" i="5"/>
  <c r="AF376" i="5" s="1"/>
  <c r="AD376" i="5"/>
  <c r="AC376" i="5"/>
  <c r="AB376" i="5"/>
  <c r="AA376" i="5"/>
  <c r="Z376" i="5"/>
  <c r="W376" i="5"/>
  <c r="V376" i="5"/>
  <c r="U376" i="5"/>
  <c r="T376" i="5"/>
  <c r="S376" i="5"/>
  <c r="Y376" i="5" s="1"/>
  <c r="R376" i="5"/>
  <c r="X376" i="5" s="1"/>
  <c r="C376" i="5"/>
  <c r="AG375" i="5"/>
  <c r="AE375" i="5"/>
  <c r="AH375" i="5" s="1"/>
  <c r="AD375" i="5"/>
  <c r="AB375" i="5"/>
  <c r="AA375" i="5"/>
  <c r="Z375" i="5"/>
  <c r="W375" i="5"/>
  <c r="V375" i="5"/>
  <c r="U375" i="5"/>
  <c r="AC375" i="5" s="1"/>
  <c r="T375" i="5"/>
  <c r="S375" i="5"/>
  <c r="Y375" i="5" s="1"/>
  <c r="R375" i="5"/>
  <c r="X375" i="5" s="1"/>
  <c r="C375" i="5"/>
  <c r="AH374" i="5"/>
  <c r="AG374" i="5"/>
  <c r="AE374" i="5"/>
  <c r="AF374" i="5" s="1"/>
  <c r="AB374" i="5"/>
  <c r="AA374" i="5"/>
  <c r="W374" i="5"/>
  <c r="V374" i="5"/>
  <c r="AD374" i="5" s="1"/>
  <c r="U374" i="5"/>
  <c r="AC374" i="5" s="1"/>
  <c r="T374" i="5"/>
  <c r="Z374" i="5" s="1"/>
  <c r="S374" i="5"/>
  <c r="Y374" i="5" s="1"/>
  <c r="R374" i="5"/>
  <c r="X374" i="5" s="1"/>
  <c r="C374" i="5"/>
  <c r="AG373" i="5"/>
  <c r="AE373" i="5"/>
  <c r="AH373" i="5" s="1"/>
  <c r="AB373" i="5"/>
  <c r="AA373" i="5"/>
  <c r="X373" i="5"/>
  <c r="W373" i="5"/>
  <c r="V373" i="5"/>
  <c r="AD373" i="5" s="1"/>
  <c r="U373" i="5"/>
  <c r="AC373" i="5" s="1"/>
  <c r="T373" i="5"/>
  <c r="Z373" i="5" s="1"/>
  <c r="S373" i="5"/>
  <c r="Y373" i="5" s="1"/>
  <c r="R373" i="5"/>
  <c r="C373" i="5"/>
  <c r="AG372" i="5"/>
  <c r="AH372" i="5" s="1"/>
  <c r="AE372" i="5"/>
  <c r="AF372" i="5" s="1"/>
  <c r="AB372" i="5"/>
  <c r="AA372" i="5"/>
  <c r="Z372" i="5"/>
  <c r="X372" i="5"/>
  <c r="W372" i="5"/>
  <c r="V372" i="5"/>
  <c r="AD372" i="5" s="1"/>
  <c r="U372" i="5"/>
  <c r="AC372" i="5" s="1"/>
  <c r="T372" i="5"/>
  <c r="S372" i="5"/>
  <c r="Y372" i="5" s="1"/>
  <c r="R372" i="5"/>
  <c r="C372" i="5"/>
  <c r="AG371" i="5"/>
  <c r="AE371" i="5"/>
  <c r="AF371" i="5" s="1"/>
  <c r="AC371" i="5"/>
  <c r="AB371" i="5"/>
  <c r="AA371" i="5"/>
  <c r="Y371" i="5"/>
  <c r="W371" i="5"/>
  <c r="V371" i="5"/>
  <c r="AD371" i="5" s="1"/>
  <c r="U371" i="5"/>
  <c r="T371" i="5"/>
  <c r="Z371" i="5" s="1"/>
  <c r="S371" i="5"/>
  <c r="R371" i="5"/>
  <c r="X371" i="5" s="1"/>
  <c r="C371" i="5"/>
  <c r="AG370" i="5"/>
  <c r="AE370" i="5"/>
  <c r="AH370" i="5" s="1"/>
  <c r="AD370" i="5"/>
  <c r="AC370" i="5"/>
  <c r="AB370" i="5"/>
  <c r="AA370" i="5"/>
  <c r="Z370" i="5"/>
  <c r="Y370" i="5"/>
  <c r="W370" i="5"/>
  <c r="V370" i="5"/>
  <c r="U370" i="5"/>
  <c r="T370" i="5"/>
  <c r="S370" i="5"/>
  <c r="R370" i="5"/>
  <c r="X370" i="5" s="1"/>
  <c r="C370" i="5"/>
  <c r="AG369" i="5"/>
  <c r="AE369" i="5"/>
  <c r="AH369" i="5" s="1"/>
  <c r="AC369" i="5"/>
  <c r="AB369" i="5"/>
  <c r="AA369" i="5"/>
  <c r="Y369" i="5"/>
  <c r="W369" i="5"/>
  <c r="V369" i="5"/>
  <c r="AD369" i="5" s="1"/>
  <c r="U369" i="5"/>
  <c r="T369" i="5"/>
  <c r="Z369" i="5" s="1"/>
  <c r="S369" i="5"/>
  <c r="R369" i="5"/>
  <c r="X369" i="5" s="1"/>
  <c r="C369" i="5"/>
  <c r="AG368" i="5"/>
  <c r="AE368" i="5"/>
  <c r="AH368" i="5" s="1"/>
  <c r="AD368" i="5"/>
  <c r="AB368" i="5"/>
  <c r="AA368" i="5"/>
  <c r="X368" i="5"/>
  <c r="W368" i="5"/>
  <c r="V368" i="5"/>
  <c r="U368" i="5"/>
  <c r="AC368" i="5" s="1"/>
  <c r="T368" i="5"/>
  <c r="Z368" i="5" s="1"/>
  <c r="S368" i="5"/>
  <c r="Y368" i="5" s="1"/>
  <c r="R368" i="5"/>
  <c r="C368" i="5"/>
  <c r="AG367" i="5"/>
  <c r="AH367" i="5" s="1"/>
  <c r="AF367" i="5"/>
  <c r="AE367" i="5"/>
  <c r="AB367" i="5"/>
  <c r="AA367" i="5"/>
  <c r="W367" i="5"/>
  <c r="V367" i="5"/>
  <c r="AD367" i="5" s="1"/>
  <c r="U367" i="5"/>
  <c r="AC367" i="5" s="1"/>
  <c r="T367" i="5"/>
  <c r="Z367" i="5" s="1"/>
  <c r="S367" i="5"/>
  <c r="Y367" i="5" s="1"/>
  <c r="R367" i="5"/>
  <c r="X367" i="5" s="1"/>
  <c r="C367" i="5"/>
  <c r="AG366" i="5"/>
  <c r="AE366" i="5"/>
  <c r="AF366" i="5" s="1"/>
  <c r="AB366" i="5"/>
  <c r="AA366" i="5"/>
  <c r="W366" i="5"/>
  <c r="V366" i="5"/>
  <c r="AD366" i="5" s="1"/>
  <c r="U366" i="5"/>
  <c r="AC366" i="5" s="1"/>
  <c r="T366" i="5"/>
  <c r="Z366" i="5" s="1"/>
  <c r="S366" i="5"/>
  <c r="Y366" i="5" s="1"/>
  <c r="R366" i="5"/>
  <c r="X366" i="5" s="1"/>
  <c r="C366" i="5"/>
  <c r="AG365" i="5"/>
  <c r="AE365" i="5"/>
  <c r="AB365" i="5"/>
  <c r="AA365" i="5"/>
  <c r="Z365" i="5"/>
  <c r="Y365" i="5"/>
  <c r="W365" i="5"/>
  <c r="V365" i="5"/>
  <c r="AD365" i="5" s="1"/>
  <c r="U365" i="5"/>
  <c r="AC365" i="5" s="1"/>
  <c r="T365" i="5"/>
  <c r="S365" i="5"/>
  <c r="R365" i="5"/>
  <c r="X365" i="5" s="1"/>
  <c r="C365" i="5"/>
  <c r="AH364" i="5"/>
  <c r="AG364" i="5"/>
  <c r="AE364" i="5"/>
  <c r="AF364" i="5" s="1"/>
  <c r="AC364" i="5"/>
  <c r="AB364" i="5"/>
  <c r="AA364" i="5"/>
  <c r="Y364" i="5"/>
  <c r="X364" i="5"/>
  <c r="W364" i="5"/>
  <c r="V364" i="5"/>
  <c r="AD364" i="5" s="1"/>
  <c r="U364" i="5"/>
  <c r="T364" i="5"/>
  <c r="Z364" i="5" s="1"/>
  <c r="S364" i="5"/>
  <c r="R364" i="5"/>
  <c r="C364" i="5"/>
  <c r="AG363" i="5"/>
  <c r="AE363" i="5"/>
  <c r="AC363" i="5"/>
  <c r="AB363" i="5"/>
  <c r="AA363" i="5"/>
  <c r="Y363" i="5"/>
  <c r="X363" i="5"/>
  <c r="W363" i="5"/>
  <c r="V363" i="5"/>
  <c r="AD363" i="5" s="1"/>
  <c r="U363" i="5"/>
  <c r="T363" i="5"/>
  <c r="Z363" i="5" s="1"/>
  <c r="S363" i="5"/>
  <c r="R363" i="5"/>
  <c r="C363" i="5"/>
  <c r="AG362" i="5"/>
  <c r="AF362" i="5"/>
  <c r="AE362" i="5"/>
  <c r="AH362" i="5" s="1"/>
  <c r="AD362" i="5"/>
  <c r="AB362" i="5"/>
  <c r="AA362" i="5"/>
  <c r="Z362" i="5"/>
  <c r="X362" i="5"/>
  <c r="W362" i="5"/>
  <c r="V362" i="5"/>
  <c r="U362" i="5"/>
  <c r="AC362" i="5" s="1"/>
  <c r="T362" i="5"/>
  <c r="S362" i="5"/>
  <c r="Y362" i="5" s="1"/>
  <c r="R362" i="5"/>
  <c r="C362" i="5"/>
  <c r="AG361" i="5"/>
  <c r="AE361" i="5"/>
  <c r="AD361" i="5"/>
  <c r="AC361" i="5"/>
  <c r="AB361" i="5"/>
  <c r="AA361" i="5"/>
  <c r="W361" i="5"/>
  <c r="V361" i="5"/>
  <c r="U361" i="5"/>
  <c r="T361" i="5"/>
  <c r="Z361" i="5" s="1"/>
  <c r="S361" i="5"/>
  <c r="Y361" i="5" s="1"/>
  <c r="R361" i="5"/>
  <c r="X361" i="5" s="1"/>
  <c r="C361" i="5"/>
  <c r="AG360" i="5"/>
  <c r="AH360" i="5" s="1"/>
  <c r="AF360" i="5"/>
  <c r="AE360" i="5"/>
  <c r="AD360" i="5"/>
  <c r="AB360" i="5"/>
  <c r="AA360" i="5"/>
  <c r="W360" i="5"/>
  <c r="V360" i="5"/>
  <c r="U360" i="5"/>
  <c r="AC360" i="5" s="1"/>
  <c r="T360" i="5"/>
  <c r="Z360" i="5" s="1"/>
  <c r="S360" i="5"/>
  <c r="Y360" i="5" s="1"/>
  <c r="R360" i="5"/>
  <c r="X360" i="5" s="1"/>
  <c r="C360" i="5"/>
  <c r="AG359" i="5"/>
  <c r="AE359" i="5"/>
  <c r="AB359" i="5"/>
  <c r="AA359" i="5"/>
  <c r="Z359" i="5"/>
  <c r="Y359" i="5"/>
  <c r="W359" i="5"/>
  <c r="V359" i="5"/>
  <c r="AD359" i="5" s="1"/>
  <c r="U359" i="5"/>
  <c r="AC359" i="5" s="1"/>
  <c r="T359" i="5"/>
  <c r="S359" i="5"/>
  <c r="R359" i="5"/>
  <c r="X359" i="5" s="1"/>
  <c r="C359" i="5"/>
  <c r="AH358" i="5"/>
  <c r="AG358" i="5"/>
  <c r="AE358" i="5"/>
  <c r="AF358" i="5" s="1"/>
  <c r="AD358" i="5"/>
  <c r="AC358" i="5"/>
  <c r="AB358" i="5"/>
  <c r="AA358" i="5"/>
  <c r="Z358" i="5"/>
  <c r="X358" i="5"/>
  <c r="W358" i="5"/>
  <c r="V358" i="5"/>
  <c r="U358" i="5"/>
  <c r="T358" i="5"/>
  <c r="S358" i="5"/>
  <c r="Y358" i="5" s="1"/>
  <c r="R358" i="5"/>
  <c r="C358" i="5"/>
  <c r="AG357" i="5"/>
  <c r="AE357" i="5"/>
  <c r="AH357" i="5" s="1"/>
  <c r="AC357" i="5"/>
  <c r="AB357" i="5"/>
  <c r="AA357" i="5"/>
  <c r="Z357" i="5"/>
  <c r="X357" i="5"/>
  <c r="W357" i="5"/>
  <c r="V357" i="5"/>
  <c r="AD357" i="5" s="1"/>
  <c r="U357" i="5"/>
  <c r="T357" i="5"/>
  <c r="S357" i="5"/>
  <c r="Y357" i="5" s="1"/>
  <c r="R357" i="5"/>
  <c r="C357" i="5"/>
  <c r="AG356" i="5"/>
  <c r="AF356" i="5"/>
  <c r="AE356" i="5"/>
  <c r="AH356" i="5" s="1"/>
  <c r="AD356" i="5"/>
  <c r="AC356" i="5"/>
  <c r="AB356" i="5"/>
  <c r="AA356" i="5"/>
  <c r="W356" i="5"/>
  <c r="V356" i="5"/>
  <c r="U356" i="5"/>
  <c r="T356" i="5"/>
  <c r="Z356" i="5" s="1"/>
  <c r="S356" i="5"/>
  <c r="Y356" i="5" s="1"/>
  <c r="R356" i="5"/>
  <c r="X356" i="5" s="1"/>
  <c r="C356" i="5"/>
  <c r="AG355" i="5"/>
  <c r="AH355" i="5" s="1"/>
  <c r="AF355" i="5"/>
  <c r="AE355" i="5"/>
  <c r="AD355" i="5"/>
  <c r="AB355" i="5"/>
  <c r="AA355" i="5"/>
  <c r="W355" i="5"/>
  <c r="V355" i="5"/>
  <c r="U355" i="5"/>
  <c r="AC355" i="5" s="1"/>
  <c r="T355" i="5"/>
  <c r="Z355" i="5" s="1"/>
  <c r="S355" i="5"/>
  <c r="Y355" i="5" s="1"/>
  <c r="R355" i="5"/>
  <c r="X355" i="5" s="1"/>
  <c r="C355" i="5"/>
  <c r="AG354" i="5"/>
  <c r="AE354" i="5"/>
  <c r="AB354" i="5"/>
  <c r="AA354" i="5"/>
  <c r="Z354" i="5"/>
  <c r="Y354" i="5"/>
  <c r="W354" i="5"/>
  <c r="V354" i="5"/>
  <c r="AD354" i="5" s="1"/>
  <c r="U354" i="5"/>
  <c r="AC354" i="5" s="1"/>
  <c r="T354" i="5"/>
  <c r="S354" i="5"/>
  <c r="R354" i="5"/>
  <c r="X354" i="5" s="1"/>
  <c r="C354" i="5"/>
  <c r="AH353" i="5"/>
  <c r="AG353" i="5"/>
  <c r="AE353" i="5"/>
  <c r="AF353" i="5" s="1"/>
  <c r="AD353" i="5"/>
  <c r="AC353" i="5"/>
  <c r="AB353" i="5"/>
  <c r="AA353" i="5"/>
  <c r="Z353" i="5"/>
  <c r="X353" i="5"/>
  <c r="W353" i="5"/>
  <c r="V353" i="5"/>
  <c r="U353" i="5"/>
  <c r="T353" i="5"/>
  <c r="S353" i="5"/>
  <c r="Y353" i="5" s="1"/>
  <c r="R353" i="5"/>
  <c r="C353" i="5"/>
  <c r="AG352" i="5"/>
  <c r="AF352" i="5"/>
  <c r="AE352" i="5"/>
  <c r="AH352" i="5" s="1"/>
  <c r="AD352" i="5"/>
  <c r="AC352" i="5"/>
  <c r="AB352" i="5"/>
  <c r="AA352" i="5"/>
  <c r="Z352" i="5"/>
  <c r="W352" i="5"/>
  <c r="V352" i="5"/>
  <c r="U352" i="5"/>
  <c r="T352" i="5"/>
  <c r="S352" i="5"/>
  <c r="Y352" i="5" s="1"/>
  <c r="R352" i="5"/>
  <c r="X352" i="5" s="1"/>
  <c r="C352" i="5"/>
  <c r="AG351" i="5"/>
  <c r="AE351" i="5"/>
  <c r="AH351" i="5" s="1"/>
  <c r="AD351" i="5"/>
  <c r="AB351" i="5"/>
  <c r="AA351" i="5"/>
  <c r="W351" i="5"/>
  <c r="V351" i="5"/>
  <c r="U351" i="5"/>
  <c r="AC351" i="5" s="1"/>
  <c r="T351" i="5"/>
  <c r="Z351" i="5" s="1"/>
  <c r="S351" i="5"/>
  <c r="Y351" i="5" s="1"/>
  <c r="R351" i="5"/>
  <c r="X351" i="5" s="1"/>
  <c r="C351" i="5"/>
  <c r="AG350" i="5"/>
  <c r="AH350" i="5" s="1"/>
  <c r="AF350" i="5"/>
  <c r="AE350" i="5"/>
  <c r="AB350" i="5"/>
  <c r="AA350" i="5"/>
  <c r="W350" i="5"/>
  <c r="V350" i="5"/>
  <c r="AD350" i="5" s="1"/>
  <c r="U350" i="5"/>
  <c r="AC350" i="5" s="1"/>
  <c r="T350" i="5"/>
  <c r="Z350" i="5" s="1"/>
  <c r="S350" i="5"/>
  <c r="Y350" i="5" s="1"/>
  <c r="R350" i="5"/>
  <c r="X350" i="5" s="1"/>
  <c r="C350" i="5"/>
  <c r="AG349" i="5"/>
  <c r="AE349" i="5"/>
  <c r="AB349" i="5"/>
  <c r="AA349" i="5"/>
  <c r="Y349" i="5"/>
  <c r="W349" i="5"/>
  <c r="V349" i="5"/>
  <c r="AD349" i="5" s="1"/>
  <c r="U349" i="5"/>
  <c r="AC349" i="5" s="1"/>
  <c r="T349" i="5"/>
  <c r="Z349" i="5" s="1"/>
  <c r="S349" i="5"/>
  <c r="R349" i="5"/>
  <c r="X349" i="5" s="1"/>
  <c r="C349" i="5"/>
  <c r="AH348" i="5"/>
  <c r="AG348" i="5"/>
  <c r="AE348" i="5"/>
  <c r="AF348" i="5" s="1"/>
  <c r="AD348" i="5"/>
  <c r="AB348" i="5"/>
  <c r="AA348" i="5"/>
  <c r="Z348" i="5"/>
  <c r="X348" i="5"/>
  <c r="W348" i="5"/>
  <c r="V348" i="5"/>
  <c r="U348" i="5"/>
  <c r="AC348" i="5" s="1"/>
  <c r="T348" i="5"/>
  <c r="S348" i="5"/>
  <c r="Y348" i="5" s="1"/>
  <c r="R348" i="5"/>
  <c r="C348" i="5"/>
  <c r="AG347" i="5"/>
  <c r="AF347" i="5"/>
  <c r="AE347" i="5"/>
  <c r="AC347" i="5"/>
  <c r="AB347" i="5"/>
  <c r="AA347" i="5"/>
  <c r="Z347" i="5"/>
  <c r="W347" i="5"/>
  <c r="V347" i="5"/>
  <c r="AD347" i="5" s="1"/>
  <c r="U347" i="5"/>
  <c r="T347" i="5"/>
  <c r="S347" i="5"/>
  <c r="Y347" i="5" s="1"/>
  <c r="R347" i="5"/>
  <c r="X347" i="5" s="1"/>
  <c r="C347" i="5"/>
  <c r="AH346" i="5"/>
  <c r="AG346" i="5"/>
  <c r="AF346" i="5"/>
  <c r="AE346" i="5"/>
  <c r="AD346" i="5"/>
  <c r="AB346" i="5"/>
  <c r="AA346" i="5"/>
  <c r="W346" i="5"/>
  <c r="V346" i="5"/>
  <c r="U346" i="5"/>
  <c r="AC346" i="5" s="1"/>
  <c r="T346" i="5"/>
  <c r="Z346" i="5" s="1"/>
  <c r="S346" i="5"/>
  <c r="Y346" i="5" s="1"/>
  <c r="R346" i="5"/>
  <c r="X346" i="5" s="1"/>
  <c r="C346" i="5"/>
  <c r="AG345" i="5"/>
  <c r="AH345" i="5" s="1"/>
  <c r="AF345" i="5"/>
  <c r="AE345" i="5"/>
  <c r="AB345" i="5"/>
  <c r="AA345" i="5"/>
  <c r="W345" i="5"/>
  <c r="V345" i="5"/>
  <c r="AD345" i="5" s="1"/>
  <c r="U345" i="5"/>
  <c r="AC345" i="5" s="1"/>
  <c r="T345" i="5"/>
  <c r="Z345" i="5" s="1"/>
  <c r="S345" i="5"/>
  <c r="Y345" i="5" s="1"/>
  <c r="R345" i="5"/>
  <c r="X345" i="5" s="1"/>
  <c r="C345" i="5"/>
  <c r="AG344" i="5"/>
  <c r="AE344" i="5"/>
  <c r="AB344" i="5"/>
  <c r="AA344" i="5"/>
  <c r="Y344" i="5"/>
  <c r="W344" i="5"/>
  <c r="V344" i="5"/>
  <c r="AD344" i="5" s="1"/>
  <c r="U344" i="5"/>
  <c r="AC344" i="5" s="1"/>
  <c r="T344" i="5"/>
  <c r="Z344" i="5" s="1"/>
  <c r="S344" i="5"/>
  <c r="R344" i="5"/>
  <c r="X344" i="5" s="1"/>
  <c r="C344" i="5"/>
  <c r="AH343" i="5"/>
  <c r="AG343" i="5"/>
  <c r="AE343" i="5"/>
  <c r="AF343" i="5" s="1"/>
  <c r="AD343" i="5"/>
  <c r="AB343" i="5"/>
  <c r="AA343" i="5"/>
  <c r="Z343" i="5"/>
  <c r="X343" i="5"/>
  <c r="W343" i="5"/>
  <c r="V343" i="5"/>
  <c r="U343" i="5"/>
  <c r="AC343" i="5" s="1"/>
  <c r="T343" i="5"/>
  <c r="S343" i="5"/>
  <c r="Y343" i="5" s="1"/>
  <c r="R343" i="5"/>
  <c r="C343" i="5"/>
  <c r="AG342" i="5"/>
  <c r="AE342" i="5"/>
  <c r="AC342" i="5"/>
  <c r="AB342" i="5"/>
  <c r="AA342" i="5"/>
  <c r="Z342" i="5"/>
  <c r="X342" i="5"/>
  <c r="W342" i="5"/>
  <c r="V342" i="5"/>
  <c r="AD342" i="5" s="1"/>
  <c r="U342" i="5"/>
  <c r="T342" i="5"/>
  <c r="S342" i="5"/>
  <c r="Y342" i="5" s="1"/>
  <c r="R342" i="5"/>
  <c r="C342" i="5"/>
  <c r="AG341" i="5"/>
  <c r="AE341" i="5"/>
  <c r="AH341" i="5" s="1"/>
  <c r="AD341" i="5"/>
  <c r="AB341" i="5"/>
  <c r="AA341" i="5"/>
  <c r="Y341" i="5"/>
  <c r="W341" i="5"/>
  <c r="V341" i="5"/>
  <c r="U341" i="5"/>
  <c r="AC341" i="5" s="1"/>
  <c r="T341" i="5"/>
  <c r="Z341" i="5" s="1"/>
  <c r="S341" i="5"/>
  <c r="R341" i="5"/>
  <c r="X341" i="5" s="1"/>
  <c r="C341" i="5"/>
  <c r="AH340" i="5"/>
  <c r="AG340" i="5"/>
  <c r="AF340" i="5"/>
  <c r="AE340" i="5"/>
  <c r="AB340" i="5"/>
  <c r="AA340" i="5"/>
  <c r="X340" i="5"/>
  <c r="W340" i="5"/>
  <c r="V340" i="5"/>
  <c r="AD340" i="5" s="1"/>
  <c r="U340" i="5"/>
  <c r="AC340" i="5" s="1"/>
  <c r="T340" i="5"/>
  <c r="Z340" i="5" s="1"/>
  <c r="S340" i="5"/>
  <c r="Y340" i="5" s="1"/>
  <c r="R340" i="5"/>
  <c r="C340" i="5"/>
  <c r="AG339" i="5"/>
  <c r="AE339" i="5"/>
  <c r="AB339" i="5"/>
  <c r="AA339" i="5"/>
  <c r="Y339" i="5"/>
  <c r="X339" i="5"/>
  <c r="W339" i="5"/>
  <c r="V339" i="5"/>
  <c r="AD339" i="5" s="1"/>
  <c r="U339" i="5"/>
  <c r="AC339" i="5" s="1"/>
  <c r="T339" i="5"/>
  <c r="Z339" i="5" s="1"/>
  <c r="S339" i="5"/>
  <c r="R339" i="5"/>
  <c r="C339" i="5"/>
  <c r="AH338" i="5"/>
  <c r="AG338" i="5"/>
  <c r="AE338" i="5"/>
  <c r="AF338" i="5" s="1"/>
  <c r="AD338" i="5"/>
  <c r="AB338" i="5"/>
  <c r="AA338" i="5"/>
  <c r="Z338" i="5"/>
  <c r="Y338" i="5"/>
  <c r="X338" i="5"/>
  <c r="W338" i="5"/>
  <c r="V338" i="5"/>
  <c r="U338" i="5"/>
  <c r="AC338" i="5" s="1"/>
  <c r="T338" i="5"/>
  <c r="S338" i="5"/>
  <c r="R338" i="5"/>
  <c r="C338" i="5"/>
  <c r="AG337" i="5"/>
  <c r="AE337" i="5"/>
  <c r="AH337" i="5" s="1"/>
  <c r="AC337" i="5"/>
  <c r="AB337" i="5"/>
  <c r="AA337" i="5"/>
  <c r="Z337" i="5"/>
  <c r="X337" i="5"/>
  <c r="W337" i="5"/>
  <c r="V337" i="5"/>
  <c r="AD337" i="5" s="1"/>
  <c r="U337" i="5"/>
  <c r="T337" i="5"/>
  <c r="S337" i="5"/>
  <c r="Y337" i="5" s="1"/>
  <c r="R337" i="5"/>
  <c r="C337" i="5"/>
  <c r="AG336" i="5"/>
  <c r="AE336" i="5"/>
  <c r="AH336" i="5" s="1"/>
  <c r="AD336" i="5"/>
  <c r="AC336" i="5"/>
  <c r="AB336" i="5"/>
  <c r="AA336" i="5"/>
  <c r="Y336" i="5"/>
  <c r="W336" i="5"/>
  <c r="V336" i="5"/>
  <c r="U336" i="5"/>
  <c r="T336" i="5"/>
  <c r="Z336" i="5" s="1"/>
  <c r="S336" i="5"/>
  <c r="R336" i="5"/>
  <c r="X336" i="5" s="1"/>
  <c r="C336" i="5"/>
  <c r="AG335" i="5"/>
  <c r="AH335" i="5" s="1"/>
  <c r="AF335" i="5"/>
  <c r="AE335" i="5"/>
  <c r="AD335" i="5"/>
  <c r="AB335" i="5"/>
  <c r="AA335" i="5"/>
  <c r="X335" i="5"/>
  <c r="W335" i="5"/>
  <c r="V335" i="5"/>
  <c r="U335" i="5"/>
  <c r="AC335" i="5" s="1"/>
  <c r="T335" i="5"/>
  <c r="Z335" i="5" s="1"/>
  <c r="S335" i="5"/>
  <c r="Y335" i="5" s="1"/>
  <c r="R335" i="5"/>
  <c r="C335" i="5"/>
  <c r="AG334" i="5"/>
  <c r="AE334" i="5"/>
  <c r="AB334" i="5"/>
  <c r="AA334" i="5"/>
  <c r="Z334" i="5"/>
  <c r="Y334" i="5"/>
  <c r="X334" i="5"/>
  <c r="W334" i="5"/>
  <c r="V334" i="5"/>
  <c r="AD334" i="5" s="1"/>
  <c r="U334" i="5"/>
  <c r="AC334" i="5" s="1"/>
  <c r="T334" i="5"/>
  <c r="S334" i="5"/>
  <c r="R334" i="5"/>
  <c r="C334" i="5"/>
  <c r="AH333" i="5"/>
  <c r="AG333" i="5"/>
  <c r="AE333" i="5"/>
  <c r="AF333" i="5" s="1"/>
  <c r="AD333" i="5"/>
  <c r="AC333" i="5"/>
  <c r="AB333" i="5"/>
  <c r="AA333" i="5"/>
  <c r="Z333" i="5"/>
  <c r="Y333" i="5"/>
  <c r="X333" i="5"/>
  <c r="W333" i="5"/>
  <c r="V333" i="5"/>
  <c r="U333" i="5"/>
  <c r="T333" i="5"/>
  <c r="S333" i="5"/>
  <c r="R333" i="5"/>
  <c r="C333" i="5"/>
  <c r="AG332" i="5"/>
  <c r="AF332" i="5"/>
  <c r="AE332" i="5"/>
  <c r="AD332" i="5"/>
  <c r="AC332" i="5"/>
  <c r="AB332" i="5"/>
  <c r="AA332" i="5"/>
  <c r="Z332" i="5"/>
  <c r="W332" i="5"/>
  <c r="V332" i="5"/>
  <c r="U332" i="5"/>
  <c r="T332" i="5"/>
  <c r="S332" i="5"/>
  <c r="Y332" i="5" s="1"/>
  <c r="R332" i="5"/>
  <c r="X332" i="5" s="1"/>
  <c r="C332" i="5"/>
  <c r="AG331" i="5"/>
  <c r="AE331" i="5"/>
  <c r="AD331" i="5"/>
  <c r="AC331" i="5"/>
  <c r="AB331" i="5"/>
  <c r="AA331" i="5"/>
  <c r="W331" i="5"/>
  <c r="V331" i="5"/>
  <c r="U331" i="5"/>
  <c r="T331" i="5"/>
  <c r="Z331" i="5" s="1"/>
  <c r="S331" i="5"/>
  <c r="Y331" i="5" s="1"/>
  <c r="R331" i="5"/>
  <c r="X331" i="5" s="1"/>
  <c r="C331" i="5"/>
  <c r="AG330" i="5"/>
  <c r="AH330" i="5" s="1"/>
  <c r="AF330" i="5"/>
  <c r="AE330" i="5"/>
  <c r="AD330" i="5"/>
  <c r="AB330" i="5"/>
  <c r="AA330" i="5"/>
  <c r="W330" i="5"/>
  <c r="V330" i="5"/>
  <c r="U330" i="5"/>
  <c r="AC330" i="5" s="1"/>
  <c r="T330" i="5"/>
  <c r="Z330" i="5" s="1"/>
  <c r="S330" i="5"/>
  <c r="Y330" i="5" s="1"/>
  <c r="R330" i="5"/>
  <c r="X330" i="5" s="1"/>
  <c r="C330" i="5"/>
  <c r="AG329" i="5"/>
  <c r="AE329" i="5"/>
  <c r="AB329" i="5"/>
  <c r="AA329" i="5"/>
  <c r="Z329" i="5"/>
  <c r="Y329" i="5"/>
  <c r="W329" i="5"/>
  <c r="V329" i="5"/>
  <c r="AD329" i="5" s="1"/>
  <c r="U329" i="5"/>
  <c r="AC329" i="5" s="1"/>
  <c r="T329" i="5"/>
  <c r="S329" i="5"/>
  <c r="R329" i="5"/>
  <c r="X329" i="5" s="1"/>
  <c r="C329" i="5"/>
  <c r="AH328" i="5"/>
  <c r="AG328" i="5"/>
  <c r="AE328" i="5"/>
  <c r="AF328" i="5" s="1"/>
  <c r="AD328" i="5"/>
  <c r="AC328" i="5"/>
  <c r="AB328" i="5"/>
  <c r="AA328" i="5"/>
  <c r="Z328" i="5"/>
  <c r="X328" i="5"/>
  <c r="W328" i="5"/>
  <c r="V328" i="5"/>
  <c r="U328" i="5"/>
  <c r="T328" i="5"/>
  <c r="S328" i="5"/>
  <c r="Y328" i="5" s="1"/>
  <c r="R328" i="5"/>
  <c r="C328" i="5"/>
  <c r="AG327" i="5"/>
  <c r="AF327" i="5"/>
  <c r="AE327" i="5"/>
  <c r="AH327" i="5" s="1"/>
  <c r="AD327" i="5"/>
  <c r="AC327" i="5"/>
  <c r="AB327" i="5"/>
  <c r="AA327" i="5"/>
  <c r="Z327" i="5"/>
  <c r="W327" i="5"/>
  <c r="V327" i="5"/>
  <c r="U327" i="5"/>
  <c r="T327" i="5"/>
  <c r="S327" i="5"/>
  <c r="Y327" i="5" s="1"/>
  <c r="R327" i="5"/>
  <c r="X327" i="5" s="1"/>
  <c r="C327" i="5"/>
  <c r="AG326" i="5"/>
  <c r="AE326" i="5"/>
  <c r="AH326" i="5" s="1"/>
  <c r="AD326" i="5"/>
  <c r="AB326" i="5"/>
  <c r="AA326" i="5"/>
  <c r="W326" i="5"/>
  <c r="V326" i="5"/>
  <c r="U326" i="5"/>
  <c r="AC326" i="5" s="1"/>
  <c r="T326" i="5"/>
  <c r="Z326" i="5" s="1"/>
  <c r="S326" i="5"/>
  <c r="Y326" i="5" s="1"/>
  <c r="R326" i="5"/>
  <c r="X326" i="5" s="1"/>
  <c r="C326" i="5"/>
  <c r="AG325" i="5"/>
  <c r="AH325" i="5" s="1"/>
  <c r="AF325" i="5"/>
  <c r="AE325" i="5"/>
  <c r="AB325" i="5"/>
  <c r="AA325" i="5"/>
  <c r="W325" i="5"/>
  <c r="V325" i="5"/>
  <c r="AD325" i="5" s="1"/>
  <c r="U325" i="5"/>
  <c r="AC325" i="5" s="1"/>
  <c r="T325" i="5"/>
  <c r="Z325" i="5" s="1"/>
  <c r="S325" i="5"/>
  <c r="Y325" i="5" s="1"/>
  <c r="R325" i="5"/>
  <c r="X325" i="5" s="1"/>
  <c r="C325" i="5"/>
  <c r="AG324" i="5"/>
  <c r="AE324" i="5"/>
  <c r="AB324" i="5"/>
  <c r="AA324" i="5"/>
  <c r="Y324" i="5"/>
  <c r="W324" i="5"/>
  <c r="V324" i="5"/>
  <c r="AD324" i="5" s="1"/>
  <c r="U324" i="5"/>
  <c r="AC324" i="5" s="1"/>
  <c r="T324" i="5"/>
  <c r="Z324" i="5" s="1"/>
  <c r="S324" i="5"/>
  <c r="R324" i="5"/>
  <c r="X324" i="5" s="1"/>
  <c r="C324" i="5"/>
  <c r="AG323" i="5"/>
  <c r="AE323" i="5"/>
  <c r="AF323" i="5" s="1"/>
  <c r="AD323" i="5"/>
  <c r="AB323" i="5"/>
  <c r="AA323" i="5"/>
  <c r="Z323" i="5"/>
  <c r="X323" i="5"/>
  <c r="W323" i="5"/>
  <c r="V323" i="5"/>
  <c r="U323" i="5"/>
  <c r="AC323" i="5" s="1"/>
  <c r="T323" i="5"/>
  <c r="S323" i="5"/>
  <c r="Y323" i="5" s="1"/>
  <c r="R323" i="5"/>
  <c r="C323" i="5"/>
  <c r="AG322" i="5"/>
  <c r="AH322" i="5" s="1"/>
  <c r="AE322" i="5"/>
  <c r="AF322" i="5" s="1"/>
  <c r="AC322" i="5"/>
  <c r="AB322" i="5"/>
  <c r="AA322" i="5"/>
  <c r="Z322" i="5"/>
  <c r="W322" i="5"/>
  <c r="V322" i="5"/>
  <c r="AD322" i="5" s="1"/>
  <c r="U322" i="5"/>
  <c r="T322" i="5"/>
  <c r="S322" i="5"/>
  <c r="Y322" i="5" s="1"/>
  <c r="R322" i="5"/>
  <c r="X322" i="5" s="1"/>
  <c r="C322" i="5"/>
  <c r="AG321" i="5"/>
  <c r="AE321" i="5"/>
  <c r="AH321" i="5" s="1"/>
  <c r="AB321" i="5"/>
  <c r="AA321" i="5"/>
  <c r="W321" i="5"/>
  <c r="V321" i="5"/>
  <c r="AD321" i="5" s="1"/>
  <c r="U321" i="5"/>
  <c r="AC321" i="5" s="1"/>
  <c r="T321" i="5"/>
  <c r="Z321" i="5" s="1"/>
  <c r="S321" i="5"/>
  <c r="Y321" i="5" s="1"/>
  <c r="R321" i="5"/>
  <c r="X321" i="5" s="1"/>
  <c r="C321" i="5"/>
  <c r="AH320" i="5"/>
  <c r="AG320" i="5"/>
  <c r="AF320" i="5"/>
  <c r="AE320" i="5"/>
  <c r="AB320" i="5"/>
  <c r="AA320" i="5"/>
  <c r="X320" i="5"/>
  <c r="W320" i="5"/>
  <c r="V320" i="5"/>
  <c r="AD320" i="5" s="1"/>
  <c r="U320" i="5"/>
  <c r="AC320" i="5" s="1"/>
  <c r="T320" i="5"/>
  <c r="Z320" i="5" s="1"/>
  <c r="S320" i="5"/>
  <c r="Y320" i="5" s="1"/>
  <c r="R320" i="5"/>
  <c r="C320" i="5"/>
  <c r="AG319" i="5"/>
  <c r="AE319" i="5"/>
  <c r="AB319" i="5"/>
  <c r="AA319" i="5"/>
  <c r="Y319" i="5"/>
  <c r="W319" i="5"/>
  <c r="V319" i="5"/>
  <c r="AD319" i="5" s="1"/>
  <c r="U319" i="5"/>
  <c r="AC319" i="5" s="1"/>
  <c r="T319" i="5"/>
  <c r="Z319" i="5" s="1"/>
  <c r="S319" i="5"/>
  <c r="R319" i="5"/>
  <c r="X319" i="5" s="1"/>
  <c r="C319" i="5"/>
  <c r="AH318" i="5"/>
  <c r="AG318" i="5"/>
  <c r="AE318" i="5"/>
  <c r="AF318" i="5" s="1"/>
  <c r="AD318" i="5"/>
  <c r="AB318" i="5"/>
  <c r="AA318" i="5"/>
  <c r="Z318" i="5"/>
  <c r="Y318" i="5"/>
  <c r="X318" i="5"/>
  <c r="W318" i="5"/>
  <c r="V318" i="5"/>
  <c r="U318" i="5"/>
  <c r="AC318" i="5" s="1"/>
  <c r="T318" i="5"/>
  <c r="S318" i="5"/>
  <c r="R318" i="5"/>
  <c r="C318" i="5"/>
  <c r="AG317" i="5"/>
  <c r="AE317" i="5"/>
  <c r="AH317" i="5" s="1"/>
  <c r="AC317" i="5"/>
  <c r="AB317" i="5"/>
  <c r="AA317" i="5"/>
  <c r="Z317" i="5"/>
  <c r="X317" i="5"/>
  <c r="W317" i="5"/>
  <c r="V317" i="5"/>
  <c r="AD317" i="5" s="1"/>
  <c r="U317" i="5"/>
  <c r="T317" i="5"/>
  <c r="S317" i="5"/>
  <c r="Y317" i="5" s="1"/>
  <c r="R317" i="5"/>
  <c r="C317" i="5"/>
  <c r="AG316" i="5"/>
  <c r="AE316" i="5"/>
  <c r="AH316" i="5" s="1"/>
  <c r="AD316" i="5"/>
  <c r="AC316" i="5"/>
  <c r="AB316" i="5"/>
  <c r="AA316" i="5"/>
  <c r="Y316" i="5"/>
  <c r="W316" i="5"/>
  <c r="V316" i="5"/>
  <c r="U316" i="5"/>
  <c r="T316" i="5"/>
  <c r="Z316" i="5" s="1"/>
  <c r="S316" i="5"/>
  <c r="R316" i="5"/>
  <c r="X316" i="5" s="1"/>
  <c r="C316" i="5"/>
  <c r="AG315" i="5"/>
  <c r="AH315" i="5" s="1"/>
  <c r="AF315" i="5"/>
  <c r="AE315" i="5"/>
  <c r="AD315" i="5"/>
  <c r="AB315" i="5"/>
  <c r="AA315" i="5"/>
  <c r="Y315" i="5"/>
  <c r="X315" i="5"/>
  <c r="W315" i="5"/>
  <c r="V315" i="5"/>
  <c r="U315" i="5"/>
  <c r="AC315" i="5" s="1"/>
  <c r="T315" i="5"/>
  <c r="Z315" i="5" s="1"/>
  <c r="S315" i="5"/>
  <c r="R315" i="5"/>
  <c r="C315" i="5"/>
  <c r="AG314" i="5"/>
  <c r="AE314" i="5"/>
  <c r="AB314" i="5"/>
  <c r="AA314" i="5"/>
  <c r="Z314" i="5"/>
  <c r="Y314" i="5"/>
  <c r="X314" i="5"/>
  <c r="W314" i="5"/>
  <c r="V314" i="5"/>
  <c r="AD314" i="5" s="1"/>
  <c r="U314" i="5"/>
  <c r="AC314" i="5" s="1"/>
  <c r="T314" i="5"/>
  <c r="S314" i="5"/>
  <c r="R314" i="5"/>
  <c r="C314" i="5"/>
  <c r="AG313" i="5"/>
  <c r="AE313" i="5"/>
  <c r="AF313" i="5" s="1"/>
  <c r="AD313" i="5"/>
  <c r="AC313" i="5"/>
  <c r="AB313" i="5"/>
  <c r="AA313" i="5"/>
  <c r="Z313" i="5"/>
  <c r="Y313" i="5"/>
  <c r="X313" i="5"/>
  <c r="W313" i="5"/>
  <c r="V313" i="5"/>
  <c r="U313" i="5"/>
  <c r="T313" i="5"/>
  <c r="S313" i="5"/>
  <c r="R313" i="5"/>
  <c r="C313" i="5"/>
  <c r="AG312" i="5"/>
  <c r="AE312" i="5"/>
  <c r="AD312" i="5"/>
  <c r="AC312" i="5"/>
  <c r="AB312" i="5"/>
  <c r="AA312" i="5"/>
  <c r="Z312" i="5"/>
  <c r="W312" i="5"/>
  <c r="V312" i="5"/>
  <c r="U312" i="5"/>
  <c r="T312" i="5"/>
  <c r="S312" i="5"/>
  <c r="Y312" i="5" s="1"/>
  <c r="R312" i="5"/>
  <c r="X312" i="5" s="1"/>
  <c r="C312" i="5"/>
  <c r="AG311" i="5"/>
  <c r="AE311" i="5"/>
  <c r="AD311" i="5"/>
  <c r="AB311" i="5"/>
  <c r="AA311" i="5"/>
  <c r="W311" i="5"/>
  <c r="V311" i="5"/>
  <c r="U311" i="5"/>
  <c r="AC311" i="5" s="1"/>
  <c r="T311" i="5"/>
  <c r="Z311" i="5" s="1"/>
  <c r="S311" i="5"/>
  <c r="Y311" i="5" s="1"/>
  <c r="R311" i="5"/>
  <c r="X311" i="5" s="1"/>
  <c r="C311" i="5"/>
  <c r="AG310" i="5"/>
  <c r="AH310" i="5" s="1"/>
  <c r="AF310" i="5"/>
  <c r="AE310" i="5"/>
  <c r="AB310" i="5"/>
  <c r="AA310" i="5"/>
  <c r="W310" i="5"/>
  <c r="V310" i="5"/>
  <c r="AD310" i="5" s="1"/>
  <c r="U310" i="5"/>
  <c r="AC310" i="5" s="1"/>
  <c r="T310" i="5"/>
  <c r="Z310" i="5" s="1"/>
  <c r="S310" i="5"/>
  <c r="Y310" i="5" s="1"/>
  <c r="R310" i="5"/>
  <c r="X310" i="5" s="1"/>
  <c r="C310" i="5"/>
  <c r="AG309" i="5"/>
  <c r="AE309" i="5"/>
  <c r="AB309" i="5"/>
  <c r="AA309" i="5"/>
  <c r="Y309" i="5"/>
  <c r="W309" i="5"/>
  <c r="V309" i="5"/>
  <c r="AD309" i="5" s="1"/>
  <c r="U309" i="5"/>
  <c r="AC309" i="5" s="1"/>
  <c r="T309" i="5"/>
  <c r="Z309" i="5" s="1"/>
  <c r="S309" i="5"/>
  <c r="R309" i="5"/>
  <c r="X309" i="5" s="1"/>
  <c r="C309" i="5"/>
  <c r="AH308" i="5"/>
  <c r="AG308" i="5"/>
  <c r="AE308" i="5"/>
  <c r="AF308" i="5" s="1"/>
  <c r="AD308" i="5"/>
  <c r="AB308" i="5"/>
  <c r="AA308" i="5"/>
  <c r="Z308" i="5"/>
  <c r="X308" i="5"/>
  <c r="W308" i="5"/>
  <c r="V308" i="5"/>
  <c r="U308" i="5"/>
  <c r="AC308" i="5" s="1"/>
  <c r="T308" i="5"/>
  <c r="S308" i="5"/>
  <c r="Y308" i="5" s="1"/>
  <c r="R308" i="5"/>
  <c r="C308" i="5"/>
  <c r="AH307" i="5"/>
  <c r="AG307" i="5"/>
  <c r="AE307" i="5"/>
  <c r="AF307" i="5" s="1"/>
  <c r="AC307" i="5"/>
  <c r="AB307" i="5"/>
  <c r="AA307" i="5"/>
  <c r="Z307" i="5"/>
  <c r="W307" i="5"/>
  <c r="V307" i="5"/>
  <c r="AD307" i="5" s="1"/>
  <c r="U307" i="5"/>
  <c r="T307" i="5"/>
  <c r="S307" i="5"/>
  <c r="Y307" i="5" s="1"/>
  <c r="R307" i="5"/>
  <c r="X307" i="5" s="1"/>
  <c r="C307" i="5"/>
  <c r="AG306" i="5"/>
  <c r="AE306" i="5"/>
  <c r="AH306" i="5" s="1"/>
  <c r="AB306" i="5"/>
  <c r="AA306" i="5"/>
  <c r="W306" i="5"/>
  <c r="V306" i="5"/>
  <c r="AD306" i="5" s="1"/>
  <c r="U306" i="5"/>
  <c r="AC306" i="5" s="1"/>
  <c r="T306" i="5"/>
  <c r="Z306" i="5" s="1"/>
  <c r="S306" i="5"/>
  <c r="Y306" i="5" s="1"/>
  <c r="R306" i="5"/>
  <c r="X306" i="5" s="1"/>
  <c r="C306" i="5"/>
  <c r="AH305" i="5"/>
  <c r="AG305" i="5"/>
  <c r="AF305" i="5"/>
  <c r="AE305" i="5"/>
  <c r="AB305" i="5"/>
  <c r="AA305" i="5"/>
  <c r="X305" i="5"/>
  <c r="W305" i="5"/>
  <c r="V305" i="5"/>
  <c r="AD305" i="5" s="1"/>
  <c r="U305" i="5"/>
  <c r="AC305" i="5" s="1"/>
  <c r="T305" i="5"/>
  <c r="Z305" i="5" s="1"/>
  <c r="S305" i="5"/>
  <c r="Y305" i="5" s="1"/>
  <c r="R305" i="5"/>
  <c r="C305" i="5"/>
  <c r="AG304" i="5"/>
  <c r="AE304" i="5"/>
  <c r="AB304" i="5"/>
  <c r="AA304" i="5"/>
  <c r="Y304" i="5"/>
  <c r="W304" i="5"/>
  <c r="V304" i="5"/>
  <c r="AD304" i="5" s="1"/>
  <c r="U304" i="5"/>
  <c r="AC304" i="5" s="1"/>
  <c r="T304" i="5"/>
  <c r="Z304" i="5" s="1"/>
  <c r="S304" i="5"/>
  <c r="R304" i="5"/>
  <c r="X304" i="5" s="1"/>
  <c r="C304" i="5"/>
  <c r="AH303" i="5"/>
  <c r="AG303" i="5"/>
  <c r="AE303" i="5"/>
  <c r="AF303" i="5" s="1"/>
  <c r="AD303" i="5"/>
  <c r="AB303" i="5"/>
  <c r="AA303" i="5"/>
  <c r="Z303" i="5"/>
  <c r="Y303" i="5"/>
  <c r="X303" i="5"/>
  <c r="W303" i="5"/>
  <c r="V303" i="5"/>
  <c r="U303" i="5"/>
  <c r="AC303" i="5" s="1"/>
  <c r="T303" i="5"/>
  <c r="S303" i="5"/>
  <c r="R303" i="5"/>
  <c r="C303" i="5"/>
  <c r="AG302" i="5"/>
  <c r="AE302" i="5"/>
  <c r="AH302" i="5" s="1"/>
  <c r="AC302" i="5"/>
  <c r="AB302" i="5"/>
  <c r="AA302" i="5"/>
  <c r="Z302" i="5"/>
  <c r="X302" i="5"/>
  <c r="W302" i="5"/>
  <c r="V302" i="5"/>
  <c r="AD302" i="5" s="1"/>
  <c r="U302" i="5"/>
  <c r="T302" i="5"/>
  <c r="S302" i="5"/>
  <c r="Y302" i="5" s="1"/>
  <c r="R302" i="5"/>
  <c r="C302" i="5"/>
  <c r="AG301" i="5"/>
  <c r="AE301" i="5"/>
  <c r="AH301" i="5" s="1"/>
  <c r="AD301" i="5"/>
  <c r="AC301" i="5"/>
  <c r="AB301" i="5"/>
  <c r="AA301" i="5"/>
  <c r="Y301" i="5"/>
  <c r="W301" i="5"/>
  <c r="V301" i="5"/>
  <c r="U301" i="5"/>
  <c r="T301" i="5"/>
  <c r="Z301" i="5" s="1"/>
  <c r="S301" i="5"/>
  <c r="R301" i="5"/>
  <c r="X301" i="5" s="1"/>
  <c r="C301" i="5"/>
  <c r="AG300" i="5"/>
  <c r="AH300" i="5" s="1"/>
  <c r="AF300" i="5"/>
  <c r="AE300" i="5"/>
  <c r="AD300" i="5"/>
  <c r="AB300" i="5"/>
  <c r="AA300" i="5"/>
  <c r="Y300" i="5"/>
  <c r="X300" i="5"/>
  <c r="W300" i="5"/>
  <c r="V300" i="5"/>
  <c r="U300" i="5"/>
  <c r="AC300" i="5" s="1"/>
  <c r="T300" i="5"/>
  <c r="Z300" i="5" s="1"/>
  <c r="S300" i="5"/>
  <c r="R300" i="5"/>
  <c r="C300" i="5"/>
  <c r="AG299" i="5"/>
  <c r="AE299" i="5"/>
  <c r="AB299" i="5"/>
  <c r="AA299" i="5"/>
  <c r="Z299" i="5"/>
  <c r="Y299" i="5"/>
  <c r="X299" i="5"/>
  <c r="W299" i="5"/>
  <c r="V299" i="5"/>
  <c r="AD299" i="5" s="1"/>
  <c r="U299" i="5"/>
  <c r="AC299" i="5" s="1"/>
  <c r="T299" i="5"/>
  <c r="S299" i="5"/>
  <c r="R299" i="5"/>
  <c r="C299" i="5"/>
  <c r="AG298" i="5"/>
  <c r="AE298" i="5"/>
  <c r="AF298" i="5" s="1"/>
  <c r="AD298" i="5"/>
  <c r="AC298" i="5"/>
  <c r="AB298" i="5"/>
  <c r="AA298" i="5"/>
  <c r="Z298" i="5"/>
  <c r="Y298" i="5"/>
  <c r="X298" i="5"/>
  <c r="W298" i="5"/>
  <c r="V298" i="5"/>
  <c r="U298" i="5"/>
  <c r="T298" i="5"/>
  <c r="S298" i="5"/>
  <c r="R298" i="5"/>
  <c r="C298" i="5"/>
  <c r="AG297" i="5"/>
  <c r="AE297" i="5"/>
  <c r="AD297" i="5"/>
  <c r="AC297" i="5"/>
  <c r="AB297" i="5"/>
  <c r="AA297" i="5"/>
  <c r="Z297" i="5"/>
  <c r="W297" i="5"/>
  <c r="V297" i="5"/>
  <c r="U297" i="5"/>
  <c r="T297" i="5"/>
  <c r="S297" i="5"/>
  <c r="Y297" i="5" s="1"/>
  <c r="R297" i="5"/>
  <c r="X297" i="5" s="1"/>
  <c r="C297" i="5"/>
  <c r="AG296" i="5"/>
  <c r="AE296" i="5"/>
  <c r="AH296" i="5" s="1"/>
  <c r="AD296" i="5"/>
  <c r="AB296" i="5"/>
  <c r="AA296" i="5"/>
  <c r="W296" i="5"/>
  <c r="V296" i="5"/>
  <c r="U296" i="5"/>
  <c r="AC296" i="5" s="1"/>
  <c r="T296" i="5"/>
  <c r="Z296" i="5" s="1"/>
  <c r="S296" i="5"/>
  <c r="Y296" i="5" s="1"/>
  <c r="R296" i="5"/>
  <c r="X296" i="5" s="1"/>
  <c r="C296" i="5"/>
  <c r="AG295" i="5"/>
  <c r="AH295" i="5" s="1"/>
  <c r="AF295" i="5"/>
  <c r="AE295" i="5"/>
  <c r="AB295" i="5"/>
  <c r="AA295" i="5"/>
  <c r="W295" i="5"/>
  <c r="V295" i="5"/>
  <c r="AD295" i="5" s="1"/>
  <c r="U295" i="5"/>
  <c r="AC295" i="5" s="1"/>
  <c r="T295" i="5"/>
  <c r="Z295" i="5" s="1"/>
  <c r="S295" i="5"/>
  <c r="Y295" i="5" s="1"/>
  <c r="R295" i="5"/>
  <c r="X295" i="5" s="1"/>
  <c r="C295" i="5"/>
  <c r="AG294" i="5"/>
  <c r="AE294" i="5"/>
  <c r="AB294" i="5"/>
  <c r="AA294" i="5"/>
  <c r="Y294" i="5"/>
  <c r="W294" i="5"/>
  <c r="V294" i="5"/>
  <c r="AD294" i="5" s="1"/>
  <c r="U294" i="5"/>
  <c r="AC294" i="5" s="1"/>
  <c r="T294" i="5"/>
  <c r="Z294" i="5" s="1"/>
  <c r="S294" i="5"/>
  <c r="R294" i="5"/>
  <c r="X294" i="5" s="1"/>
  <c r="C294" i="5"/>
  <c r="AH293" i="5"/>
  <c r="AG293" i="5"/>
  <c r="AE293" i="5"/>
  <c r="AF293" i="5" s="1"/>
  <c r="AD293" i="5"/>
  <c r="AB293" i="5"/>
  <c r="AA293" i="5"/>
  <c r="Z293" i="5"/>
  <c r="X293" i="5"/>
  <c r="W293" i="5"/>
  <c r="V293" i="5"/>
  <c r="U293" i="5"/>
  <c r="AC293" i="5" s="1"/>
  <c r="T293" i="5"/>
  <c r="S293" i="5"/>
  <c r="Y293" i="5" s="1"/>
  <c r="R293" i="5"/>
  <c r="C293" i="5"/>
  <c r="AH292" i="5"/>
  <c r="AG292" i="5"/>
  <c r="AE292" i="5"/>
  <c r="AF292" i="5" s="1"/>
  <c r="AC292" i="5"/>
  <c r="AB292" i="5"/>
  <c r="AA292" i="5"/>
  <c r="Z292" i="5"/>
  <c r="W292" i="5"/>
  <c r="V292" i="5"/>
  <c r="AD292" i="5" s="1"/>
  <c r="U292" i="5"/>
  <c r="T292" i="5"/>
  <c r="S292" i="5"/>
  <c r="Y292" i="5" s="1"/>
  <c r="R292" i="5"/>
  <c r="X292" i="5" s="1"/>
  <c r="C292" i="5"/>
  <c r="AG291" i="5"/>
  <c r="AE291" i="5"/>
  <c r="AH291" i="5" s="1"/>
  <c r="AB291" i="5"/>
  <c r="AA291" i="5"/>
  <c r="W291" i="5"/>
  <c r="V291" i="5"/>
  <c r="AD291" i="5" s="1"/>
  <c r="U291" i="5"/>
  <c r="AC291" i="5" s="1"/>
  <c r="T291" i="5"/>
  <c r="Z291" i="5" s="1"/>
  <c r="S291" i="5"/>
  <c r="Y291" i="5" s="1"/>
  <c r="R291" i="5"/>
  <c r="X291" i="5" s="1"/>
  <c r="C291" i="5"/>
  <c r="AH290" i="5"/>
  <c r="AG290" i="5"/>
  <c r="AF290" i="5"/>
  <c r="AE290" i="5"/>
  <c r="AB290" i="5"/>
  <c r="AA290" i="5"/>
  <c r="X290" i="5"/>
  <c r="W290" i="5"/>
  <c r="V290" i="5"/>
  <c r="AD290" i="5" s="1"/>
  <c r="U290" i="5"/>
  <c r="AC290" i="5" s="1"/>
  <c r="T290" i="5"/>
  <c r="Z290" i="5" s="1"/>
  <c r="S290" i="5"/>
  <c r="Y290" i="5" s="1"/>
  <c r="R290" i="5"/>
  <c r="C290" i="5"/>
  <c r="AG289" i="5"/>
  <c r="AE289" i="5"/>
  <c r="AB289" i="5"/>
  <c r="AA289" i="5"/>
  <c r="Y289" i="5"/>
  <c r="W289" i="5"/>
  <c r="V289" i="5"/>
  <c r="AD289" i="5" s="1"/>
  <c r="U289" i="5"/>
  <c r="AC289" i="5" s="1"/>
  <c r="T289" i="5"/>
  <c r="Z289" i="5" s="1"/>
  <c r="S289" i="5"/>
  <c r="R289" i="5"/>
  <c r="X289" i="5" s="1"/>
  <c r="C289" i="5"/>
  <c r="AH288" i="5"/>
  <c r="AG288" i="5"/>
  <c r="AE288" i="5"/>
  <c r="AF288" i="5" s="1"/>
  <c r="AD288" i="5"/>
  <c r="AB288" i="5"/>
  <c r="AA288" i="5"/>
  <c r="Z288" i="5"/>
  <c r="Y288" i="5"/>
  <c r="X288" i="5"/>
  <c r="W288" i="5"/>
  <c r="V288" i="5"/>
  <c r="U288" i="5"/>
  <c r="AC288" i="5" s="1"/>
  <c r="T288" i="5"/>
  <c r="S288" i="5"/>
  <c r="R288" i="5"/>
  <c r="C288" i="5"/>
  <c r="AG287" i="5"/>
  <c r="AE287" i="5"/>
  <c r="AH287" i="5" s="1"/>
  <c r="AD287" i="5"/>
  <c r="AC287" i="5"/>
  <c r="AB287" i="5"/>
  <c r="AA287" i="5"/>
  <c r="Z287" i="5"/>
  <c r="X287" i="5"/>
  <c r="W287" i="5"/>
  <c r="V287" i="5"/>
  <c r="U287" i="5"/>
  <c r="T287" i="5"/>
  <c r="S287" i="5"/>
  <c r="Y287" i="5" s="1"/>
  <c r="R287" i="5"/>
  <c r="C287" i="5"/>
  <c r="AG286" i="5"/>
  <c r="AF286" i="5"/>
  <c r="AE286" i="5"/>
  <c r="AH286" i="5" s="1"/>
  <c r="AD286" i="5"/>
  <c r="AC286" i="5"/>
  <c r="AB286" i="5"/>
  <c r="AA286" i="5"/>
  <c r="Y286" i="5"/>
  <c r="W286" i="5"/>
  <c r="V286" i="5"/>
  <c r="U286" i="5"/>
  <c r="T286" i="5"/>
  <c r="Z286" i="5" s="1"/>
  <c r="S286" i="5"/>
  <c r="R286" i="5"/>
  <c r="X286" i="5" s="1"/>
  <c r="C286" i="5"/>
  <c r="AG285" i="5"/>
  <c r="AH285" i="5" s="1"/>
  <c r="AF285" i="5"/>
  <c r="AE285" i="5"/>
  <c r="AD285" i="5"/>
  <c r="AB285" i="5"/>
  <c r="AA285" i="5"/>
  <c r="Y285" i="5"/>
  <c r="X285" i="5"/>
  <c r="W285" i="5"/>
  <c r="V285" i="5"/>
  <c r="U285" i="5"/>
  <c r="AC285" i="5" s="1"/>
  <c r="T285" i="5"/>
  <c r="Z285" i="5" s="1"/>
  <c r="S285" i="5"/>
  <c r="R285" i="5"/>
  <c r="C285" i="5"/>
  <c r="AG284" i="5"/>
  <c r="AE284" i="5"/>
  <c r="AB284" i="5"/>
  <c r="AA284" i="5"/>
  <c r="Z284" i="5"/>
  <c r="Y284" i="5"/>
  <c r="X284" i="5"/>
  <c r="W284" i="5"/>
  <c r="V284" i="5"/>
  <c r="AD284" i="5" s="1"/>
  <c r="U284" i="5"/>
  <c r="AC284" i="5" s="1"/>
  <c r="T284" i="5"/>
  <c r="S284" i="5"/>
  <c r="R284" i="5"/>
  <c r="C284" i="5"/>
  <c r="AG283" i="5"/>
  <c r="AE283" i="5"/>
  <c r="AD283" i="5"/>
  <c r="AC283" i="5"/>
  <c r="AB283" i="5"/>
  <c r="AA283" i="5"/>
  <c r="Z283" i="5"/>
  <c r="Y283" i="5"/>
  <c r="X283" i="5"/>
  <c r="W283" i="5"/>
  <c r="V283" i="5"/>
  <c r="U283" i="5"/>
  <c r="T283" i="5"/>
  <c r="S283" i="5"/>
  <c r="R283" i="5"/>
  <c r="C283" i="5"/>
  <c r="AG282" i="5"/>
  <c r="AE282" i="5"/>
  <c r="AD282" i="5"/>
  <c r="AC282" i="5"/>
  <c r="AB282" i="5"/>
  <c r="AA282" i="5"/>
  <c r="W282" i="5"/>
  <c r="V282" i="5"/>
  <c r="U282" i="5"/>
  <c r="T282" i="5"/>
  <c r="Z282" i="5" s="1"/>
  <c r="S282" i="5"/>
  <c r="Y282" i="5" s="1"/>
  <c r="R282" i="5"/>
  <c r="X282" i="5" s="1"/>
  <c r="C282" i="5"/>
  <c r="AG281" i="5"/>
  <c r="AE281" i="5"/>
  <c r="AD281" i="5"/>
  <c r="AB281" i="5"/>
  <c r="AA281" i="5"/>
  <c r="W281" i="5"/>
  <c r="V281" i="5"/>
  <c r="U281" i="5"/>
  <c r="AC281" i="5" s="1"/>
  <c r="T281" i="5"/>
  <c r="Z281" i="5" s="1"/>
  <c r="S281" i="5"/>
  <c r="Y281" i="5" s="1"/>
  <c r="R281" i="5"/>
  <c r="X281" i="5" s="1"/>
  <c r="C281" i="5"/>
  <c r="AG280" i="5"/>
  <c r="AH280" i="5" s="1"/>
  <c r="AF280" i="5"/>
  <c r="AE280" i="5"/>
  <c r="AB280" i="5"/>
  <c r="AA280" i="5"/>
  <c r="W280" i="5"/>
  <c r="V280" i="5"/>
  <c r="AD280" i="5" s="1"/>
  <c r="U280" i="5"/>
  <c r="AC280" i="5" s="1"/>
  <c r="T280" i="5"/>
  <c r="Z280" i="5" s="1"/>
  <c r="S280" i="5"/>
  <c r="Y280" i="5" s="1"/>
  <c r="R280" i="5"/>
  <c r="X280" i="5" s="1"/>
  <c r="C280" i="5"/>
  <c r="AG279" i="5"/>
  <c r="AF279" i="5"/>
  <c r="AE279" i="5"/>
  <c r="AB279" i="5"/>
  <c r="AA279" i="5"/>
  <c r="Y279" i="5"/>
  <c r="W279" i="5"/>
  <c r="V279" i="5"/>
  <c r="AD279" i="5" s="1"/>
  <c r="U279" i="5"/>
  <c r="AC279" i="5" s="1"/>
  <c r="T279" i="5"/>
  <c r="Z279" i="5" s="1"/>
  <c r="S279" i="5"/>
  <c r="R279" i="5"/>
  <c r="X279" i="5" s="1"/>
  <c r="C279" i="5"/>
  <c r="AH278" i="5"/>
  <c r="AG278" i="5"/>
  <c r="AF278" i="5"/>
  <c r="AE278" i="5"/>
  <c r="AD278" i="5"/>
  <c r="AB278" i="5"/>
  <c r="AA278" i="5"/>
  <c r="Z278" i="5"/>
  <c r="Y278" i="5"/>
  <c r="X278" i="5"/>
  <c r="W278" i="5"/>
  <c r="V278" i="5"/>
  <c r="U278" i="5"/>
  <c r="AC278" i="5" s="1"/>
  <c r="T278" i="5"/>
  <c r="S278" i="5"/>
  <c r="R278" i="5"/>
  <c r="C278" i="5"/>
  <c r="AG277" i="5"/>
  <c r="AE277" i="5"/>
  <c r="AD277" i="5"/>
  <c r="AC277" i="5"/>
  <c r="AB277" i="5"/>
  <c r="AA277" i="5"/>
  <c r="Z277" i="5"/>
  <c r="X277" i="5"/>
  <c r="W277" i="5"/>
  <c r="V277" i="5"/>
  <c r="U277" i="5"/>
  <c r="T277" i="5"/>
  <c r="S277" i="5"/>
  <c r="Y277" i="5" s="1"/>
  <c r="R277" i="5"/>
  <c r="C277" i="5"/>
  <c r="AG276" i="5"/>
  <c r="AF276" i="5"/>
  <c r="AE276" i="5"/>
  <c r="AH276" i="5" s="1"/>
  <c r="AD276" i="5"/>
  <c r="AC276" i="5"/>
  <c r="AB276" i="5"/>
  <c r="AA276" i="5"/>
  <c r="Z276" i="5"/>
  <c r="W276" i="5"/>
  <c r="V276" i="5"/>
  <c r="U276" i="5"/>
  <c r="T276" i="5"/>
  <c r="S276" i="5"/>
  <c r="Y276" i="5" s="1"/>
  <c r="R276" i="5"/>
  <c r="X276" i="5" s="1"/>
  <c r="C276" i="5"/>
  <c r="AG275" i="5"/>
  <c r="AH275" i="5" s="1"/>
  <c r="AF275" i="5"/>
  <c r="AE275" i="5"/>
  <c r="AD275" i="5"/>
  <c r="AC275" i="5"/>
  <c r="AB275" i="5"/>
  <c r="AA275" i="5"/>
  <c r="W275" i="5"/>
  <c r="V275" i="5"/>
  <c r="U275" i="5"/>
  <c r="T275" i="5"/>
  <c r="Z275" i="5" s="1"/>
  <c r="S275" i="5"/>
  <c r="Y275" i="5" s="1"/>
  <c r="R275" i="5"/>
  <c r="X275" i="5" s="1"/>
  <c r="C275" i="5"/>
  <c r="AG274" i="5"/>
  <c r="AE274" i="5"/>
  <c r="AH274" i="5" s="1"/>
  <c r="AB274" i="5"/>
  <c r="AA274" i="5"/>
  <c r="Y274" i="5"/>
  <c r="W274" i="5"/>
  <c r="V274" i="5"/>
  <c r="AD274" i="5" s="1"/>
  <c r="U274" i="5"/>
  <c r="AC274" i="5" s="1"/>
  <c r="T274" i="5"/>
  <c r="Z274" i="5" s="1"/>
  <c r="S274" i="5"/>
  <c r="R274" i="5"/>
  <c r="X274" i="5" s="1"/>
  <c r="C274" i="5"/>
  <c r="AH273" i="5"/>
  <c r="AG273" i="5"/>
  <c r="AF273" i="5"/>
  <c r="AE273" i="5"/>
  <c r="AD273" i="5"/>
  <c r="AB273" i="5"/>
  <c r="AA273" i="5"/>
  <c r="Z273" i="5"/>
  <c r="X273" i="5"/>
  <c r="W273" i="5"/>
  <c r="V273" i="5"/>
  <c r="U273" i="5"/>
  <c r="AC273" i="5" s="1"/>
  <c r="T273" i="5"/>
  <c r="S273" i="5"/>
  <c r="Y273" i="5" s="1"/>
  <c r="R273" i="5"/>
  <c r="C273" i="5"/>
  <c r="AG272" i="5"/>
  <c r="AE272" i="5"/>
  <c r="AH272" i="5" s="1"/>
  <c r="AC272" i="5"/>
  <c r="AB272" i="5"/>
  <c r="AA272" i="5"/>
  <c r="Z272" i="5"/>
  <c r="X272" i="5"/>
  <c r="W272" i="5"/>
  <c r="V272" i="5"/>
  <c r="AD272" i="5" s="1"/>
  <c r="U272" i="5"/>
  <c r="T272" i="5"/>
  <c r="S272" i="5"/>
  <c r="Y272" i="5" s="1"/>
  <c r="R272" i="5"/>
  <c r="C272" i="5"/>
  <c r="AG271" i="5"/>
  <c r="AE271" i="5"/>
  <c r="AD271" i="5"/>
  <c r="AC271" i="5"/>
  <c r="AB271" i="5"/>
  <c r="AA271" i="5"/>
  <c r="Z271" i="5"/>
  <c r="Y271" i="5"/>
  <c r="X271" i="5"/>
  <c r="W271" i="5"/>
  <c r="V271" i="5"/>
  <c r="U271" i="5"/>
  <c r="T271" i="5"/>
  <c r="S271" i="5"/>
  <c r="R271" i="5"/>
  <c r="C271" i="5"/>
  <c r="AG270" i="5"/>
  <c r="AH270" i="5" s="1"/>
  <c r="AF270" i="5"/>
  <c r="AE270" i="5"/>
  <c r="AD270" i="5"/>
  <c r="AC270" i="5"/>
  <c r="AB270" i="5"/>
  <c r="AA270" i="5"/>
  <c r="W270" i="5"/>
  <c r="V270" i="5"/>
  <c r="U270" i="5"/>
  <c r="T270" i="5"/>
  <c r="Z270" i="5" s="1"/>
  <c r="S270" i="5"/>
  <c r="Y270" i="5" s="1"/>
  <c r="R270" i="5"/>
  <c r="X270" i="5" s="1"/>
  <c r="C270" i="5"/>
  <c r="AG269" i="5"/>
  <c r="AE269" i="5"/>
  <c r="AH269" i="5" s="1"/>
  <c r="AD269" i="5"/>
  <c r="AC269" i="5"/>
  <c r="AB269" i="5"/>
  <c r="AA269" i="5"/>
  <c r="Y269" i="5"/>
  <c r="W269" i="5"/>
  <c r="V269" i="5"/>
  <c r="U269" i="5"/>
  <c r="T269" i="5"/>
  <c r="Z269" i="5" s="1"/>
  <c r="S269" i="5"/>
  <c r="R269" i="5"/>
  <c r="X269" i="5" s="1"/>
  <c r="C269" i="5"/>
  <c r="AG268" i="5"/>
  <c r="AH268" i="5" s="1"/>
  <c r="AF268" i="5"/>
  <c r="AE268" i="5"/>
  <c r="AD268" i="5"/>
  <c r="AB268" i="5"/>
  <c r="AA268" i="5"/>
  <c r="W268" i="5"/>
  <c r="V268" i="5"/>
  <c r="U268" i="5"/>
  <c r="AC268" i="5" s="1"/>
  <c r="T268" i="5"/>
  <c r="Z268" i="5" s="1"/>
  <c r="S268" i="5"/>
  <c r="Y268" i="5" s="1"/>
  <c r="R268" i="5"/>
  <c r="X268" i="5" s="1"/>
  <c r="C268" i="5"/>
  <c r="AG267" i="5"/>
  <c r="AE267" i="5"/>
  <c r="AH267" i="5" s="1"/>
  <c r="AB267" i="5"/>
  <c r="AA267" i="5"/>
  <c r="Z267" i="5"/>
  <c r="X267" i="5"/>
  <c r="W267" i="5"/>
  <c r="V267" i="5"/>
  <c r="AD267" i="5" s="1"/>
  <c r="U267" i="5"/>
  <c r="AC267" i="5" s="1"/>
  <c r="T267" i="5"/>
  <c r="S267" i="5"/>
  <c r="Y267" i="5" s="1"/>
  <c r="R267" i="5"/>
  <c r="C267" i="5"/>
  <c r="AG266" i="5"/>
  <c r="AE266" i="5"/>
  <c r="AH266" i="5" s="1"/>
  <c r="AC266" i="5"/>
  <c r="AB266" i="5"/>
  <c r="AA266" i="5"/>
  <c r="Z266" i="5"/>
  <c r="Y266" i="5"/>
  <c r="X266" i="5"/>
  <c r="W266" i="5"/>
  <c r="V266" i="5"/>
  <c r="AD266" i="5" s="1"/>
  <c r="U266" i="5"/>
  <c r="T266" i="5"/>
  <c r="S266" i="5"/>
  <c r="R266" i="5"/>
  <c r="C266" i="5"/>
  <c r="AG265" i="5"/>
  <c r="AH265" i="5" s="1"/>
  <c r="AF265" i="5"/>
  <c r="AE265" i="5"/>
  <c r="AD265" i="5"/>
  <c r="AC265" i="5"/>
  <c r="AB265" i="5"/>
  <c r="AA265" i="5"/>
  <c r="Z265" i="5"/>
  <c r="Y265" i="5"/>
  <c r="W265" i="5"/>
  <c r="V265" i="5"/>
  <c r="U265" i="5"/>
  <c r="T265" i="5"/>
  <c r="S265" i="5"/>
  <c r="R265" i="5"/>
  <c r="X265" i="5" s="1"/>
  <c r="C265" i="5"/>
  <c r="AG264" i="5"/>
  <c r="AE264" i="5"/>
  <c r="AD264" i="5"/>
  <c r="AC264" i="5"/>
  <c r="AB264" i="5"/>
  <c r="AA264" i="5"/>
  <c r="Y264" i="5"/>
  <c r="W264" i="5"/>
  <c r="V264" i="5"/>
  <c r="U264" i="5"/>
  <c r="T264" i="5"/>
  <c r="Z264" i="5" s="1"/>
  <c r="S264" i="5"/>
  <c r="R264" i="5"/>
  <c r="X264" i="5" s="1"/>
  <c r="C264" i="5"/>
  <c r="AG263" i="5"/>
  <c r="AE263" i="5"/>
  <c r="AH263" i="5" s="1"/>
  <c r="AD263" i="5"/>
  <c r="AB263" i="5"/>
  <c r="AA263" i="5"/>
  <c r="W263" i="5"/>
  <c r="V263" i="5"/>
  <c r="U263" i="5"/>
  <c r="AC263" i="5" s="1"/>
  <c r="T263" i="5"/>
  <c r="Z263" i="5" s="1"/>
  <c r="S263" i="5"/>
  <c r="Y263" i="5" s="1"/>
  <c r="R263" i="5"/>
  <c r="X263" i="5" s="1"/>
  <c r="C263" i="5"/>
  <c r="AG262" i="5"/>
  <c r="AH262" i="5" s="1"/>
  <c r="AE262" i="5"/>
  <c r="AF262" i="5" s="1"/>
  <c r="AB262" i="5"/>
  <c r="AA262" i="5"/>
  <c r="X262" i="5"/>
  <c r="W262" i="5"/>
  <c r="V262" i="5"/>
  <c r="AD262" i="5" s="1"/>
  <c r="U262" i="5"/>
  <c r="AC262" i="5" s="1"/>
  <c r="T262" i="5"/>
  <c r="Z262" i="5" s="1"/>
  <c r="S262" i="5"/>
  <c r="Y262" i="5" s="1"/>
  <c r="R262" i="5"/>
  <c r="C262" i="5"/>
  <c r="AG261" i="5"/>
  <c r="AE261" i="5"/>
  <c r="AH261" i="5" s="1"/>
  <c r="AB261" i="5"/>
  <c r="AA261" i="5"/>
  <c r="Y261" i="5"/>
  <c r="X261" i="5"/>
  <c r="W261" i="5"/>
  <c r="V261" i="5"/>
  <c r="AD261" i="5" s="1"/>
  <c r="U261" i="5"/>
  <c r="AC261" i="5" s="1"/>
  <c r="T261" i="5"/>
  <c r="Z261" i="5" s="1"/>
  <c r="S261" i="5"/>
  <c r="R261" i="5"/>
  <c r="C261" i="5"/>
  <c r="AG260" i="5"/>
  <c r="AE260" i="5"/>
  <c r="AH260" i="5" s="1"/>
  <c r="AD260" i="5"/>
  <c r="AC260" i="5"/>
  <c r="AB260" i="5"/>
  <c r="AA260" i="5"/>
  <c r="Z260" i="5"/>
  <c r="Y260" i="5"/>
  <c r="X260" i="5"/>
  <c r="W260" i="5"/>
  <c r="V260" i="5"/>
  <c r="U260" i="5"/>
  <c r="T260" i="5"/>
  <c r="S260" i="5"/>
  <c r="R260" i="5"/>
  <c r="C260" i="5"/>
  <c r="AG259" i="5"/>
  <c r="AF259" i="5"/>
  <c r="AE259" i="5"/>
  <c r="AD259" i="5"/>
  <c r="AC259" i="5"/>
  <c r="AB259" i="5"/>
  <c r="AA259" i="5"/>
  <c r="Z259" i="5"/>
  <c r="W259" i="5"/>
  <c r="V259" i="5"/>
  <c r="U259" i="5"/>
  <c r="T259" i="5"/>
  <c r="S259" i="5"/>
  <c r="Y259" i="5" s="1"/>
  <c r="R259" i="5"/>
  <c r="X259" i="5" s="1"/>
  <c r="C259" i="5"/>
  <c r="AG258" i="5"/>
  <c r="AF258" i="5"/>
  <c r="AE258" i="5"/>
  <c r="AD258" i="5"/>
  <c r="AB258" i="5"/>
  <c r="AA258" i="5"/>
  <c r="W258" i="5"/>
  <c r="V258" i="5"/>
  <c r="U258" i="5"/>
  <c r="AC258" i="5" s="1"/>
  <c r="T258" i="5"/>
  <c r="Z258" i="5" s="1"/>
  <c r="S258" i="5"/>
  <c r="Y258" i="5" s="1"/>
  <c r="R258" i="5"/>
  <c r="X258" i="5" s="1"/>
  <c r="C258" i="5"/>
  <c r="AG257" i="5"/>
  <c r="AH257" i="5" s="1"/>
  <c r="AF257" i="5"/>
  <c r="AE257" i="5"/>
  <c r="AB257" i="5"/>
  <c r="AA257" i="5"/>
  <c r="X257" i="5"/>
  <c r="W257" i="5"/>
  <c r="V257" i="5"/>
  <c r="AD257" i="5" s="1"/>
  <c r="U257" i="5"/>
  <c r="AC257" i="5" s="1"/>
  <c r="T257" i="5"/>
  <c r="Z257" i="5" s="1"/>
  <c r="S257" i="5"/>
  <c r="Y257" i="5" s="1"/>
  <c r="R257" i="5"/>
  <c r="C257" i="5"/>
  <c r="AG256" i="5"/>
  <c r="AE256" i="5"/>
  <c r="AH256" i="5" s="1"/>
  <c r="AB256" i="5"/>
  <c r="AA256" i="5"/>
  <c r="Y256" i="5"/>
  <c r="X256" i="5"/>
  <c r="W256" i="5"/>
  <c r="V256" i="5"/>
  <c r="AD256" i="5" s="1"/>
  <c r="U256" i="5"/>
  <c r="AC256" i="5" s="1"/>
  <c r="T256" i="5"/>
  <c r="Z256" i="5" s="1"/>
  <c r="S256" i="5"/>
  <c r="R256" i="5"/>
  <c r="C256" i="5"/>
  <c r="AG255" i="5"/>
  <c r="AE255" i="5"/>
  <c r="AH255" i="5" s="1"/>
  <c r="AD255" i="5"/>
  <c r="AC255" i="5"/>
  <c r="AB255" i="5"/>
  <c r="AA255" i="5"/>
  <c r="Z255" i="5"/>
  <c r="Y255" i="5"/>
  <c r="X255" i="5"/>
  <c r="W255" i="5"/>
  <c r="V255" i="5"/>
  <c r="U255" i="5"/>
  <c r="T255" i="5"/>
  <c r="S255" i="5"/>
  <c r="R255" i="5"/>
  <c r="C255" i="5"/>
  <c r="AG254" i="5"/>
  <c r="AF254" i="5"/>
  <c r="AE254" i="5"/>
  <c r="AH254" i="5" s="1"/>
  <c r="AD254" i="5"/>
  <c r="AC254" i="5"/>
  <c r="AB254" i="5"/>
  <c r="AA254" i="5"/>
  <c r="Z254" i="5"/>
  <c r="W254" i="5"/>
  <c r="V254" i="5"/>
  <c r="U254" i="5"/>
  <c r="T254" i="5"/>
  <c r="S254" i="5"/>
  <c r="Y254" i="5" s="1"/>
  <c r="R254" i="5"/>
  <c r="X254" i="5" s="1"/>
  <c r="C254" i="5"/>
  <c r="AG253" i="5"/>
  <c r="AE253" i="5"/>
  <c r="AH253" i="5" s="1"/>
  <c r="AD253" i="5"/>
  <c r="AB253" i="5"/>
  <c r="AA253" i="5"/>
  <c r="W253" i="5"/>
  <c r="V253" i="5"/>
  <c r="U253" i="5"/>
  <c r="AC253" i="5" s="1"/>
  <c r="T253" i="5"/>
  <c r="Z253" i="5" s="1"/>
  <c r="S253" i="5"/>
  <c r="Y253" i="5" s="1"/>
  <c r="R253" i="5"/>
  <c r="X253" i="5" s="1"/>
  <c r="C253" i="5"/>
  <c r="AG252" i="5"/>
  <c r="AH252" i="5" s="1"/>
  <c r="AF252" i="5"/>
  <c r="AE252" i="5"/>
  <c r="AB252" i="5"/>
  <c r="AA252" i="5"/>
  <c r="W252" i="5"/>
  <c r="V252" i="5"/>
  <c r="AD252" i="5" s="1"/>
  <c r="U252" i="5"/>
  <c r="AC252" i="5" s="1"/>
  <c r="T252" i="5"/>
  <c r="Z252" i="5" s="1"/>
  <c r="S252" i="5"/>
  <c r="Y252" i="5" s="1"/>
  <c r="R252" i="5"/>
  <c r="X252" i="5" s="1"/>
  <c r="C252" i="5"/>
  <c r="AG251" i="5"/>
  <c r="AE251" i="5"/>
  <c r="AH251" i="5" s="1"/>
  <c r="AB251" i="5"/>
  <c r="AA251" i="5"/>
  <c r="Y251" i="5"/>
  <c r="X251" i="5"/>
  <c r="W251" i="5"/>
  <c r="V251" i="5"/>
  <c r="AD251" i="5" s="1"/>
  <c r="U251" i="5"/>
  <c r="AC251" i="5" s="1"/>
  <c r="T251" i="5"/>
  <c r="Z251" i="5" s="1"/>
  <c r="S251" i="5"/>
  <c r="R251" i="5"/>
  <c r="C251" i="5"/>
  <c r="AG250" i="5"/>
  <c r="AE250" i="5"/>
  <c r="AH250" i="5" s="1"/>
  <c r="AD250" i="5"/>
  <c r="AC250" i="5"/>
  <c r="AB250" i="5"/>
  <c r="AA250" i="5"/>
  <c r="Z250" i="5"/>
  <c r="Y250" i="5"/>
  <c r="X250" i="5"/>
  <c r="W250" i="5"/>
  <c r="V250" i="5"/>
  <c r="U250" i="5"/>
  <c r="T250" i="5"/>
  <c r="S250" i="5"/>
  <c r="R250" i="5"/>
  <c r="C250" i="5"/>
  <c r="AG249" i="5"/>
  <c r="AE249" i="5"/>
  <c r="AH249" i="5" s="1"/>
  <c r="AD249" i="5"/>
  <c r="AC249" i="5"/>
  <c r="AB249" i="5"/>
  <c r="AA249" i="5"/>
  <c r="Z249" i="5"/>
  <c r="W249" i="5"/>
  <c r="V249" i="5"/>
  <c r="U249" i="5"/>
  <c r="T249" i="5"/>
  <c r="S249" i="5"/>
  <c r="Y249" i="5" s="1"/>
  <c r="R249" i="5"/>
  <c r="X249" i="5" s="1"/>
  <c r="C249" i="5"/>
  <c r="AG248" i="5"/>
  <c r="AE248" i="5"/>
  <c r="AH248" i="5" s="1"/>
  <c r="AB248" i="5"/>
  <c r="AA248" i="5"/>
  <c r="W248" i="5"/>
  <c r="V248" i="5"/>
  <c r="AD248" i="5" s="1"/>
  <c r="U248" i="5"/>
  <c r="AC248" i="5" s="1"/>
  <c r="T248" i="5"/>
  <c r="Z248" i="5" s="1"/>
  <c r="S248" i="5"/>
  <c r="Y248" i="5" s="1"/>
  <c r="R248" i="5"/>
  <c r="X248" i="5" s="1"/>
  <c r="C248" i="5"/>
  <c r="AG247" i="5"/>
  <c r="AH247" i="5" s="1"/>
  <c r="AF247" i="5"/>
  <c r="AE247" i="5"/>
  <c r="AB247" i="5"/>
  <c r="AA247" i="5"/>
  <c r="W247" i="5"/>
  <c r="V247" i="5"/>
  <c r="AD247" i="5" s="1"/>
  <c r="U247" i="5"/>
  <c r="AC247" i="5" s="1"/>
  <c r="T247" i="5"/>
  <c r="Z247" i="5" s="1"/>
  <c r="S247" i="5"/>
  <c r="Y247" i="5" s="1"/>
  <c r="R247" i="5"/>
  <c r="X247" i="5" s="1"/>
  <c r="C247" i="5"/>
  <c r="AG246" i="5"/>
  <c r="AE246" i="5"/>
  <c r="AH246" i="5" s="1"/>
  <c r="AB246" i="5"/>
  <c r="AA246" i="5"/>
  <c r="Y246" i="5"/>
  <c r="W246" i="5"/>
  <c r="V246" i="5"/>
  <c r="AD246" i="5" s="1"/>
  <c r="U246" i="5"/>
  <c r="AC246" i="5" s="1"/>
  <c r="T246" i="5"/>
  <c r="Z246" i="5" s="1"/>
  <c r="S246" i="5"/>
  <c r="R246" i="5"/>
  <c r="X246" i="5" s="1"/>
  <c r="C246" i="5"/>
  <c r="AG245" i="5"/>
  <c r="AE245" i="5"/>
  <c r="AD245" i="5"/>
  <c r="AB245" i="5"/>
  <c r="AA245" i="5"/>
  <c r="Z245" i="5"/>
  <c r="Y245" i="5"/>
  <c r="X245" i="5"/>
  <c r="W245" i="5"/>
  <c r="V245" i="5"/>
  <c r="U245" i="5"/>
  <c r="AC245" i="5" s="1"/>
  <c r="T245" i="5"/>
  <c r="S245" i="5"/>
  <c r="R245" i="5"/>
  <c r="C245" i="5"/>
  <c r="AG244" i="5"/>
  <c r="AE244" i="5"/>
  <c r="AH244" i="5" s="1"/>
  <c r="AD244" i="5"/>
  <c r="AC244" i="5"/>
  <c r="AB244" i="5"/>
  <c r="AA244" i="5"/>
  <c r="Z244" i="5"/>
  <c r="X244" i="5"/>
  <c r="W244" i="5"/>
  <c r="V244" i="5"/>
  <c r="U244" i="5"/>
  <c r="T244" i="5"/>
  <c r="S244" i="5"/>
  <c r="Y244" i="5" s="1"/>
  <c r="R244" i="5"/>
  <c r="C244" i="5"/>
  <c r="AG243" i="5"/>
  <c r="AF243" i="5"/>
  <c r="AE243" i="5"/>
  <c r="AH243" i="5" s="1"/>
  <c r="AB243" i="5"/>
  <c r="AA243" i="5"/>
  <c r="W243" i="5"/>
  <c r="V243" i="5"/>
  <c r="AD243" i="5" s="1"/>
  <c r="U243" i="5"/>
  <c r="AC243" i="5" s="1"/>
  <c r="T243" i="5"/>
  <c r="Z243" i="5" s="1"/>
  <c r="S243" i="5"/>
  <c r="Y243" i="5" s="1"/>
  <c r="R243" i="5"/>
  <c r="X243" i="5" s="1"/>
  <c r="C243" i="5"/>
  <c r="AG242" i="5"/>
  <c r="AH242" i="5" s="1"/>
  <c r="AF242" i="5"/>
  <c r="AE242" i="5"/>
  <c r="AB242" i="5"/>
  <c r="AA242" i="5"/>
  <c r="Y242" i="5"/>
  <c r="X242" i="5"/>
  <c r="W242" i="5"/>
  <c r="V242" i="5"/>
  <c r="AD242" i="5" s="1"/>
  <c r="U242" i="5"/>
  <c r="AC242" i="5" s="1"/>
  <c r="T242" i="5"/>
  <c r="Z242" i="5" s="1"/>
  <c r="S242" i="5"/>
  <c r="R242" i="5"/>
  <c r="C242" i="5"/>
  <c r="AG241" i="5"/>
  <c r="AE241" i="5"/>
  <c r="AH241" i="5" s="1"/>
  <c r="AB241" i="5"/>
  <c r="AA241" i="5"/>
  <c r="Y241" i="5"/>
  <c r="W241" i="5"/>
  <c r="V241" i="5"/>
  <c r="AD241" i="5" s="1"/>
  <c r="U241" i="5"/>
  <c r="AC241" i="5" s="1"/>
  <c r="T241" i="5"/>
  <c r="Z241" i="5" s="1"/>
  <c r="S241" i="5"/>
  <c r="R241" i="5"/>
  <c r="X241" i="5" s="1"/>
  <c r="C241" i="5"/>
  <c r="AG240" i="5"/>
  <c r="AE240" i="5"/>
  <c r="AD240" i="5"/>
  <c r="AB240" i="5"/>
  <c r="AA240" i="5"/>
  <c r="Z240" i="5"/>
  <c r="Y240" i="5"/>
  <c r="X240" i="5"/>
  <c r="W240" i="5"/>
  <c r="V240" i="5"/>
  <c r="U240" i="5"/>
  <c r="AC240" i="5" s="1"/>
  <c r="T240" i="5"/>
  <c r="S240" i="5"/>
  <c r="R240" i="5"/>
  <c r="C240" i="5"/>
  <c r="AG239" i="5"/>
  <c r="AE239" i="5"/>
  <c r="AH239" i="5" s="1"/>
  <c r="AD239" i="5"/>
  <c r="AC239" i="5"/>
  <c r="AB239" i="5"/>
  <c r="AA239" i="5"/>
  <c r="Z239" i="5"/>
  <c r="X239" i="5"/>
  <c r="W239" i="5"/>
  <c r="V239" i="5"/>
  <c r="U239" i="5"/>
  <c r="T239" i="5"/>
  <c r="S239" i="5"/>
  <c r="Y239" i="5" s="1"/>
  <c r="R239" i="5"/>
  <c r="C239" i="5"/>
  <c r="AG238" i="5"/>
  <c r="AF238" i="5"/>
  <c r="AE238" i="5"/>
  <c r="AH238" i="5" s="1"/>
  <c r="AD238" i="5"/>
  <c r="AB238" i="5"/>
  <c r="AA238" i="5"/>
  <c r="W238" i="5"/>
  <c r="V238" i="5"/>
  <c r="U238" i="5"/>
  <c r="AC238" i="5" s="1"/>
  <c r="T238" i="5"/>
  <c r="Z238" i="5" s="1"/>
  <c r="S238" i="5"/>
  <c r="Y238" i="5" s="1"/>
  <c r="R238" i="5"/>
  <c r="X238" i="5" s="1"/>
  <c r="C238" i="5"/>
  <c r="AG237" i="5"/>
  <c r="AH237" i="5" s="1"/>
  <c r="AF237" i="5"/>
  <c r="AE237" i="5"/>
  <c r="AB237" i="5"/>
  <c r="AA237" i="5"/>
  <c r="Y237" i="5"/>
  <c r="X237" i="5"/>
  <c r="W237" i="5"/>
  <c r="V237" i="5"/>
  <c r="AD237" i="5" s="1"/>
  <c r="U237" i="5"/>
  <c r="AC237" i="5" s="1"/>
  <c r="T237" i="5"/>
  <c r="Z237" i="5" s="1"/>
  <c r="S237" i="5"/>
  <c r="R237" i="5"/>
  <c r="C237" i="5"/>
  <c r="AG236" i="5"/>
  <c r="AH236" i="5" s="1"/>
  <c r="AE236" i="5"/>
  <c r="AF236" i="5" s="1"/>
  <c r="AB236" i="5"/>
  <c r="AA236" i="5"/>
  <c r="Z236" i="5"/>
  <c r="Y236" i="5"/>
  <c r="X236" i="5"/>
  <c r="W236" i="5"/>
  <c r="V236" i="5"/>
  <c r="AD236" i="5" s="1"/>
  <c r="U236" i="5"/>
  <c r="AC236" i="5" s="1"/>
  <c r="T236" i="5"/>
  <c r="S236" i="5"/>
  <c r="R236" i="5"/>
  <c r="C236" i="5"/>
  <c r="AG235" i="5"/>
  <c r="AE235" i="5"/>
  <c r="AD235" i="5"/>
  <c r="AC235" i="5"/>
  <c r="AB235" i="5"/>
  <c r="AA235" i="5"/>
  <c r="Z235" i="5"/>
  <c r="Y235" i="5"/>
  <c r="X235" i="5"/>
  <c r="W235" i="5"/>
  <c r="V235" i="5"/>
  <c r="U235" i="5"/>
  <c r="T235" i="5"/>
  <c r="S235" i="5"/>
  <c r="R235" i="5"/>
  <c r="C235" i="5"/>
  <c r="AG234" i="5"/>
  <c r="AE234" i="5"/>
  <c r="AH234" i="5" s="1"/>
  <c r="AD234" i="5"/>
  <c r="AC234" i="5"/>
  <c r="AB234" i="5"/>
  <c r="AA234" i="5"/>
  <c r="Z234" i="5"/>
  <c r="X234" i="5"/>
  <c r="W234" i="5"/>
  <c r="V234" i="5"/>
  <c r="U234" i="5"/>
  <c r="T234" i="5"/>
  <c r="S234" i="5"/>
  <c r="Y234" i="5" s="1"/>
  <c r="R234" i="5"/>
  <c r="C234" i="5"/>
  <c r="AG233" i="5"/>
  <c r="AF233" i="5"/>
  <c r="AE233" i="5"/>
  <c r="AH233" i="5" s="1"/>
  <c r="AD233" i="5"/>
  <c r="AC233" i="5"/>
  <c r="AB233" i="5"/>
  <c r="AA233" i="5"/>
  <c r="W233" i="5"/>
  <c r="V233" i="5"/>
  <c r="U233" i="5"/>
  <c r="T233" i="5"/>
  <c r="Z233" i="5" s="1"/>
  <c r="S233" i="5"/>
  <c r="Y233" i="5" s="1"/>
  <c r="R233" i="5"/>
  <c r="X233" i="5" s="1"/>
  <c r="C233" i="5"/>
  <c r="AG232" i="5"/>
  <c r="AH232" i="5" s="1"/>
  <c r="AF232" i="5"/>
  <c r="AE232" i="5"/>
  <c r="AD232" i="5"/>
  <c r="AB232" i="5"/>
  <c r="AA232" i="5"/>
  <c r="Z232" i="5"/>
  <c r="W232" i="5"/>
  <c r="V232" i="5"/>
  <c r="U232" i="5"/>
  <c r="AC232" i="5" s="1"/>
  <c r="T232" i="5"/>
  <c r="S232" i="5"/>
  <c r="Y232" i="5" s="1"/>
  <c r="R232" i="5"/>
  <c r="X232" i="5" s="1"/>
  <c r="C232" i="5"/>
  <c r="AG231" i="5"/>
  <c r="AH231" i="5" s="1"/>
  <c r="AE231" i="5"/>
  <c r="AF231" i="5" s="1"/>
  <c r="AC231" i="5"/>
  <c r="AB231" i="5"/>
  <c r="AA231" i="5"/>
  <c r="Z231" i="5"/>
  <c r="Y231" i="5"/>
  <c r="W231" i="5"/>
  <c r="V231" i="5"/>
  <c r="AD231" i="5" s="1"/>
  <c r="U231" i="5"/>
  <c r="T231" i="5"/>
  <c r="S231" i="5"/>
  <c r="R231" i="5"/>
  <c r="X231" i="5" s="1"/>
  <c r="C231" i="5"/>
  <c r="AG230" i="5"/>
  <c r="AE230" i="5"/>
  <c r="AH230" i="5" s="1"/>
  <c r="AD230" i="5"/>
  <c r="AB230" i="5"/>
  <c r="AA230" i="5"/>
  <c r="Z230" i="5"/>
  <c r="Y230" i="5"/>
  <c r="X230" i="5"/>
  <c r="W230" i="5"/>
  <c r="V230" i="5"/>
  <c r="U230" i="5"/>
  <c r="AC230" i="5" s="1"/>
  <c r="T230" i="5"/>
  <c r="S230" i="5"/>
  <c r="R230" i="5"/>
  <c r="C230" i="5"/>
  <c r="AG229" i="5"/>
  <c r="AE229" i="5"/>
  <c r="AF229" i="5" s="1"/>
  <c r="AD229" i="5"/>
  <c r="AC229" i="5"/>
  <c r="AB229" i="5"/>
  <c r="AA229" i="5"/>
  <c r="W229" i="5"/>
  <c r="V229" i="5"/>
  <c r="U229" i="5"/>
  <c r="T229" i="5"/>
  <c r="Z229" i="5" s="1"/>
  <c r="S229" i="5"/>
  <c r="Y229" i="5" s="1"/>
  <c r="R229" i="5"/>
  <c r="X229" i="5" s="1"/>
  <c r="C229" i="5"/>
  <c r="AG228" i="5"/>
  <c r="AH228" i="5" s="1"/>
  <c r="AE228" i="5"/>
  <c r="AF228" i="5" s="1"/>
  <c r="AB228" i="5"/>
  <c r="AA228" i="5"/>
  <c r="W228" i="5"/>
  <c r="V228" i="5"/>
  <c r="AD228" i="5" s="1"/>
  <c r="U228" i="5"/>
  <c r="AC228" i="5" s="1"/>
  <c r="T228" i="5"/>
  <c r="Z228" i="5" s="1"/>
  <c r="S228" i="5"/>
  <c r="Y228" i="5" s="1"/>
  <c r="R228" i="5"/>
  <c r="X228" i="5" s="1"/>
  <c r="C228" i="5"/>
  <c r="AG227" i="5"/>
  <c r="AH227" i="5" s="1"/>
  <c r="AF227" i="5"/>
  <c r="AE227" i="5"/>
  <c r="AB227" i="5"/>
  <c r="AA227" i="5"/>
  <c r="X227" i="5"/>
  <c r="W227" i="5"/>
  <c r="V227" i="5"/>
  <c r="AD227" i="5" s="1"/>
  <c r="U227" i="5"/>
  <c r="AC227" i="5" s="1"/>
  <c r="T227" i="5"/>
  <c r="Z227" i="5" s="1"/>
  <c r="S227" i="5"/>
  <c r="Y227" i="5" s="1"/>
  <c r="R227" i="5"/>
  <c r="C227" i="5"/>
  <c r="AG226" i="5"/>
  <c r="AH226" i="5" s="1"/>
  <c r="AE226" i="5"/>
  <c r="AF226" i="5" s="1"/>
  <c r="AB226" i="5"/>
  <c r="AA226" i="5"/>
  <c r="X226" i="5"/>
  <c r="W226" i="5"/>
  <c r="V226" i="5"/>
  <c r="AD226" i="5" s="1"/>
  <c r="U226" i="5"/>
  <c r="AC226" i="5" s="1"/>
  <c r="T226" i="5"/>
  <c r="Z226" i="5" s="1"/>
  <c r="S226" i="5"/>
  <c r="Y226" i="5" s="1"/>
  <c r="R226" i="5"/>
  <c r="C226" i="5"/>
  <c r="AG225" i="5"/>
  <c r="AE225" i="5"/>
  <c r="AH225" i="5" s="1"/>
  <c r="AB225" i="5"/>
  <c r="AA225" i="5"/>
  <c r="Z225" i="5"/>
  <c r="Y225" i="5"/>
  <c r="X225" i="5"/>
  <c r="W225" i="5"/>
  <c r="V225" i="5"/>
  <c r="AD225" i="5" s="1"/>
  <c r="U225" i="5"/>
  <c r="AC225" i="5" s="1"/>
  <c r="T225" i="5"/>
  <c r="S225" i="5"/>
  <c r="R225" i="5"/>
  <c r="C225" i="5"/>
  <c r="AG224" i="5"/>
  <c r="AE224" i="5"/>
  <c r="AH224" i="5" s="1"/>
  <c r="AD224" i="5"/>
  <c r="AC224" i="5"/>
  <c r="AB224" i="5"/>
  <c r="AA224" i="5"/>
  <c r="Z224" i="5"/>
  <c r="Y224" i="5"/>
  <c r="X224" i="5"/>
  <c r="W224" i="5"/>
  <c r="V224" i="5"/>
  <c r="U224" i="5"/>
  <c r="T224" i="5"/>
  <c r="S224" i="5"/>
  <c r="R224" i="5"/>
  <c r="C224" i="5"/>
  <c r="AG223" i="5"/>
  <c r="AE223" i="5"/>
  <c r="AH223" i="5" s="1"/>
  <c r="AD223" i="5"/>
  <c r="AC223" i="5"/>
  <c r="AB223" i="5"/>
  <c r="AA223" i="5"/>
  <c r="W223" i="5"/>
  <c r="V223" i="5"/>
  <c r="U223" i="5"/>
  <c r="T223" i="5"/>
  <c r="Z223" i="5" s="1"/>
  <c r="S223" i="5"/>
  <c r="Y223" i="5" s="1"/>
  <c r="R223" i="5"/>
  <c r="X223" i="5" s="1"/>
  <c r="C223" i="5"/>
  <c r="AG222" i="5"/>
  <c r="AE222" i="5"/>
  <c r="AH222" i="5" s="1"/>
  <c r="AD222" i="5"/>
  <c r="AB222" i="5"/>
  <c r="AA222" i="5"/>
  <c r="Z222" i="5"/>
  <c r="Y222" i="5"/>
  <c r="X222" i="5"/>
  <c r="W222" i="5"/>
  <c r="V222" i="5"/>
  <c r="U222" i="5"/>
  <c r="AC222" i="5" s="1"/>
  <c r="T222" i="5"/>
  <c r="S222" i="5"/>
  <c r="R222" i="5"/>
  <c r="C222" i="5"/>
  <c r="AG221" i="5"/>
  <c r="AH221" i="5" s="1"/>
  <c r="AE221" i="5"/>
  <c r="AF221" i="5" s="1"/>
  <c r="AB221" i="5"/>
  <c r="AA221" i="5"/>
  <c r="Z221" i="5"/>
  <c r="Y221" i="5"/>
  <c r="W221" i="5"/>
  <c r="V221" i="5"/>
  <c r="AD221" i="5" s="1"/>
  <c r="U221" i="5"/>
  <c r="AC221" i="5" s="1"/>
  <c r="T221" i="5"/>
  <c r="S221" i="5"/>
  <c r="R221" i="5"/>
  <c r="X221" i="5" s="1"/>
  <c r="C221" i="5"/>
  <c r="AG220" i="5"/>
  <c r="AF220" i="5"/>
  <c r="AE220" i="5"/>
  <c r="AH220" i="5" s="1"/>
  <c r="AD220" i="5"/>
  <c r="AC220" i="5"/>
  <c r="AB220" i="5"/>
  <c r="AA220" i="5"/>
  <c r="Z220" i="5"/>
  <c r="X220" i="5"/>
  <c r="W220" i="5"/>
  <c r="V220" i="5"/>
  <c r="U220" i="5"/>
  <c r="T220" i="5"/>
  <c r="S220" i="5"/>
  <c r="Y220" i="5" s="1"/>
  <c r="R220" i="5"/>
  <c r="C220" i="5"/>
  <c r="AG219" i="5"/>
  <c r="AH219" i="5" s="1"/>
  <c r="AF219" i="5"/>
  <c r="AE219" i="5"/>
  <c r="AD219" i="5"/>
  <c r="AC219" i="5"/>
  <c r="AB219" i="5"/>
  <c r="AA219" i="5"/>
  <c r="W219" i="5"/>
  <c r="V219" i="5"/>
  <c r="U219" i="5"/>
  <c r="T219" i="5"/>
  <c r="Z219" i="5" s="1"/>
  <c r="S219" i="5"/>
  <c r="Y219" i="5" s="1"/>
  <c r="R219" i="5"/>
  <c r="X219" i="5" s="1"/>
  <c r="C219" i="5"/>
  <c r="AG218" i="5"/>
  <c r="AH218" i="5" s="1"/>
  <c r="AE218" i="5"/>
  <c r="AF218" i="5" s="1"/>
  <c r="AB218" i="5"/>
  <c r="AA218" i="5"/>
  <c r="W218" i="5"/>
  <c r="V218" i="5"/>
  <c r="AD218" i="5" s="1"/>
  <c r="U218" i="5"/>
  <c r="AC218" i="5" s="1"/>
  <c r="T218" i="5"/>
  <c r="Z218" i="5" s="1"/>
  <c r="S218" i="5"/>
  <c r="Y218" i="5" s="1"/>
  <c r="R218" i="5"/>
  <c r="X218" i="5" s="1"/>
  <c r="C218" i="5"/>
  <c r="AH217" i="5"/>
  <c r="AG217" i="5"/>
  <c r="AE217" i="5"/>
  <c r="AF217" i="5" s="1"/>
  <c r="AD217" i="5"/>
  <c r="AB217" i="5"/>
  <c r="AA217" i="5"/>
  <c r="Y217" i="5"/>
  <c r="W217" i="5"/>
  <c r="V217" i="5"/>
  <c r="U217" i="5"/>
  <c r="AC217" i="5" s="1"/>
  <c r="T217" i="5"/>
  <c r="Z217" i="5" s="1"/>
  <c r="S217" i="5"/>
  <c r="R217" i="5"/>
  <c r="X217" i="5" s="1"/>
  <c r="C217" i="5"/>
  <c r="AG216" i="5"/>
  <c r="AE216" i="5"/>
  <c r="AF216" i="5" s="1"/>
  <c r="AB216" i="5"/>
  <c r="AA216" i="5"/>
  <c r="Z216" i="5"/>
  <c r="X216" i="5"/>
  <c r="W216" i="5"/>
  <c r="V216" i="5"/>
  <c r="AD216" i="5" s="1"/>
  <c r="U216" i="5"/>
  <c r="AC216" i="5" s="1"/>
  <c r="T216" i="5"/>
  <c r="S216" i="5"/>
  <c r="Y216" i="5" s="1"/>
  <c r="R216" i="5"/>
  <c r="C216" i="5"/>
  <c r="AH215" i="5"/>
  <c r="AG215" i="5"/>
  <c r="AE215" i="5"/>
  <c r="AF215" i="5" s="1"/>
  <c r="AC215" i="5"/>
  <c r="AB215" i="5"/>
  <c r="AA215" i="5"/>
  <c r="Z215" i="5"/>
  <c r="Y215" i="5"/>
  <c r="X215" i="5"/>
  <c r="W215" i="5"/>
  <c r="V215" i="5"/>
  <c r="AD215" i="5" s="1"/>
  <c r="U215" i="5"/>
  <c r="T215" i="5"/>
  <c r="S215" i="5"/>
  <c r="R215" i="5"/>
  <c r="C215" i="5"/>
  <c r="AG214" i="5"/>
  <c r="AE214" i="5"/>
  <c r="AH214" i="5" s="1"/>
  <c r="AD214" i="5"/>
  <c r="AC214" i="5"/>
  <c r="AB214" i="5"/>
  <c r="AA214" i="5"/>
  <c r="Z214" i="5"/>
  <c r="Y214" i="5"/>
  <c r="W214" i="5"/>
  <c r="V214" i="5"/>
  <c r="U214" i="5"/>
  <c r="T214" i="5"/>
  <c r="S214" i="5"/>
  <c r="R214" i="5"/>
  <c r="X214" i="5" s="1"/>
  <c r="C214" i="5"/>
  <c r="AG213" i="5"/>
  <c r="AE213" i="5"/>
  <c r="AD213" i="5"/>
  <c r="AC213" i="5"/>
  <c r="AB213" i="5"/>
  <c r="AA213" i="5"/>
  <c r="W213" i="5"/>
  <c r="V213" i="5"/>
  <c r="U213" i="5"/>
  <c r="T213" i="5"/>
  <c r="Z213" i="5" s="1"/>
  <c r="S213" i="5"/>
  <c r="Y213" i="5" s="1"/>
  <c r="R213" i="5"/>
  <c r="X213" i="5" s="1"/>
  <c r="C213" i="5"/>
  <c r="AG212" i="5"/>
  <c r="AE212" i="5"/>
  <c r="AF212" i="5" s="1"/>
  <c r="AB212" i="5"/>
  <c r="AA212" i="5"/>
  <c r="W212" i="5"/>
  <c r="V212" i="5"/>
  <c r="AD212" i="5" s="1"/>
  <c r="U212" i="5"/>
  <c r="AC212" i="5" s="1"/>
  <c r="T212" i="5"/>
  <c r="Z212" i="5" s="1"/>
  <c r="S212" i="5"/>
  <c r="Y212" i="5" s="1"/>
  <c r="R212" i="5"/>
  <c r="X212" i="5" s="1"/>
  <c r="C212" i="5"/>
  <c r="AG211" i="5"/>
  <c r="AH211" i="5" s="1"/>
  <c r="AE211" i="5"/>
  <c r="AF211" i="5" s="1"/>
  <c r="AC211" i="5"/>
  <c r="AB211" i="5"/>
  <c r="AA211" i="5"/>
  <c r="W211" i="5"/>
  <c r="V211" i="5"/>
  <c r="AD211" i="5" s="1"/>
  <c r="U211" i="5"/>
  <c r="T211" i="5"/>
  <c r="Z211" i="5" s="1"/>
  <c r="S211" i="5"/>
  <c r="Y211" i="5" s="1"/>
  <c r="R211" i="5"/>
  <c r="X211" i="5" s="1"/>
  <c r="C211" i="5"/>
  <c r="AH210" i="5"/>
  <c r="AG210" i="5"/>
  <c r="AF210" i="5"/>
  <c r="AE210" i="5"/>
  <c r="AB210" i="5"/>
  <c r="AA210" i="5"/>
  <c r="Z210" i="5"/>
  <c r="X210" i="5"/>
  <c r="W210" i="5"/>
  <c r="V210" i="5"/>
  <c r="AD210" i="5" s="1"/>
  <c r="U210" i="5"/>
  <c r="AC210" i="5" s="1"/>
  <c r="T210" i="5"/>
  <c r="S210" i="5"/>
  <c r="Y210" i="5" s="1"/>
  <c r="R210" i="5"/>
  <c r="C210" i="5"/>
  <c r="AG209" i="5"/>
  <c r="AE209" i="5"/>
  <c r="AH209" i="5" s="1"/>
  <c r="AC209" i="5"/>
  <c r="AB209" i="5"/>
  <c r="AA209" i="5"/>
  <c r="Y209" i="5"/>
  <c r="X209" i="5"/>
  <c r="W209" i="5"/>
  <c r="V209" i="5"/>
  <c r="AD209" i="5" s="1"/>
  <c r="U209" i="5"/>
  <c r="T209" i="5"/>
  <c r="Z209" i="5" s="1"/>
  <c r="S209" i="5"/>
  <c r="R209" i="5"/>
  <c r="C209" i="5"/>
  <c r="AG208" i="5"/>
  <c r="AE208" i="5"/>
  <c r="AH208" i="5" s="1"/>
  <c r="AD208" i="5"/>
  <c r="AB208" i="5"/>
  <c r="AA208" i="5"/>
  <c r="Y208" i="5"/>
  <c r="W208" i="5"/>
  <c r="V208" i="5"/>
  <c r="U208" i="5"/>
  <c r="AC208" i="5" s="1"/>
  <c r="T208" i="5"/>
  <c r="Z208" i="5" s="1"/>
  <c r="S208" i="5"/>
  <c r="R208" i="5"/>
  <c r="X208" i="5" s="1"/>
  <c r="C208" i="5"/>
  <c r="AG207" i="5"/>
  <c r="AF207" i="5"/>
  <c r="AE207" i="5"/>
  <c r="AH207" i="5" s="1"/>
  <c r="AD207" i="5"/>
  <c r="AB207" i="5"/>
  <c r="AA207" i="5"/>
  <c r="Z207" i="5"/>
  <c r="Y207" i="5"/>
  <c r="X207" i="5"/>
  <c r="W207" i="5"/>
  <c r="V207" i="5"/>
  <c r="U207" i="5"/>
  <c r="AC207" i="5" s="1"/>
  <c r="T207" i="5"/>
  <c r="S207" i="5"/>
  <c r="R207" i="5"/>
  <c r="C207" i="5"/>
  <c r="AG206" i="5"/>
  <c r="AE206" i="5"/>
  <c r="AF206" i="5" s="1"/>
  <c r="AD206" i="5"/>
  <c r="AB206" i="5"/>
  <c r="AA206" i="5"/>
  <c r="Z206" i="5"/>
  <c r="Y206" i="5"/>
  <c r="W206" i="5"/>
  <c r="V206" i="5"/>
  <c r="U206" i="5"/>
  <c r="AC206" i="5" s="1"/>
  <c r="T206" i="5"/>
  <c r="S206" i="5"/>
  <c r="R206" i="5"/>
  <c r="X206" i="5" s="1"/>
  <c r="C206" i="5"/>
  <c r="AG205" i="5"/>
  <c r="AE205" i="5"/>
  <c r="AH205" i="5" s="1"/>
  <c r="AD205" i="5"/>
  <c r="AB205" i="5"/>
  <c r="AA205" i="5"/>
  <c r="Z205" i="5"/>
  <c r="W205" i="5"/>
  <c r="V205" i="5"/>
  <c r="U205" i="5"/>
  <c r="AC205" i="5" s="1"/>
  <c r="T205" i="5"/>
  <c r="S205" i="5"/>
  <c r="Y205" i="5" s="1"/>
  <c r="R205" i="5"/>
  <c r="X205" i="5" s="1"/>
  <c r="C205" i="5"/>
  <c r="AG204" i="5"/>
  <c r="AE204" i="5"/>
  <c r="AB204" i="5"/>
  <c r="AA204" i="5"/>
  <c r="W204" i="5"/>
  <c r="V204" i="5"/>
  <c r="AD204" i="5" s="1"/>
  <c r="U204" i="5"/>
  <c r="AC204" i="5" s="1"/>
  <c r="T204" i="5"/>
  <c r="Z204" i="5" s="1"/>
  <c r="S204" i="5"/>
  <c r="Y204" i="5" s="1"/>
  <c r="R204" i="5"/>
  <c r="X204" i="5" s="1"/>
  <c r="C204" i="5"/>
  <c r="AH203" i="5"/>
  <c r="AG203" i="5"/>
  <c r="AE203" i="5"/>
  <c r="AF203" i="5" s="1"/>
  <c r="AD203" i="5"/>
  <c r="AB203" i="5"/>
  <c r="AA203" i="5"/>
  <c r="Y203" i="5"/>
  <c r="W203" i="5"/>
  <c r="V203" i="5"/>
  <c r="U203" i="5"/>
  <c r="AC203" i="5" s="1"/>
  <c r="T203" i="5"/>
  <c r="Z203" i="5" s="1"/>
  <c r="S203" i="5"/>
  <c r="R203" i="5"/>
  <c r="X203" i="5" s="1"/>
  <c r="C203" i="5"/>
  <c r="AG202" i="5"/>
  <c r="AF202" i="5"/>
  <c r="AE202" i="5"/>
  <c r="AH202" i="5" s="1"/>
  <c r="AB202" i="5"/>
  <c r="AA202" i="5"/>
  <c r="Y202" i="5"/>
  <c r="X202" i="5"/>
  <c r="W202" i="5"/>
  <c r="V202" i="5"/>
  <c r="AD202" i="5" s="1"/>
  <c r="U202" i="5"/>
  <c r="AC202" i="5" s="1"/>
  <c r="T202" i="5"/>
  <c r="Z202" i="5" s="1"/>
  <c r="S202" i="5"/>
  <c r="R202" i="5"/>
  <c r="C202" i="5"/>
  <c r="AH201" i="5"/>
  <c r="AG201" i="5"/>
  <c r="AE201" i="5"/>
  <c r="AF201" i="5" s="1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C201" i="5"/>
  <c r="AG200" i="5"/>
  <c r="AE200" i="5"/>
  <c r="AD200" i="5"/>
  <c r="AB200" i="5"/>
  <c r="AA200" i="5"/>
  <c r="Z200" i="5"/>
  <c r="Y200" i="5"/>
  <c r="W200" i="5"/>
  <c r="V200" i="5"/>
  <c r="U200" i="5"/>
  <c r="AC200" i="5" s="1"/>
  <c r="T200" i="5"/>
  <c r="S200" i="5"/>
  <c r="R200" i="5"/>
  <c r="X200" i="5" s="1"/>
  <c r="C200" i="5"/>
  <c r="AG199" i="5"/>
  <c r="AE199" i="5"/>
  <c r="AF199" i="5" s="1"/>
  <c r="AD199" i="5"/>
  <c r="AB199" i="5"/>
  <c r="AA199" i="5"/>
  <c r="X199" i="5"/>
  <c r="W199" i="5"/>
  <c r="V199" i="5"/>
  <c r="U199" i="5"/>
  <c r="AC199" i="5" s="1"/>
  <c r="T199" i="5"/>
  <c r="Z199" i="5" s="1"/>
  <c r="S199" i="5"/>
  <c r="Y199" i="5" s="1"/>
  <c r="R199" i="5"/>
  <c r="C199" i="5"/>
  <c r="AH198" i="5"/>
  <c r="AG198" i="5"/>
  <c r="AE198" i="5"/>
  <c r="AF198" i="5" s="1"/>
  <c r="AB198" i="5"/>
  <c r="AA198" i="5"/>
  <c r="W198" i="5"/>
  <c r="V198" i="5"/>
  <c r="AD198" i="5" s="1"/>
  <c r="U198" i="5"/>
  <c r="AC198" i="5" s="1"/>
  <c r="T198" i="5"/>
  <c r="Z198" i="5" s="1"/>
  <c r="S198" i="5"/>
  <c r="Y198" i="5" s="1"/>
  <c r="R198" i="5"/>
  <c r="X198" i="5" s="1"/>
  <c r="C198" i="5"/>
  <c r="AG197" i="5"/>
  <c r="AH197" i="5" s="1"/>
  <c r="AE197" i="5"/>
  <c r="AF197" i="5" s="1"/>
  <c r="AB197" i="5"/>
  <c r="AA197" i="5"/>
  <c r="X197" i="5"/>
  <c r="W197" i="5"/>
  <c r="V197" i="5"/>
  <c r="AD197" i="5" s="1"/>
  <c r="U197" i="5"/>
  <c r="AC197" i="5" s="1"/>
  <c r="T197" i="5"/>
  <c r="Z197" i="5" s="1"/>
  <c r="S197" i="5"/>
  <c r="Y197" i="5" s="1"/>
  <c r="R197" i="5"/>
  <c r="C197" i="5"/>
  <c r="AG196" i="5"/>
  <c r="AE196" i="5"/>
  <c r="AF196" i="5" s="1"/>
  <c r="AB196" i="5"/>
  <c r="AA196" i="5"/>
  <c r="Z196" i="5"/>
  <c r="X196" i="5"/>
  <c r="W196" i="5"/>
  <c r="V196" i="5"/>
  <c r="AD196" i="5" s="1"/>
  <c r="U196" i="5"/>
  <c r="AC196" i="5" s="1"/>
  <c r="T196" i="5"/>
  <c r="S196" i="5"/>
  <c r="Y196" i="5" s="1"/>
  <c r="R196" i="5"/>
  <c r="C196" i="5"/>
  <c r="AG195" i="5"/>
  <c r="AH195" i="5" s="1"/>
  <c r="AE195" i="5"/>
  <c r="AF195" i="5" s="1"/>
  <c r="AC195" i="5"/>
  <c r="AB195" i="5"/>
  <c r="AA195" i="5"/>
  <c r="Z195" i="5"/>
  <c r="Y195" i="5"/>
  <c r="W195" i="5"/>
  <c r="V195" i="5"/>
  <c r="AD195" i="5" s="1"/>
  <c r="U195" i="5"/>
  <c r="T195" i="5"/>
  <c r="S195" i="5"/>
  <c r="R195" i="5"/>
  <c r="X195" i="5" s="1"/>
  <c r="C195" i="5"/>
  <c r="AG194" i="5"/>
  <c r="AE194" i="5"/>
  <c r="AH194" i="5" s="1"/>
  <c r="AD194" i="5"/>
  <c r="AB194" i="5"/>
  <c r="AA194" i="5"/>
  <c r="Z194" i="5"/>
  <c r="Y194" i="5"/>
  <c r="W194" i="5"/>
  <c r="V194" i="5"/>
  <c r="U194" i="5"/>
  <c r="AC194" i="5" s="1"/>
  <c r="T194" i="5"/>
  <c r="S194" i="5"/>
  <c r="R194" i="5"/>
  <c r="X194" i="5" s="1"/>
  <c r="C194" i="5"/>
  <c r="AG193" i="5"/>
  <c r="AE193" i="5"/>
  <c r="AF193" i="5" s="1"/>
  <c r="AD193" i="5"/>
  <c r="AC193" i="5"/>
  <c r="AB193" i="5"/>
  <c r="AA193" i="5"/>
  <c r="W193" i="5"/>
  <c r="V193" i="5"/>
  <c r="U193" i="5"/>
  <c r="T193" i="5"/>
  <c r="Z193" i="5" s="1"/>
  <c r="S193" i="5"/>
  <c r="Y193" i="5" s="1"/>
  <c r="R193" i="5"/>
  <c r="X193" i="5" s="1"/>
  <c r="C193" i="5"/>
  <c r="AG192" i="5"/>
  <c r="AH192" i="5" s="1"/>
  <c r="AF192" i="5"/>
  <c r="AE192" i="5"/>
  <c r="AB192" i="5"/>
  <c r="AA192" i="5"/>
  <c r="W192" i="5"/>
  <c r="V192" i="5"/>
  <c r="AD192" i="5" s="1"/>
  <c r="U192" i="5"/>
  <c r="AC192" i="5" s="1"/>
  <c r="T192" i="5"/>
  <c r="Z192" i="5" s="1"/>
  <c r="S192" i="5"/>
  <c r="Y192" i="5" s="1"/>
  <c r="R192" i="5"/>
  <c r="X192" i="5" s="1"/>
  <c r="C192" i="5"/>
  <c r="AH191" i="5"/>
  <c r="AG191" i="5"/>
  <c r="AE191" i="5"/>
  <c r="AF191" i="5" s="1"/>
  <c r="AB191" i="5"/>
  <c r="AA191" i="5"/>
  <c r="X191" i="5"/>
  <c r="W191" i="5"/>
  <c r="V191" i="5"/>
  <c r="AD191" i="5" s="1"/>
  <c r="U191" i="5"/>
  <c r="AC191" i="5" s="1"/>
  <c r="T191" i="5"/>
  <c r="Z191" i="5" s="1"/>
  <c r="S191" i="5"/>
  <c r="Y191" i="5" s="1"/>
  <c r="R191" i="5"/>
  <c r="C191" i="5"/>
  <c r="AH190" i="5"/>
  <c r="AG190" i="5"/>
  <c r="AE190" i="5"/>
  <c r="AF190" i="5" s="1"/>
  <c r="AD190" i="5"/>
  <c r="AB190" i="5"/>
  <c r="AA190" i="5"/>
  <c r="Z190" i="5"/>
  <c r="Y190" i="5"/>
  <c r="X190" i="5"/>
  <c r="W190" i="5"/>
  <c r="V190" i="5"/>
  <c r="U190" i="5"/>
  <c r="AC190" i="5" s="1"/>
  <c r="T190" i="5"/>
  <c r="S190" i="5"/>
  <c r="R190" i="5"/>
  <c r="C190" i="5"/>
  <c r="AG189" i="5"/>
  <c r="AH189" i="5" s="1"/>
  <c r="AE189" i="5"/>
  <c r="AF189" i="5" s="1"/>
  <c r="AD189" i="5"/>
  <c r="AC189" i="5"/>
  <c r="AB189" i="5"/>
  <c r="AA189" i="5"/>
  <c r="Z189" i="5"/>
  <c r="Y189" i="5"/>
  <c r="W189" i="5"/>
  <c r="V189" i="5"/>
  <c r="U189" i="5"/>
  <c r="T189" i="5"/>
  <c r="S189" i="5"/>
  <c r="R189" i="5"/>
  <c r="X189" i="5" s="1"/>
  <c r="C189" i="5"/>
  <c r="AG188" i="5"/>
  <c r="AF188" i="5"/>
  <c r="AE188" i="5"/>
  <c r="AD188" i="5"/>
  <c r="AC188" i="5"/>
  <c r="AB188" i="5"/>
  <c r="AA188" i="5"/>
  <c r="Y188" i="5"/>
  <c r="X188" i="5"/>
  <c r="W188" i="5"/>
  <c r="V188" i="5"/>
  <c r="U188" i="5"/>
  <c r="T188" i="5"/>
  <c r="Z188" i="5" s="1"/>
  <c r="S188" i="5"/>
  <c r="R188" i="5"/>
  <c r="C188" i="5"/>
  <c r="AH187" i="5"/>
  <c r="AG187" i="5"/>
  <c r="AF187" i="5"/>
  <c r="AE187" i="5"/>
  <c r="AD187" i="5"/>
  <c r="AB187" i="5"/>
  <c r="AA187" i="5"/>
  <c r="Z187" i="5"/>
  <c r="W187" i="5"/>
  <c r="V187" i="5"/>
  <c r="U187" i="5"/>
  <c r="AC187" i="5" s="1"/>
  <c r="T187" i="5"/>
  <c r="S187" i="5"/>
  <c r="Y187" i="5" s="1"/>
  <c r="R187" i="5"/>
  <c r="X187" i="5" s="1"/>
  <c r="C187" i="5"/>
  <c r="AH186" i="5"/>
  <c r="AG186" i="5"/>
  <c r="AE186" i="5"/>
  <c r="AF186" i="5" s="1"/>
  <c r="AD186" i="5"/>
  <c r="AB186" i="5"/>
  <c r="AA186" i="5"/>
  <c r="W186" i="5"/>
  <c r="V186" i="5"/>
  <c r="U186" i="5"/>
  <c r="AC186" i="5" s="1"/>
  <c r="T186" i="5"/>
  <c r="Z186" i="5" s="1"/>
  <c r="S186" i="5"/>
  <c r="Y186" i="5" s="1"/>
  <c r="R186" i="5"/>
  <c r="X186" i="5" s="1"/>
  <c r="C186" i="5"/>
  <c r="AG185" i="5"/>
  <c r="AH185" i="5" s="1"/>
  <c r="AE185" i="5"/>
  <c r="AF185" i="5" s="1"/>
  <c r="AB185" i="5"/>
  <c r="AA185" i="5"/>
  <c r="Z185" i="5"/>
  <c r="X185" i="5"/>
  <c r="W185" i="5"/>
  <c r="V185" i="5"/>
  <c r="AD185" i="5" s="1"/>
  <c r="U185" i="5"/>
  <c r="AC185" i="5" s="1"/>
  <c r="T185" i="5"/>
  <c r="S185" i="5"/>
  <c r="Y185" i="5" s="1"/>
  <c r="R185" i="5"/>
  <c r="C185" i="5"/>
  <c r="AH184" i="5"/>
  <c r="AG184" i="5"/>
  <c r="AE184" i="5"/>
  <c r="AF184" i="5" s="1"/>
  <c r="AB184" i="5"/>
  <c r="AA184" i="5"/>
  <c r="Z184" i="5"/>
  <c r="Y184" i="5"/>
  <c r="X184" i="5"/>
  <c r="W184" i="5"/>
  <c r="V184" i="5"/>
  <c r="AD184" i="5" s="1"/>
  <c r="U184" i="5"/>
  <c r="AC184" i="5" s="1"/>
  <c r="T184" i="5"/>
  <c r="S184" i="5"/>
  <c r="R184" i="5"/>
  <c r="C184" i="5"/>
  <c r="AG183" i="5"/>
  <c r="AH183" i="5" s="1"/>
  <c r="AE183" i="5"/>
  <c r="AF183" i="5" s="1"/>
  <c r="AD183" i="5"/>
  <c r="AB183" i="5"/>
  <c r="AA183" i="5"/>
  <c r="Y183" i="5"/>
  <c r="X183" i="5"/>
  <c r="W183" i="5"/>
  <c r="V183" i="5"/>
  <c r="U183" i="5"/>
  <c r="AC183" i="5" s="1"/>
  <c r="T183" i="5"/>
  <c r="Z183" i="5" s="1"/>
  <c r="S183" i="5"/>
  <c r="R183" i="5"/>
  <c r="C183" i="5"/>
  <c r="AG182" i="5"/>
  <c r="AF182" i="5"/>
  <c r="AE182" i="5"/>
  <c r="AH182" i="5" s="1"/>
  <c r="AD182" i="5"/>
  <c r="AB182" i="5"/>
  <c r="AA182" i="5"/>
  <c r="Z182" i="5"/>
  <c r="X182" i="5"/>
  <c r="W182" i="5"/>
  <c r="V182" i="5"/>
  <c r="U182" i="5"/>
  <c r="AC182" i="5" s="1"/>
  <c r="T182" i="5"/>
  <c r="S182" i="5"/>
  <c r="Y182" i="5" s="1"/>
  <c r="R182" i="5"/>
  <c r="C182" i="5"/>
  <c r="AH181" i="5"/>
  <c r="AG181" i="5"/>
  <c r="AE181" i="5"/>
  <c r="AF181" i="5" s="1"/>
  <c r="AD181" i="5"/>
  <c r="AC181" i="5"/>
  <c r="AB181" i="5"/>
  <c r="AA181" i="5"/>
  <c r="Z181" i="5"/>
  <c r="Y181" i="5"/>
  <c r="W181" i="5"/>
  <c r="V181" i="5"/>
  <c r="U181" i="5"/>
  <c r="T181" i="5"/>
  <c r="S181" i="5"/>
  <c r="R181" i="5"/>
  <c r="X181" i="5" s="1"/>
  <c r="C181" i="5"/>
  <c r="AG180" i="5"/>
  <c r="AE180" i="5"/>
  <c r="AH180" i="5" s="1"/>
  <c r="AD180" i="5"/>
  <c r="AB180" i="5"/>
  <c r="AA180" i="5"/>
  <c r="Z180" i="5"/>
  <c r="W180" i="5"/>
  <c r="V180" i="5"/>
  <c r="U180" i="5"/>
  <c r="AC180" i="5" s="1"/>
  <c r="T180" i="5"/>
  <c r="S180" i="5"/>
  <c r="Y180" i="5" s="1"/>
  <c r="R180" i="5"/>
  <c r="X180" i="5" s="1"/>
  <c r="C180" i="5"/>
  <c r="AG179" i="5"/>
  <c r="AE179" i="5"/>
  <c r="AF179" i="5" s="1"/>
  <c r="AB179" i="5"/>
  <c r="AA179" i="5"/>
  <c r="W179" i="5"/>
  <c r="V179" i="5"/>
  <c r="AD179" i="5" s="1"/>
  <c r="U179" i="5"/>
  <c r="AC179" i="5" s="1"/>
  <c r="T179" i="5"/>
  <c r="Z179" i="5" s="1"/>
  <c r="S179" i="5"/>
  <c r="Y179" i="5" s="1"/>
  <c r="R179" i="5"/>
  <c r="X179" i="5" s="1"/>
  <c r="C179" i="5"/>
  <c r="AH178" i="5"/>
  <c r="AG178" i="5"/>
  <c r="AE178" i="5"/>
  <c r="AF178" i="5" s="1"/>
  <c r="AB178" i="5"/>
  <c r="AA178" i="5"/>
  <c r="Y178" i="5"/>
  <c r="W178" i="5"/>
  <c r="V178" i="5"/>
  <c r="AD178" i="5" s="1"/>
  <c r="U178" i="5"/>
  <c r="AC178" i="5" s="1"/>
  <c r="T178" i="5"/>
  <c r="Z178" i="5" s="1"/>
  <c r="S178" i="5"/>
  <c r="R178" i="5"/>
  <c r="X178" i="5" s="1"/>
  <c r="C178" i="5"/>
  <c r="AG177" i="5"/>
  <c r="AF177" i="5"/>
  <c r="AE177" i="5"/>
  <c r="AH177" i="5" s="1"/>
  <c r="AB177" i="5"/>
  <c r="AA177" i="5"/>
  <c r="Z177" i="5"/>
  <c r="Y177" i="5"/>
  <c r="X177" i="5"/>
  <c r="W177" i="5"/>
  <c r="V177" i="5"/>
  <c r="AD177" i="5" s="1"/>
  <c r="U177" i="5"/>
  <c r="AC177" i="5" s="1"/>
  <c r="T177" i="5"/>
  <c r="S177" i="5"/>
  <c r="R177" i="5"/>
  <c r="C177" i="5"/>
  <c r="AH176" i="5"/>
  <c r="AG176" i="5"/>
  <c r="AE176" i="5"/>
  <c r="AF176" i="5" s="1"/>
  <c r="AC176" i="5"/>
  <c r="AB176" i="5"/>
  <c r="AA176" i="5"/>
  <c r="Z176" i="5"/>
  <c r="Y176" i="5"/>
  <c r="W176" i="5"/>
  <c r="V176" i="5"/>
  <c r="AD176" i="5" s="1"/>
  <c r="U176" i="5"/>
  <c r="T176" i="5"/>
  <c r="S176" i="5"/>
  <c r="R176" i="5"/>
  <c r="X176" i="5" s="1"/>
  <c r="C176" i="5"/>
  <c r="AG175" i="5"/>
  <c r="AE175" i="5"/>
  <c r="AH175" i="5" s="1"/>
  <c r="AD175" i="5"/>
  <c r="AB175" i="5"/>
  <c r="AA175" i="5"/>
  <c r="Z175" i="5"/>
  <c r="Y175" i="5"/>
  <c r="W175" i="5"/>
  <c r="V175" i="5"/>
  <c r="U175" i="5"/>
  <c r="AC175" i="5" s="1"/>
  <c r="T175" i="5"/>
  <c r="S175" i="5"/>
  <c r="R175" i="5"/>
  <c r="X175" i="5" s="1"/>
  <c r="C175" i="5"/>
  <c r="AG174" i="5"/>
  <c r="AH174" i="5" s="1"/>
  <c r="AF174" i="5"/>
  <c r="AE174" i="5"/>
  <c r="AD174" i="5"/>
  <c r="AB174" i="5"/>
  <c r="AA174" i="5"/>
  <c r="X174" i="5"/>
  <c r="W174" i="5"/>
  <c r="V174" i="5"/>
  <c r="U174" i="5"/>
  <c r="AC174" i="5" s="1"/>
  <c r="T174" i="5"/>
  <c r="Z174" i="5" s="1"/>
  <c r="S174" i="5"/>
  <c r="Y174" i="5" s="1"/>
  <c r="R174" i="5"/>
  <c r="C174" i="5"/>
  <c r="AG173" i="5"/>
  <c r="AE173" i="5"/>
  <c r="AF173" i="5" s="1"/>
  <c r="AB173" i="5"/>
  <c r="AA173" i="5"/>
  <c r="W173" i="5"/>
  <c r="V173" i="5"/>
  <c r="AD173" i="5" s="1"/>
  <c r="U173" i="5"/>
  <c r="AC173" i="5" s="1"/>
  <c r="T173" i="5"/>
  <c r="Z173" i="5" s="1"/>
  <c r="S173" i="5"/>
  <c r="Y173" i="5" s="1"/>
  <c r="R173" i="5"/>
  <c r="X173" i="5" s="1"/>
  <c r="C173" i="5"/>
  <c r="AG172" i="5"/>
  <c r="AH172" i="5" s="1"/>
  <c r="AE172" i="5"/>
  <c r="AF172" i="5" s="1"/>
  <c r="AB172" i="5"/>
  <c r="AA172" i="5"/>
  <c r="Y172" i="5"/>
  <c r="X172" i="5"/>
  <c r="W172" i="5"/>
  <c r="V172" i="5"/>
  <c r="AD172" i="5" s="1"/>
  <c r="U172" i="5"/>
  <c r="AC172" i="5" s="1"/>
  <c r="T172" i="5"/>
  <c r="Z172" i="5" s="1"/>
  <c r="S172" i="5"/>
  <c r="R172" i="5"/>
  <c r="C172" i="5"/>
  <c r="AG171" i="5"/>
  <c r="AE171" i="5"/>
  <c r="AF171" i="5" s="1"/>
  <c r="AD171" i="5"/>
  <c r="AB171" i="5"/>
  <c r="AA171" i="5"/>
  <c r="Z171" i="5"/>
  <c r="Y171" i="5"/>
  <c r="X171" i="5"/>
  <c r="W171" i="5"/>
  <c r="V171" i="5"/>
  <c r="U171" i="5"/>
  <c r="AC171" i="5" s="1"/>
  <c r="T171" i="5"/>
  <c r="S171" i="5"/>
  <c r="R171" i="5"/>
  <c r="C171" i="5"/>
  <c r="AG170" i="5"/>
  <c r="AE170" i="5"/>
  <c r="AH170" i="5" s="1"/>
  <c r="AD170" i="5"/>
  <c r="AC170" i="5"/>
  <c r="AB170" i="5"/>
  <c r="AA170" i="5"/>
  <c r="Z170" i="5"/>
  <c r="Y170" i="5"/>
  <c r="W170" i="5"/>
  <c r="V170" i="5"/>
  <c r="U170" i="5"/>
  <c r="T170" i="5"/>
  <c r="S170" i="5"/>
  <c r="R170" i="5"/>
  <c r="X170" i="5" s="1"/>
  <c r="C170" i="5"/>
  <c r="AG169" i="5"/>
  <c r="AF169" i="5"/>
  <c r="AE169" i="5"/>
  <c r="AD169" i="5"/>
  <c r="AB169" i="5"/>
  <c r="AA169" i="5"/>
  <c r="Z169" i="5"/>
  <c r="Y169" i="5"/>
  <c r="W169" i="5"/>
  <c r="V169" i="5"/>
  <c r="U169" i="5"/>
  <c r="AC169" i="5" s="1"/>
  <c r="T169" i="5"/>
  <c r="S169" i="5"/>
  <c r="R169" i="5"/>
  <c r="X169" i="5" s="1"/>
  <c r="C169" i="5"/>
  <c r="AH168" i="5"/>
  <c r="AG168" i="5"/>
  <c r="AE168" i="5"/>
  <c r="AF168" i="5" s="1"/>
  <c r="AD168" i="5"/>
  <c r="AC168" i="5"/>
  <c r="AB168" i="5"/>
  <c r="AA168" i="5"/>
  <c r="W168" i="5"/>
  <c r="V168" i="5"/>
  <c r="U168" i="5"/>
  <c r="T168" i="5"/>
  <c r="Z168" i="5" s="1"/>
  <c r="S168" i="5"/>
  <c r="Y168" i="5" s="1"/>
  <c r="R168" i="5"/>
  <c r="X168" i="5" s="1"/>
  <c r="C168" i="5"/>
  <c r="AH167" i="5"/>
  <c r="AG167" i="5"/>
  <c r="AE167" i="5"/>
  <c r="AF167" i="5" s="1"/>
  <c r="AD167" i="5"/>
  <c r="AB167" i="5"/>
  <c r="AA167" i="5"/>
  <c r="W167" i="5"/>
  <c r="V167" i="5"/>
  <c r="U167" i="5"/>
  <c r="AC167" i="5" s="1"/>
  <c r="T167" i="5"/>
  <c r="Z167" i="5" s="1"/>
  <c r="S167" i="5"/>
  <c r="Y167" i="5" s="1"/>
  <c r="R167" i="5"/>
  <c r="X167" i="5" s="1"/>
  <c r="C167" i="5"/>
  <c r="AH166" i="5"/>
  <c r="AG166" i="5"/>
  <c r="AE166" i="5"/>
  <c r="AF166" i="5" s="1"/>
  <c r="AB166" i="5"/>
  <c r="AA166" i="5"/>
  <c r="X166" i="5"/>
  <c r="W166" i="5"/>
  <c r="V166" i="5"/>
  <c r="AD166" i="5" s="1"/>
  <c r="U166" i="5"/>
  <c r="AC166" i="5" s="1"/>
  <c r="T166" i="5"/>
  <c r="Z166" i="5" s="1"/>
  <c r="S166" i="5"/>
  <c r="Y166" i="5" s="1"/>
  <c r="R166" i="5"/>
  <c r="C166" i="5"/>
  <c r="AH165" i="5"/>
  <c r="AG165" i="5"/>
  <c r="AE165" i="5"/>
  <c r="AF165" i="5" s="1"/>
  <c r="AB165" i="5"/>
  <c r="AA165" i="5"/>
  <c r="Z165" i="5"/>
  <c r="Y165" i="5"/>
  <c r="X165" i="5"/>
  <c r="W165" i="5"/>
  <c r="V165" i="5"/>
  <c r="AD165" i="5" s="1"/>
  <c r="U165" i="5"/>
  <c r="AC165" i="5" s="1"/>
  <c r="T165" i="5"/>
  <c r="S165" i="5"/>
  <c r="R165" i="5"/>
  <c r="C165" i="5"/>
  <c r="AG164" i="5"/>
  <c r="AE164" i="5"/>
  <c r="AH164" i="5" s="1"/>
  <c r="AC164" i="5"/>
  <c r="AB164" i="5"/>
  <c r="AA164" i="5"/>
  <c r="Z164" i="5"/>
  <c r="Y164" i="5"/>
  <c r="W164" i="5"/>
  <c r="V164" i="5"/>
  <c r="AD164" i="5" s="1"/>
  <c r="U164" i="5"/>
  <c r="T164" i="5"/>
  <c r="S164" i="5"/>
  <c r="R164" i="5"/>
  <c r="X164" i="5" s="1"/>
  <c r="C164" i="5"/>
  <c r="AG163" i="5"/>
  <c r="AF163" i="5"/>
  <c r="AE163" i="5"/>
  <c r="AD163" i="5"/>
  <c r="AC163" i="5"/>
  <c r="AB163" i="5"/>
  <c r="AA163" i="5"/>
  <c r="Y163" i="5"/>
  <c r="X163" i="5"/>
  <c r="W163" i="5"/>
  <c r="V163" i="5"/>
  <c r="U163" i="5"/>
  <c r="T163" i="5"/>
  <c r="Z163" i="5" s="1"/>
  <c r="S163" i="5"/>
  <c r="R163" i="5"/>
  <c r="C163" i="5"/>
  <c r="AG162" i="5"/>
  <c r="AE162" i="5"/>
  <c r="AH162" i="5" s="1"/>
  <c r="AD162" i="5"/>
  <c r="AB162" i="5"/>
  <c r="AA162" i="5"/>
  <c r="Z162" i="5"/>
  <c r="W162" i="5"/>
  <c r="V162" i="5"/>
  <c r="U162" i="5"/>
  <c r="AC162" i="5" s="1"/>
  <c r="T162" i="5"/>
  <c r="S162" i="5"/>
  <c r="Y162" i="5" s="1"/>
  <c r="R162" i="5"/>
  <c r="X162" i="5" s="1"/>
  <c r="C162" i="5"/>
  <c r="AG161" i="5"/>
  <c r="AE161" i="5"/>
  <c r="AF161" i="5" s="1"/>
  <c r="AD161" i="5"/>
  <c r="AC161" i="5"/>
  <c r="AB161" i="5"/>
  <c r="AA161" i="5"/>
  <c r="W161" i="5"/>
  <c r="V161" i="5"/>
  <c r="U161" i="5"/>
  <c r="T161" i="5"/>
  <c r="Z161" i="5" s="1"/>
  <c r="S161" i="5"/>
  <c r="Y161" i="5" s="1"/>
  <c r="R161" i="5"/>
  <c r="X161" i="5" s="1"/>
  <c r="C161" i="5"/>
  <c r="AG160" i="5"/>
  <c r="AE160" i="5"/>
  <c r="AH160" i="5" s="1"/>
  <c r="AB160" i="5"/>
  <c r="AA160" i="5"/>
  <c r="W160" i="5"/>
  <c r="V160" i="5"/>
  <c r="AD160" i="5" s="1"/>
  <c r="U160" i="5"/>
  <c r="AC160" i="5" s="1"/>
  <c r="T160" i="5"/>
  <c r="Z160" i="5" s="1"/>
  <c r="S160" i="5"/>
  <c r="Y160" i="5" s="1"/>
  <c r="R160" i="5"/>
  <c r="X160" i="5" s="1"/>
  <c r="C160" i="5"/>
  <c r="AH159" i="5"/>
  <c r="AG159" i="5"/>
  <c r="AE159" i="5"/>
  <c r="AF159" i="5" s="1"/>
  <c r="AB159" i="5"/>
  <c r="AA159" i="5"/>
  <c r="X159" i="5"/>
  <c r="W159" i="5"/>
  <c r="V159" i="5"/>
  <c r="AD159" i="5" s="1"/>
  <c r="U159" i="5"/>
  <c r="AC159" i="5" s="1"/>
  <c r="T159" i="5"/>
  <c r="Z159" i="5" s="1"/>
  <c r="S159" i="5"/>
  <c r="Y159" i="5" s="1"/>
  <c r="R159" i="5"/>
  <c r="C159" i="5"/>
  <c r="AG158" i="5"/>
  <c r="AE158" i="5"/>
  <c r="AH158" i="5" s="1"/>
  <c r="AC158" i="5"/>
  <c r="AB158" i="5"/>
  <c r="AA158" i="5"/>
  <c r="Z158" i="5"/>
  <c r="Y158" i="5"/>
  <c r="W158" i="5"/>
  <c r="V158" i="5"/>
  <c r="AD158" i="5" s="1"/>
  <c r="U158" i="5"/>
  <c r="T158" i="5"/>
  <c r="S158" i="5"/>
  <c r="R158" i="5"/>
  <c r="X158" i="5" s="1"/>
  <c r="C158" i="5"/>
  <c r="AG157" i="5"/>
  <c r="AE157" i="5"/>
  <c r="AH157" i="5" s="1"/>
  <c r="AD157" i="5"/>
  <c r="AB157" i="5"/>
  <c r="AA157" i="5"/>
  <c r="Z157" i="5"/>
  <c r="Y157" i="5"/>
  <c r="W157" i="5"/>
  <c r="V157" i="5"/>
  <c r="U157" i="5"/>
  <c r="AC157" i="5" s="1"/>
  <c r="T157" i="5"/>
  <c r="S157" i="5"/>
  <c r="R157" i="5"/>
  <c r="X157" i="5" s="1"/>
  <c r="C157" i="5"/>
  <c r="AG156" i="5"/>
  <c r="AF156" i="5"/>
  <c r="AE156" i="5"/>
  <c r="AH156" i="5" s="1"/>
  <c r="AD156" i="5"/>
  <c r="AB156" i="5"/>
  <c r="AA156" i="5"/>
  <c r="X156" i="5"/>
  <c r="W156" i="5"/>
  <c r="V156" i="5"/>
  <c r="U156" i="5"/>
  <c r="AC156" i="5" s="1"/>
  <c r="T156" i="5"/>
  <c r="Z156" i="5" s="1"/>
  <c r="S156" i="5"/>
  <c r="Y156" i="5" s="1"/>
  <c r="R156" i="5"/>
  <c r="C156" i="5"/>
  <c r="AH155" i="5"/>
  <c r="AG155" i="5"/>
  <c r="AE155" i="5"/>
  <c r="AF155" i="5" s="1"/>
  <c r="AB155" i="5"/>
  <c r="AA155" i="5"/>
  <c r="X155" i="5"/>
  <c r="W155" i="5"/>
  <c r="V155" i="5"/>
  <c r="AD155" i="5" s="1"/>
  <c r="U155" i="5"/>
  <c r="AC155" i="5" s="1"/>
  <c r="T155" i="5"/>
  <c r="Z155" i="5" s="1"/>
  <c r="S155" i="5"/>
  <c r="Y155" i="5" s="1"/>
  <c r="R155" i="5"/>
  <c r="C155" i="5"/>
  <c r="AH154" i="5"/>
  <c r="AG154" i="5"/>
  <c r="AE154" i="5"/>
  <c r="AF154" i="5" s="1"/>
  <c r="AB154" i="5"/>
  <c r="AA154" i="5"/>
  <c r="Y154" i="5"/>
  <c r="X154" i="5"/>
  <c r="W154" i="5"/>
  <c r="V154" i="5"/>
  <c r="AD154" i="5" s="1"/>
  <c r="U154" i="5"/>
  <c r="AC154" i="5" s="1"/>
  <c r="T154" i="5"/>
  <c r="Z154" i="5" s="1"/>
  <c r="S154" i="5"/>
  <c r="R154" i="5"/>
  <c r="C154" i="5"/>
  <c r="AG153" i="5"/>
  <c r="AE153" i="5"/>
  <c r="AC153" i="5"/>
  <c r="AB153" i="5"/>
  <c r="AA153" i="5"/>
  <c r="Z153" i="5"/>
  <c r="Y153" i="5"/>
  <c r="X153" i="5"/>
  <c r="W153" i="5"/>
  <c r="V153" i="5"/>
  <c r="AD153" i="5" s="1"/>
  <c r="U153" i="5"/>
  <c r="T153" i="5"/>
  <c r="S153" i="5"/>
  <c r="R153" i="5"/>
  <c r="C153" i="5"/>
  <c r="AG152" i="5"/>
  <c r="AE152" i="5"/>
  <c r="AD152" i="5"/>
  <c r="AC152" i="5"/>
  <c r="AB152" i="5"/>
  <c r="AA152" i="5"/>
  <c r="Z152" i="5"/>
  <c r="Y152" i="5"/>
  <c r="W152" i="5"/>
  <c r="V152" i="5"/>
  <c r="U152" i="5"/>
  <c r="T152" i="5"/>
  <c r="S152" i="5"/>
  <c r="R152" i="5"/>
  <c r="X152" i="5" s="1"/>
  <c r="C152" i="5"/>
  <c r="AG151" i="5"/>
  <c r="AE151" i="5"/>
  <c r="AH151" i="5" s="1"/>
  <c r="AD151" i="5"/>
  <c r="AC151" i="5"/>
  <c r="AB151" i="5"/>
  <c r="AA151" i="5"/>
  <c r="X151" i="5"/>
  <c r="W151" i="5"/>
  <c r="V151" i="5"/>
  <c r="U151" i="5"/>
  <c r="T151" i="5"/>
  <c r="Z151" i="5" s="1"/>
  <c r="S151" i="5"/>
  <c r="Y151" i="5" s="1"/>
  <c r="R151" i="5"/>
  <c r="C151" i="5"/>
  <c r="AG150" i="5"/>
  <c r="AH150" i="5" s="1"/>
  <c r="AF150" i="5"/>
  <c r="AE150" i="5"/>
  <c r="AB150" i="5"/>
  <c r="AA150" i="5"/>
  <c r="W150" i="5"/>
  <c r="V150" i="5"/>
  <c r="AD150" i="5" s="1"/>
  <c r="U150" i="5"/>
  <c r="AC150" i="5" s="1"/>
  <c r="T150" i="5"/>
  <c r="Z150" i="5" s="1"/>
  <c r="S150" i="5"/>
  <c r="Y150" i="5" s="1"/>
  <c r="R150" i="5"/>
  <c r="X150" i="5" s="1"/>
  <c r="C150" i="5"/>
  <c r="AH149" i="5"/>
  <c r="AG149" i="5"/>
  <c r="AE149" i="5"/>
  <c r="AF149" i="5" s="1"/>
  <c r="AD149" i="5"/>
  <c r="AB149" i="5"/>
  <c r="AA149" i="5"/>
  <c r="Z149" i="5"/>
  <c r="X149" i="5"/>
  <c r="W149" i="5"/>
  <c r="V149" i="5"/>
  <c r="U149" i="5"/>
  <c r="AC149" i="5" s="1"/>
  <c r="T149" i="5"/>
  <c r="S149" i="5"/>
  <c r="Y149" i="5" s="1"/>
  <c r="R149" i="5"/>
  <c r="C149" i="5"/>
  <c r="AG148" i="5"/>
  <c r="AE148" i="5"/>
  <c r="AH148" i="5" s="1"/>
  <c r="AD148" i="5"/>
  <c r="AC148" i="5"/>
  <c r="AB148" i="5"/>
  <c r="AA148" i="5"/>
  <c r="Z148" i="5"/>
  <c r="Y148" i="5"/>
  <c r="X148" i="5"/>
  <c r="W148" i="5"/>
  <c r="V148" i="5"/>
  <c r="U148" i="5"/>
  <c r="T148" i="5"/>
  <c r="S148" i="5"/>
  <c r="R148" i="5"/>
  <c r="C148" i="5"/>
  <c r="AG147" i="5"/>
  <c r="AH147" i="5" s="1"/>
  <c r="AE147" i="5"/>
  <c r="AF147" i="5" s="1"/>
  <c r="AD147" i="5"/>
  <c r="AB147" i="5"/>
  <c r="AA147" i="5"/>
  <c r="Z147" i="5"/>
  <c r="W147" i="5"/>
  <c r="V147" i="5"/>
  <c r="U147" i="5"/>
  <c r="AC147" i="5" s="1"/>
  <c r="T147" i="5"/>
  <c r="S147" i="5"/>
  <c r="Y147" i="5" s="1"/>
  <c r="R147" i="5"/>
  <c r="X147" i="5" s="1"/>
  <c r="C147" i="5"/>
  <c r="AG146" i="5"/>
  <c r="AE146" i="5"/>
  <c r="AH146" i="5" s="1"/>
  <c r="AD146" i="5"/>
  <c r="AC146" i="5"/>
  <c r="AB146" i="5"/>
  <c r="AA146" i="5"/>
  <c r="X146" i="5"/>
  <c r="W146" i="5"/>
  <c r="V146" i="5"/>
  <c r="U146" i="5"/>
  <c r="T146" i="5"/>
  <c r="Z146" i="5" s="1"/>
  <c r="S146" i="5"/>
  <c r="Y146" i="5" s="1"/>
  <c r="R146" i="5"/>
  <c r="C146" i="5"/>
  <c r="AG145" i="5"/>
  <c r="AE145" i="5"/>
  <c r="AH145" i="5" s="1"/>
  <c r="AB145" i="5"/>
  <c r="AA145" i="5"/>
  <c r="X145" i="5"/>
  <c r="W145" i="5"/>
  <c r="V145" i="5"/>
  <c r="AD145" i="5" s="1"/>
  <c r="U145" i="5"/>
  <c r="AC145" i="5" s="1"/>
  <c r="T145" i="5"/>
  <c r="Z145" i="5" s="1"/>
  <c r="S145" i="5"/>
  <c r="Y145" i="5" s="1"/>
  <c r="R145" i="5"/>
  <c r="C145" i="5"/>
  <c r="AG144" i="5"/>
  <c r="AE144" i="5"/>
  <c r="AF144" i="5" s="1"/>
  <c r="AD144" i="5"/>
  <c r="AB144" i="5"/>
  <c r="AA144" i="5"/>
  <c r="Y144" i="5"/>
  <c r="X144" i="5"/>
  <c r="W144" i="5"/>
  <c r="V144" i="5"/>
  <c r="U144" i="5"/>
  <c r="AC144" i="5" s="1"/>
  <c r="T144" i="5"/>
  <c r="Z144" i="5" s="1"/>
  <c r="S144" i="5"/>
  <c r="R144" i="5"/>
  <c r="C144" i="5"/>
  <c r="AG143" i="5"/>
  <c r="AE143" i="5"/>
  <c r="AF143" i="5" s="1"/>
  <c r="AC143" i="5"/>
  <c r="AB143" i="5"/>
  <c r="AA143" i="5"/>
  <c r="Z143" i="5"/>
  <c r="W143" i="5"/>
  <c r="V143" i="5"/>
  <c r="AD143" i="5" s="1"/>
  <c r="U143" i="5"/>
  <c r="T143" i="5"/>
  <c r="S143" i="5"/>
  <c r="Y143" i="5" s="1"/>
  <c r="R143" i="5"/>
  <c r="X143" i="5" s="1"/>
  <c r="C143" i="5"/>
  <c r="AH142" i="5"/>
  <c r="AG142" i="5"/>
  <c r="AE142" i="5"/>
  <c r="AF142" i="5" s="1"/>
  <c r="AD142" i="5"/>
  <c r="AC142" i="5"/>
  <c r="AB142" i="5"/>
  <c r="AA142" i="5"/>
  <c r="Z142" i="5"/>
  <c r="W142" i="5"/>
  <c r="V142" i="5"/>
  <c r="U142" i="5"/>
  <c r="T142" i="5"/>
  <c r="S142" i="5"/>
  <c r="Y142" i="5" s="1"/>
  <c r="R142" i="5"/>
  <c r="X142" i="5" s="1"/>
  <c r="C142" i="5"/>
  <c r="AG141" i="5"/>
  <c r="AF141" i="5"/>
  <c r="AE141" i="5"/>
  <c r="AH141" i="5" s="1"/>
  <c r="AB141" i="5"/>
  <c r="AA141" i="5"/>
  <c r="Y141" i="5"/>
  <c r="X141" i="5"/>
  <c r="W141" i="5"/>
  <c r="V141" i="5"/>
  <c r="AD141" i="5" s="1"/>
  <c r="U141" i="5"/>
  <c r="AC141" i="5" s="1"/>
  <c r="T141" i="5"/>
  <c r="Z141" i="5" s="1"/>
  <c r="S141" i="5"/>
  <c r="R141" i="5"/>
  <c r="C141" i="5"/>
  <c r="AH140" i="5"/>
  <c r="AG140" i="5"/>
  <c r="AE140" i="5"/>
  <c r="AF140" i="5" s="1"/>
  <c r="AB140" i="5"/>
  <c r="AA140" i="5"/>
  <c r="Y140" i="5"/>
  <c r="X140" i="5"/>
  <c r="W140" i="5"/>
  <c r="V140" i="5"/>
  <c r="AD140" i="5" s="1"/>
  <c r="U140" i="5"/>
  <c r="AC140" i="5" s="1"/>
  <c r="T140" i="5"/>
  <c r="Z140" i="5" s="1"/>
  <c r="S140" i="5"/>
  <c r="R140" i="5"/>
  <c r="C140" i="5"/>
  <c r="AH139" i="5"/>
  <c r="AG139" i="5"/>
  <c r="AE139" i="5"/>
  <c r="AF139" i="5" s="1"/>
  <c r="AB139" i="5"/>
  <c r="AA139" i="5"/>
  <c r="Z139" i="5"/>
  <c r="Y139" i="5"/>
  <c r="X139" i="5"/>
  <c r="W139" i="5"/>
  <c r="V139" i="5"/>
  <c r="AD139" i="5" s="1"/>
  <c r="U139" i="5"/>
  <c r="AC139" i="5" s="1"/>
  <c r="T139" i="5"/>
  <c r="S139" i="5"/>
  <c r="R139" i="5"/>
  <c r="C139" i="5"/>
  <c r="AH138" i="5"/>
  <c r="AG138" i="5"/>
  <c r="AE138" i="5"/>
  <c r="AF138" i="5" s="1"/>
  <c r="AD138" i="5"/>
  <c r="AC138" i="5"/>
  <c r="AB138" i="5"/>
  <c r="AA138" i="5"/>
  <c r="Z138" i="5"/>
  <c r="X138" i="5"/>
  <c r="W138" i="5"/>
  <c r="V138" i="5"/>
  <c r="U138" i="5"/>
  <c r="T138" i="5"/>
  <c r="S138" i="5"/>
  <c r="Y138" i="5" s="1"/>
  <c r="R138" i="5"/>
  <c r="C138" i="5"/>
  <c r="AG137" i="5"/>
  <c r="AH137" i="5" s="1"/>
  <c r="AF137" i="5"/>
  <c r="AE137" i="5"/>
  <c r="AD137" i="5"/>
  <c r="AB137" i="5"/>
  <c r="AA137" i="5"/>
  <c r="Z137" i="5"/>
  <c r="W137" i="5"/>
  <c r="V137" i="5"/>
  <c r="U137" i="5"/>
  <c r="AC137" i="5" s="1"/>
  <c r="T137" i="5"/>
  <c r="S137" i="5"/>
  <c r="Y137" i="5" s="1"/>
  <c r="R137" i="5"/>
  <c r="X137" i="5" s="1"/>
  <c r="C137" i="5"/>
  <c r="AH136" i="5"/>
  <c r="AG136" i="5"/>
  <c r="AE136" i="5"/>
  <c r="AF136" i="5" s="1"/>
  <c r="AD136" i="5"/>
  <c r="AC136" i="5"/>
  <c r="AB136" i="5"/>
  <c r="AA136" i="5"/>
  <c r="W136" i="5"/>
  <c r="V136" i="5"/>
  <c r="U136" i="5"/>
  <c r="T136" i="5"/>
  <c r="Z136" i="5" s="1"/>
  <c r="S136" i="5"/>
  <c r="Y136" i="5" s="1"/>
  <c r="R136" i="5"/>
  <c r="X136" i="5" s="1"/>
  <c r="C136" i="5"/>
  <c r="AG135" i="5"/>
  <c r="AE135" i="5"/>
  <c r="AH135" i="5" s="1"/>
  <c r="AB135" i="5"/>
  <c r="AA135" i="5"/>
  <c r="W135" i="5"/>
  <c r="V135" i="5"/>
  <c r="AD135" i="5" s="1"/>
  <c r="U135" i="5"/>
  <c r="AC135" i="5" s="1"/>
  <c r="T135" i="5"/>
  <c r="Z135" i="5" s="1"/>
  <c r="S135" i="5"/>
  <c r="Y135" i="5" s="1"/>
  <c r="R135" i="5"/>
  <c r="X135" i="5" s="1"/>
  <c r="C135" i="5"/>
  <c r="AG134" i="5"/>
  <c r="AE134" i="5"/>
  <c r="AF134" i="5" s="1"/>
  <c r="AD134" i="5"/>
  <c r="AB134" i="5"/>
  <c r="AA134" i="5"/>
  <c r="X134" i="5"/>
  <c r="W134" i="5"/>
  <c r="V134" i="5"/>
  <c r="U134" i="5"/>
  <c r="AC134" i="5" s="1"/>
  <c r="T134" i="5"/>
  <c r="Z134" i="5" s="1"/>
  <c r="S134" i="5"/>
  <c r="Y134" i="5" s="1"/>
  <c r="R134" i="5"/>
  <c r="C134" i="5"/>
  <c r="AG133" i="5"/>
  <c r="AE133" i="5"/>
  <c r="AF133" i="5" s="1"/>
  <c r="AD133" i="5"/>
  <c r="AC133" i="5"/>
  <c r="AB133" i="5"/>
  <c r="AA133" i="5"/>
  <c r="Z133" i="5"/>
  <c r="Y133" i="5"/>
  <c r="X133" i="5"/>
  <c r="W133" i="5"/>
  <c r="V133" i="5"/>
  <c r="U133" i="5"/>
  <c r="T133" i="5"/>
  <c r="S133" i="5"/>
  <c r="R133" i="5"/>
  <c r="C133" i="5"/>
  <c r="AG132" i="5"/>
  <c r="AH132" i="5" s="1"/>
  <c r="AE132" i="5"/>
  <c r="AF132" i="5" s="1"/>
  <c r="AC132" i="5"/>
  <c r="AB132" i="5"/>
  <c r="AA132" i="5"/>
  <c r="Z132" i="5"/>
  <c r="Y132" i="5"/>
  <c r="W132" i="5"/>
  <c r="V132" i="5"/>
  <c r="AD132" i="5" s="1"/>
  <c r="U132" i="5"/>
  <c r="T132" i="5"/>
  <c r="S132" i="5"/>
  <c r="R132" i="5"/>
  <c r="X132" i="5" s="1"/>
  <c r="C132" i="5"/>
  <c r="AG131" i="5"/>
  <c r="AE131" i="5"/>
  <c r="AH131" i="5" s="1"/>
  <c r="AD131" i="5"/>
  <c r="AB131" i="5"/>
  <c r="AA131" i="5"/>
  <c r="X131" i="5"/>
  <c r="W131" i="5"/>
  <c r="V131" i="5"/>
  <c r="U131" i="5"/>
  <c r="AC131" i="5" s="1"/>
  <c r="T131" i="5"/>
  <c r="Z131" i="5" s="1"/>
  <c r="S131" i="5"/>
  <c r="Y131" i="5" s="1"/>
  <c r="R131" i="5"/>
  <c r="C131" i="5"/>
  <c r="AG130" i="5"/>
  <c r="AF130" i="5"/>
  <c r="AE130" i="5"/>
  <c r="AH130" i="5" s="1"/>
  <c r="AB130" i="5"/>
  <c r="AA130" i="5"/>
  <c r="X130" i="5"/>
  <c r="W130" i="5"/>
  <c r="V130" i="5"/>
  <c r="AD130" i="5" s="1"/>
  <c r="U130" i="5"/>
  <c r="AC130" i="5" s="1"/>
  <c r="T130" i="5"/>
  <c r="Z130" i="5" s="1"/>
  <c r="S130" i="5"/>
  <c r="Y130" i="5" s="1"/>
  <c r="R130" i="5"/>
  <c r="C130" i="5"/>
  <c r="AG129" i="5"/>
  <c r="AE129" i="5"/>
  <c r="AF129" i="5" s="1"/>
  <c r="AB129" i="5"/>
  <c r="AA129" i="5"/>
  <c r="Y129" i="5"/>
  <c r="X129" i="5"/>
  <c r="W129" i="5"/>
  <c r="V129" i="5"/>
  <c r="AD129" i="5" s="1"/>
  <c r="U129" i="5"/>
  <c r="AC129" i="5" s="1"/>
  <c r="T129" i="5"/>
  <c r="Z129" i="5" s="1"/>
  <c r="S129" i="5"/>
  <c r="R129" i="5"/>
  <c r="C129" i="5"/>
  <c r="AH128" i="5"/>
  <c r="AG128" i="5"/>
  <c r="AE128" i="5"/>
  <c r="AF128" i="5" s="1"/>
  <c r="AC128" i="5"/>
  <c r="AB128" i="5"/>
  <c r="AA128" i="5"/>
  <c r="Z128" i="5"/>
  <c r="Y128" i="5"/>
  <c r="W128" i="5"/>
  <c r="V128" i="5"/>
  <c r="AD128" i="5" s="1"/>
  <c r="U128" i="5"/>
  <c r="T128" i="5"/>
  <c r="S128" i="5"/>
  <c r="R128" i="5"/>
  <c r="X128" i="5" s="1"/>
  <c r="C128" i="5"/>
  <c r="AG127" i="5"/>
  <c r="AE127" i="5"/>
  <c r="AH127" i="5" s="1"/>
  <c r="AD127" i="5"/>
  <c r="AC127" i="5"/>
  <c r="AB127" i="5"/>
  <c r="AA127" i="5"/>
  <c r="Z127" i="5"/>
  <c r="Y127" i="5"/>
  <c r="W127" i="5"/>
  <c r="V127" i="5"/>
  <c r="U127" i="5"/>
  <c r="T127" i="5"/>
  <c r="S127" i="5"/>
  <c r="R127" i="5"/>
  <c r="X127" i="5" s="1"/>
  <c r="C127" i="5"/>
  <c r="AG126" i="5"/>
  <c r="AH126" i="5" s="1"/>
  <c r="AE126" i="5"/>
  <c r="AF126" i="5" s="1"/>
  <c r="AB126" i="5"/>
  <c r="AA126" i="5"/>
  <c r="W126" i="5"/>
  <c r="V126" i="5"/>
  <c r="AD126" i="5" s="1"/>
  <c r="U126" i="5"/>
  <c r="AC126" i="5" s="1"/>
  <c r="T126" i="5"/>
  <c r="Z126" i="5" s="1"/>
  <c r="S126" i="5"/>
  <c r="Y126" i="5" s="1"/>
  <c r="R126" i="5"/>
  <c r="X126" i="5" s="1"/>
  <c r="C126" i="5"/>
  <c r="AG125" i="5"/>
  <c r="AE125" i="5"/>
  <c r="AH125" i="5" s="1"/>
  <c r="AB125" i="5"/>
  <c r="AA125" i="5"/>
  <c r="W125" i="5"/>
  <c r="V125" i="5"/>
  <c r="AD125" i="5" s="1"/>
  <c r="U125" i="5"/>
  <c r="AC125" i="5" s="1"/>
  <c r="T125" i="5"/>
  <c r="Z125" i="5" s="1"/>
  <c r="S125" i="5"/>
  <c r="Y125" i="5" s="1"/>
  <c r="R125" i="5"/>
  <c r="X125" i="5" s="1"/>
  <c r="C125" i="5"/>
  <c r="AG124" i="5"/>
  <c r="AE124" i="5"/>
  <c r="AF124" i="5" s="1"/>
  <c r="AB124" i="5"/>
  <c r="AA124" i="5"/>
  <c r="X124" i="5"/>
  <c r="W124" i="5"/>
  <c r="V124" i="5"/>
  <c r="AD124" i="5" s="1"/>
  <c r="U124" i="5"/>
  <c r="AC124" i="5" s="1"/>
  <c r="T124" i="5"/>
  <c r="Z124" i="5" s="1"/>
  <c r="S124" i="5"/>
  <c r="Y124" i="5" s="1"/>
  <c r="R124" i="5"/>
  <c r="C124" i="5"/>
  <c r="AG123" i="5"/>
  <c r="AE123" i="5"/>
  <c r="AF123" i="5" s="1"/>
  <c r="AD123" i="5"/>
  <c r="AC123" i="5"/>
  <c r="AB123" i="5"/>
  <c r="AA123" i="5"/>
  <c r="Z123" i="5"/>
  <c r="Y123" i="5"/>
  <c r="X123" i="5"/>
  <c r="W123" i="5"/>
  <c r="V123" i="5"/>
  <c r="U123" i="5"/>
  <c r="T123" i="5"/>
  <c r="S123" i="5"/>
  <c r="R123" i="5"/>
  <c r="C123" i="5"/>
  <c r="AG122" i="5"/>
  <c r="AH122" i="5" s="1"/>
  <c r="AF122" i="5"/>
  <c r="AE122" i="5"/>
  <c r="AB122" i="5"/>
  <c r="AA122" i="5"/>
  <c r="Z122" i="5"/>
  <c r="Y122" i="5"/>
  <c r="W122" i="5"/>
  <c r="V122" i="5"/>
  <c r="AD122" i="5" s="1"/>
  <c r="U122" i="5"/>
  <c r="AC122" i="5" s="1"/>
  <c r="T122" i="5"/>
  <c r="S122" i="5"/>
  <c r="R122" i="5"/>
  <c r="X122" i="5" s="1"/>
  <c r="C122" i="5"/>
  <c r="AH121" i="5"/>
  <c r="AG121" i="5"/>
  <c r="AE121" i="5"/>
  <c r="AF121" i="5" s="1"/>
  <c r="AD121" i="5"/>
  <c r="AC121" i="5"/>
  <c r="AB121" i="5"/>
  <c r="AA121" i="5"/>
  <c r="W121" i="5"/>
  <c r="V121" i="5"/>
  <c r="U121" i="5"/>
  <c r="T121" i="5"/>
  <c r="Z121" i="5" s="1"/>
  <c r="S121" i="5"/>
  <c r="Y121" i="5" s="1"/>
  <c r="R121" i="5"/>
  <c r="X121" i="5" s="1"/>
  <c r="C121" i="5"/>
  <c r="AG120" i="5"/>
  <c r="AF120" i="5"/>
  <c r="AE120" i="5"/>
  <c r="AH120" i="5" s="1"/>
  <c r="AB120" i="5"/>
  <c r="AA120" i="5"/>
  <c r="W120" i="5"/>
  <c r="V120" i="5"/>
  <c r="AD120" i="5" s="1"/>
  <c r="U120" i="5"/>
  <c r="AC120" i="5" s="1"/>
  <c r="T120" i="5"/>
  <c r="Z120" i="5" s="1"/>
  <c r="S120" i="5"/>
  <c r="Y120" i="5" s="1"/>
  <c r="R120" i="5"/>
  <c r="X120" i="5" s="1"/>
  <c r="C120" i="5"/>
  <c r="AG119" i="5"/>
  <c r="AE119" i="5"/>
  <c r="AF119" i="5" s="1"/>
  <c r="AD119" i="5"/>
  <c r="AB119" i="5"/>
  <c r="AA119" i="5"/>
  <c r="X119" i="5"/>
  <c r="W119" i="5"/>
  <c r="V119" i="5"/>
  <c r="U119" i="5"/>
  <c r="AC119" i="5" s="1"/>
  <c r="T119" i="5"/>
  <c r="Z119" i="5" s="1"/>
  <c r="S119" i="5"/>
  <c r="Y119" i="5" s="1"/>
  <c r="R119" i="5"/>
  <c r="C119" i="5"/>
  <c r="AG118" i="5"/>
  <c r="AE118" i="5"/>
  <c r="AF118" i="5" s="1"/>
  <c r="AC118" i="5"/>
  <c r="AB118" i="5"/>
  <c r="AA118" i="5"/>
  <c r="Z118" i="5"/>
  <c r="Y118" i="5"/>
  <c r="X118" i="5"/>
  <c r="W118" i="5"/>
  <c r="V118" i="5"/>
  <c r="AD118" i="5" s="1"/>
  <c r="U118" i="5"/>
  <c r="T118" i="5"/>
  <c r="S118" i="5"/>
  <c r="R118" i="5"/>
  <c r="C118" i="5"/>
  <c r="AH117" i="5"/>
  <c r="AG117" i="5"/>
  <c r="AE117" i="5"/>
  <c r="AF117" i="5" s="1"/>
  <c r="AD117" i="5"/>
  <c r="AC117" i="5"/>
  <c r="AB117" i="5"/>
  <c r="AA117" i="5"/>
  <c r="Z117" i="5"/>
  <c r="Y117" i="5"/>
  <c r="W117" i="5"/>
  <c r="V117" i="5"/>
  <c r="U117" i="5"/>
  <c r="T117" i="5"/>
  <c r="S117" i="5"/>
  <c r="R117" i="5"/>
  <c r="X117" i="5" s="1"/>
  <c r="C117" i="5"/>
  <c r="AG116" i="5"/>
  <c r="AH116" i="5" s="1"/>
  <c r="AF116" i="5"/>
  <c r="AE116" i="5"/>
  <c r="AD116" i="5"/>
  <c r="AB116" i="5"/>
  <c r="AA116" i="5"/>
  <c r="Y116" i="5"/>
  <c r="W116" i="5"/>
  <c r="V116" i="5"/>
  <c r="U116" i="5"/>
  <c r="AC116" i="5" s="1"/>
  <c r="T116" i="5"/>
  <c r="Z116" i="5" s="1"/>
  <c r="S116" i="5"/>
  <c r="R116" i="5"/>
  <c r="X116" i="5" s="1"/>
  <c r="C116" i="5"/>
  <c r="AH115" i="5"/>
  <c r="AG115" i="5"/>
  <c r="AE115" i="5"/>
  <c r="AF115" i="5" s="1"/>
  <c r="AB115" i="5"/>
  <c r="AA115" i="5"/>
  <c r="Y115" i="5"/>
  <c r="W115" i="5"/>
  <c r="V115" i="5"/>
  <c r="AD115" i="5" s="1"/>
  <c r="U115" i="5"/>
  <c r="AC115" i="5" s="1"/>
  <c r="T115" i="5"/>
  <c r="Z115" i="5" s="1"/>
  <c r="S115" i="5"/>
  <c r="R115" i="5"/>
  <c r="X115" i="5" s="1"/>
  <c r="C115" i="5"/>
  <c r="AH114" i="5"/>
  <c r="AG114" i="5"/>
  <c r="AE114" i="5"/>
  <c r="AF114" i="5" s="1"/>
  <c r="AB114" i="5"/>
  <c r="AA114" i="5"/>
  <c r="Z114" i="5"/>
  <c r="X114" i="5"/>
  <c r="W114" i="5"/>
  <c r="V114" i="5"/>
  <c r="AD114" i="5" s="1"/>
  <c r="U114" i="5"/>
  <c r="AC114" i="5" s="1"/>
  <c r="T114" i="5"/>
  <c r="S114" i="5"/>
  <c r="Y114" i="5" s="1"/>
  <c r="R114" i="5"/>
  <c r="C114" i="5"/>
  <c r="AG113" i="5"/>
  <c r="AE113" i="5"/>
  <c r="AF113" i="5" s="1"/>
  <c r="AD113" i="5"/>
  <c r="AC113" i="5"/>
  <c r="AB113" i="5"/>
  <c r="AA113" i="5"/>
  <c r="Z113" i="5"/>
  <c r="X113" i="5"/>
  <c r="W113" i="5"/>
  <c r="V113" i="5"/>
  <c r="U113" i="5"/>
  <c r="T113" i="5"/>
  <c r="S113" i="5"/>
  <c r="Y113" i="5" s="1"/>
  <c r="R113" i="5"/>
  <c r="C113" i="5"/>
  <c r="AG112" i="5"/>
  <c r="AE112" i="5"/>
  <c r="AH112" i="5" s="1"/>
  <c r="AB112" i="5"/>
  <c r="AA112" i="5"/>
  <c r="Z112" i="5"/>
  <c r="Y112" i="5"/>
  <c r="W112" i="5"/>
  <c r="V112" i="5"/>
  <c r="AD112" i="5" s="1"/>
  <c r="U112" i="5"/>
  <c r="AC112" i="5" s="1"/>
  <c r="T112" i="5"/>
  <c r="S112" i="5"/>
  <c r="R112" i="5"/>
  <c r="X112" i="5" s="1"/>
  <c r="C112" i="5"/>
  <c r="AG111" i="5"/>
  <c r="AH111" i="5" s="1"/>
  <c r="AE111" i="5"/>
  <c r="AF111" i="5" s="1"/>
  <c r="AC111" i="5"/>
  <c r="AB111" i="5"/>
  <c r="AA111" i="5"/>
  <c r="W111" i="5"/>
  <c r="V111" i="5"/>
  <c r="AD111" i="5" s="1"/>
  <c r="U111" i="5"/>
  <c r="T111" i="5"/>
  <c r="Z111" i="5" s="1"/>
  <c r="S111" i="5"/>
  <c r="Y111" i="5" s="1"/>
  <c r="R111" i="5"/>
  <c r="X111" i="5" s="1"/>
  <c r="C111" i="5"/>
  <c r="AG110" i="5"/>
  <c r="AE110" i="5"/>
  <c r="AH110" i="5" s="1"/>
  <c r="AB110" i="5"/>
  <c r="AA110" i="5"/>
  <c r="W110" i="5"/>
  <c r="V110" i="5"/>
  <c r="AD110" i="5" s="1"/>
  <c r="U110" i="5"/>
  <c r="AC110" i="5" s="1"/>
  <c r="T110" i="5"/>
  <c r="Z110" i="5" s="1"/>
  <c r="S110" i="5"/>
  <c r="Y110" i="5" s="1"/>
  <c r="R110" i="5"/>
  <c r="X110" i="5" s="1"/>
  <c r="C110" i="5"/>
  <c r="AG109" i="5"/>
  <c r="AE109" i="5"/>
  <c r="AF109" i="5" s="1"/>
  <c r="AD109" i="5"/>
  <c r="AB109" i="5"/>
  <c r="AA109" i="5"/>
  <c r="X109" i="5"/>
  <c r="W109" i="5"/>
  <c r="V109" i="5"/>
  <c r="U109" i="5"/>
  <c r="AC109" i="5" s="1"/>
  <c r="T109" i="5"/>
  <c r="Z109" i="5" s="1"/>
  <c r="S109" i="5"/>
  <c r="Y109" i="5" s="1"/>
  <c r="R109" i="5"/>
  <c r="C109" i="5"/>
  <c r="AG108" i="5"/>
  <c r="AE108" i="5"/>
  <c r="AF108" i="5" s="1"/>
  <c r="AC108" i="5"/>
  <c r="AB108" i="5"/>
  <c r="AA108" i="5"/>
  <c r="Z108" i="5"/>
  <c r="Y108" i="5"/>
  <c r="X108" i="5"/>
  <c r="W108" i="5"/>
  <c r="V108" i="5"/>
  <c r="AD108" i="5" s="1"/>
  <c r="U108" i="5"/>
  <c r="T108" i="5"/>
  <c r="S108" i="5"/>
  <c r="R108" i="5"/>
  <c r="C108" i="5"/>
  <c r="AG107" i="5"/>
  <c r="AH107" i="5" s="1"/>
  <c r="AF107" i="5"/>
  <c r="AE107" i="5"/>
  <c r="AC107" i="5"/>
  <c r="AB107" i="5"/>
  <c r="AA107" i="5"/>
  <c r="Z107" i="5"/>
  <c r="Y107" i="5"/>
  <c r="W107" i="5"/>
  <c r="V107" i="5"/>
  <c r="AD107" i="5" s="1"/>
  <c r="U107" i="5"/>
  <c r="T107" i="5"/>
  <c r="S107" i="5"/>
  <c r="R107" i="5"/>
  <c r="X107" i="5" s="1"/>
  <c r="C107" i="5"/>
  <c r="AG106" i="5"/>
  <c r="AE106" i="5"/>
  <c r="AH106" i="5" s="1"/>
  <c r="AD106" i="5"/>
  <c r="AC106" i="5"/>
  <c r="AB106" i="5"/>
  <c r="AA106" i="5"/>
  <c r="Y106" i="5"/>
  <c r="X106" i="5"/>
  <c r="W106" i="5"/>
  <c r="V106" i="5"/>
  <c r="U106" i="5"/>
  <c r="T106" i="5"/>
  <c r="Z106" i="5" s="1"/>
  <c r="S106" i="5"/>
  <c r="R106" i="5"/>
  <c r="C106" i="5"/>
  <c r="AG105" i="5"/>
  <c r="AH105" i="5" s="1"/>
  <c r="AE105" i="5"/>
  <c r="AF105" i="5" s="1"/>
  <c r="AB105" i="5"/>
  <c r="AA105" i="5"/>
  <c r="Y105" i="5"/>
  <c r="X105" i="5"/>
  <c r="W105" i="5"/>
  <c r="V105" i="5"/>
  <c r="AD105" i="5" s="1"/>
  <c r="U105" i="5"/>
  <c r="AC105" i="5" s="1"/>
  <c r="T105" i="5"/>
  <c r="Z105" i="5" s="1"/>
  <c r="S105" i="5"/>
  <c r="R105" i="5"/>
  <c r="C105" i="5"/>
  <c r="AH104" i="5"/>
  <c r="AG104" i="5"/>
  <c r="AE104" i="5"/>
  <c r="AF104" i="5" s="1"/>
  <c r="AD104" i="5"/>
  <c r="AB104" i="5"/>
  <c r="AA104" i="5"/>
  <c r="Z104" i="5"/>
  <c r="Y104" i="5"/>
  <c r="X104" i="5"/>
  <c r="W104" i="5"/>
  <c r="V104" i="5"/>
  <c r="U104" i="5"/>
  <c r="AC104" i="5" s="1"/>
  <c r="T104" i="5"/>
  <c r="S104" i="5"/>
  <c r="R104" i="5"/>
  <c r="C104" i="5"/>
  <c r="AH103" i="5"/>
  <c r="AG103" i="5"/>
  <c r="AE103" i="5"/>
  <c r="AF103" i="5" s="1"/>
  <c r="AC103" i="5"/>
  <c r="AB103" i="5"/>
  <c r="AA103" i="5"/>
  <c r="Z103" i="5"/>
  <c r="W103" i="5"/>
  <c r="V103" i="5"/>
  <c r="AD103" i="5" s="1"/>
  <c r="U103" i="5"/>
  <c r="T103" i="5"/>
  <c r="S103" i="5"/>
  <c r="Y103" i="5" s="1"/>
  <c r="R103" i="5"/>
  <c r="X103" i="5" s="1"/>
  <c r="C103" i="5"/>
  <c r="AG102" i="5"/>
  <c r="AE102" i="5"/>
  <c r="AH102" i="5" s="1"/>
  <c r="AD102" i="5"/>
  <c r="AB102" i="5"/>
  <c r="AA102" i="5"/>
  <c r="Z102" i="5"/>
  <c r="Y102" i="5"/>
  <c r="W102" i="5"/>
  <c r="V102" i="5"/>
  <c r="U102" i="5"/>
  <c r="AC102" i="5" s="1"/>
  <c r="T102" i="5"/>
  <c r="S102" i="5"/>
  <c r="R102" i="5"/>
  <c r="X102" i="5" s="1"/>
  <c r="C102" i="5"/>
  <c r="AG101" i="5"/>
  <c r="AH101" i="5" s="1"/>
  <c r="AF101" i="5"/>
  <c r="AE101" i="5"/>
  <c r="AB101" i="5"/>
  <c r="AA101" i="5"/>
  <c r="Y101" i="5"/>
  <c r="W101" i="5"/>
  <c r="V101" i="5"/>
  <c r="AD101" i="5" s="1"/>
  <c r="U101" i="5"/>
  <c r="AC101" i="5" s="1"/>
  <c r="T101" i="5"/>
  <c r="Z101" i="5" s="1"/>
  <c r="S101" i="5"/>
  <c r="R101" i="5"/>
  <c r="X101" i="5" s="1"/>
  <c r="C101" i="5"/>
  <c r="AH100" i="5"/>
  <c r="AG100" i="5"/>
  <c r="AE100" i="5"/>
  <c r="AF100" i="5" s="1"/>
  <c r="AB100" i="5"/>
  <c r="AA100" i="5"/>
  <c r="Y100" i="5"/>
  <c r="W100" i="5"/>
  <c r="V100" i="5"/>
  <c r="AD100" i="5" s="1"/>
  <c r="U100" i="5"/>
  <c r="AC100" i="5" s="1"/>
  <c r="T100" i="5"/>
  <c r="Z100" i="5" s="1"/>
  <c r="S100" i="5"/>
  <c r="R100" i="5"/>
  <c r="X100" i="5" s="1"/>
  <c r="C100" i="5"/>
  <c r="AH99" i="5"/>
  <c r="AG99" i="5"/>
  <c r="AE99" i="5"/>
  <c r="AF99" i="5" s="1"/>
  <c r="AB99" i="5"/>
  <c r="AA99" i="5"/>
  <c r="Z99" i="5"/>
  <c r="X99" i="5"/>
  <c r="W99" i="5"/>
  <c r="V99" i="5"/>
  <c r="AD99" i="5" s="1"/>
  <c r="U99" i="5"/>
  <c r="AC99" i="5" s="1"/>
  <c r="T99" i="5"/>
  <c r="S99" i="5"/>
  <c r="Y99" i="5" s="1"/>
  <c r="R99" i="5"/>
  <c r="C99" i="5"/>
  <c r="AG98" i="5"/>
  <c r="AE98" i="5"/>
  <c r="AF98" i="5" s="1"/>
  <c r="AD98" i="5"/>
  <c r="AC98" i="5"/>
  <c r="AB98" i="5"/>
  <c r="AA98" i="5"/>
  <c r="Z98" i="5"/>
  <c r="X98" i="5"/>
  <c r="W98" i="5"/>
  <c r="V98" i="5"/>
  <c r="U98" i="5"/>
  <c r="T98" i="5"/>
  <c r="S98" i="5"/>
  <c r="Y98" i="5" s="1"/>
  <c r="R98" i="5"/>
  <c r="C98" i="5"/>
  <c r="AG97" i="5"/>
  <c r="AF97" i="5"/>
  <c r="AE97" i="5"/>
  <c r="AH97" i="5" s="1"/>
  <c r="AB97" i="5"/>
  <c r="AA97" i="5"/>
  <c r="Z97" i="5"/>
  <c r="Y97" i="5"/>
  <c r="W97" i="5"/>
  <c r="V97" i="5"/>
  <c r="AD97" i="5" s="1"/>
  <c r="U97" i="5"/>
  <c r="AC97" i="5" s="1"/>
  <c r="T97" i="5"/>
  <c r="S97" i="5"/>
  <c r="R97" i="5"/>
  <c r="X97" i="5" s="1"/>
  <c r="C97" i="5"/>
  <c r="AH96" i="5"/>
  <c r="AG96" i="5"/>
  <c r="AE96" i="5"/>
  <c r="AF96" i="5" s="1"/>
  <c r="AD96" i="5"/>
  <c r="AC96" i="5"/>
  <c r="AB96" i="5"/>
  <c r="AA96" i="5"/>
  <c r="W96" i="5"/>
  <c r="V96" i="5"/>
  <c r="U96" i="5"/>
  <c r="T96" i="5"/>
  <c r="Z96" i="5" s="1"/>
  <c r="S96" i="5"/>
  <c r="Y96" i="5" s="1"/>
  <c r="R96" i="5"/>
  <c r="X96" i="5" s="1"/>
  <c r="C96" i="5"/>
  <c r="AG95" i="5"/>
  <c r="AH95" i="5" s="1"/>
  <c r="AF95" i="5"/>
  <c r="AE95" i="5"/>
  <c r="AB95" i="5"/>
  <c r="AA95" i="5"/>
  <c r="W95" i="5"/>
  <c r="V95" i="5"/>
  <c r="AD95" i="5" s="1"/>
  <c r="U95" i="5"/>
  <c r="AC95" i="5" s="1"/>
  <c r="T95" i="5"/>
  <c r="Z95" i="5" s="1"/>
  <c r="S95" i="5"/>
  <c r="Y95" i="5" s="1"/>
  <c r="R95" i="5"/>
  <c r="X95" i="5" s="1"/>
  <c r="C95" i="5"/>
  <c r="AG94" i="5"/>
  <c r="AE94" i="5"/>
  <c r="AF94" i="5" s="1"/>
  <c r="AD94" i="5"/>
  <c r="AB94" i="5"/>
  <c r="AA94" i="5"/>
  <c r="X94" i="5"/>
  <c r="W94" i="5"/>
  <c r="V94" i="5"/>
  <c r="U94" i="5"/>
  <c r="AC94" i="5" s="1"/>
  <c r="T94" i="5"/>
  <c r="Z94" i="5" s="1"/>
  <c r="S94" i="5"/>
  <c r="Y94" i="5" s="1"/>
  <c r="R94" i="5"/>
  <c r="C94" i="5"/>
  <c r="AG93" i="5"/>
  <c r="AH93" i="5" s="1"/>
  <c r="AE93" i="5"/>
  <c r="AF93" i="5" s="1"/>
  <c r="AC93" i="5"/>
  <c r="AB93" i="5"/>
  <c r="AA93" i="5"/>
  <c r="Z93" i="5"/>
  <c r="W93" i="5"/>
  <c r="V93" i="5"/>
  <c r="AD93" i="5" s="1"/>
  <c r="U93" i="5"/>
  <c r="T93" i="5"/>
  <c r="S93" i="5"/>
  <c r="Y93" i="5" s="1"/>
  <c r="R93" i="5"/>
  <c r="X93" i="5" s="1"/>
  <c r="C93" i="5"/>
  <c r="AG92" i="5"/>
  <c r="AE92" i="5"/>
  <c r="AH92" i="5" s="1"/>
  <c r="AD92" i="5"/>
  <c r="AC92" i="5"/>
  <c r="AB92" i="5"/>
  <c r="AA92" i="5"/>
  <c r="Z92" i="5"/>
  <c r="W92" i="5"/>
  <c r="V92" i="5"/>
  <c r="U92" i="5"/>
  <c r="T92" i="5"/>
  <c r="S92" i="5"/>
  <c r="Y92" i="5" s="1"/>
  <c r="R92" i="5"/>
  <c r="X92" i="5" s="1"/>
  <c r="C92" i="5"/>
  <c r="AG91" i="5"/>
  <c r="AE91" i="5"/>
  <c r="AH91" i="5" s="1"/>
  <c r="AB91" i="5"/>
  <c r="AA91" i="5"/>
  <c r="Y91" i="5"/>
  <c r="X91" i="5"/>
  <c r="W91" i="5"/>
  <c r="V91" i="5"/>
  <c r="AD91" i="5" s="1"/>
  <c r="U91" i="5"/>
  <c r="AC91" i="5" s="1"/>
  <c r="T91" i="5"/>
  <c r="Z91" i="5" s="1"/>
  <c r="S91" i="5"/>
  <c r="R91" i="5"/>
  <c r="C91" i="5"/>
  <c r="AG90" i="5"/>
  <c r="AH90" i="5" s="1"/>
  <c r="AE90" i="5"/>
  <c r="AF90" i="5" s="1"/>
  <c r="AB90" i="5"/>
  <c r="AA90" i="5"/>
  <c r="Y90" i="5"/>
  <c r="X90" i="5"/>
  <c r="W90" i="5"/>
  <c r="V90" i="5"/>
  <c r="AD90" i="5" s="1"/>
  <c r="U90" i="5"/>
  <c r="AC90" i="5" s="1"/>
  <c r="T90" i="5"/>
  <c r="Z90" i="5" s="1"/>
  <c r="S90" i="5"/>
  <c r="R90" i="5"/>
  <c r="C90" i="5"/>
  <c r="AH89" i="5"/>
  <c r="AG89" i="5"/>
  <c r="AE89" i="5"/>
  <c r="AF89" i="5" s="1"/>
  <c r="AB89" i="5"/>
  <c r="AA89" i="5"/>
  <c r="Z89" i="5"/>
  <c r="Y89" i="5"/>
  <c r="X89" i="5"/>
  <c r="W89" i="5"/>
  <c r="V89" i="5"/>
  <c r="AD89" i="5" s="1"/>
  <c r="U89" i="5"/>
  <c r="AC89" i="5" s="1"/>
  <c r="T89" i="5"/>
  <c r="S89" i="5"/>
  <c r="R89" i="5"/>
  <c r="C89" i="5"/>
  <c r="AH88" i="5"/>
  <c r="AG88" i="5"/>
  <c r="AE88" i="5"/>
  <c r="AF88" i="5" s="1"/>
  <c r="AC88" i="5"/>
  <c r="AB88" i="5"/>
  <c r="AA88" i="5"/>
  <c r="Z88" i="5"/>
  <c r="W88" i="5"/>
  <c r="V88" i="5"/>
  <c r="AD88" i="5" s="1"/>
  <c r="U88" i="5"/>
  <c r="T88" i="5"/>
  <c r="S88" i="5"/>
  <c r="Y88" i="5" s="1"/>
  <c r="R88" i="5"/>
  <c r="X88" i="5" s="1"/>
  <c r="C88" i="5"/>
  <c r="AG87" i="5"/>
  <c r="AF87" i="5"/>
  <c r="AE87" i="5"/>
  <c r="AH87" i="5" s="1"/>
  <c r="AB87" i="5"/>
  <c r="AA87" i="5"/>
  <c r="Z87" i="5"/>
  <c r="Y87" i="5"/>
  <c r="W87" i="5"/>
  <c r="V87" i="5"/>
  <c r="AD87" i="5" s="1"/>
  <c r="U87" i="5"/>
  <c r="AC87" i="5" s="1"/>
  <c r="T87" i="5"/>
  <c r="S87" i="5"/>
  <c r="R87" i="5"/>
  <c r="X87" i="5" s="1"/>
  <c r="C87" i="5"/>
  <c r="AH86" i="5"/>
  <c r="AG86" i="5"/>
  <c r="AF86" i="5"/>
  <c r="AE86" i="5"/>
  <c r="AC86" i="5"/>
  <c r="AB86" i="5"/>
  <c r="AA86" i="5"/>
  <c r="Y86" i="5"/>
  <c r="W86" i="5"/>
  <c r="V86" i="5"/>
  <c r="AD86" i="5" s="1"/>
  <c r="U86" i="5"/>
  <c r="T86" i="5"/>
  <c r="Z86" i="5" s="1"/>
  <c r="S86" i="5"/>
  <c r="R86" i="5"/>
  <c r="X86" i="5" s="1"/>
  <c r="C86" i="5"/>
  <c r="AG85" i="5"/>
  <c r="AE85" i="5"/>
  <c r="AH85" i="5" s="1"/>
  <c r="AB85" i="5"/>
  <c r="AA85" i="5"/>
  <c r="Z85" i="5"/>
  <c r="W85" i="5"/>
  <c r="V85" i="5"/>
  <c r="AD85" i="5" s="1"/>
  <c r="U85" i="5"/>
  <c r="AC85" i="5" s="1"/>
  <c r="T85" i="5"/>
  <c r="S85" i="5"/>
  <c r="Y85" i="5" s="1"/>
  <c r="R85" i="5"/>
  <c r="X85" i="5" s="1"/>
  <c r="C85" i="5"/>
  <c r="AG84" i="5"/>
  <c r="AE84" i="5"/>
  <c r="AF84" i="5" s="1"/>
  <c r="AD84" i="5"/>
  <c r="AB84" i="5"/>
  <c r="AA84" i="5"/>
  <c r="Y84" i="5"/>
  <c r="W84" i="5"/>
  <c r="V84" i="5"/>
  <c r="U84" i="5"/>
  <c r="AC84" i="5" s="1"/>
  <c r="T84" i="5"/>
  <c r="Z84" i="5" s="1"/>
  <c r="S84" i="5"/>
  <c r="R84" i="5"/>
  <c r="X84" i="5" s="1"/>
  <c r="C84" i="5"/>
  <c r="AH83" i="5"/>
  <c r="AG83" i="5"/>
  <c r="AE83" i="5"/>
  <c r="AF83" i="5" s="1"/>
  <c r="AD83" i="5"/>
  <c r="AC83" i="5"/>
  <c r="AB83" i="5"/>
  <c r="AA83" i="5"/>
  <c r="X83" i="5"/>
  <c r="W83" i="5"/>
  <c r="V83" i="5"/>
  <c r="U83" i="5"/>
  <c r="T83" i="5"/>
  <c r="Z83" i="5" s="1"/>
  <c r="S83" i="5"/>
  <c r="Y83" i="5" s="1"/>
  <c r="R83" i="5"/>
  <c r="C83" i="5"/>
  <c r="AG82" i="5"/>
  <c r="AE82" i="5"/>
  <c r="AH82" i="5" s="1"/>
  <c r="AB82" i="5"/>
  <c r="AA82" i="5"/>
  <c r="Z82" i="5"/>
  <c r="Y82" i="5"/>
  <c r="W82" i="5"/>
  <c r="V82" i="5"/>
  <c r="AD82" i="5" s="1"/>
  <c r="U82" i="5"/>
  <c r="AC82" i="5" s="1"/>
  <c r="T82" i="5"/>
  <c r="S82" i="5"/>
  <c r="R82" i="5"/>
  <c r="X82" i="5" s="1"/>
  <c r="C82" i="5"/>
  <c r="AH81" i="5"/>
  <c r="AG81" i="5"/>
  <c r="AE81" i="5"/>
  <c r="AF81" i="5" s="1"/>
  <c r="AD81" i="5"/>
  <c r="AC81" i="5"/>
  <c r="AB81" i="5"/>
  <c r="AA81" i="5"/>
  <c r="X81" i="5"/>
  <c r="W81" i="5"/>
  <c r="V81" i="5"/>
  <c r="U81" i="5"/>
  <c r="T81" i="5"/>
  <c r="Z81" i="5" s="1"/>
  <c r="S81" i="5"/>
  <c r="Y81" i="5" s="1"/>
  <c r="R81" i="5"/>
  <c r="C81" i="5"/>
  <c r="AG80" i="5"/>
  <c r="AF80" i="5"/>
  <c r="AE80" i="5"/>
  <c r="AH80" i="5" s="1"/>
  <c r="AC80" i="5"/>
  <c r="AB80" i="5"/>
  <c r="AA80" i="5"/>
  <c r="Z80" i="5"/>
  <c r="Y80" i="5"/>
  <c r="W80" i="5"/>
  <c r="V80" i="5"/>
  <c r="AD80" i="5" s="1"/>
  <c r="U80" i="5"/>
  <c r="T80" i="5"/>
  <c r="S80" i="5"/>
  <c r="R80" i="5"/>
  <c r="X80" i="5" s="1"/>
  <c r="C80" i="5"/>
  <c r="AG79" i="5"/>
  <c r="AE79" i="5"/>
  <c r="AH79" i="5" s="1"/>
  <c r="AD79" i="5"/>
  <c r="AB79" i="5"/>
  <c r="AA79" i="5"/>
  <c r="Y79" i="5"/>
  <c r="W79" i="5"/>
  <c r="V79" i="5"/>
  <c r="U79" i="5"/>
  <c r="AC79" i="5" s="1"/>
  <c r="T79" i="5"/>
  <c r="Z79" i="5" s="1"/>
  <c r="S79" i="5"/>
  <c r="R79" i="5"/>
  <c r="X79" i="5" s="1"/>
  <c r="C79" i="5"/>
  <c r="AH78" i="5"/>
  <c r="AG78" i="5"/>
  <c r="AE78" i="5"/>
  <c r="AF78" i="5" s="1"/>
  <c r="AD78" i="5"/>
  <c r="AC78" i="5"/>
  <c r="AB78" i="5"/>
  <c r="AA78" i="5"/>
  <c r="X78" i="5"/>
  <c r="W78" i="5"/>
  <c r="V78" i="5"/>
  <c r="U78" i="5"/>
  <c r="T78" i="5"/>
  <c r="Z78" i="5" s="1"/>
  <c r="S78" i="5"/>
  <c r="Y78" i="5" s="1"/>
  <c r="R78" i="5"/>
  <c r="C78" i="5"/>
  <c r="AG77" i="5"/>
  <c r="AE77" i="5"/>
  <c r="AH77" i="5" s="1"/>
  <c r="AB77" i="5"/>
  <c r="AA77" i="5"/>
  <c r="Z77" i="5"/>
  <c r="Y77" i="5"/>
  <c r="W77" i="5"/>
  <c r="V77" i="5"/>
  <c r="AD77" i="5" s="1"/>
  <c r="U77" i="5"/>
  <c r="AC77" i="5" s="1"/>
  <c r="T77" i="5"/>
  <c r="S77" i="5"/>
  <c r="R77" i="5"/>
  <c r="X77" i="5" s="1"/>
  <c r="C77" i="5"/>
  <c r="AH76" i="5"/>
  <c r="AG76" i="5"/>
  <c r="AE76" i="5"/>
  <c r="AF76" i="5" s="1"/>
  <c r="AD76" i="5"/>
  <c r="AC76" i="5"/>
  <c r="AB76" i="5"/>
  <c r="AA76" i="5"/>
  <c r="X76" i="5"/>
  <c r="W76" i="5"/>
  <c r="V76" i="5"/>
  <c r="U76" i="5"/>
  <c r="T76" i="5"/>
  <c r="Z76" i="5" s="1"/>
  <c r="S76" i="5"/>
  <c r="Y76" i="5" s="1"/>
  <c r="R76" i="5"/>
  <c r="C76" i="5"/>
  <c r="AG75" i="5"/>
  <c r="AF75" i="5"/>
  <c r="AE75" i="5"/>
  <c r="AH75" i="5" s="1"/>
  <c r="AC75" i="5"/>
  <c r="AB75" i="5"/>
  <c r="AA75" i="5"/>
  <c r="Z75" i="5"/>
  <c r="Y75" i="5"/>
  <c r="W75" i="5"/>
  <c r="V75" i="5"/>
  <c r="AD75" i="5" s="1"/>
  <c r="U75" i="5"/>
  <c r="T75" i="5"/>
  <c r="S75" i="5"/>
  <c r="R75" i="5"/>
  <c r="X75" i="5" s="1"/>
  <c r="C75" i="5"/>
  <c r="AG74" i="5"/>
  <c r="AE74" i="5"/>
  <c r="AH74" i="5" s="1"/>
  <c r="AD74" i="5"/>
  <c r="AB74" i="5"/>
  <c r="AA74" i="5"/>
  <c r="Y74" i="5"/>
  <c r="W74" i="5"/>
  <c r="V74" i="5"/>
  <c r="U74" i="5"/>
  <c r="AC74" i="5" s="1"/>
  <c r="T74" i="5"/>
  <c r="Z74" i="5" s="1"/>
  <c r="S74" i="5"/>
  <c r="R74" i="5"/>
  <c r="X74" i="5" s="1"/>
  <c r="C74" i="5"/>
  <c r="AH73" i="5"/>
  <c r="AG73" i="5"/>
  <c r="AE73" i="5"/>
  <c r="AF73" i="5" s="1"/>
  <c r="AD73" i="5"/>
  <c r="AC73" i="5"/>
  <c r="AB73" i="5"/>
  <c r="AA73" i="5"/>
  <c r="X73" i="5"/>
  <c r="W73" i="5"/>
  <c r="V73" i="5"/>
  <c r="U73" i="5"/>
  <c r="T73" i="5"/>
  <c r="Z73" i="5" s="1"/>
  <c r="S73" i="5"/>
  <c r="Y73" i="5" s="1"/>
  <c r="R73" i="5"/>
  <c r="C73" i="5"/>
  <c r="AG72" i="5"/>
  <c r="AE72" i="5"/>
  <c r="AH72" i="5" s="1"/>
  <c r="AB72" i="5"/>
  <c r="AA72" i="5"/>
  <c r="Z72" i="5"/>
  <c r="W72" i="5"/>
  <c r="V72" i="5"/>
  <c r="AD72" i="5" s="1"/>
  <c r="U72" i="5"/>
  <c r="AC72" i="5" s="1"/>
  <c r="T72" i="5"/>
  <c r="S72" i="5"/>
  <c r="Y72" i="5" s="1"/>
  <c r="R72" i="5"/>
  <c r="X72" i="5" s="1"/>
  <c r="C72" i="5"/>
  <c r="AH71" i="5"/>
  <c r="AG71" i="5"/>
  <c r="AE71" i="5"/>
  <c r="AF71" i="5" s="1"/>
  <c r="AD71" i="5"/>
  <c r="AC71" i="5"/>
  <c r="AB71" i="5"/>
  <c r="AA71" i="5"/>
  <c r="X71" i="5"/>
  <c r="W71" i="5"/>
  <c r="V71" i="5"/>
  <c r="U71" i="5"/>
  <c r="T71" i="5"/>
  <c r="Z71" i="5" s="1"/>
  <c r="S71" i="5"/>
  <c r="Y71" i="5" s="1"/>
  <c r="R71" i="5"/>
  <c r="C71" i="5"/>
  <c r="AG70" i="5"/>
  <c r="AF70" i="5"/>
  <c r="AE70" i="5"/>
  <c r="AH70" i="5" s="1"/>
  <c r="AC70" i="5"/>
  <c r="AB70" i="5"/>
  <c r="AA70" i="5"/>
  <c r="Z70" i="5"/>
  <c r="Y70" i="5"/>
  <c r="W70" i="5"/>
  <c r="V70" i="5"/>
  <c r="AD70" i="5" s="1"/>
  <c r="U70" i="5"/>
  <c r="T70" i="5"/>
  <c r="S70" i="5"/>
  <c r="R70" i="5"/>
  <c r="X70" i="5" s="1"/>
  <c r="C70" i="5"/>
  <c r="AG69" i="5"/>
  <c r="AE69" i="5"/>
  <c r="AH69" i="5" s="1"/>
  <c r="AD69" i="5"/>
  <c r="AB69" i="5"/>
  <c r="AA69" i="5"/>
  <c r="Y69" i="5"/>
  <c r="W69" i="5"/>
  <c r="V69" i="5"/>
  <c r="U69" i="5"/>
  <c r="AC69" i="5" s="1"/>
  <c r="T69" i="5"/>
  <c r="Z69" i="5" s="1"/>
  <c r="S69" i="5"/>
  <c r="R69" i="5"/>
  <c r="X69" i="5" s="1"/>
  <c r="C69" i="5"/>
  <c r="AH68" i="5"/>
  <c r="AG68" i="5"/>
  <c r="AE68" i="5"/>
  <c r="AF68" i="5" s="1"/>
  <c r="AD68" i="5"/>
  <c r="AC68" i="5"/>
  <c r="AB68" i="5"/>
  <c r="AA68" i="5"/>
  <c r="X68" i="5"/>
  <c r="W68" i="5"/>
  <c r="V68" i="5"/>
  <c r="U68" i="5"/>
  <c r="T68" i="5"/>
  <c r="Z68" i="5" s="1"/>
  <c r="S68" i="5"/>
  <c r="Y68" i="5" s="1"/>
  <c r="R68" i="5"/>
  <c r="C68" i="5"/>
  <c r="AG67" i="5"/>
  <c r="AE67" i="5"/>
  <c r="AH67" i="5" s="1"/>
  <c r="AB67" i="5"/>
  <c r="AA67" i="5"/>
  <c r="Z67" i="5"/>
  <c r="W67" i="5"/>
  <c r="V67" i="5"/>
  <c r="AD67" i="5" s="1"/>
  <c r="U67" i="5"/>
  <c r="AC67" i="5" s="1"/>
  <c r="T67" i="5"/>
  <c r="S67" i="5"/>
  <c r="Y67" i="5" s="1"/>
  <c r="R67" i="5"/>
  <c r="X67" i="5" s="1"/>
  <c r="C67" i="5"/>
  <c r="AH66" i="5"/>
  <c r="AG66" i="5"/>
  <c r="AE66" i="5"/>
  <c r="AF66" i="5" s="1"/>
  <c r="AD66" i="5"/>
  <c r="AC66" i="5"/>
  <c r="AB66" i="5"/>
  <c r="AA66" i="5"/>
  <c r="X66" i="5"/>
  <c r="W66" i="5"/>
  <c r="V66" i="5"/>
  <c r="U66" i="5"/>
  <c r="T66" i="5"/>
  <c r="Z66" i="5" s="1"/>
  <c r="S66" i="5"/>
  <c r="Y66" i="5" s="1"/>
  <c r="R66" i="5"/>
  <c r="C66" i="5"/>
  <c r="AG65" i="5"/>
  <c r="AF65" i="5"/>
  <c r="AE65" i="5"/>
  <c r="AH65" i="5" s="1"/>
  <c r="AC65" i="5"/>
  <c r="AB65" i="5"/>
  <c r="AA65" i="5"/>
  <c r="Z65" i="5"/>
  <c r="Y65" i="5"/>
  <c r="W65" i="5"/>
  <c r="V65" i="5"/>
  <c r="AD65" i="5" s="1"/>
  <c r="U65" i="5"/>
  <c r="T65" i="5"/>
  <c r="S65" i="5"/>
  <c r="R65" i="5"/>
  <c r="X65" i="5" s="1"/>
  <c r="C65" i="5"/>
  <c r="AG64" i="5"/>
  <c r="AE64" i="5"/>
  <c r="AH64" i="5" s="1"/>
  <c r="AD64" i="5"/>
  <c r="AB64" i="5"/>
  <c r="AA64" i="5"/>
  <c r="Y64" i="5"/>
  <c r="W64" i="5"/>
  <c r="V64" i="5"/>
  <c r="U64" i="5"/>
  <c r="AC64" i="5" s="1"/>
  <c r="T64" i="5"/>
  <c r="Z64" i="5" s="1"/>
  <c r="S64" i="5"/>
  <c r="R64" i="5"/>
  <c r="X64" i="5" s="1"/>
  <c r="C64" i="5"/>
  <c r="AH63" i="5"/>
  <c r="AG63" i="5"/>
  <c r="AE63" i="5"/>
  <c r="AF63" i="5" s="1"/>
  <c r="AD63" i="5"/>
  <c r="AC63" i="5"/>
  <c r="AB63" i="5"/>
  <c r="AA63" i="5"/>
  <c r="X63" i="5"/>
  <c r="W63" i="5"/>
  <c r="V63" i="5"/>
  <c r="U63" i="5"/>
  <c r="T63" i="5"/>
  <c r="Z63" i="5" s="1"/>
  <c r="S63" i="5"/>
  <c r="Y63" i="5" s="1"/>
  <c r="R63" i="5"/>
  <c r="C63" i="5"/>
  <c r="AG62" i="5"/>
  <c r="AE62" i="5"/>
  <c r="AH62" i="5" s="1"/>
  <c r="AB62" i="5"/>
  <c r="AA62" i="5"/>
  <c r="Z62" i="5"/>
  <c r="W62" i="5"/>
  <c r="V62" i="5"/>
  <c r="AD62" i="5" s="1"/>
  <c r="U62" i="5"/>
  <c r="AC62" i="5" s="1"/>
  <c r="T62" i="5"/>
  <c r="S62" i="5"/>
  <c r="Y62" i="5" s="1"/>
  <c r="R62" i="5"/>
  <c r="X62" i="5" s="1"/>
  <c r="C62" i="5"/>
  <c r="AH61" i="5"/>
  <c r="AG61" i="5"/>
  <c r="AE61" i="5"/>
  <c r="AF61" i="5" s="1"/>
  <c r="AD61" i="5"/>
  <c r="AC61" i="5"/>
  <c r="AB61" i="5"/>
  <c r="AA61" i="5"/>
  <c r="X61" i="5"/>
  <c r="W61" i="5"/>
  <c r="V61" i="5"/>
  <c r="U61" i="5"/>
  <c r="T61" i="5"/>
  <c r="Z61" i="5" s="1"/>
  <c r="S61" i="5"/>
  <c r="Y61" i="5" s="1"/>
  <c r="R61" i="5"/>
  <c r="C61" i="5"/>
  <c r="AG60" i="5"/>
  <c r="AF60" i="5"/>
  <c r="AE60" i="5"/>
  <c r="AH60" i="5" s="1"/>
  <c r="AC60" i="5"/>
  <c r="AB60" i="5"/>
  <c r="AA60" i="5"/>
  <c r="Z60" i="5"/>
  <c r="Y60" i="5"/>
  <c r="W60" i="5"/>
  <c r="V60" i="5"/>
  <c r="AD60" i="5" s="1"/>
  <c r="U60" i="5"/>
  <c r="T60" i="5"/>
  <c r="S60" i="5"/>
  <c r="R60" i="5"/>
  <c r="X60" i="5" s="1"/>
  <c r="C60" i="5"/>
  <c r="AG59" i="5"/>
  <c r="AE59" i="5"/>
  <c r="AH59" i="5" s="1"/>
  <c r="AD59" i="5"/>
  <c r="AB59" i="5"/>
  <c r="AA59" i="5"/>
  <c r="Y59" i="5"/>
  <c r="W59" i="5"/>
  <c r="V59" i="5"/>
  <c r="U59" i="5"/>
  <c r="AC59" i="5" s="1"/>
  <c r="T59" i="5"/>
  <c r="Z59" i="5" s="1"/>
  <c r="S59" i="5"/>
  <c r="R59" i="5"/>
  <c r="X59" i="5" s="1"/>
  <c r="C59" i="5"/>
  <c r="AH58" i="5"/>
  <c r="AG58" i="5"/>
  <c r="AE58" i="5"/>
  <c r="AF58" i="5" s="1"/>
  <c r="AD58" i="5"/>
  <c r="AC58" i="5"/>
  <c r="AB58" i="5"/>
  <c r="AA58" i="5"/>
  <c r="X58" i="5"/>
  <c r="W58" i="5"/>
  <c r="V58" i="5"/>
  <c r="U58" i="5"/>
  <c r="T58" i="5"/>
  <c r="Z58" i="5" s="1"/>
  <c r="S58" i="5"/>
  <c r="Y58" i="5" s="1"/>
  <c r="R58" i="5"/>
  <c r="C58" i="5"/>
  <c r="AG57" i="5"/>
  <c r="AE57" i="5"/>
  <c r="AH57" i="5" s="1"/>
  <c r="AB57" i="5"/>
  <c r="AA57" i="5"/>
  <c r="Z57" i="5"/>
  <c r="W57" i="5"/>
  <c r="V57" i="5"/>
  <c r="AD57" i="5" s="1"/>
  <c r="U57" i="5"/>
  <c r="AC57" i="5" s="1"/>
  <c r="T57" i="5"/>
  <c r="S57" i="5"/>
  <c r="Y57" i="5" s="1"/>
  <c r="R57" i="5"/>
  <c r="X57" i="5" s="1"/>
  <c r="C57" i="5"/>
  <c r="AH56" i="5"/>
  <c r="AG56" i="5"/>
  <c r="AE56" i="5"/>
  <c r="AF56" i="5" s="1"/>
  <c r="AD56" i="5"/>
  <c r="AC56" i="5"/>
  <c r="AB56" i="5"/>
  <c r="AA56" i="5"/>
  <c r="X56" i="5"/>
  <c r="W56" i="5"/>
  <c r="V56" i="5"/>
  <c r="U56" i="5"/>
  <c r="T56" i="5"/>
  <c r="Z56" i="5" s="1"/>
  <c r="S56" i="5"/>
  <c r="Y56" i="5" s="1"/>
  <c r="R56" i="5"/>
  <c r="C56" i="5"/>
  <c r="AG55" i="5"/>
  <c r="AF55" i="5"/>
  <c r="AE55" i="5"/>
  <c r="AH55" i="5" s="1"/>
  <c r="AC55" i="5"/>
  <c r="AB55" i="5"/>
  <c r="AA55" i="5"/>
  <c r="Z55" i="5"/>
  <c r="Y55" i="5"/>
  <c r="W55" i="5"/>
  <c r="V55" i="5"/>
  <c r="AD55" i="5" s="1"/>
  <c r="U55" i="5"/>
  <c r="T55" i="5"/>
  <c r="S55" i="5"/>
  <c r="R55" i="5"/>
  <c r="X55" i="5" s="1"/>
  <c r="C55" i="5"/>
  <c r="AG54" i="5"/>
  <c r="AE54" i="5"/>
  <c r="AH54" i="5" s="1"/>
  <c r="AD54" i="5"/>
  <c r="AB54" i="5"/>
  <c r="AA54" i="5"/>
  <c r="Y54" i="5"/>
  <c r="W54" i="5"/>
  <c r="V54" i="5"/>
  <c r="U54" i="5"/>
  <c r="AC54" i="5" s="1"/>
  <c r="T54" i="5"/>
  <c r="Z54" i="5" s="1"/>
  <c r="S54" i="5"/>
  <c r="R54" i="5"/>
  <c r="X54" i="5" s="1"/>
  <c r="C54" i="5"/>
  <c r="AH53" i="5"/>
  <c r="AG53" i="5"/>
  <c r="AE53" i="5"/>
  <c r="AF53" i="5" s="1"/>
  <c r="AD53" i="5"/>
  <c r="AC53" i="5"/>
  <c r="AB53" i="5"/>
  <c r="AA53" i="5"/>
  <c r="X53" i="5"/>
  <c r="W53" i="5"/>
  <c r="V53" i="5"/>
  <c r="U53" i="5"/>
  <c r="T53" i="5"/>
  <c r="Z53" i="5" s="1"/>
  <c r="S53" i="5"/>
  <c r="Y53" i="5" s="1"/>
  <c r="R53" i="5"/>
  <c r="C53" i="5"/>
  <c r="AG52" i="5"/>
  <c r="AE52" i="5"/>
  <c r="AH52" i="5" s="1"/>
  <c r="AB52" i="5"/>
  <c r="AA52" i="5"/>
  <c r="Z52" i="5"/>
  <c r="W52" i="5"/>
  <c r="V52" i="5"/>
  <c r="AD52" i="5" s="1"/>
  <c r="U52" i="5"/>
  <c r="AC52" i="5" s="1"/>
  <c r="T52" i="5"/>
  <c r="S52" i="5"/>
  <c r="Y52" i="5" s="1"/>
  <c r="R52" i="5"/>
  <c r="X52" i="5" s="1"/>
  <c r="C52" i="5"/>
  <c r="AH51" i="5"/>
  <c r="AG51" i="5"/>
  <c r="AE51" i="5"/>
  <c r="AF51" i="5" s="1"/>
  <c r="AD51" i="5"/>
  <c r="AC51" i="5"/>
  <c r="AB51" i="5"/>
  <c r="AA51" i="5"/>
  <c r="X51" i="5"/>
  <c r="W51" i="5"/>
  <c r="V51" i="5"/>
  <c r="U51" i="5"/>
  <c r="T51" i="5"/>
  <c r="Z51" i="5" s="1"/>
  <c r="S51" i="5"/>
  <c r="Y51" i="5" s="1"/>
  <c r="R51" i="5"/>
  <c r="C51" i="5"/>
  <c r="AG50" i="5"/>
  <c r="AF50" i="5"/>
  <c r="AE50" i="5"/>
  <c r="AH50" i="5" s="1"/>
  <c r="AC50" i="5"/>
  <c r="AB50" i="5"/>
  <c r="AA50" i="5"/>
  <c r="Z50" i="5"/>
  <c r="Y50" i="5"/>
  <c r="W50" i="5"/>
  <c r="V50" i="5"/>
  <c r="AD50" i="5" s="1"/>
  <c r="U50" i="5"/>
  <c r="T50" i="5"/>
  <c r="S50" i="5"/>
  <c r="R50" i="5"/>
  <c r="X50" i="5" s="1"/>
  <c r="C50" i="5"/>
  <c r="AG49" i="5"/>
  <c r="AE49" i="5"/>
  <c r="AH49" i="5" s="1"/>
  <c r="AD49" i="5"/>
  <c r="AB49" i="5"/>
  <c r="AA49" i="5"/>
  <c r="Y49" i="5"/>
  <c r="W49" i="5"/>
  <c r="V49" i="5"/>
  <c r="U49" i="5"/>
  <c r="AC49" i="5" s="1"/>
  <c r="T49" i="5"/>
  <c r="Z49" i="5" s="1"/>
  <c r="S49" i="5"/>
  <c r="R49" i="5"/>
  <c r="X49" i="5" s="1"/>
  <c r="C49" i="5"/>
  <c r="AH48" i="5"/>
  <c r="AG48" i="5"/>
  <c r="AE48" i="5"/>
  <c r="AF48" i="5" s="1"/>
  <c r="AD48" i="5"/>
  <c r="AC48" i="5"/>
  <c r="AB48" i="5"/>
  <c r="AA48" i="5"/>
  <c r="X48" i="5"/>
  <c r="W48" i="5"/>
  <c r="V48" i="5"/>
  <c r="U48" i="5"/>
  <c r="T48" i="5"/>
  <c r="Z48" i="5" s="1"/>
  <c r="S48" i="5"/>
  <c r="Y48" i="5" s="1"/>
  <c r="R48" i="5"/>
  <c r="C48" i="5"/>
  <c r="AG47" i="5"/>
  <c r="AE47" i="5"/>
  <c r="AH47" i="5" s="1"/>
  <c r="AB47" i="5"/>
  <c r="AA47" i="5"/>
  <c r="Z47" i="5"/>
  <c r="W47" i="5"/>
  <c r="V47" i="5"/>
  <c r="AD47" i="5" s="1"/>
  <c r="U47" i="5"/>
  <c r="AC47" i="5" s="1"/>
  <c r="T47" i="5"/>
  <c r="S47" i="5"/>
  <c r="Y47" i="5" s="1"/>
  <c r="R47" i="5"/>
  <c r="X47" i="5" s="1"/>
  <c r="C47" i="5"/>
  <c r="AH46" i="5"/>
  <c r="AG46" i="5"/>
  <c r="AE46" i="5"/>
  <c r="AF46" i="5" s="1"/>
  <c r="AD46" i="5"/>
  <c r="AC46" i="5"/>
  <c r="AB46" i="5"/>
  <c r="AA46" i="5"/>
  <c r="X46" i="5"/>
  <c r="W46" i="5"/>
  <c r="V46" i="5"/>
  <c r="U46" i="5"/>
  <c r="T46" i="5"/>
  <c r="Z46" i="5" s="1"/>
  <c r="S46" i="5"/>
  <c r="Y46" i="5" s="1"/>
  <c r="R46" i="5"/>
  <c r="C46" i="5"/>
  <c r="AG45" i="5"/>
  <c r="AF45" i="5"/>
  <c r="AE45" i="5"/>
  <c r="AH45" i="5" s="1"/>
  <c r="AC45" i="5"/>
  <c r="AB45" i="5"/>
  <c r="AA45" i="5"/>
  <c r="Z45" i="5"/>
  <c r="Y45" i="5"/>
  <c r="W45" i="5"/>
  <c r="V45" i="5"/>
  <c r="AD45" i="5" s="1"/>
  <c r="U45" i="5"/>
  <c r="T45" i="5"/>
  <c r="S45" i="5"/>
  <c r="R45" i="5"/>
  <c r="X45" i="5" s="1"/>
  <c r="C45" i="5"/>
  <c r="AG44" i="5"/>
  <c r="AE44" i="5"/>
  <c r="AH44" i="5" s="1"/>
  <c r="AD44" i="5"/>
  <c r="AB44" i="5"/>
  <c r="AA44" i="5"/>
  <c r="Y44" i="5"/>
  <c r="W44" i="5"/>
  <c r="V44" i="5"/>
  <c r="U44" i="5"/>
  <c r="AC44" i="5" s="1"/>
  <c r="T44" i="5"/>
  <c r="Z44" i="5" s="1"/>
  <c r="S44" i="5"/>
  <c r="R44" i="5"/>
  <c r="X44" i="5" s="1"/>
  <c r="C44" i="5"/>
  <c r="AH43" i="5"/>
  <c r="AG43" i="5"/>
  <c r="AE43" i="5"/>
  <c r="AF43" i="5" s="1"/>
  <c r="AD43" i="5"/>
  <c r="AC43" i="5"/>
  <c r="AB43" i="5"/>
  <c r="AA43" i="5"/>
  <c r="X43" i="5"/>
  <c r="W43" i="5"/>
  <c r="V43" i="5"/>
  <c r="U43" i="5"/>
  <c r="T43" i="5"/>
  <c r="Z43" i="5" s="1"/>
  <c r="S43" i="5"/>
  <c r="Y43" i="5" s="1"/>
  <c r="R43" i="5"/>
  <c r="C43" i="5"/>
  <c r="AG42" i="5"/>
  <c r="AE42" i="5"/>
  <c r="AH42" i="5" s="1"/>
  <c r="AB42" i="5"/>
  <c r="AA42" i="5"/>
  <c r="Z42" i="5"/>
  <c r="Y42" i="5"/>
  <c r="W42" i="5"/>
  <c r="V42" i="5"/>
  <c r="AD42" i="5" s="1"/>
  <c r="U42" i="5"/>
  <c r="AC42" i="5" s="1"/>
  <c r="T42" i="5"/>
  <c r="S42" i="5"/>
  <c r="R42" i="5"/>
  <c r="X42" i="5" s="1"/>
  <c r="C42" i="5"/>
  <c r="AH41" i="5"/>
  <c r="AG41" i="5"/>
  <c r="AE41" i="5"/>
  <c r="AF41" i="5" s="1"/>
  <c r="AD41" i="5"/>
  <c r="AC41" i="5"/>
  <c r="AB41" i="5"/>
  <c r="AA41" i="5"/>
  <c r="X41" i="5"/>
  <c r="W41" i="5"/>
  <c r="V41" i="5"/>
  <c r="U41" i="5"/>
  <c r="T41" i="5"/>
  <c r="Z41" i="5" s="1"/>
  <c r="S41" i="5"/>
  <c r="Y41" i="5" s="1"/>
  <c r="R41" i="5"/>
  <c r="C41" i="5"/>
  <c r="AG40" i="5"/>
  <c r="AF40" i="5"/>
  <c r="AE40" i="5"/>
  <c r="AH40" i="5" s="1"/>
  <c r="AC40" i="5"/>
  <c r="AB40" i="5"/>
  <c r="AA40" i="5"/>
  <c r="Z40" i="5"/>
  <c r="Y40" i="5"/>
  <c r="W40" i="5"/>
  <c r="V40" i="5"/>
  <c r="AD40" i="5" s="1"/>
  <c r="U40" i="5"/>
  <c r="T40" i="5"/>
  <c r="S40" i="5"/>
  <c r="R40" i="5"/>
  <c r="X40" i="5" s="1"/>
  <c r="C40" i="5"/>
  <c r="AG39" i="5"/>
  <c r="AE39" i="5"/>
  <c r="AH39" i="5" s="1"/>
  <c r="AD39" i="5"/>
  <c r="AB39" i="5"/>
  <c r="AA39" i="5"/>
  <c r="Y39" i="5"/>
  <c r="W39" i="5"/>
  <c r="V39" i="5"/>
  <c r="U39" i="5"/>
  <c r="AC39" i="5" s="1"/>
  <c r="T39" i="5"/>
  <c r="Z39" i="5" s="1"/>
  <c r="S39" i="5"/>
  <c r="R39" i="5"/>
  <c r="X39" i="5" s="1"/>
  <c r="C39" i="5"/>
  <c r="AH38" i="5"/>
  <c r="AG38" i="5"/>
  <c r="AE38" i="5"/>
  <c r="AF38" i="5" s="1"/>
  <c r="AD38" i="5"/>
  <c r="AC38" i="5"/>
  <c r="AB38" i="5"/>
  <c r="AA38" i="5"/>
  <c r="X38" i="5"/>
  <c r="W38" i="5"/>
  <c r="V38" i="5"/>
  <c r="U38" i="5"/>
  <c r="T38" i="5"/>
  <c r="Z38" i="5" s="1"/>
  <c r="S38" i="5"/>
  <c r="Y38" i="5" s="1"/>
  <c r="R38" i="5"/>
  <c r="C38" i="5"/>
  <c r="AG37" i="5"/>
  <c r="AE37" i="5"/>
  <c r="AH37" i="5" s="1"/>
  <c r="AB37" i="5"/>
  <c r="AA37" i="5"/>
  <c r="Z37" i="5"/>
  <c r="Y37" i="5"/>
  <c r="W37" i="5"/>
  <c r="V37" i="5"/>
  <c r="AD37" i="5" s="1"/>
  <c r="U37" i="5"/>
  <c r="AC37" i="5" s="1"/>
  <c r="T37" i="5"/>
  <c r="S37" i="5"/>
  <c r="R37" i="5"/>
  <c r="X37" i="5" s="1"/>
  <c r="C37" i="5"/>
  <c r="AH36" i="5"/>
  <c r="AG36" i="5"/>
  <c r="AE36" i="5"/>
  <c r="AF36" i="5" s="1"/>
  <c r="AD36" i="5"/>
  <c r="AC36" i="5"/>
  <c r="AB36" i="5"/>
  <c r="AA36" i="5"/>
  <c r="X36" i="5"/>
  <c r="W36" i="5"/>
  <c r="V36" i="5"/>
  <c r="U36" i="5"/>
  <c r="T36" i="5"/>
  <c r="Z36" i="5" s="1"/>
  <c r="S36" i="5"/>
  <c r="Y36" i="5" s="1"/>
  <c r="R36" i="5"/>
  <c r="C36" i="5"/>
  <c r="AG35" i="5"/>
  <c r="AF35" i="5"/>
  <c r="AE35" i="5"/>
  <c r="AH35" i="5" s="1"/>
  <c r="AC35" i="5"/>
  <c r="AB35" i="5"/>
  <c r="AA35" i="5"/>
  <c r="Z35" i="5"/>
  <c r="Y35" i="5"/>
  <c r="W35" i="5"/>
  <c r="V35" i="5"/>
  <c r="AD35" i="5" s="1"/>
  <c r="U35" i="5"/>
  <c r="T35" i="5"/>
  <c r="S35" i="5"/>
  <c r="R35" i="5"/>
  <c r="X35" i="5" s="1"/>
  <c r="C35" i="5"/>
  <c r="AG34" i="5"/>
  <c r="AE34" i="5"/>
  <c r="AH34" i="5" s="1"/>
  <c r="AD34" i="5"/>
  <c r="AB34" i="5"/>
  <c r="AA34" i="5"/>
  <c r="Y34" i="5"/>
  <c r="W34" i="5"/>
  <c r="V34" i="5"/>
  <c r="U34" i="5"/>
  <c r="AC34" i="5" s="1"/>
  <c r="T34" i="5"/>
  <c r="Z34" i="5" s="1"/>
  <c r="S34" i="5"/>
  <c r="R34" i="5"/>
  <c r="X34" i="5" s="1"/>
  <c r="C34" i="5"/>
  <c r="AH33" i="5"/>
  <c r="AG33" i="5"/>
  <c r="AE33" i="5"/>
  <c r="AF33" i="5" s="1"/>
  <c r="AD33" i="5"/>
  <c r="AC33" i="5"/>
  <c r="AB33" i="5"/>
  <c r="AA33" i="5"/>
  <c r="X33" i="5"/>
  <c r="W33" i="5"/>
  <c r="V33" i="5"/>
  <c r="U33" i="5"/>
  <c r="T33" i="5"/>
  <c r="Z33" i="5" s="1"/>
  <c r="S33" i="5"/>
  <c r="Y33" i="5" s="1"/>
  <c r="R33" i="5"/>
  <c r="C33" i="5"/>
  <c r="AG32" i="5"/>
  <c r="AE32" i="5"/>
  <c r="AH32" i="5" s="1"/>
  <c r="AB32" i="5"/>
  <c r="AA32" i="5"/>
  <c r="Z32" i="5"/>
  <c r="W32" i="5"/>
  <c r="V32" i="5"/>
  <c r="AD32" i="5" s="1"/>
  <c r="U32" i="5"/>
  <c r="AC32" i="5" s="1"/>
  <c r="T32" i="5"/>
  <c r="S32" i="5"/>
  <c r="Y32" i="5" s="1"/>
  <c r="R32" i="5"/>
  <c r="X32" i="5" s="1"/>
  <c r="C32" i="5"/>
  <c r="AH31" i="5"/>
  <c r="AG31" i="5"/>
  <c r="AE31" i="5"/>
  <c r="AF31" i="5" s="1"/>
  <c r="AD31" i="5"/>
  <c r="AC31" i="5"/>
  <c r="AB31" i="5"/>
  <c r="AA31" i="5"/>
  <c r="X31" i="5"/>
  <c r="W31" i="5"/>
  <c r="V31" i="5"/>
  <c r="U31" i="5"/>
  <c r="T31" i="5"/>
  <c r="Z31" i="5" s="1"/>
  <c r="S31" i="5"/>
  <c r="Y31" i="5" s="1"/>
  <c r="R31" i="5"/>
  <c r="C31" i="5"/>
  <c r="AG30" i="5"/>
  <c r="AF30" i="5"/>
  <c r="AE30" i="5"/>
  <c r="AH30" i="5" s="1"/>
  <c r="AC30" i="5"/>
  <c r="AB30" i="5"/>
  <c r="AA30" i="5"/>
  <c r="Z30" i="5"/>
  <c r="Y30" i="5"/>
  <c r="W30" i="5"/>
  <c r="V30" i="5"/>
  <c r="AD30" i="5" s="1"/>
  <c r="U30" i="5"/>
  <c r="T30" i="5"/>
  <c r="S30" i="5"/>
  <c r="R30" i="5"/>
  <c r="X30" i="5" s="1"/>
  <c r="C30" i="5"/>
  <c r="AG29" i="5"/>
  <c r="AE29" i="5"/>
  <c r="AH29" i="5" s="1"/>
  <c r="AD29" i="5"/>
  <c r="AB29" i="5"/>
  <c r="AA29" i="5"/>
  <c r="Y29" i="5"/>
  <c r="W29" i="5"/>
  <c r="V29" i="5"/>
  <c r="U29" i="5"/>
  <c r="AC29" i="5" s="1"/>
  <c r="T29" i="5"/>
  <c r="Z29" i="5" s="1"/>
  <c r="S29" i="5"/>
  <c r="R29" i="5"/>
  <c r="X29" i="5" s="1"/>
  <c r="C29" i="5"/>
  <c r="AH28" i="5"/>
  <c r="AG28" i="5"/>
  <c r="AE28" i="5"/>
  <c r="AF28" i="5" s="1"/>
  <c r="AD28" i="5"/>
  <c r="AC28" i="5"/>
  <c r="AB28" i="5"/>
  <c r="AA28" i="5"/>
  <c r="X28" i="5"/>
  <c r="W28" i="5"/>
  <c r="V28" i="5"/>
  <c r="U28" i="5"/>
  <c r="T28" i="5"/>
  <c r="Z28" i="5" s="1"/>
  <c r="S28" i="5"/>
  <c r="Y28" i="5" s="1"/>
  <c r="R28" i="5"/>
  <c r="C28" i="5"/>
  <c r="AG27" i="5"/>
  <c r="AE27" i="5"/>
  <c r="AH27" i="5" s="1"/>
  <c r="AB27" i="5"/>
  <c r="AA27" i="5"/>
  <c r="Z27" i="5"/>
  <c r="W27" i="5"/>
  <c r="V27" i="5"/>
  <c r="AD27" i="5" s="1"/>
  <c r="U27" i="5"/>
  <c r="AC27" i="5" s="1"/>
  <c r="T27" i="5"/>
  <c r="S27" i="5"/>
  <c r="Y27" i="5" s="1"/>
  <c r="R27" i="5"/>
  <c r="X27" i="5" s="1"/>
  <c r="C27" i="5"/>
  <c r="AH26" i="5"/>
  <c r="AG26" i="5"/>
  <c r="AE26" i="5"/>
  <c r="AF26" i="5" s="1"/>
  <c r="AD26" i="5"/>
  <c r="AC26" i="5"/>
  <c r="AB26" i="5"/>
  <c r="AA26" i="5"/>
  <c r="X26" i="5"/>
  <c r="W26" i="5"/>
  <c r="V26" i="5"/>
  <c r="U26" i="5"/>
  <c r="T26" i="5"/>
  <c r="Z26" i="5" s="1"/>
  <c r="S26" i="5"/>
  <c r="Y26" i="5" s="1"/>
  <c r="R26" i="5"/>
  <c r="C26" i="5"/>
  <c r="AG25" i="5"/>
  <c r="AF25" i="5"/>
  <c r="AE25" i="5"/>
  <c r="AH25" i="5" s="1"/>
  <c r="AC25" i="5"/>
  <c r="AB25" i="5"/>
  <c r="AA25" i="5"/>
  <c r="Z25" i="5"/>
  <c r="Y25" i="5"/>
  <c r="W25" i="5"/>
  <c r="V25" i="5"/>
  <c r="AD25" i="5" s="1"/>
  <c r="U25" i="5"/>
  <c r="T25" i="5"/>
  <c r="S25" i="5"/>
  <c r="R25" i="5"/>
  <c r="X25" i="5" s="1"/>
  <c r="C25" i="5"/>
  <c r="AG24" i="5"/>
  <c r="AE24" i="5"/>
  <c r="AH24" i="5" s="1"/>
  <c r="AD24" i="5"/>
  <c r="AB24" i="5"/>
  <c r="AA24" i="5"/>
  <c r="Y24" i="5"/>
  <c r="W24" i="5"/>
  <c r="V24" i="5"/>
  <c r="U24" i="5"/>
  <c r="AC24" i="5" s="1"/>
  <c r="T24" i="5"/>
  <c r="Z24" i="5" s="1"/>
  <c r="S24" i="5"/>
  <c r="R24" i="5"/>
  <c r="X24" i="5" s="1"/>
  <c r="C24" i="5"/>
  <c r="AH23" i="5"/>
  <c r="AG23" i="5"/>
  <c r="AE23" i="5"/>
  <c r="AF23" i="5" s="1"/>
  <c r="AD23" i="5"/>
  <c r="AC23" i="5"/>
  <c r="AB23" i="5"/>
  <c r="AA23" i="5"/>
  <c r="X23" i="5"/>
  <c r="W23" i="5"/>
  <c r="V23" i="5"/>
  <c r="U23" i="5"/>
  <c r="T23" i="5"/>
  <c r="Z23" i="5" s="1"/>
  <c r="S23" i="5"/>
  <c r="Y23" i="5" s="1"/>
  <c r="R23" i="5"/>
  <c r="C23" i="5"/>
  <c r="AG22" i="5"/>
  <c r="AE22" i="5"/>
  <c r="AH22" i="5" s="1"/>
  <c r="AB22" i="5"/>
  <c r="AA22" i="5"/>
  <c r="Z22" i="5"/>
  <c r="W22" i="5"/>
  <c r="V22" i="5"/>
  <c r="AD22" i="5" s="1"/>
  <c r="U22" i="5"/>
  <c r="AC22" i="5" s="1"/>
  <c r="T22" i="5"/>
  <c r="S22" i="5"/>
  <c r="Y22" i="5" s="1"/>
  <c r="R22" i="5"/>
  <c r="X22" i="5" s="1"/>
  <c r="C22" i="5"/>
  <c r="AH21" i="5"/>
  <c r="AG21" i="5"/>
  <c r="AE21" i="5"/>
  <c r="AF21" i="5" s="1"/>
  <c r="AD21" i="5"/>
  <c r="AC21" i="5"/>
  <c r="AB21" i="5"/>
  <c r="AA21" i="5"/>
  <c r="X21" i="5"/>
  <c r="W21" i="5"/>
  <c r="V21" i="5"/>
  <c r="U21" i="5"/>
  <c r="T21" i="5"/>
  <c r="Z21" i="5" s="1"/>
  <c r="S21" i="5"/>
  <c r="Y21" i="5" s="1"/>
  <c r="R21" i="5"/>
  <c r="C21" i="5"/>
  <c r="AG20" i="5"/>
  <c r="AF20" i="5"/>
  <c r="AE20" i="5"/>
  <c r="AH20" i="5" s="1"/>
  <c r="AC20" i="5"/>
  <c r="AB20" i="5"/>
  <c r="AA20" i="5"/>
  <c r="Z20" i="5"/>
  <c r="Y20" i="5"/>
  <c r="W20" i="5"/>
  <c r="V20" i="5"/>
  <c r="AD20" i="5" s="1"/>
  <c r="U20" i="5"/>
  <c r="T20" i="5"/>
  <c r="S20" i="5"/>
  <c r="R20" i="5"/>
  <c r="X20" i="5" s="1"/>
  <c r="C20" i="5"/>
  <c r="AG19" i="5"/>
  <c r="AE19" i="5"/>
  <c r="AH19" i="5" s="1"/>
  <c r="AD19" i="5"/>
  <c r="AB19" i="5"/>
  <c r="AA19" i="5"/>
  <c r="Y19" i="5"/>
  <c r="W19" i="5"/>
  <c r="V19" i="5"/>
  <c r="U19" i="5"/>
  <c r="AC19" i="5" s="1"/>
  <c r="T19" i="5"/>
  <c r="Z19" i="5" s="1"/>
  <c r="S19" i="5"/>
  <c r="R19" i="5"/>
  <c r="X19" i="5" s="1"/>
  <c r="C19" i="5"/>
  <c r="AH18" i="5"/>
  <c r="AG18" i="5"/>
  <c r="AE18" i="5"/>
  <c r="AF18" i="5" s="1"/>
  <c r="AD18" i="5"/>
  <c r="AC18" i="5"/>
  <c r="AB18" i="5"/>
  <c r="AA18" i="5"/>
  <c r="X18" i="5"/>
  <c r="W18" i="5"/>
  <c r="V18" i="5"/>
  <c r="U18" i="5"/>
  <c r="T18" i="5"/>
  <c r="Z18" i="5" s="1"/>
  <c r="S18" i="5"/>
  <c r="Y18" i="5" s="1"/>
  <c r="R18" i="5"/>
  <c r="C18" i="5"/>
  <c r="AG17" i="5"/>
  <c r="AE17" i="5"/>
  <c r="AH17" i="5" s="1"/>
  <c r="AB17" i="5"/>
  <c r="AA17" i="5"/>
  <c r="Z17" i="5"/>
  <c r="W17" i="5"/>
  <c r="V17" i="5"/>
  <c r="AD17" i="5" s="1"/>
  <c r="U17" i="5"/>
  <c r="AC17" i="5" s="1"/>
  <c r="T17" i="5"/>
  <c r="S17" i="5"/>
  <c r="Y17" i="5" s="1"/>
  <c r="R17" i="5"/>
  <c r="X17" i="5" s="1"/>
  <c r="C17" i="5"/>
  <c r="AH16" i="5"/>
  <c r="AG16" i="5"/>
  <c r="AE16" i="5"/>
  <c r="AF16" i="5" s="1"/>
  <c r="AD16" i="5"/>
  <c r="AC16" i="5"/>
  <c r="AB16" i="5"/>
  <c r="AA16" i="5"/>
  <c r="X16" i="5"/>
  <c r="W16" i="5"/>
  <c r="V16" i="5"/>
  <c r="U16" i="5"/>
  <c r="T16" i="5"/>
  <c r="Z16" i="5" s="1"/>
  <c r="S16" i="5"/>
  <c r="Y16" i="5" s="1"/>
  <c r="R16" i="5"/>
  <c r="C16" i="5"/>
  <c r="AG15" i="5"/>
  <c r="AF15" i="5"/>
  <c r="AE15" i="5"/>
  <c r="AH15" i="5" s="1"/>
  <c r="AC15" i="5"/>
  <c r="AB15" i="5"/>
  <c r="AA15" i="5"/>
  <c r="Z15" i="5"/>
  <c r="Y15" i="5"/>
  <c r="W15" i="5"/>
  <c r="V15" i="5"/>
  <c r="AD15" i="5" s="1"/>
  <c r="U15" i="5"/>
  <c r="T15" i="5"/>
  <c r="S15" i="5"/>
  <c r="R15" i="5"/>
  <c r="X15" i="5" s="1"/>
  <c r="C15" i="5"/>
  <c r="AG14" i="5"/>
  <c r="AE14" i="5"/>
  <c r="AH14" i="5" s="1"/>
  <c r="AD14" i="5"/>
  <c r="AB14" i="5"/>
  <c r="AA14" i="5"/>
  <c r="Y14" i="5"/>
  <c r="W14" i="5"/>
  <c r="V14" i="5"/>
  <c r="U14" i="5"/>
  <c r="AC14" i="5" s="1"/>
  <c r="T14" i="5"/>
  <c r="Z14" i="5" s="1"/>
  <c r="S14" i="5"/>
  <c r="R14" i="5"/>
  <c r="X14" i="5" s="1"/>
  <c r="C14" i="5"/>
  <c r="AD13" i="5"/>
  <c r="AC13" i="5"/>
  <c r="AB13" i="5"/>
  <c r="AA13" i="5"/>
  <c r="W13" i="5"/>
  <c r="V13" i="5"/>
  <c r="U13" i="5"/>
  <c r="T13" i="5"/>
  <c r="Z13" i="5" s="1"/>
  <c r="S13" i="5"/>
  <c r="Y13" i="5" s="1"/>
  <c r="R13" i="5"/>
  <c r="X13" i="5" s="1"/>
  <c r="C13" i="5"/>
  <c r="AB12" i="5"/>
  <c r="AA12" i="5"/>
  <c r="W12" i="5"/>
  <c r="V12" i="5"/>
  <c r="AD12" i="5" s="1"/>
  <c r="U12" i="5"/>
  <c r="AC12" i="5" s="1"/>
  <c r="T12" i="5"/>
  <c r="Z12" i="5" s="1"/>
  <c r="S12" i="5"/>
  <c r="Y12" i="5" s="1"/>
  <c r="R12" i="5"/>
  <c r="X12" i="5" s="1"/>
  <c r="C12" i="5"/>
  <c r="AD11" i="5"/>
  <c r="AC11" i="5"/>
  <c r="AB11" i="5"/>
  <c r="AA11" i="5"/>
  <c r="W11" i="5"/>
  <c r="AE11" i="5" s="1"/>
  <c r="V11" i="5"/>
  <c r="U11" i="5"/>
  <c r="T11" i="5"/>
  <c r="Z11" i="5" s="1"/>
  <c r="S11" i="5"/>
  <c r="Y11" i="5" s="1"/>
  <c r="R11" i="5"/>
  <c r="X11" i="5" s="1"/>
  <c r="C11" i="5"/>
  <c r="AB10" i="5"/>
  <c r="AA10" i="5"/>
  <c r="Y10" i="5"/>
  <c r="W10" i="5"/>
  <c r="V10" i="5"/>
  <c r="AD10" i="5" s="1"/>
  <c r="U10" i="5"/>
  <c r="AC10" i="5" s="1"/>
  <c r="T10" i="5"/>
  <c r="Z10" i="5" s="1"/>
  <c r="S10" i="5"/>
  <c r="R10" i="5"/>
  <c r="X10" i="5" s="1"/>
  <c r="C10" i="5"/>
  <c r="AG9" i="5"/>
  <c r="AD9" i="5"/>
  <c r="AB9" i="5"/>
  <c r="AA9" i="5"/>
  <c r="Z9" i="5"/>
  <c r="Y9" i="5"/>
  <c r="X9" i="5"/>
  <c r="W9" i="5"/>
  <c r="AE9" i="5" s="1"/>
  <c r="V9" i="5"/>
  <c r="U9" i="5"/>
  <c r="AC9" i="5" s="1"/>
  <c r="T9" i="5"/>
  <c r="S9" i="5"/>
  <c r="R9" i="5"/>
  <c r="C9" i="5"/>
  <c r="AG8" i="5"/>
  <c r="AD8" i="5"/>
  <c r="AC8" i="5"/>
  <c r="AB8" i="5"/>
  <c r="AA8" i="5"/>
  <c r="Z8" i="5"/>
  <c r="W8" i="5"/>
  <c r="V8" i="5"/>
  <c r="U8" i="5"/>
  <c r="T8" i="5"/>
  <c r="S8" i="5"/>
  <c r="Y8" i="5" s="1"/>
  <c r="R8" i="5"/>
  <c r="X8" i="5" s="1"/>
  <c r="C8" i="5"/>
  <c r="AG7" i="5"/>
  <c r="AD7" i="5"/>
  <c r="AB7" i="5"/>
  <c r="AA7" i="5"/>
  <c r="W7" i="5"/>
  <c r="V7" i="5"/>
  <c r="U7" i="5"/>
  <c r="AC7" i="5" s="1"/>
  <c r="T7" i="5"/>
  <c r="Z7" i="5" s="1"/>
  <c r="S7" i="5"/>
  <c r="Y7" i="5" s="1"/>
  <c r="R7" i="5"/>
  <c r="X7" i="5" s="1"/>
  <c r="C7" i="5"/>
  <c r="AG6" i="5"/>
  <c r="AD6" i="5"/>
  <c r="AB6" i="5"/>
  <c r="AA6" i="5"/>
  <c r="W6" i="5"/>
  <c r="V6" i="5"/>
  <c r="U6" i="5"/>
  <c r="AC6" i="5" s="1"/>
  <c r="T6" i="5"/>
  <c r="Z6" i="5" s="1"/>
  <c r="S6" i="5"/>
  <c r="Y6" i="5" s="1"/>
  <c r="R6" i="5"/>
  <c r="X6" i="5" s="1"/>
  <c r="C6" i="5"/>
  <c r="H14" i="4"/>
  <c r="D18" i="3"/>
  <c r="D17" i="3"/>
  <c r="C17" i="3"/>
  <c r="E17" i="3" s="1"/>
  <c r="D16" i="3"/>
  <c r="D15" i="3"/>
  <c r="D14" i="3"/>
  <c r="D13" i="3"/>
  <c r="D12" i="3"/>
  <c r="C12" i="3"/>
  <c r="E12" i="3" s="1"/>
  <c r="D11" i="3"/>
  <c r="C11" i="3"/>
  <c r="E11" i="3" s="1"/>
  <c r="D10" i="3"/>
  <c r="C6" i="3"/>
  <c r="C5" i="3"/>
  <c r="C15" i="3" s="1"/>
  <c r="E15" i="3" s="1"/>
  <c r="C37" i="2"/>
  <c r="B37" i="2"/>
  <c r="N37" i="2" s="1"/>
  <c r="M36" i="2"/>
  <c r="L36" i="2"/>
  <c r="I36" i="2"/>
  <c r="G36" i="2"/>
  <c r="D36" i="2"/>
  <c r="C36" i="2"/>
  <c r="B36" i="2"/>
  <c r="N36" i="2" s="1"/>
  <c r="N35" i="2"/>
  <c r="M35" i="2"/>
  <c r="K35" i="2"/>
  <c r="J35" i="2"/>
  <c r="E35" i="2"/>
  <c r="D35" i="2"/>
  <c r="G35" i="2" s="1"/>
  <c r="B35" i="2"/>
  <c r="L35" i="2" s="1"/>
  <c r="L34" i="2"/>
  <c r="K34" i="2"/>
  <c r="B34" i="2"/>
  <c r="J34" i="2" s="1"/>
  <c r="M33" i="2"/>
  <c r="L33" i="2"/>
  <c r="K33" i="2"/>
  <c r="J33" i="2"/>
  <c r="I33" i="2"/>
  <c r="C33" i="2"/>
  <c r="B33" i="2"/>
  <c r="H33" i="2" s="1"/>
  <c r="N32" i="2"/>
  <c r="M32" i="2"/>
  <c r="K32" i="2"/>
  <c r="J32" i="2"/>
  <c r="I32" i="2"/>
  <c r="H32" i="2"/>
  <c r="G32" i="2"/>
  <c r="E32" i="2"/>
  <c r="D32" i="2"/>
  <c r="F32" i="2" s="1"/>
  <c r="B32" i="2"/>
  <c r="C32" i="2" s="1"/>
  <c r="K31" i="2"/>
  <c r="I31" i="2"/>
  <c r="H31" i="2"/>
  <c r="E31" i="2"/>
  <c r="C31" i="2"/>
  <c r="B31" i="2"/>
  <c r="D31" i="2" s="1"/>
  <c r="M30" i="2"/>
  <c r="L30" i="2"/>
  <c r="K30" i="2"/>
  <c r="J30" i="2"/>
  <c r="I30" i="2"/>
  <c r="E30" i="2"/>
  <c r="D30" i="2"/>
  <c r="G30" i="2" s="1"/>
  <c r="C30" i="2"/>
  <c r="B30" i="2"/>
  <c r="B29" i="2"/>
  <c r="N29" i="2" s="1"/>
  <c r="N28" i="2"/>
  <c r="B28" i="2"/>
  <c r="M28" i="2" s="1"/>
  <c r="N27" i="2"/>
  <c r="M27" i="2"/>
  <c r="L27" i="2"/>
  <c r="J27" i="2"/>
  <c r="I27" i="2"/>
  <c r="E27" i="2"/>
  <c r="D27" i="2"/>
  <c r="G27" i="2" s="1"/>
  <c r="C27" i="2"/>
  <c r="B27" i="2"/>
  <c r="K27" i="2" s="1"/>
  <c r="N26" i="2"/>
  <c r="M26" i="2"/>
  <c r="K26" i="2"/>
  <c r="J26" i="2"/>
  <c r="H26" i="2"/>
  <c r="B26" i="2"/>
  <c r="I26" i="2" s="1"/>
  <c r="N25" i="2"/>
  <c r="L25" i="2"/>
  <c r="K25" i="2"/>
  <c r="I25" i="2"/>
  <c r="H25" i="2"/>
  <c r="E25" i="2"/>
  <c r="B25" i="2"/>
  <c r="D25" i="2" s="1"/>
  <c r="N24" i="2"/>
  <c r="M24" i="2"/>
  <c r="L24" i="2"/>
  <c r="J24" i="2"/>
  <c r="I24" i="2"/>
  <c r="H24" i="2"/>
  <c r="G24" i="2"/>
  <c r="D24" i="2"/>
  <c r="C24" i="2"/>
  <c r="B24" i="2"/>
  <c r="E24" i="2" s="1"/>
  <c r="F24" i="2" s="1"/>
  <c r="E23" i="2"/>
  <c r="D23" i="2"/>
  <c r="G23" i="2" s="1"/>
  <c r="B23" i="2"/>
  <c r="C23" i="2" s="1"/>
  <c r="B22" i="2"/>
  <c r="C22" i="2" s="1"/>
  <c r="M21" i="2"/>
  <c r="L21" i="2"/>
  <c r="I21" i="2"/>
  <c r="D21" i="2"/>
  <c r="G21" i="2" s="1"/>
  <c r="C21" i="2"/>
  <c r="B21" i="2"/>
  <c r="N21" i="2" s="1"/>
  <c r="N20" i="2"/>
  <c r="M20" i="2"/>
  <c r="K20" i="2"/>
  <c r="B20" i="2"/>
  <c r="L20" i="2" s="1"/>
  <c r="N19" i="2"/>
  <c r="L19" i="2"/>
  <c r="K19" i="2"/>
  <c r="I19" i="2"/>
  <c r="H19" i="2"/>
  <c r="B19" i="2"/>
  <c r="J19" i="2" s="1"/>
  <c r="M18" i="2"/>
  <c r="L18" i="2"/>
  <c r="K18" i="2"/>
  <c r="J18" i="2"/>
  <c r="I18" i="2"/>
  <c r="C18" i="2"/>
  <c r="B18" i="2"/>
  <c r="H18" i="2" s="1"/>
  <c r="N17" i="2"/>
  <c r="M17" i="2"/>
  <c r="K17" i="2"/>
  <c r="J17" i="2"/>
  <c r="I17" i="2"/>
  <c r="H17" i="2"/>
  <c r="G17" i="2"/>
  <c r="E17" i="2"/>
  <c r="D17" i="2"/>
  <c r="F17" i="2" s="1"/>
  <c r="B17" i="2"/>
  <c r="C17" i="2" s="1"/>
  <c r="H16" i="2"/>
  <c r="C16" i="2"/>
  <c r="B16" i="2"/>
  <c r="M15" i="2"/>
  <c r="L15" i="2"/>
  <c r="K15" i="2"/>
  <c r="J15" i="2"/>
  <c r="I15" i="2"/>
  <c r="C15" i="2"/>
  <c r="B15" i="2"/>
  <c r="N14" i="2"/>
  <c r="B14" i="2"/>
  <c r="M14" i="2" s="1"/>
  <c r="N13" i="2"/>
  <c r="L13" i="2"/>
  <c r="B13" i="2"/>
  <c r="M13" i="2" s="1"/>
  <c r="L9" i="2"/>
  <c r="J9" i="2"/>
  <c r="H9" i="2"/>
  <c r="D6" i="2"/>
  <c r="N30" i="2" s="1"/>
  <c r="F31" i="2" l="1"/>
  <c r="G31" i="2"/>
  <c r="AF11" i="5"/>
  <c r="AE6" i="5"/>
  <c r="D16" i="2"/>
  <c r="AE10" i="5"/>
  <c r="AE13" i="5"/>
  <c r="E16" i="2"/>
  <c r="AH9" i="5"/>
  <c r="AF9" i="5"/>
  <c r="AG13" i="5"/>
  <c r="AE12" i="5"/>
  <c r="AE8" i="5"/>
  <c r="G25" i="2"/>
  <c r="F25" i="2"/>
  <c r="AE7" i="5"/>
  <c r="C14" i="2"/>
  <c r="M19" i="2"/>
  <c r="D22" i="2"/>
  <c r="F23" i="2"/>
  <c r="J25" i="2"/>
  <c r="L26" i="2"/>
  <c r="C29" i="2"/>
  <c r="M34" i="2"/>
  <c r="D37" i="2"/>
  <c r="E22" i="2"/>
  <c r="D29" i="2"/>
  <c r="F30" i="2"/>
  <c r="N34" i="2"/>
  <c r="E37" i="2"/>
  <c r="C16" i="3"/>
  <c r="E16" i="3" s="1"/>
  <c r="AF17" i="5"/>
  <c r="AF22" i="5"/>
  <c r="AF27" i="5"/>
  <c r="AF32" i="5"/>
  <c r="AF37" i="5"/>
  <c r="AF42" i="5"/>
  <c r="AF47" i="5"/>
  <c r="AF52" i="5"/>
  <c r="AF57" i="5"/>
  <c r="AF62" i="5"/>
  <c r="AF67" i="5"/>
  <c r="AF72" i="5"/>
  <c r="AF77" i="5"/>
  <c r="AF82" i="5"/>
  <c r="AF91" i="5"/>
  <c r="AF112" i="5"/>
  <c r="AF145" i="5"/>
  <c r="AH281" i="5"/>
  <c r="AF281" i="5"/>
  <c r="AF102" i="5"/>
  <c r="AF135" i="5"/>
  <c r="AH143" i="5"/>
  <c r="C28" i="2"/>
  <c r="E29" i="2"/>
  <c r="D13" i="2"/>
  <c r="H15" i="2"/>
  <c r="J16" i="2"/>
  <c r="L17" i="2"/>
  <c r="N18" i="2"/>
  <c r="C20" i="2"/>
  <c r="E21" i="2"/>
  <c r="I23" i="2"/>
  <c r="K24" i="2"/>
  <c r="M25" i="2"/>
  <c r="D28" i="2"/>
  <c r="H30" i="2"/>
  <c r="J31" i="2"/>
  <c r="L32" i="2"/>
  <c r="N33" i="2"/>
  <c r="C35" i="2"/>
  <c r="E36" i="2"/>
  <c r="F36" i="2" s="1"/>
  <c r="AF92" i="5"/>
  <c r="AF125" i="5"/>
  <c r="AH133" i="5"/>
  <c r="AH144" i="5"/>
  <c r="AF146" i="5"/>
  <c r="AF204" i="5"/>
  <c r="AH204" i="5"/>
  <c r="E28" i="2"/>
  <c r="AH123" i="5"/>
  <c r="AH134" i="5"/>
  <c r="E14" i="2"/>
  <c r="I16" i="2"/>
  <c r="D20" i="2"/>
  <c r="F21" i="2"/>
  <c r="H22" i="2"/>
  <c r="J23" i="2"/>
  <c r="L16" i="2"/>
  <c r="L31" i="2"/>
  <c r="C34" i="2"/>
  <c r="I37" i="2"/>
  <c r="AH113" i="5"/>
  <c r="AH124" i="5"/>
  <c r="AH213" i="5"/>
  <c r="C13" i="2"/>
  <c r="C19" i="2"/>
  <c r="E20" i="2"/>
  <c r="I22" i="2"/>
  <c r="K23" i="2"/>
  <c r="H29" i="2"/>
  <c r="I14" i="2"/>
  <c r="M16" i="2"/>
  <c r="D19" i="2"/>
  <c r="H21" i="2"/>
  <c r="J22" i="2"/>
  <c r="L23" i="2"/>
  <c r="C26" i="2"/>
  <c r="I29" i="2"/>
  <c r="M31" i="2"/>
  <c r="D34" i="2"/>
  <c r="F35" i="2"/>
  <c r="H36" i="2"/>
  <c r="J37" i="2"/>
  <c r="AH324" i="5"/>
  <c r="AF324" i="5"/>
  <c r="H13" i="2"/>
  <c r="J14" i="2"/>
  <c r="N16" i="2"/>
  <c r="E34" i="2"/>
  <c r="K37" i="2"/>
  <c r="C13" i="3"/>
  <c r="E13" i="3" s="1"/>
  <c r="C18" i="3"/>
  <c r="E18" i="3" s="1"/>
  <c r="AF14" i="5"/>
  <c r="AF19" i="5"/>
  <c r="AF24" i="5"/>
  <c r="AF29" i="5"/>
  <c r="AF34" i="5"/>
  <c r="AF39" i="5"/>
  <c r="AF44" i="5"/>
  <c r="AF49" i="5"/>
  <c r="AF54" i="5"/>
  <c r="AF59" i="5"/>
  <c r="AF64" i="5"/>
  <c r="AF69" i="5"/>
  <c r="AF74" i="5"/>
  <c r="AF79" i="5"/>
  <c r="AF85" i="5"/>
  <c r="AF106" i="5"/>
  <c r="AF127" i="5"/>
  <c r="AF151" i="5"/>
  <c r="AH200" i="5"/>
  <c r="AF200" i="5"/>
  <c r="H23" i="2"/>
  <c r="E13" i="2"/>
  <c r="H37" i="2"/>
  <c r="E19" i="2"/>
  <c r="AH84" i="5"/>
  <c r="AH94" i="5"/>
  <c r="AH152" i="5"/>
  <c r="AH212" i="5"/>
  <c r="K16" i="2"/>
  <c r="H14" i="2"/>
  <c r="K22" i="2"/>
  <c r="M23" i="2"/>
  <c r="D26" i="2"/>
  <c r="F27" i="2"/>
  <c r="H28" i="2"/>
  <c r="J29" i="2"/>
  <c r="N31" i="2"/>
  <c r="I13" i="2"/>
  <c r="K14" i="2"/>
  <c r="D18" i="2"/>
  <c r="H20" i="2"/>
  <c r="J21" i="2"/>
  <c r="L22" i="2"/>
  <c r="N23" i="2"/>
  <c r="C25" i="2"/>
  <c r="E26" i="2"/>
  <c r="I28" i="2"/>
  <c r="K29" i="2"/>
  <c r="D33" i="2"/>
  <c r="H35" i="2"/>
  <c r="J36" i="2"/>
  <c r="L37" i="2"/>
  <c r="J13" i="2"/>
  <c r="L14" i="2"/>
  <c r="N15" i="2"/>
  <c r="E18" i="2"/>
  <c r="I20" i="2"/>
  <c r="K21" i="2"/>
  <c r="M22" i="2"/>
  <c r="H27" i="2"/>
  <c r="J28" i="2"/>
  <c r="L29" i="2"/>
  <c r="E33" i="2"/>
  <c r="I35" i="2"/>
  <c r="K36" i="2"/>
  <c r="M37" i="2"/>
  <c r="AF152" i="5"/>
  <c r="AH199" i="5"/>
  <c r="D14" i="2"/>
  <c r="K13" i="2"/>
  <c r="J20" i="2"/>
  <c r="N22" i="2"/>
  <c r="K28" i="2"/>
  <c r="M29" i="2"/>
  <c r="H34" i="2"/>
  <c r="C14" i="3"/>
  <c r="E14" i="3" s="1"/>
  <c r="C20" i="3"/>
  <c r="AH153" i="5"/>
  <c r="C21" i="3"/>
  <c r="L28" i="2"/>
  <c r="I34" i="2"/>
  <c r="AF110" i="5"/>
  <c r="AH118" i="5"/>
  <c r="AH129" i="5"/>
  <c r="AF131" i="5"/>
  <c r="AF157" i="5"/>
  <c r="AF160" i="5"/>
  <c r="AF162" i="5"/>
  <c r="AH173" i="5"/>
  <c r="AF175" i="5"/>
  <c r="AF180" i="5"/>
  <c r="C10" i="3"/>
  <c r="E10" i="3" s="1"/>
  <c r="AH108" i="5"/>
  <c r="AH119" i="5"/>
  <c r="AH163" i="5"/>
  <c r="AH179" i="5"/>
  <c r="AF194" i="5"/>
  <c r="AH98" i="5"/>
  <c r="AH109" i="5"/>
  <c r="AH161" i="5"/>
  <c r="AH169" i="5"/>
  <c r="AH188" i="5"/>
  <c r="AH193" i="5"/>
  <c r="AH282" i="5"/>
  <c r="AF282" i="5"/>
  <c r="AH229" i="5"/>
  <c r="AH297" i="5"/>
  <c r="AF297" i="5"/>
  <c r="AF205" i="5"/>
  <c r="AF213" i="5"/>
  <c r="AF230" i="5"/>
  <c r="AH284" i="5"/>
  <c r="AF284" i="5"/>
  <c r="AF296" i="5"/>
  <c r="AH277" i="5"/>
  <c r="AF277" i="5"/>
  <c r="AF283" i="5"/>
  <c r="AH283" i="5"/>
  <c r="AH309" i="5"/>
  <c r="AF309" i="5"/>
  <c r="AH363" i="5"/>
  <c r="AF363" i="5"/>
  <c r="AF269" i="5"/>
  <c r="AF274" i="5"/>
  <c r="AH323" i="5"/>
  <c r="AH349" i="5"/>
  <c r="AF349" i="5"/>
  <c r="AH361" i="5"/>
  <c r="AF361" i="5"/>
  <c r="AF428" i="5"/>
  <c r="AF214" i="5"/>
  <c r="AF222" i="5"/>
  <c r="AF223" i="5"/>
  <c r="AF234" i="5"/>
  <c r="AF263" i="5"/>
  <c r="AH264" i="5"/>
  <c r="AF264" i="5"/>
  <c r="AH271" i="5"/>
  <c r="AF271" i="5"/>
  <c r="AH206" i="5"/>
  <c r="AH294" i="5"/>
  <c r="AF294" i="5"/>
  <c r="AF208" i="5"/>
  <c r="AH235" i="5"/>
  <c r="AF235" i="5"/>
  <c r="AH331" i="5"/>
  <c r="AF331" i="5"/>
  <c r="AF148" i="5"/>
  <c r="AF153" i="5"/>
  <c r="AF158" i="5"/>
  <c r="AF164" i="5"/>
  <c r="AF170" i="5"/>
  <c r="AF224" i="5"/>
  <c r="AF239" i="5"/>
  <c r="AH258" i="5"/>
  <c r="AH259" i="5"/>
  <c r="AH405" i="5"/>
  <c r="AF405" i="5"/>
  <c r="AF209" i="5"/>
  <c r="AH240" i="5"/>
  <c r="AF240" i="5"/>
  <c r="AF253" i="5"/>
  <c r="AH216" i="5"/>
  <c r="AF225" i="5"/>
  <c r="AF244" i="5"/>
  <c r="AF248" i="5"/>
  <c r="AF326" i="5"/>
  <c r="AH171" i="5"/>
  <c r="AH196" i="5"/>
  <c r="AF249" i="5"/>
  <c r="AH245" i="5"/>
  <c r="AF245" i="5"/>
  <c r="AH311" i="5"/>
  <c r="AH312" i="5"/>
  <c r="AF312" i="5"/>
  <c r="AF311" i="5"/>
  <c r="AF351" i="5"/>
  <c r="AF439" i="5"/>
  <c r="AH439" i="5"/>
  <c r="AH479" i="5"/>
  <c r="AF479" i="5"/>
  <c r="AH489" i="5"/>
  <c r="AF489" i="5"/>
  <c r="AH329" i="5"/>
  <c r="AF329" i="5"/>
  <c r="AH354" i="5"/>
  <c r="AF354" i="5"/>
  <c r="AF357" i="5"/>
  <c r="AH359" i="5"/>
  <c r="AF359" i="5"/>
  <c r="AF383" i="5"/>
  <c r="AH477" i="5"/>
  <c r="AF477" i="5"/>
  <c r="AH332" i="5"/>
  <c r="AF437" i="5"/>
  <c r="AH299" i="5"/>
  <c r="AF299" i="5"/>
  <c r="AH314" i="5"/>
  <c r="AF314" i="5"/>
  <c r="AH436" i="5"/>
  <c r="AH464" i="5"/>
  <c r="AF464" i="5"/>
  <c r="AF301" i="5"/>
  <c r="AF316" i="5"/>
  <c r="AH334" i="5"/>
  <c r="AF334" i="5"/>
  <c r="AF336" i="5"/>
  <c r="AF390" i="5"/>
  <c r="AH298" i="5"/>
  <c r="AH313" i="5"/>
  <c r="AF447" i="5"/>
  <c r="AH449" i="5"/>
  <c r="AF449" i="5"/>
  <c r="AF250" i="5"/>
  <c r="AF255" i="5"/>
  <c r="AF260" i="5"/>
  <c r="AF287" i="5"/>
  <c r="AF302" i="5"/>
  <c r="AF317" i="5"/>
  <c r="AF337" i="5"/>
  <c r="AF368" i="5"/>
  <c r="AF446" i="5"/>
  <c r="AH446" i="5"/>
  <c r="AF266" i="5"/>
  <c r="AF272" i="5"/>
  <c r="AH339" i="5"/>
  <c r="AF339" i="5"/>
  <c r="AF341" i="5"/>
  <c r="AH289" i="5"/>
  <c r="AF289" i="5"/>
  <c r="AH304" i="5"/>
  <c r="AF304" i="5"/>
  <c r="AH319" i="5"/>
  <c r="AF319" i="5"/>
  <c r="AH342" i="5"/>
  <c r="AF375" i="5"/>
  <c r="AF420" i="5"/>
  <c r="AF241" i="5"/>
  <c r="AF246" i="5"/>
  <c r="AF251" i="5"/>
  <c r="AF256" i="5"/>
  <c r="AF261" i="5"/>
  <c r="AF267" i="5"/>
  <c r="AH279" i="5"/>
  <c r="AF291" i="5"/>
  <c r="AF306" i="5"/>
  <c r="AF321" i="5"/>
  <c r="AF342" i="5"/>
  <c r="AH366" i="5"/>
  <c r="AH344" i="5"/>
  <c r="AF344" i="5"/>
  <c r="AH429" i="5"/>
  <c r="AF429" i="5"/>
  <c r="AH347" i="5"/>
  <c r="AH365" i="5"/>
  <c r="AF398" i="5"/>
  <c r="AH442" i="5"/>
  <c r="AF442" i="5"/>
  <c r="AH444" i="5"/>
  <c r="AF444" i="5"/>
  <c r="AH462" i="5"/>
  <c r="AF462" i="5"/>
  <c r="AF369" i="5"/>
  <c r="AF384" i="5"/>
  <c r="AF399" i="5"/>
  <c r="AF414" i="5"/>
  <c r="AH487" i="5"/>
  <c r="AF487" i="5"/>
  <c r="AH376" i="5"/>
  <c r="AH391" i="5"/>
  <c r="AH406" i="5"/>
  <c r="AH421" i="5"/>
  <c r="AH441" i="5"/>
  <c r="AF430" i="5"/>
  <c r="AF370" i="5"/>
  <c r="AF378" i="5"/>
  <c r="AF385" i="5"/>
  <c r="AF393" i="5"/>
  <c r="AF400" i="5"/>
  <c r="AF408" i="5"/>
  <c r="AF415" i="5"/>
  <c r="AF423" i="5"/>
  <c r="AH459" i="5"/>
  <c r="AF459" i="5"/>
  <c r="AH474" i="5"/>
  <c r="AF474" i="5"/>
  <c r="AH431" i="5"/>
  <c r="AF432" i="5"/>
  <c r="AH457" i="5"/>
  <c r="AF457" i="5"/>
  <c r="AH497" i="5"/>
  <c r="AF497" i="5"/>
  <c r="AF409" i="5"/>
  <c r="AH472" i="5"/>
  <c r="AF472" i="5"/>
  <c r="AH484" i="5"/>
  <c r="AF484" i="5"/>
  <c r="AH371" i="5"/>
  <c r="AH386" i="5"/>
  <c r="AH401" i="5"/>
  <c r="AF402" i="5"/>
  <c r="AH416" i="5"/>
  <c r="AF417" i="5"/>
  <c r="AF433" i="5"/>
  <c r="AH482" i="5"/>
  <c r="AF482" i="5"/>
  <c r="AF365" i="5"/>
  <c r="AF373" i="5"/>
  <c r="AF380" i="5"/>
  <c r="AF388" i="5"/>
  <c r="AF395" i="5"/>
  <c r="AF403" i="5"/>
  <c r="AF410" i="5"/>
  <c r="AF418" i="5"/>
  <c r="AF434" i="5"/>
  <c r="AH454" i="5"/>
  <c r="AF454" i="5"/>
  <c r="AH492" i="5"/>
  <c r="AF492" i="5"/>
  <c r="AH452" i="5"/>
  <c r="AF452" i="5"/>
  <c r="AH469" i="5"/>
  <c r="AF469" i="5"/>
  <c r="AH426" i="5"/>
  <c r="AH467" i="5"/>
  <c r="AF467" i="5"/>
  <c r="AF493" i="5"/>
  <c r="AF498" i="5"/>
  <c r="AF503" i="5"/>
  <c r="AF505" i="5"/>
  <c r="G19" i="2" l="1"/>
  <c r="F19" i="2"/>
  <c r="F18" i="2"/>
  <c r="G18" i="2"/>
  <c r="AH8" i="5"/>
  <c r="AF8" i="5"/>
  <c r="AG12" i="5"/>
  <c r="E15" i="2"/>
  <c r="G14" i="2"/>
  <c r="F14" i="2"/>
  <c r="G29" i="2"/>
  <c r="F29" i="2"/>
  <c r="D15" i="2"/>
  <c r="AH12" i="5"/>
  <c r="AF12" i="5"/>
  <c r="F13" i="2"/>
  <c r="G13" i="2"/>
  <c r="G20" i="2"/>
  <c r="F20" i="2"/>
  <c r="G37" i="2"/>
  <c r="F37" i="2"/>
  <c r="G33" i="2"/>
  <c r="F33" i="2"/>
  <c r="AH13" i="5"/>
  <c r="AF13" i="5"/>
  <c r="G26" i="2"/>
  <c r="F26" i="2"/>
  <c r="G34" i="2"/>
  <c r="F34" i="2"/>
  <c r="F28" i="2"/>
  <c r="G28" i="2"/>
  <c r="AF10" i="5"/>
  <c r="F16" i="2"/>
  <c r="G16" i="2"/>
  <c r="F22" i="2"/>
  <c r="G22" i="2"/>
  <c r="AF6" i="5"/>
  <c r="AG10" i="5"/>
  <c r="AH10" i="5" s="1"/>
  <c r="AH6" i="5"/>
  <c r="AG11" i="5"/>
  <c r="AH11" i="5" s="1"/>
  <c r="AH7" i="5"/>
  <c r="AF7" i="5"/>
  <c r="F15" i="2" l="1"/>
  <c r="G15" i="2"/>
  <c r="D9" i="2"/>
  <c r="F9" i="2"/>
  <c r="B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E5" authorId="0" shapeId="0" xr:uid="{00000000-0006-0000-0400-000001000000}">
      <text>
        <r>
          <rPr>
            <sz val="10"/>
            <rFont val="Arial"/>
            <family val="2"/>
          </rPr>
          <t>Weighted average of the indicator scores reported this week, using weights on Settings.</t>
        </r>
      </text>
    </comment>
  </commentList>
</comments>
</file>

<file path=xl/sharedStrings.xml><?xml version="1.0" encoding="utf-8"?>
<sst xmlns="http://schemas.openxmlformats.org/spreadsheetml/2006/main" count="255" uniqueCount="186">
  <si>
    <t>Executive Safety Dashboard Template</t>
  </si>
  <si>
    <t>Leading safety indicators for field-heavy operations · Free template from SafetyIQ (safetyiq.com)</t>
  </si>
  <si>
    <t>What this template does</t>
  </si>
  <si>
    <t>1</t>
  </si>
  <si>
    <t>Turns weekly field safety data into one 'Pulse' score (0–100) for every site, region crew or contractor, based on leading indicators.</t>
  </si>
  <si>
    <t>2</t>
  </si>
  <si>
    <t>Shows which units moved since last week and why, so leaders know where to step in before an incident.</t>
  </si>
  <si>
    <t>3</t>
  </si>
  <si>
    <t>Rolls everything up into a one-page Board Summary with leading and lagging indicators side by side.</t>
  </si>
  <si>
    <t>How to use it</t>
  </si>
  <si>
    <t>Settings tab: list your sites, crews and contractors. Review the targets and weights for each indicator (defaults are a sensible starting point).</t>
  </si>
  <si>
    <t>Weekly Data tab: add one row per unit per week (week-ending date). Leave an indicator blank if you don't track it yet; it is left out of the score.</t>
  </si>
  <si>
    <t>Dashboard tab: shows the latest week automatically, or type a week-ending date to look back.</t>
  </si>
  <si>
    <t>4</t>
  </si>
  <si>
    <t>Board Summary tab: set the reporting period and add your commentary. Print or paste into your board pack.</t>
  </si>
  <si>
    <t>5</t>
  </si>
  <si>
    <t>Delete the example rows on Weekly Data (marked 'Example') and the example units on Settings before entering your own.</t>
  </si>
  <si>
    <t>■</t>
  </si>
  <si>
    <t>Yellow cells with blue text are inputs you can edit.</t>
  </si>
  <si>
    <t>Gray cells are calculated. Don't type over them.</t>
  </si>
  <si>
    <t>Green / amber / red show status against the score bands on the Settings tab.</t>
  </si>
  <si>
    <t>How the Pulse score works</t>
  </si>
  <si>
    <t>•</t>
  </si>
  <si>
    <t>Each indicator is scored 0–100: 100 when it meets your target, 0 at your 'score 0 at' level, and in between proportionally.</t>
  </si>
  <si>
    <t>The Pulse score is the weighted average of the indicators you report that week. Default bands: Green 80+, Amber 65–79, Red below 65.</t>
  </si>
  <si>
    <t>Treat the score as a conversation starter. Always look at which indicators moved, not just the headline number.</t>
  </si>
  <si>
    <t>Want this automated?</t>
  </si>
  <si>
    <t>→</t>
  </si>
  <si>
    <t>SafetyIQ builds this view automatically from mobile check-ins, journeys, incidents, inspections and fatigue checks: safetyiq.com/platform/safety-analytics</t>
  </si>
  <si>
    <t>Field Risk Pulse</t>
  </si>
  <si>
    <t>Weekly leading-indicator score by site, crew and contractor</t>
  </si>
  <si>
    <t>Week ending (leave blank for latest)</t>
  </si>
  <si>
    <t>Showing week ending</t>
  </si>
  <si>
    <t>Average Pulse score</t>
  </si>
  <si>
    <t>Units in red</t>
  </si>
  <si>
    <t>Units in amber</t>
  </si>
  <si>
    <t>Overdue actions</t>
  </si>
  <si>
    <t>Missed check-ins</t>
  </si>
  <si>
    <t>Recordable injuries</t>
  </si>
  <si>
    <t>Unit</t>
  </si>
  <si>
    <t>Region</t>
  </si>
  <si>
    <t>Pulse score</t>
  </si>
  <si>
    <t>Last week</t>
  </si>
  <si>
    <t>Change</t>
  </si>
  <si>
    <t>Status</t>
  </si>
  <si>
    <t>Inspection completion</t>
  </si>
  <si>
    <t>Near-misses / 100 workers</t>
  </si>
  <si>
    <t>Observations / 100 workers</t>
  </si>
  <si>
    <t>Escalations &amp; SOS</t>
  </si>
  <si>
    <t>Fatigue flag rate</t>
  </si>
  <si>
    <t>Read it like a GM: start with red units and anything that dropped 5+ points, then check which indicator columns moved.</t>
  </si>
  <si>
    <t>Board Safety Summary</t>
  </si>
  <si>
    <t>Leading and lagging indicators for the reporting period, across all units</t>
  </si>
  <si>
    <t>Period start</t>
  </si>
  <si>
    <t>Default: last 13 weeks. Type over to change.</t>
  </si>
  <si>
    <t>Period end</t>
  </si>
  <si>
    <t>Measure</t>
  </si>
  <si>
    <t>This period</t>
  </si>
  <si>
    <t>Target</t>
  </si>
  <si>
    <t>What it tells the board</t>
  </si>
  <si>
    <t>LEADING INDICATORS</t>
  </si>
  <si>
    <t>Average weekly Pulse score</t>
  </si>
  <si>
    <t>Overall field risk trend across all units</t>
  </si>
  <si>
    <t>Overdue corrective actions (latest week)</t>
  </si>
  <si>
    <t>Known hazards not yet controlled. Status uses the average per unit.</t>
  </si>
  <si>
    <t>Inspection &amp; audit completion</t>
  </si>
  <si>
    <t>Are controls being checked as planned?</t>
  </si>
  <si>
    <t>Near-misses &amp; hazards / 100 workers / week</t>
  </si>
  <si>
    <t>Health of the reporting culture</t>
  </si>
  <si>
    <t>Observations / 100 workers / week</t>
  </si>
  <si>
    <t>Are leaders actively looking for risk?</t>
  </si>
  <si>
    <t>Missed or late check-ins</t>
  </si>
  <si>
    <t>Lone worker and journey exposure. Status uses the weekly average per unit.</t>
  </si>
  <si>
    <t>Journey escalations &amp; SOS</t>
  </si>
  <si>
    <t>Near misses on the road. Status uses the weekly average per unit.</t>
  </si>
  <si>
    <t>Workforce readiness</t>
  </si>
  <si>
    <t>High-risk tasks with permit / RA</t>
  </si>
  <si>
    <t>Controls on serious-injury work</t>
  </si>
  <si>
    <t>LAGGING INDICATORS</t>
  </si>
  <si>
    <t>Outcome measure</t>
  </si>
  <si>
    <t>Lost-time injuries</t>
  </si>
  <si>
    <t>Commentary for the board</t>
  </si>
  <si>
    <t>Top risks this period</t>
  </si>
  <si>
    <t>Actions underway and owners</t>
  </si>
  <si>
    <t>Decisions or support needed from the board</t>
  </si>
  <si>
    <t>Settings</t>
  </si>
  <si>
    <t>Edit the yellow cells. Targets and weights drive every score in the workbook.</t>
  </si>
  <si>
    <t>#</t>
  </si>
  <si>
    <t>Indicator</t>
  </si>
  <si>
    <t>Measured as</t>
  </si>
  <si>
    <t>Better when</t>
  </si>
  <si>
    <t>Score 0 at</t>
  </si>
  <si>
    <t>Weight</t>
  </si>
  <si>
    <t>Overdue corrective actions</t>
  </si>
  <si>
    <t>Count of open actions past due</t>
  </si>
  <si>
    <t>Lower</t>
  </si>
  <si>
    <t>Completed ÷ scheduled</t>
  </si>
  <si>
    <t>Higher</t>
  </si>
  <si>
    <t>Near-misses &amp; hazards reported</t>
  </si>
  <si>
    <t>Per 100 workers per week</t>
  </si>
  <si>
    <t>Safety observations</t>
  </si>
  <si>
    <t>Count (lone worker + journeys)</t>
  </si>
  <si>
    <t>Count</t>
  </si>
  <si>
    <t>Fatigue flags</t>
  </si>
  <si>
    <t>Flags ÷ fatigue checks completed</t>
  </si>
  <si>
    <t>Tasks with permit ÷ high-risk tasks</t>
  </si>
  <si>
    <t>Total weight</t>
  </si>
  <si>
    <t>Weights don't need to add to 100; the score uses the weights of the indicators reported each week.</t>
  </si>
  <si>
    <t>Score bands</t>
  </si>
  <si>
    <t>Green from</t>
  </si>
  <si>
    <t>Amber from</t>
  </si>
  <si>
    <t>Red below Amber</t>
  </si>
  <si>
    <t>Sites, crews &amp; contractors</t>
  </si>
  <si>
    <t>Unit name</t>
  </si>
  <si>
    <t>Type</t>
  </si>
  <si>
    <t>Site 2 · Yard</t>
  </si>
  <si>
    <t>Central</t>
  </si>
  <si>
    <t>Site</t>
  </si>
  <si>
    <t>← Example units: replace with your own (up to 25)</t>
  </si>
  <si>
    <t>Site 4 · Processing</t>
  </si>
  <si>
    <t>Northern field crews</t>
  </si>
  <si>
    <t>Northern</t>
  </si>
  <si>
    <t>Crew</t>
  </si>
  <si>
    <t>Apex Haulage</t>
  </si>
  <si>
    <t>Contractor</t>
  </si>
  <si>
    <t>Weekly Data</t>
  </si>
  <si>
    <t>One row per unit per week. Yellow = enter. Gray = calculated. Blank indicators are left out of that week's score.</t>
  </si>
  <si>
    <t>Week ending</t>
  </si>
  <si>
    <t>Workers (headcount)</t>
  </si>
  <si>
    <t>Inspections scheduled</t>
  </si>
  <si>
    <t>Inspections completed</t>
  </si>
  <si>
    <t>Check-ins missed or late</t>
  </si>
  <si>
    <t>Fatigue checks completed</t>
  </si>
  <si>
    <t>High-risk tasks performed</t>
  </si>
  <si>
    <t>Near-misses per 100 workers</t>
  </si>
  <si>
    <t>Observations per 100 workers</t>
  </si>
  <si>
    <t>Permit / RA compliance</t>
  </si>
  <si>
    <t>Score: overdue actions</t>
  </si>
  <si>
    <t>Score: inspections</t>
  </si>
  <si>
    <t>Score: near-miss reporting</t>
  </si>
  <si>
    <t>Score: observations</t>
  </si>
  <si>
    <t>Score: check-ins</t>
  </si>
  <si>
    <t>Score: escalations</t>
  </si>
  <si>
    <t>Score: fatigue</t>
  </si>
  <si>
    <t>Score: permits</t>
  </si>
  <si>
    <t>Note</t>
  </si>
  <si>
    <t>Example: delete</t>
  </si>
  <si>
    <t>Indicator Guide</t>
  </si>
  <si>
    <t>Definitions and warning signs for each leading indicator</t>
  </si>
  <si>
    <t>How to measure</t>
  </si>
  <si>
    <t>Why it matters</t>
  </si>
  <si>
    <t>Warning sign</t>
  </si>
  <si>
    <t>Open actions past due date, by site, owner and age</t>
  </si>
  <si>
    <t>Each one is a known hazard not yet controlled. A growing backlog is an early sign a site is slipping.</t>
  </si>
  <si>
    <t>Count doubles week on week, or actions older than 30 days.</t>
  </si>
  <si>
    <t>Completed ÷ scheduled inspections</t>
  </si>
  <si>
    <t>Controls only work if someone checks them.</t>
  </si>
  <si>
    <t>Below 90% for two weeks running.</t>
  </si>
  <si>
    <t>Reports per 100 workers per week</t>
  </si>
  <si>
    <t>Near misses vastly outnumber serious injuries, so they are the earliest signal of where harm is likely.</t>
  </si>
  <si>
    <t>A sudden drop. It usually means people stopped reporting, not that risk fell.</t>
  </si>
  <si>
    <t>Observations per 100 workers per week</t>
  </si>
  <si>
    <t>Shows whether supervisors and peers are actively looking for risk.</t>
  </si>
  <si>
    <t>Falling while workload rises.</t>
  </si>
  <si>
    <t>Lone worker and journey check-ins missed or late</t>
  </si>
  <si>
    <t>A missed check-in is the moment nobody knows whether a worker is OK.</t>
  </si>
  <si>
    <t>Clustering on one route, shift or contractor.</t>
  </si>
  <si>
    <t>Journeys escalated to a supervisor or emergency contact, plus SOS activations</t>
  </si>
  <si>
    <t>Escalations are near misses on the road.</t>
  </si>
  <si>
    <t>Repeat escalations on the same route or driver group.</t>
  </si>
  <si>
    <t>Fatigue or fitness-for-work checks above threshold ÷ checks completed</t>
  </si>
  <si>
    <t>Fatigue degrades reaction time and judgment and compounds driving and lone-work risk.</t>
  </si>
  <si>
    <t>Flags concentrating on a roster pattern or after long runs of shifts.</t>
  </si>
  <si>
    <t>High-risk tasks with required permit or risk assessment ÷ high-risk tasks performed</t>
  </si>
  <si>
    <t>Shows where serious-injury potential sits and whether controls keep up.</t>
  </si>
  <si>
    <t>Task volume rising while compliance falls.</t>
  </si>
  <si>
    <t>Optional: high-risk journey exposure</t>
  </si>
  <si>
    <t>Hours driven at night, on remote or unsealed roads, or over plan</t>
  </si>
  <si>
    <t>Exposure multiplies driving risk.</t>
  </si>
  <si>
    <t>High-risk hours rising without new controls.</t>
  </si>
  <si>
    <t>Optional: out-of-coverage time</t>
  </si>
  <si>
    <t>Time workers spend out of mobile coverage without satellite or offline check-in</t>
  </si>
  <si>
    <t>The window where a worker can't call for help.</t>
  </si>
  <si>
    <t>Regularly out of coverage with no agreed check-in plan.</t>
  </si>
  <si>
    <t>Sources: OSHA, Using Leading Indicators to Improve Safety and Health Outcomes (osha.gov/leading-indicators); NSC Campbell Institute, Practical Guide to Leading Indicators (nsc.org).</t>
  </si>
  <si>
    <t>Color 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</si>
</sst>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\+0;\-0;0"/>
    <numFmt numFmtId="166" formatCode="0.0"/>
    <numFmt numFmtId="167" formatCode="0.0%"/>
  </numFmts>
  <fonts count="15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8"/>
      <color rgb="FF0F2742"/>
      <name val="Arial"/>
      <family val="2"/>
    </font>
    <font>
      <sz val="10"/>
      <color rgb="FF64748B"/>
      <name val="Arial"/>
      <family val="2"/>
    </font>
    <font>
      <b/>
      <sz val="12"/>
      <color rgb="FFE8622C"/>
      <name val="Arial"/>
      <family val="2"/>
    </font>
    <font>
      <b/>
      <sz val="11"/>
      <color rgb="FF0F274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9"/>
      <color rgb="FF64748B"/>
      <name val="Arial"/>
      <family val="2"/>
    </font>
    <font>
      <b/>
      <sz val="20"/>
      <color rgb="FF0F2742"/>
      <name val="Arial"/>
      <family val="2"/>
    </font>
    <font>
      <b/>
      <sz val="10"/>
      <color rgb="FFFFFFFF"/>
      <name val="Arial"/>
      <family val="2"/>
    </font>
    <font>
      <i/>
      <sz val="9"/>
      <color rgb="FF64748B"/>
      <name val="Arial"/>
      <family val="2"/>
    </font>
    <font>
      <b/>
      <sz val="10"/>
      <color rgb="FFE8622C"/>
      <name val="Arial"/>
      <family val="2"/>
    </font>
    <font>
      <sz val="9"/>
      <color rgb="FF6474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EF3C7"/>
      </patternFill>
    </fill>
    <fill>
      <patternFill patternType="solid">
        <fgColor rgb="FFEEF2F6"/>
        <bgColor rgb="FFF1F5F9"/>
      </patternFill>
    </fill>
    <fill>
      <patternFill patternType="solid">
        <fgColor rgb="FFF1F5F9"/>
        <bgColor rgb="FFEEF2F6"/>
      </patternFill>
    </fill>
    <fill>
      <patternFill patternType="solid">
        <fgColor rgb="FF0F2742"/>
        <bgColor rgb="FF333333"/>
      </patternFill>
    </fill>
  </fills>
  <borders count="3">
    <border>
      <left/>
      <right/>
      <top/>
      <bottom/>
      <diagonal/>
    </border>
    <border>
      <left style="thin">
        <color rgb="FFD5DCE4"/>
      </left>
      <right style="thin">
        <color rgb="FFD5DCE4"/>
      </right>
      <top style="thin">
        <color rgb="FFD5DCE4"/>
      </top>
      <bottom style="thin">
        <color rgb="FFD5DCE4"/>
      </bottom>
      <diagonal/>
    </border>
    <border>
      <left style="thin">
        <color rgb="FFD5DCE4"/>
      </left>
      <right/>
      <top style="thin">
        <color rgb="FFD5DCE4"/>
      </top>
      <bottom style="thin">
        <color rgb="FFD5DCE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8" fillId="2" borderId="2" xfId="0" applyFont="1" applyFill="1" applyBorder="1" applyAlignment="1">
      <alignment vertical="top" wrapText="1"/>
    </xf>
    <xf numFmtId="1" fontId="10" fillId="4" borderId="0" xfId="0" applyNumberFormat="1" applyFont="1" applyFill="1"/>
    <xf numFmtId="0" fontId="9" fillId="4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4" fillId="2" borderId="0" xfId="0" applyFont="1" applyFill="1"/>
    <xf numFmtId="0" fontId="5" fillId="3" borderId="0" xfId="0" applyFont="1" applyFill="1"/>
    <xf numFmtId="0" fontId="7" fillId="0" borderId="0" xfId="0" applyFont="1"/>
    <xf numFmtId="164" fontId="8" fillId="2" borderId="1" xfId="0" applyNumberFormat="1" applyFont="1" applyFill="1" applyBorder="1"/>
    <xf numFmtId="164" fontId="7" fillId="3" borderId="1" xfId="0" applyNumberFormat="1" applyFont="1" applyFill="1" applyBorder="1"/>
    <xf numFmtId="0" fontId="11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6" fillId="3" borderId="1" xfId="0" applyFont="1" applyFill="1" applyBorder="1"/>
    <xf numFmtId="1" fontId="7" fillId="3" borderId="1" xfId="0" applyNumberFormat="1" applyFont="1" applyFill="1" applyBorder="1"/>
    <xf numFmtId="1" fontId="6" fillId="3" borderId="1" xfId="0" applyNumberFormat="1" applyFont="1" applyFill="1" applyBorder="1"/>
    <xf numFmtId="165" fontId="6" fillId="3" borderId="1" xfId="0" applyNumberFormat="1" applyFont="1" applyFill="1" applyBorder="1"/>
    <xf numFmtId="9" fontId="6" fillId="3" borderId="1" xfId="0" applyNumberFormat="1" applyFont="1" applyFill="1" applyBorder="1"/>
    <xf numFmtId="166" fontId="6" fillId="3" borderId="1" xfId="0" applyNumberFormat="1" applyFont="1" applyFill="1" applyBorder="1"/>
    <xf numFmtId="0" fontId="12" fillId="0" borderId="0" xfId="0" applyFont="1"/>
    <xf numFmtId="0" fontId="13" fillId="0" borderId="0" xfId="0" applyFont="1"/>
    <xf numFmtId="0" fontId="6" fillId="0" borderId="1" xfId="0" applyFont="1" applyBorder="1"/>
    <xf numFmtId="0" fontId="14" fillId="0" borderId="1" xfId="0" applyFont="1" applyBorder="1"/>
    <xf numFmtId="9" fontId="7" fillId="3" borderId="1" xfId="0" applyNumberFormat="1" applyFont="1" applyFill="1" applyBorder="1"/>
    <xf numFmtId="166" fontId="7" fillId="3" borderId="1" xfId="0" applyNumberFormat="1" applyFont="1" applyFill="1" applyBorder="1"/>
    <xf numFmtId="167" fontId="7" fillId="3" borderId="1" xfId="0" applyNumberFormat="1" applyFont="1" applyFill="1" applyBorder="1"/>
    <xf numFmtId="167" fontId="6" fillId="3" borderId="1" xfId="0" applyNumberFormat="1" applyFont="1" applyFill="1" applyBorder="1"/>
    <xf numFmtId="1" fontId="8" fillId="2" borderId="1" xfId="0" applyNumberFormat="1" applyFont="1" applyFill="1" applyBorder="1"/>
    <xf numFmtId="9" fontId="8" fillId="2" borderId="1" xfId="0" applyNumberFormat="1" applyFont="1" applyFill="1" applyBorder="1"/>
    <xf numFmtId="166" fontId="8" fillId="2" borderId="1" xfId="0" applyNumberFormat="1" applyFont="1" applyFill="1" applyBorder="1"/>
    <xf numFmtId="0" fontId="6" fillId="0" borderId="0" xfId="0" applyFont="1"/>
    <xf numFmtId="0" fontId="8" fillId="2" borderId="1" xfId="0" applyFont="1" applyFill="1" applyBorder="1"/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</cellXfs>
  <cellStyles count="1">
    <cellStyle name="Normal" xfId="0" builtinId="0"/>
  </cellStyles>
  <dxfs count="10">
    <dxf>
      <font>
        <b/>
        <color rgb="FF166534"/>
        <name val="Arial"/>
        <charset val="1"/>
      </font>
      <fill>
        <patternFill>
          <bgColor rgb="FFDCFCE7"/>
        </patternFill>
      </fill>
    </dxf>
    <dxf>
      <font>
        <b/>
        <color rgb="FF92400E"/>
        <name val="Arial"/>
        <charset val="1"/>
      </font>
      <fill>
        <patternFill>
          <bgColor rgb="FFFEF3C7"/>
        </patternFill>
      </fill>
    </dxf>
    <dxf>
      <font>
        <b/>
        <color rgb="FFB91C1C"/>
        <name val="Arial"/>
        <charset val="1"/>
      </font>
      <fill>
        <patternFill>
          <bgColor rgb="FFFDE8E8"/>
        </patternFill>
      </fill>
    </dxf>
    <dxf>
      <font>
        <b/>
        <color rgb="FF166534"/>
        <name val="Arial"/>
        <charset val="1"/>
      </font>
      <fill>
        <patternFill>
          <bgColor rgb="FFDCFCE7"/>
        </patternFill>
      </fill>
    </dxf>
    <dxf>
      <font>
        <b/>
        <color rgb="FF92400E"/>
        <name val="Arial"/>
        <charset val="1"/>
      </font>
      <fill>
        <patternFill>
          <bgColor rgb="FFFEF3C7"/>
        </patternFill>
      </fill>
    </dxf>
    <dxf>
      <font>
        <b/>
        <color rgb="FFB91C1C"/>
        <name val="Arial"/>
        <charset val="1"/>
      </font>
      <fill>
        <patternFill>
          <bgColor rgb="FFFDE8E8"/>
        </patternFill>
      </fill>
    </dxf>
    <dxf>
      <font>
        <b/>
        <color rgb="FF166534"/>
        <name val="Arial"/>
        <charset val="1"/>
      </font>
      <fill>
        <patternFill>
          <bgColor rgb="FFDCFCE7"/>
        </patternFill>
      </fill>
    </dxf>
    <dxf>
      <font>
        <b/>
        <color rgb="FF92400E"/>
        <name val="Arial"/>
        <charset val="1"/>
      </font>
      <fill>
        <patternFill>
          <bgColor rgb="FFFEF3C7"/>
        </patternFill>
      </fill>
    </dxf>
    <dxf>
      <font>
        <b/>
        <color rgb="FFB91C1C"/>
        <name val="Arial"/>
        <charset val="1"/>
      </font>
      <fill>
        <patternFill>
          <bgColor rgb="FFFDE8E8"/>
        </patternFill>
      </fill>
    </dxf>
    <dxf>
      <font>
        <b/>
        <color rgb="FFB91C1C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D9D9D9"/>
      <rgbColor rgb="FF878787"/>
      <rgbColor rgb="FF9999FF"/>
      <rgbColor rgb="FFB91C1C"/>
      <rgbColor rgb="FFFFF7D6"/>
      <rgbColor rgb="FFDCFCE7"/>
      <rgbColor rgb="FF660066"/>
      <rgbColor rgb="FFFF8080"/>
      <rgbColor rgb="FF0066CC"/>
      <rgbColor rgb="FFD5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6"/>
      <rgbColor rgb="FFF1F5F9"/>
      <rgbColor rgb="FFFEF3C7"/>
      <rgbColor rgb="FFF9F9F9"/>
      <rgbColor rgb="FFFF99CC"/>
      <rgbColor rgb="FFCC99FF"/>
      <rgbColor rgb="FFFDE8E8"/>
      <rgbColor rgb="FF3366FF"/>
      <rgbColor rgb="FF33CCCC"/>
      <rgbColor rgb="FF99CC00"/>
      <rgbColor rgb="FFFFCC00"/>
      <rgbColor rgb="FFFF9900"/>
      <rgbColor rgb="FFE8622C"/>
      <rgbColor rgb="FF64748B"/>
      <rgbColor rgb="FF969696"/>
      <rgbColor rgb="FF0F2742"/>
      <rgbColor rgb="FF339966"/>
      <rgbColor rgb="FF003300"/>
      <rgbColor rgb="FF333300"/>
      <rgbColor rgb="FF92400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Pulse score by unit (selected week)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Dashboard!$D$12</c:f>
              <c:strCache>
                <c:ptCount val="1"/>
                <c:pt idx="0">
                  <c:v>Pulse score</c:v>
                </c:pt>
              </c:strCache>
            </c:strRef>
          </c:tx>
          <c:spPr>
            <a:solidFill>
              <a:srgbClr val="E8622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Dashboard!$B$13:$B$20</c:f>
              <c:strCache>
                <c:ptCount val="4"/>
                <c:pt idx="0">
                  <c:v>Site 2 · Yard</c:v>
                </c:pt>
                <c:pt idx="1">
                  <c:v>Site 4 · Processing</c:v>
                </c:pt>
                <c:pt idx="2">
                  <c:v>Northern field crews</c:v>
                </c:pt>
                <c:pt idx="3">
                  <c:v>Apex Haulage</c:v>
                </c:pt>
              </c:strCache>
            </c:strRef>
          </c:cat>
          <c:val>
            <c:numRef>
              <c:f>Dashboard!$D$13:$D$20</c:f>
              <c:numCache>
                <c:formatCode>0</c:formatCode>
                <c:ptCount val="8"/>
                <c:pt idx="0">
                  <c:v>96</c:v>
                </c:pt>
                <c:pt idx="1">
                  <c:v>57</c:v>
                </c:pt>
                <c:pt idx="2">
                  <c:v>86</c:v>
                </c:pt>
                <c:pt idx="3">
                  <c:v>60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A5-8441-BEDF-013455549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995272"/>
        <c:axId val="30057634"/>
      </c:barChart>
      <c:catAx>
        <c:axId val="80995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30057634"/>
        <c:crosses val="autoZero"/>
        <c:auto val="1"/>
        <c:lblAlgn val="ctr"/>
        <c:lblOffset val="100"/>
        <c:noMultiLvlLbl val="0"/>
      </c:catAx>
      <c:valAx>
        <c:axId val="30057634"/>
        <c:scaling>
          <c:orientation val="minMax"/>
          <c:max val="100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Score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099527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10</xdr:row>
      <xdr:rowOff>100800</xdr:rowOff>
    </xdr:from>
    <xdr:to>
      <xdr:col>25</xdr:col>
      <xdr:colOff>364680</xdr:colOff>
      <xdr:row>23</xdr:row>
      <xdr:rowOff>142200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2742"/>
  </sheetPr>
  <dimension ref="B2:C29"/>
  <sheetViews>
    <sheetView showGridLines="0" tabSelected="1" zoomScaleNormal="100" workbookViewId="0">
      <selection activeCell="B19" sqref="B19"/>
    </sheetView>
  </sheetViews>
  <sheetFormatPr baseColWidth="10" defaultColWidth="8.6640625" defaultRowHeight="15" x14ac:dyDescent="0.2"/>
  <cols>
    <col min="1" max="1" width="2" customWidth="1"/>
    <col min="2" max="2" width="4" customWidth="1"/>
    <col min="3" max="3" width="110" customWidth="1"/>
  </cols>
  <sheetData>
    <row r="2" spans="2:3" ht="23" x14ac:dyDescent="0.25">
      <c r="B2" s="4" t="s">
        <v>0</v>
      </c>
    </row>
    <row r="3" spans="2:3" x14ac:dyDescent="0.2">
      <c r="B3" s="5" t="s">
        <v>1</v>
      </c>
    </row>
    <row r="6" spans="2:3" ht="16" x14ac:dyDescent="0.2">
      <c r="B6" s="6" t="s">
        <v>2</v>
      </c>
    </row>
    <row r="7" spans="2:3" x14ac:dyDescent="0.2">
      <c r="B7" s="7" t="s">
        <v>3</v>
      </c>
      <c r="C7" s="8" t="s">
        <v>4</v>
      </c>
    </row>
    <row r="8" spans="2:3" x14ac:dyDescent="0.2">
      <c r="B8" s="7" t="s">
        <v>5</v>
      </c>
      <c r="C8" s="8" t="s">
        <v>6</v>
      </c>
    </row>
    <row r="9" spans="2:3" x14ac:dyDescent="0.2">
      <c r="B9" s="7" t="s">
        <v>7</v>
      </c>
      <c r="C9" s="8" t="s">
        <v>8</v>
      </c>
    </row>
    <row r="11" spans="2:3" ht="16" x14ac:dyDescent="0.2">
      <c r="B11" s="6" t="s">
        <v>9</v>
      </c>
    </row>
    <row r="12" spans="2:3" ht="28" x14ac:dyDescent="0.2">
      <c r="B12" s="7" t="s">
        <v>3</v>
      </c>
      <c r="C12" s="8" t="s">
        <v>10</v>
      </c>
    </row>
    <row r="13" spans="2:3" ht="28" x14ac:dyDescent="0.2">
      <c r="B13" s="7" t="s">
        <v>5</v>
      </c>
      <c r="C13" s="8" t="s">
        <v>11</v>
      </c>
    </row>
    <row r="14" spans="2:3" x14ac:dyDescent="0.2">
      <c r="B14" s="7" t="s">
        <v>7</v>
      </c>
      <c r="C14" s="8" t="s">
        <v>12</v>
      </c>
    </row>
    <row r="15" spans="2:3" x14ac:dyDescent="0.2">
      <c r="B15" s="7" t="s">
        <v>13</v>
      </c>
      <c r="C15" s="8" t="s">
        <v>14</v>
      </c>
    </row>
    <row r="16" spans="2:3" x14ac:dyDescent="0.2">
      <c r="B16" s="7" t="s">
        <v>15</v>
      </c>
      <c r="C16" s="8" t="s">
        <v>16</v>
      </c>
    </row>
    <row r="18" spans="2:3" ht="16" x14ac:dyDescent="0.2">
      <c r="B18" s="9" t="s">
        <v>185</v>
      </c>
    </row>
    <row r="19" spans="2:3" x14ac:dyDescent="0.2">
      <c r="B19" s="10" t="s">
        <v>17</v>
      </c>
      <c r="C19" s="8" t="s">
        <v>18</v>
      </c>
    </row>
    <row r="20" spans="2:3" x14ac:dyDescent="0.2">
      <c r="B20" s="7" t="s">
        <v>17</v>
      </c>
      <c r="C20" s="8" t="s">
        <v>19</v>
      </c>
    </row>
    <row r="21" spans="2:3" x14ac:dyDescent="0.2">
      <c r="B21" s="7" t="s">
        <v>17</v>
      </c>
      <c r="C21" s="8" t="s">
        <v>20</v>
      </c>
    </row>
    <row r="23" spans="2:3" ht="16" x14ac:dyDescent="0.2">
      <c r="B23" s="6" t="s">
        <v>21</v>
      </c>
    </row>
    <row r="24" spans="2:3" x14ac:dyDescent="0.2">
      <c r="B24" s="7" t="s">
        <v>22</v>
      </c>
      <c r="C24" s="8" t="s">
        <v>23</v>
      </c>
    </row>
    <row r="25" spans="2:3" x14ac:dyDescent="0.2">
      <c r="B25" s="7" t="s">
        <v>22</v>
      </c>
      <c r="C25" s="8" t="s">
        <v>24</v>
      </c>
    </row>
    <row r="26" spans="2:3" x14ac:dyDescent="0.2">
      <c r="B26" s="7" t="s">
        <v>22</v>
      </c>
      <c r="C26" s="8" t="s">
        <v>25</v>
      </c>
    </row>
    <row r="28" spans="2:3" ht="16" x14ac:dyDescent="0.2">
      <c r="B28" s="6" t="s">
        <v>26</v>
      </c>
    </row>
    <row r="29" spans="2:3" ht="28" x14ac:dyDescent="0.2">
      <c r="B29" s="7" t="s">
        <v>27</v>
      </c>
      <c r="C29" s="8" t="s">
        <v>28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8622C"/>
  </sheetPr>
  <dimension ref="B2:N39"/>
  <sheetViews>
    <sheetView showGridLines="0" zoomScaleNormal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ColWidth="8.6640625" defaultRowHeight="15" x14ac:dyDescent="0.2"/>
  <cols>
    <col min="1" max="1" width="2" customWidth="1"/>
    <col min="2" max="2" width="24" customWidth="1"/>
    <col min="3" max="3" width="12" customWidth="1"/>
    <col min="4" max="5" width="10" customWidth="1"/>
    <col min="6" max="6" width="9" customWidth="1"/>
    <col min="7" max="7" width="10" customWidth="1"/>
    <col min="8" max="8" width="11" customWidth="1"/>
    <col min="9" max="11" width="12" customWidth="1"/>
    <col min="12" max="14" width="11" customWidth="1"/>
  </cols>
  <sheetData>
    <row r="2" spans="2:14" ht="23" x14ac:dyDescent="0.25">
      <c r="B2" s="4" t="s">
        <v>29</v>
      </c>
    </row>
    <row r="3" spans="2:14" x14ac:dyDescent="0.2">
      <c r="B3" s="5" t="s">
        <v>30</v>
      </c>
    </row>
    <row r="5" spans="2:14" x14ac:dyDescent="0.2">
      <c r="B5" s="11" t="s">
        <v>31</v>
      </c>
      <c r="D5" s="12"/>
    </row>
    <row r="6" spans="2:14" x14ac:dyDescent="0.2">
      <c r="B6" s="11" t="s">
        <v>32</v>
      </c>
      <c r="D6" s="13">
        <f>IF(D5="",MAX('Weekly Data'!$A$6:$A$505),D5)</f>
        <v>46299</v>
      </c>
    </row>
    <row r="8" spans="2:14" x14ac:dyDescent="0.2">
      <c r="B8" s="3" t="s">
        <v>33</v>
      </c>
      <c r="C8" s="3"/>
      <c r="D8" s="3" t="s">
        <v>34</v>
      </c>
      <c r="E8" s="3"/>
      <c r="F8" s="3" t="s">
        <v>35</v>
      </c>
      <c r="G8" s="3"/>
      <c r="H8" s="3" t="s">
        <v>36</v>
      </c>
      <c r="I8" s="3"/>
      <c r="J8" s="3" t="s">
        <v>37</v>
      </c>
      <c r="K8" s="3"/>
      <c r="L8" s="3" t="s">
        <v>38</v>
      </c>
      <c r="M8" s="3"/>
    </row>
    <row r="9" spans="2:14" ht="33.75" customHeight="1" x14ac:dyDescent="0.25">
      <c r="B9" s="2">
        <f>IFERROR(ROUND(AVERAGE(D13:D37),0),"")</f>
        <v>75</v>
      </c>
      <c r="C9" s="2"/>
      <c r="D9" s="2">
        <f>COUNTIF(G13:G37,"Red")</f>
        <v>2</v>
      </c>
      <c r="E9" s="2"/>
      <c r="F9" s="2">
        <f>COUNTIF(G13:G37,"Amber")</f>
        <v>0</v>
      </c>
      <c r="G9" s="2"/>
      <c r="H9" s="2">
        <f>SUMIFS('Weekly Data'!$E$6:$E$505,'Weekly Data'!$A$6:$A$505,$D$6)</f>
        <v>27</v>
      </c>
      <c r="I9" s="2"/>
      <c r="J9" s="2">
        <f>SUMIFS('Weekly Data'!$J$6:$J$505,'Weekly Data'!$A$6:$A$505,$D$6)</f>
        <v>6</v>
      </c>
      <c r="K9" s="2"/>
      <c r="L9" s="2">
        <f>SUMIFS('Weekly Data'!$P$6:$P$505,'Weekly Data'!$A$6:$A$505,$D$6)</f>
        <v>1</v>
      </c>
      <c r="M9" s="2"/>
    </row>
    <row r="12" spans="2:14" ht="43.5" customHeight="1" x14ac:dyDescent="0.2">
      <c r="B12" s="14" t="s">
        <v>39</v>
      </c>
      <c r="C12" s="14" t="s">
        <v>40</v>
      </c>
      <c r="D12" s="14" t="s">
        <v>41</v>
      </c>
      <c r="E12" s="14" t="s">
        <v>42</v>
      </c>
      <c r="F12" s="14" t="s">
        <v>43</v>
      </c>
      <c r="G12" s="14" t="s">
        <v>44</v>
      </c>
      <c r="H12" s="14" t="s">
        <v>36</v>
      </c>
      <c r="I12" s="14" t="s">
        <v>45</v>
      </c>
      <c r="J12" s="14" t="s">
        <v>46</v>
      </c>
      <c r="K12" s="14" t="s">
        <v>47</v>
      </c>
      <c r="L12" s="14" t="s">
        <v>37</v>
      </c>
      <c r="M12" s="14" t="s">
        <v>48</v>
      </c>
      <c r="N12" s="14" t="s">
        <v>49</v>
      </c>
    </row>
    <row r="13" spans="2:14" x14ac:dyDescent="0.2">
      <c r="B13" s="15" t="str">
        <f>IF(Settings!$C$24="","",Settings!$C$24)</f>
        <v>Site 2 · Yard</v>
      </c>
      <c r="C13" s="16" t="str">
        <f>IF($B13="","",Settings!$D$24)</f>
        <v>Central</v>
      </c>
      <c r="D13" s="17">
        <f>IF($B13="","",IF(COUNTIFS('Weekly Data'!$B$6:$B$505,$B13,'Weekly Data'!$A$6:$A$505,$D$6,'Weekly Data'!$AE$6:$AE$505,"&gt;=0")=0,"",SUMIFS('Weekly Data'!$AE$6:$AE$505,'Weekly Data'!$B$6:$B$505,$B13,'Weekly Data'!$A$6:$A$505,$D$6)))</f>
        <v>96</v>
      </c>
      <c r="E13" s="18">
        <f>IF($B13="","",IF(COUNTIFS('Weekly Data'!$B$6:$B$505,$B13,'Weekly Data'!$A$6:$A$505,$D$6-7,'Weekly Data'!$AE$6:$AE$505,"&gt;=0")=0,"",SUMIFS('Weekly Data'!$AE$6:$AE$505,'Weekly Data'!$B$6:$B$505,$B13,'Weekly Data'!$A$6:$A$505,$D$6-7)))</f>
        <v>95</v>
      </c>
      <c r="F13" s="19">
        <f t="shared" ref="F13:F37" si="0">IF(OR(D13="",E13=""),"",D13-E13)</f>
        <v>1</v>
      </c>
      <c r="G13" s="16" t="str">
        <f>IF(D13="","",IF(D13&gt;=Settings!$D$18,"Green",IF(D13&gt;=Settings!$D$19,"Amber","Red")))</f>
        <v>Green</v>
      </c>
      <c r="H13" s="18">
        <f>IF(OR($B13="",COUNTIFS('Weekly Data'!$B$6:$B$505,$B13,'Weekly Data'!$A$6:$A$505,$D$6)=0),"",SUMIFS('Weekly Data'!$E$6:$E$505,'Weekly Data'!$B$6:$B$505,$B13,'Weekly Data'!$A$6:$A$505,$D$6))</f>
        <v>2</v>
      </c>
      <c r="I13" s="20">
        <f>IF(OR($B13="",COUNTIFS('Weekly Data'!$B$6:$B$505,$B13,'Weekly Data'!$A$6:$A$505,$D$6)=0),"",IFERROR(SUMIFS('Weekly Data'!$G$6:$G$505,'Weekly Data'!$B$6:$B$505,$B13,'Weekly Data'!$A$6:$A$505,$D$6)/SUMIFS('Weekly Data'!$F$6:$F$505,'Weekly Data'!$B$6:$B$505,$B13,'Weekly Data'!$A$6:$A$505,$D$6),""))</f>
        <v>1</v>
      </c>
      <c r="J13" s="21">
        <f>IF(OR($B13="",COUNTIFS('Weekly Data'!$B$6:$B$505,$B13,'Weekly Data'!$A$6:$A$505,$D$6)=0),"",IFERROR(SUMIFS('Weekly Data'!$H$6:$H$505,'Weekly Data'!$B$6:$B$505,$B13,'Weekly Data'!$A$6:$A$505,$D$6)/SUMIFS('Weekly Data'!$D$6:$D$505,'Weekly Data'!$B$6:$B$505,$B13,'Weekly Data'!$A$6:$A$505,$D$6)*100,""))</f>
        <v>11.666666666666666</v>
      </c>
      <c r="K13" s="21">
        <f>IF(OR($B13="",COUNTIFS('Weekly Data'!$B$6:$B$505,$B13,'Weekly Data'!$A$6:$A$505,$D$6)=0),"",IFERROR(SUMIFS('Weekly Data'!$I$6:$I$505,'Weekly Data'!$B$6:$B$505,$B13,'Weekly Data'!$A$6:$A$505,$D$6)/SUMIFS('Weekly Data'!$D$6:$D$505,'Weekly Data'!$B$6:$B$505,$B13,'Weekly Data'!$A$6:$A$505,$D$6)*100,""))</f>
        <v>16.666666666666664</v>
      </c>
      <c r="L13" s="18">
        <f>IF(OR($B13="",COUNTIFS('Weekly Data'!$B$6:$B$505,$B13,'Weekly Data'!$A$6:$A$505,$D$6)=0),"",SUMIFS('Weekly Data'!$J$6:$J$505,'Weekly Data'!$B$6:$B$505,$B13,'Weekly Data'!$A$6:$A$505,$D$6))</f>
        <v>0</v>
      </c>
      <c r="M13" s="18">
        <f>IF(OR($B13="",COUNTIFS('Weekly Data'!$B$6:$B$505,$B13,'Weekly Data'!$A$6:$A$505,$D$6)=0),"",SUMIFS('Weekly Data'!$K$6:$K$505,'Weekly Data'!$B$6:$B$505,$B13,'Weekly Data'!$A$6:$A$505,$D$6))</f>
        <v>0</v>
      </c>
      <c r="N13" s="20">
        <f>IF(OR($B13="",COUNTIFS('Weekly Data'!$B$6:$B$505,$B13,'Weekly Data'!$A$6:$A$505,$D$6)=0),"",IFERROR(SUMIFS('Weekly Data'!$M$6:$M$505,'Weekly Data'!$B$6:$B$505,$B13,'Weekly Data'!$A$6:$A$505,$D$6)/SUMIFS('Weekly Data'!$L$6:$L$505,'Weekly Data'!$B$6:$B$505,$B13,'Weekly Data'!$A$6:$A$505,$D$6),""))</f>
        <v>1.7543859649122806E-2</v>
      </c>
    </row>
    <row r="14" spans="2:14" x14ac:dyDescent="0.2">
      <c r="B14" s="15" t="str">
        <f>IF(Settings!$C$25="","",Settings!$C$25)</f>
        <v>Site 4 · Processing</v>
      </c>
      <c r="C14" s="16" t="str">
        <f>IF($B14="","",Settings!$D$25)</f>
        <v>Central</v>
      </c>
      <c r="D14" s="17">
        <f>IF($B14="","",IF(COUNTIFS('Weekly Data'!$B$6:$B$505,$B14,'Weekly Data'!$A$6:$A$505,$D$6,'Weekly Data'!$AE$6:$AE$505,"&gt;=0")=0,"",SUMIFS('Weekly Data'!$AE$6:$AE$505,'Weekly Data'!$B$6:$B$505,$B14,'Weekly Data'!$A$6:$A$505,$D$6)))</f>
        <v>57</v>
      </c>
      <c r="E14" s="18">
        <f>IF($B14="","",IF(COUNTIFS('Weekly Data'!$B$6:$B$505,$B14,'Weekly Data'!$A$6:$A$505,$D$6-7,'Weekly Data'!$AE$6:$AE$505,"&gt;=0")=0,"",SUMIFS('Weekly Data'!$AE$6:$AE$505,'Weekly Data'!$B$6:$B$505,$B14,'Weekly Data'!$A$6:$A$505,$D$6-7)))</f>
        <v>78</v>
      </c>
      <c r="F14" s="19">
        <f t="shared" si="0"/>
        <v>-21</v>
      </c>
      <c r="G14" s="16" t="str">
        <f>IF(D14="","",IF(D14&gt;=Settings!$D$18,"Green",IF(D14&gt;=Settings!$D$19,"Amber","Red")))</f>
        <v>Red</v>
      </c>
      <c r="H14" s="18">
        <f>IF(OR($B14="",COUNTIFS('Weekly Data'!$B$6:$B$505,$B14,'Weekly Data'!$A$6:$A$505,$D$6)=0),"",SUMIFS('Weekly Data'!$E$6:$E$505,'Weekly Data'!$B$6:$B$505,$B14,'Weekly Data'!$A$6:$A$505,$D$6))</f>
        <v>18</v>
      </c>
      <c r="I14" s="20">
        <f>IF(OR($B14="",COUNTIFS('Weekly Data'!$B$6:$B$505,$B14,'Weekly Data'!$A$6:$A$505,$D$6)=0),"",IFERROR(SUMIFS('Weekly Data'!$G$6:$G$505,'Weekly Data'!$B$6:$B$505,$B14,'Weekly Data'!$A$6:$A$505,$D$6)/SUMIFS('Weekly Data'!$F$6:$F$505,'Weekly Data'!$B$6:$B$505,$B14,'Weekly Data'!$A$6:$A$505,$D$6),""))</f>
        <v>0.73333333333333328</v>
      </c>
      <c r="J14" s="21">
        <f>IF(OR($B14="",COUNTIFS('Weekly Data'!$B$6:$B$505,$B14,'Weekly Data'!$A$6:$A$505,$D$6)=0),"",IFERROR(SUMIFS('Weekly Data'!$H$6:$H$505,'Weekly Data'!$B$6:$B$505,$B14,'Weekly Data'!$A$6:$A$505,$D$6)/SUMIFS('Weekly Data'!$D$6:$D$505,'Weekly Data'!$B$6:$B$505,$B14,'Weekly Data'!$A$6:$A$505,$D$6)*100,""))</f>
        <v>8.235294117647058</v>
      </c>
      <c r="K14" s="21">
        <f>IF(OR($B14="",COUNTIFS('Weekly Data'!$B$6:$B$505,$B14,'Weekly Data'!$A$6:$A$505,$D$6)=0),"",IFERROR(SUMIFS('Weekly Data'!$I$6:$I$505,'Weekly Data'!$B$6:$B$505,$B14,'Weekly Data'!$A$6:$A$505,$D$6)/SUMIFS('Weekly Data'!$D$6:$D$505,'Weekly Data'!$B$6:$B$505,$B14,'Weekly Data'!$A$6:$A$505,$D$6)*100,""))</f>
        <v>4.7058823529411766</v>
      </c>
      <c r="L14" s="18">
        <f>IF(OR($B14="",COUNTIFS('Weekly Data'!$B$6:$B$505,$B14,'Weekly Data'!$A$6:$A$505,$D$6)=0),"",SUMIFS('Weekly Data'!$J$6:$J$505,'Weekly Data'!$B$6:$B$505,$B14,'Weekly Data'!$A$6:$A$505,$D$6))</f>
        <v>0</v>
      </c>
      <c r="M14" s="18">
        <f>IF(OR($B14="",COUNTIFS('Weekly Data'!$B$6:$B$505,$B14,'Weekly Data'!$A$6:$A$505,$D$6)=0),"",SUMIFS('Weekly Data'!$K$6:$K$505,'Weekly Data'!$B$6:$B$505,$B14,'Weekly Data'!$A$6:$A$505,$D$6))</f>
        <v>0</v>
      </c>
      <c r="N14" s="20">
        <f>IF(OR($B14="",COUNTIFS('Weekly Data'!$B$6:$B$505,$B14,'Weekly Data'!$A$6:$A$505,$D$6)=0),"",IFERROR(SUMIFS('Weekly Data'!$M$6:$M$505,'Weekly Data'!$B$6:$B$505,$B14,'Weekly Data'!$A$6:$A$505,$D$6)/SUMIFS('Weekly Data'!$L$6:$L$505,'Weekly Data'!$B$6:$B$505,$B14,'Weekly Data'!$A$6:$A$505,$D$6),""))</f>
        <v>3.7974683544303799E-2</v>
      </c>
    </row>
    <row r="15" spans="2:14" x14ac:dyDescent="0.2">
      <c r="B15" s="15" t="str">
        <f>IF(Settings!$C$26="","",Settings!$C$26)</f>
        <v>Northern field crews</v>
      </c>
      <c r="C15" s="16" t="str">
        <f>IF($B15="","",Settings!$D$26)</f>
        <v>Northern</v>
      </c>
      <c r="D15" s="17">
        <f>IF($B15="","",IF(COUNTIFS('Weekly Data'!$B$6:$B$505,$B15,'Weekly Data'!$A$6:$A$505,$D$6,'Weekly Data'!$AE$6:$AE$505,"&gt;=0")=0,"",SUMIFS('Weekly Data'!$AE$6:$AE$505,'Weekly Data'!$B$6:$B$505,$B15,'Weekly Data'!$A$6:$A$505,$D$6)))</f>
        <v>86</v>
      </c>
      <c r="E15" s="18">
        <f>IF($B15="","",IF(COUNTIFS('Weekly Data'!$B$6:$B$505,$B15,'Weekly Data'!$A$6:$A$505,$D$6-7,'Weekly Data'!$AE$6:$AE$505,"&gt;=0")=0,"",SUMIFS('Weekly Data'!$AE$6:$AE$505,'Weekly Data'!$B$6:$B$505,$B15,'Weekly Data'!$A$6:$A$505,$D$6-7)))</f>
        <v>85</v>
      </c>
      <c r="F15" s="19">
        <f t="shared" si="0"/>
        <v>1</v>
      </c>
      <c r="G15" s="16" t="str">
        <f>IF(D15="","",IF(D15&gt;=Settings!$D$18,"Green",IF(D15&gt;=Settings!$D$19,"Amber","Red")))</f>
        <v>Green</v>
      </c>
      <c r="H15" s="18">
        <f>IF(OR($B15="",COUNTIFS('Weekly Data'!$B$6:$B$505,$B15,'Weekly Data'!$A$6:$A$505,$D$6)=0),"",SUMIFS('Weekly Data'!$E$6:$E$505,'Weekly Data'!$B$6:$B$505,$B15,'Weekly Data'!$A$6:$A$505,$D$6))</f>
        <v>4</v>
      </c>
      <c r="I15" s="20">
        <f>IF(OR($B15="",COUNTIFS('Weekly Data'!$B$6:$B$505,$B15,'Weekly Data'!$A$6:$A$505,$D$6)=0),"",IFERROR(SUMIFS('Weekly Data'!$G$6:$G$505,'Weekly Data'!$B$6:$B$505,$B15,'Weekly Data'!$A$6:$A$505,$D$6)/SUMIFS('Weekly Data'!$F$6:$F$505,'Weekly Data'!$B$6:$B$505,$B15,'Weekly Data'!$A$6:$A$505,$D$6),""))</f>
        <v>0.91666666666666663</v>
      </c>
      <c r="J15" s="21">
        <f>IF(OR($B15="",COUNTIFS('Weekly Data'!$B$6:$B$505,$B15,'Weekly Data'!$A$6:$A$505,$D$6)=0),"",IFERROR(SUMIFS('Weekly Data'!$H$6:$H$505,'Weekly Data'!$B$6:$B$505,$B15,'Weekly Data'!$A$6:$A$505,$D$6)/SUMIFS('Weekly Data'!$D$6:$D$505,'Weekly Data'!$B$6:$B$505,$B15,'Weekly Data'!$A$6:$A$505,$D$6)*100,""))</f>
        <v>7.5</v>
      </c>
      <c r="K15" s="21">
        <f>IF(OR($B15="",COUNTIFS('Weekly Data'!$B$6:$B$505,$B15,'Weekly Data'!$A$6:$A$505,$D$6)=0),"",IFERROR(SUMIFS('Weekly Data'!$I$6:$I$505,'Weekly Data'!$B$6:$B$505,$B15,'Weekly Data'!$A$6:$A$505,$D$6)/SUMIFS('Weekly Data'!$D$6:$D$505,'Weekly Data'!$B$6:$B$505,$B15,'Weekly Data'!$A$6:$A$505,$D$6)*100,""))</f>
        <v>12.5</v>
      </c>
      <c r="L15" s="18">
        <f>IF(OR($B15="",COUNTIFS('Weekly Data'!$B$6:$B$505,$B15,'Weekly Data'!$A$6:$A$505,$D$6)=0),"",SUMIFS('Weekly Data'!$J$6:$J$505,'Weekly Data'!$B$6:$B$505,$B15,'Weekly Data'!$A$6:$A$505,$D$6))</f>
        <v>2</v>
      </c>
      <c r="M15" s="18">
        <f>IF(OR($B15="",COUNTIFS('Weekly Data'!$B$6:$B$505,$B15,'Weekly Data'!$A$6:$A$505,$D$6)=0),"",SUMIFS('Weekly Data'!$K$6:$K$505,'Weekly Data'!$B$6:$B$505,$B15,'Weekly Data'!$A$6:$A$505,$D$6))</f>
        <v>0</v>
      </c>
      <c r="N15" s="20">
        <f>IF(OR($B15="",COUNTIFS('Weekly Data'!$B$6:$B$505,$B15,'Weekly Data'!$A$6:$A$505,$D$6)=0),"",IFERROR(SUMIFS('Weekly Data'!$M$6:$M$505,'Weekly Data'!$B$6:$B$505,$B15,'Weekly Data'!$A$6:$A$505,$D$6)/SUMIFS('Weekly Data'!$L$6:$L$505,'Weekly Data'!$B$6:$B$505,$B15,'Weekly Data'!$A$6:$A$505,$D$6),""))</f>
        <v>0</v>
      </c>
    </row>
    <row r="16" spans="2:14" x14ac:dyDescent="0.2">
      <c r="B16" s="15" t="str">
        <f>IF(Settings!$C$27="","",Settings!$C$27)</f>
        <v>Apex Haulage</v>
      </c>
      <c r="C16" s="16" t="str">
        <f>IF($B16="","",Settings!$D$27)</f>
        <v>Northern</v>
      </c>
      <c r="D16" s="17">
        <f>IF($B16="","",IF(COUNTIFS('Weekly Data'!$B$6:$B$505,$B16,'Weekly Data'!$A$6:$A$505,$D$6,'Weekly Data'!$AE$6:$AE$505,"&gt;=0")=0,"",SUMIFS('Weekly Data'!$AE$6:$AE$505,'Weekly Data'!$B$6:$B$505,$B16,'Weekly Data'!$A$6:$A$505,$D$6)))</f>
        <v>60</v>
      </c>
      <c r="E16" s="18">
        <f>IF($B16="","",IF(COUNTIFS('Weekly Data'!$B$6:$B$505,$B16,'Weekly Data'!$A$6:$A$505,$D$6-7,'Weekly Data'!$AE$6:$AE$505,"&gt;=0")=0,"",SUMIFS('Weekly Data'!$AE$6:$AE$505,'Weekly Data'!$B$6:$B$505,$B16,'Weekly Data'!$A$6:$A$505,$D$6-7)))</f>
        <v>75</v>
      </c>
      <c r="F16" s="19">
        <f t="shared" si="0"/>
        <v>-15</v>
      </c>
      <c r="G16" s="16" t="str">
        <f>IF(D16="","",IF(D16&gt;=Settings!$D$18,"Green",IF(D16&gt;=Settings!$D$19,"Amber","Red")))</f>
        <v>Red</v>
      </c>
      <c r="H16" s="18">
        <f>IF(OR($B16="",COUNTIFS('Weekly Data'!$B$6:$B$505,$B16,'Weekly Data'!$A$6:$A$505,$D$6)=0),"",SUMIFS('Weekly Data'!$E$6:$E$505,'Weekly Data'!$B$6:$B$505,$B16,'Weekly Data'!$A$6:$A$505,$D$6))</f>
        <v>3</v>
      </c>
      <c r="I16" s="20">
        <f>IF(OR($B16="",COUNTIFS('Weekly Data'!$B$6:$B$505,$B16,'Weekly Data'!$A$6:$A$505,$D$6)=0),"",IFERROR(SUMIFS('Weekly Data'!$G$6:$G$505,'Weekly Data'!$B$6:$B$505,$B16,'Weekly Data'!$A$6:$A$505,$D$6)/SUMIFS('Weekly Data'!$F$6:$F$505,'Weekly Data'!$B$6:$B$505,$B16,'Weekly Data'!$A$6:$A$505,$D$6),""))</f>
        <v>1</v>
      </c>
      <c r="J16" s="21">
        <f>IF(OR($B16="",COUNTIFS('Weekly Data'!$B$6:$B$505,$B16,'Weekly Data'!$A$6:$A$505,$D$6)=0),"",IFERROR(SUMIFS('Weekly Data'!$H$6:$H$505,'Weekly Data'!$B$6:$B$505,$B16,'Weekly Data'!$A$6:$A$505,$D$6)/SUMIFS('Weekly Data'!$D$6:$D$505,'Weekly Data'!$B$6:$B$505,$B16,'Weekly Data'!$A$6:$A$505,$D$6)*100,""))</f>
        <v>4</v>
      </c>
      <c r="K16" s="21">
        <f>IF(OR($B16="",COUNTIFS('Weekly Data'!$B$6:$B$505,$B16,'Weekly Data'!$A$6:$A$505,$D$6)=0),"",IFERROR(SUMIFS('Weekly Data'!$I$6:$I$505,'Weekly Data'!$B$6:$B$505,$B16,'Weekly Data'!$A$6:$A$505,$D$6)/SUMIFS('Weekly Data'!$D$6:$D$505,'Weekly Data'!$B$6:$B$505,$B16,'Weekly Data'!$A$6:$A$505,$D$6)*100,""))</f>
        <v>8</v>
      </c>
      <c r="L16" s="18">
        <f>IF(OR($B16="",COUNTIFS('Weekly Data'!$B$6:$B$505,$B16,'Weekly Data'!$A$6:$A$505,$D$6)=0),"",SUMIFS('Weekly Data'!$J$6:$J$505,'Weekly Data'!$B$6:$B$505,$B16,'Weekly Data'!$A$6:$A$505,$D$6))</f>
        <v>4</v>
      </c>
      <c r="M16" s="18">
        <f>IF(OR($B16="",COUNTIFS('Weekly Data'!$B$6:$B$505,$B16,'Weekly Data'!$A$6:$A$505,$D$6)=0),"",SUMIFS('Weekly Data'!$K$6:$K$505,'Weekly Data'!$B$6:$B$505,$B16,'Weekly Data'!$A$6:$A$505,$D$6))</f>
        <v>2</v>
      </c>
      <c r="N16" s="20">
        <f>IF(OR($B16="",COUNTIFS('Weekly Data'!$B$6:$B$505,$B16,'Weekly Data'!$A$6:$A$505,$D$6)=0),"",IFERROR(SUMIFS('Weekly Data'!$M$6:$M$505,'Weekly Data'!$B$6:$B$505,$B16,'Weekly Data'!$A$6:$A$505,$D$6)/SUMIFS('Weekly Data'!$L$6:$L$505,'Weekly Data'!$B$6:$B$505,$B16,'Weekly Data'!$A$6:$A$505,$D$6),""))</f>
        <v>8.6956521739130432E-2</v>
      </c>
    </row>
    <row r="17" spans="2:14" x14ac:dyDescent="0.2">
      <c r="B17" s="15" t="str">
        <f>IF(Settings!$C$28="","",Settings!$C$28)</f>
        <v/>
      </c>
      <c r="C17" s="16" t="str">
        <f>IF($B17="","",Settings!$D$28)</f>
        <v/>
      </c>
      <c r="D17" s="17" t="str">
        <f>IF($B17="","",IF(COUNTIFS('Weekly Data'!$B$6:$B$505,$B17,'Weekly Data'!$A$6:$A$505,$D$6,'Weekly Data'!$AE$6:$AE$505,"&gt;=0")=0,"",SUMIFS('Weekly Data'!$AE$6:$AE$505,'Weekly Data'!$B$6:$B$505,$B17,'Weekly Data'!$A$6:$A$505,$D$6)))</f>
        <v/>
      </c>
      <c r="E17" s="18" t="str">
        <f>IF($B17="","",IF(COUNTIFS('Weekly Data'!$B$6:$B$505,$B17,'Weekly Data'!$A$6:$A$505,$D$6-7,'Weekly Data'!$AE$6:$AE$505,"&gt;=0")=0,"",SUMIFS('Weekly Data'!$AE$6:$AE$505,'Weekly Data'!$B$6:$B$505,$B17,'Weekly Data'!$A$6:$A$505,$D$6-7)))</f>
        <v/>
      </c>
      <c r="F17" s="19" t="str">
        <f t="shared" si="0"/>
        <v/>
      </c>
      <c r="G17" s="16" t="str">
        <f>IF(D17="","",IF(D17&gt;=Settings!$D$18,"Green",IF(D17&gt;=Settings!$D$19,"Amber","Red")))</f>
        <v/>
      </c>
      <c r="H17" s="18" t="str">
        <f>IF(OR($B17="",COUNTIFS('Weekly Data'!$B$6:$B$505,$B17,'Weekly Data'!$A$6:$A$505,$D$6)=0),"",SUMIFS('Weekly Data'!$E$6:$E$505,'Weekly Data'!$B$6:$B$505,$B17,'Weekly Data'!$A$6:$A$505,$D$6))</f>
        <v/>
      </c>
      <c r="I17" s="20" t="str">
        <f>IF(OR($B17="",COUNTIFS('Weekly Data'!$B$6:$B$505,$B17,'Weekly Data'!$A$6:$A$505,$D$6)=0),"",IFERROR(SUMIFS('Weekly Data'!$G$6:$G$505,'Weekly Data'!$B$6:$B$505,$B17,'Weekly Data'!$A$6:$A$505,$D$6)/SUMIFS('Weekly Data'!$F$6:$F$505,'Weekly Data'!$B$6:$B$505,$B17,'Weekly Data'!$A$6:$A$505,$D$6),""))</f>
        <v/>
      </c>
      <c r="J17" s="21" t="str">
        <f>IF(OR($B17="",COUNTIFS('Weekly Data'!$B$6:$B$505,$B17,'Weekly Data'!$A$6:$A$505,$D$6)=0),"",IFERROR(SUMIFS('Weekly Data'!$H$6:$H$505,'Weekly Data'!$B$6:$B$505,$B17,'Weekly Data'!$A$6:$A$505,$D$6)/SUMIFS('Weekly Data'!$D$6:$D$505,'Weekly Data'!$B$6:$B$505,$B17,'Weekly Data'!$A$6:$A$505,$D$6)*100,""))</f>
        <v/>
      </c>
      <c r="K17" s="21" t="str">
        <f>IF(OR($B17="",COUNTIFS('Weekly Data'!$B$6:$B$505,$B17,'Weekly Data'!$A$6:$A$505,$D$6)=0),"",IFERROR(SUMIFS('Weekly Data'!$I$6:$I$505,'Weekly Data'!$B$6:$B$505,$B17,'Weekly Data'!$A$6:$A$505,$D$6)/SUMIFS('Weekly Data'!$D$6:$D$505,'Weekly Data'!$B$6:$B$505,$B17,'Weekly Data'!$A$6:$A$505,$D$6)*100,""))</f>
        <v/>
      </c>
      <c r="L17" s="18" t="str">
        <f>IF(OR($B17="",COUNTIFS('Weekly Data'!$B$6:$B$505,$B17,'Weekly Data'!$A$6:$A$505,$D$6)=0),"",SUMIFS('Weekly Data'!$J$6:$J$505,'Weekly Data'!$B$6:$B$505,$B17,'Weekly Data'!$A$6:$A$505,$D$6))</f>
        <v/>
      </c>
      <c r="M17" s="18" t="str">
        <f>IF(OR($B17="",COUNTIFS('Weekly Data'!$B$6:$B$505,$B17,'Weekly Data'!$A$6:$A$505,$D$6)=0),"",SUMIFS('Weekly Data'!$K$6:$K$505,'Weekly Data'!$B$6:$B$505,$B17,'Weekly Data'!$A$6:$A$505,$D$6))</f>
        <v/>
      </c>
      <c r="N17" s="20" t="str">
        <f>IF(OR($B17="",COUNTIFS('Weekly Data'!$B$6:$B$505,$B17,'Weekly Data'!$A$6:$A$505,$D$6)=0),"",IFERROR(SUMIFS('Weekly Data'!$M$6:$M$505,'Weekly Data'!$B$6:$B$505,$B17,'Weekly Data'!$A$6:$A$505,$D$6)/SUMIFS('Weekly Data'!$L$6:$L$505,'Weekly Data'!$B$6:$B$505,$B17,'Weekly Data'!$A$6:$A$505,$D$6),""))</f>
        <v/>
      </c>
    </row>
    <row r="18" spans="2:14" x14ac:dyDescent="0.2">
      <c r="B18" s="15" t="str">
        <f>IF(Settings!$C$29="","",Settings!$C$29)</f>
        <v/>
      </c>
      <c r="C18" s="16" t="str">
        <f>IF($B18="","",Settings!$D$29)</f>
        <v/>
      </c>
      <c r="D18" s="17" t="str">
        <f>IF($B18="","",IF(COUNTIFS('Weekly Data'!$B$6:$B$505,$B18,'Weekly Data'!$A$6:$A$505,$D$6,'Weekly Data'!$AE$6:$AE$505,"&gt;=0")=0,"",SUMIFS('Weekly Data'!$AE$6:$AE$505,'Weekly Data'!$B$6:$B$505,$B18,'Weekly Data'!$A$6:$A$505,$D$6)))</f>
        <v/>
      </c>
      <c r="E18" s="18" t="str">
        <f>IF($B18="","",IF(COUNTIFS('Weekly Data'!$B$6:$B$505,$B18,'Weekly Data'!$A$6:$A$505,$D$6-7,'Weekly Data'!$AE$6:$AE$505,"&gt;=0")=0,"",SUMIFS('Weekly Data'!$AE$6:$AE$505,'Weekly Data'!$B$6:$B$505,$B18,'Weekly Data'!$A$6:$A$505,$D$6-7)))</f>
        <v/>
      </c>
      <c r="F18" s="19" t="str">
        <f t="shared" si="0"/>
        <v/>
      </c>
      <c r="G18" s="16" t="str">
        <f>IF(D18="","",IF(D18&gt;=Settings!$D$18,"Green",IF(D18&gt;=Settings!$D$19,"Amber","Red")))</f>
        <v/>
      </c>
      <c r="H18" s="18" t="str">
        <f>IF(OR($B18="",COUNTIFS('Weekly Data'!$B$6:$B$505,$B18,'Weekly Data'!$A$6:$A$505,$D$6)=0),"",SUMIFS('Weekly Data'!$E$6:$E$505,'Weekly Data'!$B$6:$B$505,$B18,'Weekly Data'!$A$6:$A$505,$D$6))</f>
        <v/>
      </c>
      <c r="I18" s="20" t="str">
        <f>IF(OR($B18="",COUNTIFS('Weekly Data'!$B$6:$B$505,$B18,'Weekly Data'!$A$6:$A$505,$D$6)=0),"",IFERROR(SUMIFS('Weekly Data'!$G$6:$G$505,'Weekly Data'!$B$6:$B$505,$B18,'Weekly Data'!$A$6:$A$505,$D$6)/SUMIFS('Weekly Data'!$F$6:$F$505,'Weekly Data'!$B$6:$B$505,$B18,'Weekly Data'!$A$6:$A$505,$D$6),""))</f>
        <v/>
      </c>
      <c r="J18" s="21" t="str">
        <f>IF(OR($B18="",COUNTIFS('Weekly Data'!$B$6:$B$505,$B18,'Weekly Data'!$A$6:$A$505,$D$6)=0),"",IFERROR(SUMIFS('Weekly Data'!$H$6:$H$505,'Weekly Data'!$B$6:$B$505,$B18,'Weekly Data'!$A$6:$A$505,$D$6)/SUMIFS('Weekly Data'!$D$6:$D$505,'Weekly Data'!$B$6:$B$505,$B18,'Weekly Data'!$A$6:$A$505,$D$6)*100,""))</f>
        <v/>
      </c>
      <c r="K18" s="21" t="str">
        <f>IF(OR($B18="",COUNTIFS('Weekly Data'!$B$6:$B$505,$B18,'Weekly Data'!$A$6:$A$505,$D$6)=0),"",IFERROR(SUMIFS('Weekly Data'!$I$6:$I$505,'Weekly Data'!$B$6:$B$505,$B18,'Weekly Data'!$A$6:$A$505,$D$6)/SUMIFS('Weekly Data'!$D$6:$D$505,'Weekly Data'!$B$6:$B$505,$B18,'Weekly Data'!$A$6:$A$505,$D$6)*100,""))</f>
        <v/>
      </c>
      <c r="L18" s="18" t="str">
        <f>IF(OR($B18="",COUNTIFS('Weekly Data'!$B$6:$B$505,$B18,'Weekly Data'!$A$6:$A$505,$D$6)=0),"",SUMIFS('Weekly Data'!$J$6:$J$505,'Weekly Data'!$B$6:$B$505,$B18,'Weekly Data'!$A$6:$A$505,$D$6))</f>
        <v/>
      </c>
      <c r="M18" s="18" t="str">
        <f>IF(OR($B18="",COUNTIFS('Weekly Data'!$B$6:$B$505,$B18,'Weekly Data'!$A$6:$A$505,$D$6)=0),"",SUMIFS('Weekly Data'!$K$6:$K$505,'Weekly Data'!$B$6:$B$505,$B18,'Weekly Data'!$A$6:$A$505,$D$6))</f>
        <v/>
      </c>
      <c r="N18" s="20" t="str">
        <f>IF(OR($B18="",COUNTIFS('Weekly Data'!$B$6:$B$505,$B18,'Weekly Data'!$A$6:$A$505,$D$6)=0),"",IFERROR(SUMIFS('Weekly Data'!$M$6:$M$505,'Weekly Data'!$B$6:$B$505,$B18,'Weekly Data'!$A$6:$A$505,$D$6)/SUMIFS('Weekly Data'!$L$6:$L$505,'Weekly Data'!$B$6:$B$505,$B18,'Weekly Data'!$A$6:$A$505,$D$6),""))</f>
        <v/>
      </c>
    </row>
    <row r="19" spans="2:14" x14ac:dyDescent="0.2">
      <c r="B19" s="15" t="str">
        <f>IF(Settings!$C$30="","",Settings!$C$30)</f>
        <v/>
      </c>
      <c r="C19" s="16" t="str">
        <f>IF($B19="","",Settings!$D$30)</f>
        <v/>
      </c>
      <c r="D19" s="17" t="str">
        <f>IF($B19="","",IF(COUNTIFS('Weekly Data'!$B$6:$B$505,$B19,'Weekly Data'!$A$6:$A$505,$D$6,'Weekly Data'!$AE$6:$AE$505,"&gt;=0")=0,"",SUMIFS('Weekly Data'!$AE$6:$AE$505,'Weekly Data'!$B$6:$B$505,$B19,'Weekly Data'!$A$6:$A$505,$D$6)))</f>
        <v/>
      </c>
      <c r="E19" s="18" t="str">
        <f>IF($B19="","",IF(COUNTIFS('Weekly Data'!$B$6:$B$505,$B19,'Weekly Data'!$A$6:$A$505,$D$6-7,'Weekly Data'!$AE$6:$AE$505,"&gt;=0")=0,"",SUMIFS('Weekly Data'!$AE$6:$AE$505,'Weekly Data'!$B$6:$B$505,$B19,'Weekly Data'!$A$6:$A$505,$D$6-7)))</f>
        <v/>
      </c>
      <c r="F19" s="19" t="str">
        <f t="shared" si="0"/>
        <v/>
      </c>
      <c r="G19" s="16" t="str">
        <f>IF(D19="","",IF(D19&gt;=Settings!$D$18,"Green",IF(D19&gt;=Settings!$D$19,"Amber","Red")))</f>
        <v/>
      </c>
      <c r="H19" s="18" t="str">
        <f>IF(OR($B19="",COUNTIFS('Weekly Data'!$B$6:$B$505,$B19,'Weekly Data'!$A$6:$A$505,$D$6)=0),"",SUMIFS('Weekly Data'!$E$6:$E$505,'Weekly Data'!$B$6:$B$505,$B19,'Weekly Data'!$A$6:$A$505,$D$6))</f>
        <v/>
      </c>
      <c r="I19" s="20" t="str">
        <f>IF(OR($B19="",COUNTIFS('Weekly Data'!$B$6:$B$505,$B19,'Weekly Data'!$A$6:$A$505,$D$6)=0),"",IFERROR(SUMIFS('Weekly Data'!$G$6:$G$505,'Weekly Data'!$B$6:$B$505,$B19,'Weekly Data'!$A$6:$A$505,$D$6)/SUMIFS('Weekly Data'!$F$6:$F$505,'Weekly Data'!$B$6:$B$505,$B19,'Weekly Data'!$A$6:$A$505,$D$6),""))</f>
        <v/>
      </c>
      <c r="J19" s="21" t="str">
        <f>IF(OR($B19="",COUNTIFS('Weekly Data'!$B$6:$B$505,$B19,'Weekly Data'!$A$6:$A$505,$D$6)=0),"",IFERROR(SUMIFS('Weekly Data'!$H$6:$H$505,'Weekly Data'!$B$6:$B$505,$B19,'Weekly Data'!$A$6:$A$505,$D$6)/SUMIFS('Weekly Data'!$D$6:$D$505,'Weekly Data'!$B$6:$B$505,$B19,'Weekly Data'!$A$6:$A$505,$D$6)*100,""))</f>
        <v/>
      </c>
      <c r="K19" s="21" t="str">
        <f>IF(OR($B19="",COUNTIFS('Weekly Data'!$B$6:$B$505,$B19,'Weekly Data'!$A$6:$A$505,$D$6)=0),"",IFERROR(SUMIFS('Weekly Data'!$I$6:$I$505,'Weekly Data'!$B$6:$B$505,$B19,'Weekly Data'!$A$6:$A$505,$D$6)/SUMIFS('Weekly Data'!$D$6:$D$505,'Weekly Data'!$B$6:$B$505,$B19,'Weekly Data'!$A$6:$A$505,$D$6)*100,""))</f>
        <v/>
      </c>
      <c r="L19" s="18" t="str">
        <f>IF(OR($B19="",COUNTIFS('Weekly Data'!$B$6:$B$505,$B19,'Weekly Data'!$A$6:$A$505,$D$6)=0),"",SUMIFS('Weekly Data'!$J$6:$J$505,'Weekly Data'!$B$6:$B$505,$B19,'Weekly Data'!$A$6:$A$505,$D$6))</f>
        <v/>
      </c>
      <c r="M19" s="18" t="str">
        <f>IF(OR($B19="",COUNTIFS('Weekly Data'!$B$6:$B$505,$B19,'Weekly Data'!$A$6:$A$505,$D$6)=0),"",SUMIFS('Weekly Data'!$K$6:$K$505,'Weekly Data'!$B$6:$B$505,$B19,'Weekly Data'!$A$6:$A$505,$D$6))</f>
        <v/>
      </c>
      <c r="N19" s="20" t="str">
        <f>IF(OR($B19="",COUNTIFS('Weekly Data'!$B$6:$B$505,$B19,'Weekly Data'!$A$6:$A$505,$D$6)=0),"",IFERROR(SUMIFS('Weekly Data'!$M$6:$M$505,'Weekly Data'!$B$6:$B$505,$B19,'Weekly Data'!$A$6:$A$505,$D$6)/SUMIFS('Weekly Data'!$L$6:$L$505,'Weekly Data'!$B$6:$B$505,$B19,'Weekly Data'!$A$6:$A$505,$D$6),""))</f>
        <v/>
      </c>
    </row>
    <row r="20" spans="2:14" x14ac:dyDescent="0.2">
      <c r="B20" s="15" t="str">
        <f>IF(Settings!$C$31="","",Settings!$C$31)</f>
        <v/>
      </c>
      <c r="C20" s="16" t="str">
        <f>IF($B20="","",Settings!$D$31)</f>
        <v/>
      </c>
      <c r="D20" s="17" t="str">
        <f>IF($B20="","",IF(COUNTIFS('Weekly Data'!$B$6:$B$505,$B20,'Weekly Data'!$A$6:$A$505,$D$6,'Weekly Data'!$AE$6:$AE$505,"&gt;=0")=0,"",SUMIFS('Weekly Data'!$AE$6:$AE$505,'Weekly Data'!$B$6:$B$505,$B20,'Weekly Data'!$A$6:$A$505,$D$6)))</f>
        <v/>
      </c>
      <c r="E20" s="18" t="str">
        <f>IF($B20="","",IF(COUNTIFS('Weekly Data'!$B$6:$B$505,$B20,'Weekly Data'!$A$6:$A$505,$D$6-7,'Weekly Data'!$AE$6:$AE$505,"&gt;=0")=0,"",SUMIFS('Weekly Data'!$AE$6:$AE$505,'Weekly Data'!$B$6:$B$505,$B20,'Weekly Data'!$A$6:$A$505,$D$6-7)))</f>
        <v/>
      </c>
      <c r="F20" s="19" t="str">
        <f t="shared" si="0"/>
        <v/>
      </c>
      <c r="G20" s="16" t="str">
        <f>IF(D20="","",IF(D20&gt;=Settings!$D$18,"Green",IF(D20&gt;=Settings!$D$19,"Amber","Red")))</f>
        <v/>
      </c>
      <c r="H20" s="18" t="str">
        <f>IF(OR($B20="",COUNTIFS('Weekly Data'!$B$6:$B$505,$B20,'Weekly Data'!$A$6:$A$505,$D$6)=0),"",SUMIFS('Weekly Data'!$E$6:$E$505,'Weekly Data'!$B$6:$B$505,$B20,'Weekly Data'!$A$6:$A$505,$D$6))</f>
        <v/>
      </c>
      <c r="I20" s="20" t="str">
        <f>IF(OR($B20="",COUNTIFS('Weekly Data'!$B$6:$B$505,$B20,'Weekly Data'!$A$6:$A$505,$D$6)=0),"",IFERROR(SUMIFS('Weekly Data'!$G$6:$G$505,'Weekly Data'!$B$6:$B$505,$B20,'Weekly Data'!$A$6:$A$505,$D$6)/SUMIFS('Weekly Data'!$F$6:$F$505,'Weekly Data'!$B$6:$B$505,$B20,'Weekly Data'!$A$6:$A$505,$D$6),""))</f>
        <v/>
      </c>
      <c r="J20" s="21" t="str">
        <f>IF(OR($B20="",COUNTIFS('Weekly Data'!$B$6:$B$505,$B20,'Weekly Data'!$A$6:$A$505,$D$6)=0),"",IFERROR(SUMIFS('Weekly Data'!$H$6:$H$505,'Weekly Data'!$B$6:$B$505,$B20,'Weekly Data'!$A$6:$A$505,$D$6)/SUMIFS('Weekly Data'!$D$6:$D$505,'Weekly Data'!$B$6:$B$505,$B20,'Weekly Data'!$A$6:$A$505,$D$6)*100,""))</f>
        <v/>
      </c>
      <c r="K20" s="21" t="str">
        <f>IF(OR($B20="",COUNTIFS('Weekly Data'!$B$6:$B$505,$B20,'Weekly Data'!$A$6:$A$505,$D$6)=0),"",IFERROR(SUMIFS('Weekly Data'!$I$6:$I$505,'Weekly Data'!$B$6:$B$505,$B20,'Weekly Data'!$A$6:$A$505,$D$6)/SUMIFS('Weekly Data'!$D$6:$D$505,'Weekly Data'!$B$6:$B$505,$B20,'Weekly Data'!$A$6:$A$505,$D$6)*100,""))</f>
        <v/>
      </c>
      <c r="L20" s="18" t="str">
        <f>IF(OR($B20="",COUNTIFS('Weekly Data'!$B$6:$B$505,$B20,'Weekly Data'!$A$6:$A$505,$D$6)=0),"",SUMIFS('Weekly Data'!$J$6:$J$505,'Weekly Data'!$B$6:$B$505,$B20,'Weekly Data'!$A$6:$A$505,$D$6))</f>
        <v/>
      </c>
      <c r="M20" s="18" t="str">
        <f>IF(OR($B20="",COUNTIFS('Weekly Data'!$B$6:$B$505,$B20,'Weekly Data'!$A$6:$A$505,$D$6)=0),"",SUMIFS('Weekly Data'!$K$6:$K$505,'Weekly Data'!$B$6:$B$505,$B20,'Weekly Data'!$A$6:$A$505,$D$6))</f>
        <v/>
      </c>
      <c r="N20" s="20" t="str">
        <f>IF(OR($B20="",COUNTIFS('Weekly Data'!$B$6:$B$505,$B20,'Weekly Data'!$A$6:$A$505,$D$6)=0),"",IFERROR(SUMIFS('Weekly Data'!$M$6:$M$505,'Weekly Data'!$B$6:$B$505,$B20,'Weekly Data'!$A$6:$A$505,$D$6)/SUMIFS('Weekly Data'!$L$6:$L$505,'Weekly Data'!$B$6:$B$505,$B20,'Weekly Data'!$A$6:$A$505,$D$6),""))</f>
        <v/>
      </c>
    </row>
    <row r="21" spans="2:14" x14ac:dyDescent="0.2">
      <c r="B21" s="15" t="str">
        <f>IF(Settings!$C$32="","",Settings!$C$32)</f>
        <v/>
      </c>
      <c r="C21" s="16" t="str">
        <f>IF($B21="","",Settings!$D$32)</f>
        <v/>
      </c>
      <c r="D21" s="17" t="str">
        <f>IF($B21="","",IF(COUNTIFS('Weekly Data'!$B$6:$B$505,$B21,'Weekly Data'!$A$6:$A$505,$D$6,'Weekly Data'!$AE$6:$AE$505,"&gt;=0")=0,"",SUMIFS('Weekly Data'!$AE$6:$AE$505,'Weekly Data'!$B$6:$B$505,$B21,'Weekly Data'!$A$6:$A$505,$D$6)))</f>
        <v/>
      </c>
      <c r="E21" s="18" t="str">
        <f>IF($B21="","",IF(COUNTIFS('Weekly Data'!$B$6:$B$505,$B21,'Weekly Data'!$A$6:$A$505,$D$6-7,'Weekly Data'!$AE$6:$AE$505,"&gt;=0")=0,"",SUMIFS('Weekly Data'!$AE$6:$AE$505,'Weekly Data'!$B$6:$B$505,$B21,'Weekly Data'!$A$6:$A$505,$D$6-7)))</f>
        <v/>
      </c>
      <c r="F21" s="19" t="str">
        <f t="shared" si="0"/>
        <v/>
      </c>
      <c r="G21" s="16" t="str">
        <f>IF(D21="","",IF(D21&gt;=Settings!$D$18,"Green",IF(D21&gt;=Settings!$D$19,"Amber","Red")))</f>
        <v/>
      </c>
      <c r="H21" s="18" t="str">
        <f>IF(OR($B21="",COUNTIFS('Weekly Data'!$B$6:$B$505,$B21,'Weekly Data'!$A$6:$A$505,$D$6)=0),"",SUMIFS('Weekly Data'!$E$6:$E$505,'Weekly Data'!$B$6:$B$505,$B21,'Weekly Data'!$A$6:$A$505,$D$6))</f>
        <v/>
      </c>
      <c r="I21" s="20" t="str">
        <f>IF(OR($B21="",COUNTIFS('Weekly Data'!$B$6:$B$505,$B21,'Weekly Data'!$A$6:$A$505,$D$6)=0),"",IFERROR(SUMIFS('Weekly Data'!$G$6:$G$505,'Weekly Data'!$B$6:$B$505,$B21,'Weekly Data'!$A$6:$A$505,$D$6)/SUMIFS('Weekly Data'!$F$6:$F$505,'Weekly Data'!$B$6:$B$505,$B21,'Weekly Data'!$A$6:$A$505,$D$6),""))</f>
        <v/>
      </c>
      <c r="J21" s="21" t="str">
        <f>IF(OR($B21="",COUNTIFS('Weekly Data'!$B$6:$B$505,$B21,'Weekly Data'!$A$6:$A$505,$D$6)=0),"",IFERROR(SUMIFS('Weekly Data'!$H$6:$H$505,'Weekly Data'!$B$6:$B$505,$B21,'Weekly Data'!$A$6:$A$505,$D$6)/SUMIFS('Weekly Data'!$D$6:$D$505,'Weekly Data'!$B$6:$B$505,$B21,'Weekly Data'!$A$6:$A$505,$D$6)*100,""))</f>
        <v/>
      </c>
      <c r="K21" s="21" t="str">
        <f>IF(OR($B21="",COUNTIFS('Weekly Data'!$B$6:$B$505,$B21,'Weekly Data'!$A$6:$A$505,$D$6)=0),"",IFERROR(SUMIFS('Weekly Data'!$I$6:$I$505,'Weekly Data'!$B$6:$B$505,$B21,'Weekly Data'!$A$6:$A$505,$D$6)/SUMIFS('Weekly Data'!$D$6:$D$505,'Weekly Data'!$B$6:$B$505,$B21,'Weekly Data'!$A$6:$A$505,$D$6)*100,""))</f>
        <v/>
      </c>
      <c r="L21" s="18" t="str">
        <f>IF(OR($B21="",COUNTIFS('Weekly Data'!$B$6:$B$505,$B21,'Weekly Data'!$A$6:$A$505,$D$6)=0),"",SUMIFS('Weekly Data'!$J$6:$J$505,'Weekly Data'!$B$6:$B$505,$B21,'Weekly Data'!$A$6:$A$505,$D$6))</f>
        <v/>
      </c>
      <c r="M21" s="18" t="str">
        <f>IF(OR($B21="",COUNTIFS('Weekly Data'!$B$6:$B$505,$B21,'Weekly Data'!$A$6:$A$505,$D$6)=0),"",SUMIFS('Weekly Data'!$K$6:$K$505,'Weekly Data'!$B$6:$B$505,$B21,'Weekly Data'!$A$6:$A$505,$D$6))</f>
        <v/>
      </c>
      <c r="N21" s="20" t="str">
        <f>IF(OR($B21="",COUNTIFS('Weekly Data'!$B$6:$B$505,$B21,'Weekly Data'!$A$6:$A$505,$D$6)=0),"",IFERROR(SUMIFS('Weekly Data'!$M$6:$M$505,'Weekly Data'!$B$6:$B$505,$B21,'Weekly Data'!$A$6:$A$505,$D$6)/SUMIFS('Weekly Data'!$L$6:$L$505,'Weekly Data'!$B$6:$B$505,$B21,'Weekly Data'!$A$6:$A$505,$D$6),""))</f>
        <v/>
      </c>
    </row>
    <row r="22" spans="2:14" x14ac:dyDescent="0.2">
      <c r="B22" s="15" t="str">
        <f>IF(Settings!$C$33="","",Settings!$C$33)</f>
        <v/>
      </c>
      <c r="C22" s="16" t="str">
        <f>IF($B22="","",Settings!$D$33)</f>
        <v/>
      </c>
      <c r="D22" s="17" t="str">
        <f>IF($B22="","",IF(COUNTIFS('Weekly Data'!$B$6:$B$505,$B22,'Weekly Data'!$A$6:$A$505,$D$6,'Weekly Data'!$AE$6:$AE$505,"&gt;=0")=0,"",SUMIFS('Weekly Data'!$AE$6:$AE$505,'Weekly Data'!$B$6:$B$505,$B22,'Weekly Data'!$A$6:$A$505,$D$6)))</f>
        <v/>
      </c>
      <c r="E22" s="18" t="str">
        <f>IF($B22="","",IF(COUNTIFS('Weekly Data'!$B$6:$B$505,$B22,'Weekly Data'!$A$6:$A$505,$D$6-7,'Weekly Data'!$AE$6:$AE$505,"&gt;=0")=0,"",SUMIFS('Weekly Data'!$AE$6:$AE$505,'Weekly Data'!$B$6:$B$505,$B22,'Weekly Data'!$A$6:$A$505,$D$6-7)))</f>
        <v/>
      </c>
      <c r="F22" s="19" t="str">
        <f t="shared" si="0"/>
        <v/>
      </c>
      <c r="G22" s="16" t="str">
        <f>IF(D22="","",IF(D22&gt;=Settings!$D$18,"Green",IF(D22&gt;=Settings!$D$19,"Amber","Red")))</f>
        <v/>
      </c>
      <c r="H22" s="18" t="str">
        <f>IF(OR($B22="",COUNTIFS('Weekly Data'!$B$6:$B$505,$B22,'Weekly Data'!$A$6:$A$505,$D$6)=0),"",SUMIFS('Weekly Data'!$E$6:$E$505,'Weekly Data'!$B$6:$B$505,$B22,'Weekly Data'!$A$6:$A$505,$D$6))</f>
        <v/>
      </c>
      <c r="I22" s="20" t="str">
        <f>IF(OR($B22="",COUNTIFS('Weekly Data'!$B$6:$B$505,$B22,'Weekly Data'!$A$6:$A$505,$D$6)=0),"",IFERROR(SUMIFS('Weekly Data'!$G$6:$G$505,'Weekly Data'!$B$6:$B$505,$B22,'Weekly Data'!$A$6:$A$505,$D$6)/SUMIFS('Weekly Data'!$F$6:$F$505,'Weekly Data'!$B$6:$B$505,$B22,'Weekly Data'!$A$6:$A$505,$D$6),""))</f>
        <v/>
      </c>
      <c r="J22" s="21" t="str">
        <f>IF(OR($B22="",COUNTIFS('Weekly Data'!$B$6:$B$505,$B22,'Weekly Data'!$A$6:$A$505,$D$6)=0),"",IFERROR(SUMIFS('Weekly Data'!$H$6:$H$505,'Weekly Data'!$B$6:$B$505,$B22,'Weekly Data'!$A$6:$A$505,$D$6)/SUMIFS('Weekly Data'!$D$6:$D$505,'Weekly Data'!$B$6:$B$505,$B22,'Weekly Data'!$A$6:$A$505,$D$6)*100,""))</f>
        <v/>
      </c>
      <c r="K22" s="21" t="str">
        <f>IF(OR($B22="",COUNTIFS('Weekly Data'!$B$6:$B$505,$B22,'Weekly Data'!$A$6:$A$505,$D$6)=0),"",IFERROR(SUMIFS('Weekly Data'!$I$6:$I$505,'Weekly Data'!$B$6:$B$505,$B22,'Weekly Data'!$A$6:$A$505,$D$6)/SUMIFS('Weekly Data'!$D$6:$D$505,'Weekly Data'!$B$6:$B$505,$B22,'Weekly Data'!$A$6:$A$505,$D$6)*100,""))</f>
        <v/>
      </c>
      <c r="L22" s="18" t="str">
        <f>IF(OR($B22="",COUNTIFS('Weekly Data'!$B$6:$B$505,$B22,'Weekly Data'!$A$6:$A$505,$D$6)=0),"",SUMIFS('Weekly Data'!$J$6:$J$505,'Weekly Data'!$B$6:$B$505,$B22,'Weekly Data'!$A$6:$A$505,$D$6))</f>
        <v/>
      </c>
      <c r="M22" s="18" t="str">
        <f>IF(OR($B22="",COUNTIFS('Weekly Data'!$B$6:$B$505,$B22,'Weekly Data'!$A$6:$A$505,$D$6)=0),"",SUMIFS('Weekly Data'!$K$6:$K$505,'Weekly Data'!$B$6:$B$505,$B22,'Weekly Data'!$A$6:$A$505,$D$6))</f>
        <v/>
      </c>
      <c r="N22" s="20" t="str">
        <f>IF(OR($B22="",COUNTIFS('Weekly Data'!$B$6:$B$505,$B22,'Weekly Data'!$A$6:$A$505,$D$6)=0),"",IFERROR(SUMIFS('Weekly Data'!$M$6:$M$505,'Weekly Data'!$B$6:$B$505,$B22,'Weekly Data'!$A$6:$A$505,$D$6)/SUMIFS('Weekly Data'!$L$6:$L$505,'Weekly Data'!$B$6:$B$505,$B22,'Weekly Data'!$A$6:$A$505,$D$6),""))</f>
        <v/>
      </c>
    </row>
    <row r="23" spans="2:14" x14ac:dyDescent="0.2">
      <c r="B23" s="15" t="str">
        <f>IF(Settings!$C$34="","",Settings!$C$34)</f>
        <v/>
      </c>
      <c r="C23" s="16" t="str">
        <f>IF($B23="","",Settings!$D$34)</f>
        <v/>
      </c>
      <c r="D23" s="17" t="str">
        <f>IF($B23="","",IF(COUNTIFS('Weekly Data'!$B$6:$B$505,$B23,'Weekly Data'!$A$6:$A$505,$D$6,'Weekly Data'!$AE$6:$AE$505,"&gt;=0")=0,"",SUMIFS('Weekly Data'!$AE$6:$AE$505,'Weekly Data'!$B$6:$B$505,$B23,'Weekly Data'!$A$6:$A$505,$D$6)))</f>
        <v/>
      </c>
      <c r="E23" s="18" t="str">
        <f>IF($B23="","",IF(COUNTIFS('Weekly Data'!$B$6:$B$505,$B23,'Weekly Data'!$A$6:$A$505,$D$6-7,'Weekly Data'!$AE$6:$AE$505,"&gt;=0")=0,"",SUMIFS('Weekly Data'!$AE$6:$AE$505,'Weekly Data'!$B$6:$B$505,$B23,'Weekly Data'!$A$6:$A$505,$D$6-7)))</f>
        <v/>
      </c>
      <c r="F23" s="19" t="str">
        <f t="shared" si="0"/>
        <v/>
      </c>
      <c r="G23" s="16" t="str">
        <f>IF(D23="","",IF(D23&gt;=Settings!$D$18,"Green",IF(D23&gt;=Settings!$D$19,"Amber","Red")))</f>
        <v/>
      </c>
      <c r="H23" s="18" t="str">
        <f>IF(OR($B23="",COUNTIFS('Weekly Data'!$B$6:$B$505,$B23,'Weekly Data'!$A$6:$A$505,$D$6)=0),"",SUMIFS('Weekly Data'!$E$6:$E$505,'Weekly Data'!$B$6:$B$505,$B23,'Weekly Data'!$A$6:$A$505,$D$6))</f>
        <v/>
      </c>
      <c r="I23" s="20" t="str">
        <f>IF(OR($B23="",COUNTIFS('Weekly Data'!$B$6:$B$505,$B23,'Weekly Data'!$A$6:$A$505,$D$6)=0),"",IFERROR(SUMIFS('Weekly Data'!$G$6:$G$505,'Weekly Data'!$B$6:$B$505,$B23,'Weekly Data'!$A$6:$A$505,$D$6)/SUMIFS('Weekly Data'!$F$6:$F$505,'Weekly Data'!$B$6:$B$505,$B23,'Weekly Data'!$A$6:$A$505,$D$6),""))</f>
        <v/>
      </c>
      <c r="J23" s="21" t="str">
        <f>IF(OR($B23="",COUNTIFS('Weekly Data'!$B$6:$B$505,$B23,'Weekly Data'!$A$6:$A$505,$D$6)=0),"",IFERROR(SUMIFS('Weekly Data'!$H$6:$H$505,'Weekly Data'!$B$6:$B$505,$B23,'Weekly Data'!$A$6:$A$505,$D$6)/SUMIFS('Weekly Data'!$D$6:$D$505,'Weekly Data'!$B$6:$B$505,$B23,'Weekly Data'!$A$6:$A$505,$D$6)*100,""))</f>
        <v/>
      </c>
      <c r="K23" s="21" t="str">
        <f>IF(OR($B23="",COUNTIFS('Weekly Data'!$B$6:$B$505,$B23,'Weekly Data'!$A$6:$A$505,$D$6)=0),"",IFERROR(SUMIFS('Weekly Data'!$I$6:$I$505,'Weekly Data'!$B$6:$B$505,$B23,'Weekly Data'!$A$6:$A$505,$D$6)/SUMIFS('Weekly Data'!$D$6:$D$505,'Weekly Data'!$B$6:$B$505,$B23,'Weekly Data'!$A$6:$A$505,$D$6)*100,""))</f>
        <v/>
      </c>
      <c r="L23" s="18" t="str">
        <f>IF(OR($B23="",COUNTIFS('Weekly Data'!$B$6:$B$505,$B23,'Weekly Data'!$A$6:$A$505,$D$6)=0),"",SUMIFS('Weekly Data'!$J$6:$J$505,'Weekly Data'!$B$6:$B$505,$B23,'Weekly Data'!$A$6:$A$505,$D$6))</f>
        <v/>
      </c>
      <c r="M23" s="18" t="str">
        <f>IF(OR($B23="",COUNTIFS('Weekly Data'!$B$6:$B$505,$B23,'Weekly Data'!$A$6:$A$505,$D$6)=0),"",SUMIFS('Weekly Data'!$K$6:$K$505,'Weekly Data'!$B$6:$B$505,$B23,'Weekly Data'!$A$6:$A$505,$D$6))</f>
        <v/>
      </c>
      <c r="N23" s="20" t="str">
        <f>IF(OR($B23="",COUNTIFS('Weekly Data'!$B$6:$B$505,$B23,'Weekly Data'!$A$6:$A$505,$D$6)=0),"",IFERROR(SUMIFS('Weekly Data'!$M$6:$M$505,'Weekly Data'!$B$6:$B$505,$B23,'Weekly Data'!$A$6:$A$505,$D$6)/SUMIFS('Weekly Data'!$L$6:$L$505,'Weekly Data'!$B$6:$B$505,$B23,'Weekly Data'!$A$6:$A$505,$D$6),""))</f>
        <v/>
      </c>
    </row>
    <row r="24" spans="2:14" x14ac:dyDescent="0.2">
      <c r="B24" s="15" t="str">
        <f>IF(Settings!$C$35="","",Settings!$C$35)</f>
        <v/>
      </c>
      <c r="C24" s="16" t="str">
        <f>IF($B24="","",Settings!$D$35)</f>
        <v/>
      </c>
      <c r="D24" s="17" t="str">
        <f>IF($B24="","",IF(COUNTIFS('Weekly Data'!$B$6:$B$505,$B24,'Weekly Data'!$A$6:$A$505,$D$6,'Weekly Data'!$AE$6:$AE$505,"&gt;=0")=0,"",SUMIFS('Weekly Data'!$AE$6:$AE$505,'Weekly Data'!$B$6:$B$505,$B24,'Weekly Data'!$A$6:$A$505,$D$6)))</f>
        <v/>
      </c>
      <c r="E24" s="18" t="str">
        <f>IF($B24="","",IF(COUNTIFS('Weekly Data'!$B$6:$B$505,$B24,'Weekly Data'!$A$6:$A$505,$D$6-7,'Weekly Data'!$AE$6:$AE$505,"&gt;=0")=0,"",SUMIFS('Weekly Data'!$AE$6:$AE$505,'Weekly Data'!$B$6:$B$505,$B24,'Weekly Data'!$A$6:$A$505,$D$6-7)))</f>
        <v/>
      </c>
      <c r="F24" s="19" t="str">
        <f t="shared" si="0"/>
        <v/>
      </c>
      <c r="G24" s="16" t="str">
        <f>IF(D24="","",IF(D24&gt;=Settings!$D$18,"Green",IF(D24&gt;=Settings!$D$19,"Amber","Red")))</f>
        <v/>
      </c>
      <c r="H24" s="18" t="str">
        <f>IF(OR($B24="",COUNTIFS('Weekly Data'!$B$6:$B$505,$B24,'Weekly Data'!$A$6:$A$505,$D$6)=0),"",SUMIFS('Weekly Data'!$E$6:$E$505,'Weekly Data'!$B$6:$B$505,$B24,'Weekly Data'!$A$6:$A$505,$D$6))</f>
        <v/>
      </c>
      <c r="I24" s="20" t="str">
        <f>IF(OR($B24="",COUNTIFS('Weekly Data'!$B$6:$B$505,$B24,'Weekly Data'!$A$6:$A$505,$D$6)=0),"",IFERROR(SUMIFS('Weekly Data'!$G$6:$G$505,'Weekly Data'!$B$6:$B$505,$B24,'Weekly Data'!$A$6:$A$505,$D$6)/SUMIFS('Weekly Data'!$F$6:$F$505,'Weekly Data'!$B$6:$B$505,$B24,'Weekly Data'!$A$6:$A$505,$D$6),""))</f>
        <v/>
      </c>
      <c r="J24" s="21" t="str">
        <f>IF(OR($B24="",COUNTIFS('Weekly Data'!$B$6:$B$505,$B24,'Weekly Data'!$A$6:$A$505,$D$6)=0),"",IFERROR(SUMIFS('Weekly Data'!$H$6:$H$505,'Weekly Data'!$B$6:$B$505,$B24,'Weekly Data'!$A$6:$A$505,$D$6)/SUMIFS('Weekly Data'!$D$6:$D$505,'Weekly Data'!$B$6:$B$505,$B24,'Weekly Data'!$A$6:$A$505,$D$6)*100,""))</f>
        <v/>
      </c>
      <c r="K24" s="21" t="str">
        <f>IF(OR($B24="",COUNTIFS('Weekly Data'!$B$6:$B$505,$B24,'Weekly Data'!$A$6:$A$505,$D$6)=0),"",IFERROR(SUMIFS('Weekly Data'!$I$6:$I$505,'Weekly Data'!$B$6:$B$505,$B24,'Weekly Data'!$A$6:$A$505,$D$6)/SUMIFS('Weekly Data'!$D$6:$D$505,'Weekly Data'!$B$6:$B$505,$B24,'Weekly Data'!$A$6:$A$505,$D$6)*100,""))</f>
        <v/>
      </c>
      <c r="L24" s="18" t="str">
        <f>IF(OR($B24="",COUNTIFS('Weekly Data'!$B$6:$B$505,$B24,'Weekly Data'!$A$6:$A$505,$D$6)=0),"",SUMIFS('Weekly Data'!$J$6:$J$505,'Weekly Data'!$B$6:$B$505,$B24,'Weekly Data'!$A$6:$A$505,$D$6))</f>
        <v/>
      </c>
      <c r="M24" s="18" t="str">
        <f>IF(OR($B24="",COUNTIFS('Weekly Data'!$B$6:$B$505,$B24,'Weekly Data'!$A$6:$A$505,$D$6)=0),"",SUMIFS('Weekly Data'!$K$6:$K$505,'Weekly Data'!$B$6:$B$505,$B24,'Weekly Data'!$A$6:$A$505,$D$6))</f>
        <v/>
      </c>
      <c r="N24" s="20" t="str">
        <f>IF(OR($B24="",COUNTIFS('Weekly Data'!$B$6:$B$505,$B24,'Weekly Data'!$A$6:$A$505,$D$6)=0),"",IFERROR(SUMIFS('Weekly Data'!$M$6:$M$505,'Weekly Data'!$B$6:$B$505,$B24,'Weekly Data'!$A$6:$A$505,$D$6)/SUMIFS('Weekly Data'!$L$6:$L$505,'Weekly Data'!$B$6:$B$505,$B24,'Weekly Data'!$A$6:$A$505,$D$6),""))</f>
        <v/>
      </c>
    </row>
    <row r="25" spans="2:14" x14ac:dyDescent="0.2">
      <c r="B25" s="15" t="str">
        <f>IF(Settings!$C$36="","",Settings!$C$36)</f>
        <v/>
      </c>
      <c r="C25" s="16" t="str">
        <f>IF($B25="","",Settings!$D$36)</f>
        <v/>
      </c>
      <c r="D25" s="17" t="str">
        <f>IF($B25="","",IF(COUNTIFS('Weekly Data'!$B$6:$B$505,$B25,'Weekly Data'!$A$6:$A$505,$D$6,'Weekly Data'!$AE$6:$AE$505,"&gt;=0")=0,"",SUMIFS('Weekly Data'!$AE$6:$AE$505,'Weekly Data'!$B$6:$B$505,$B25,'Weekly Data'!$A$6:$A$505,$D$6)))</f>
        <v/>
      </c>
      <c r="E25" s="18" t="str">
        <f>IF($B25="","",IF(COUNTIFS('Weekly Data'!$B$6:$B$505,$B25,'Weekly Data'!$A$6:$A$505,$D$6-7,'Weekly Data'!$AE$6:$AE$505,"&gt;=0")=0,"",SUMIFS('Weekly Data'!$AE$6:$AE$505,'Weekly Data'!$B$6:$B$505,$B25,'Weekly Data'!$A$6:$A$505,$D$6-7)))</f>
        <v/>
      </c>
      <c r="F25" s="19" t="str">
        <f t="shared" si="0"/>
        <v/>
      </c>
      <c r="G25" s="16" t="str">
        <f>IF(D25="","",IF(D25&gt;=Settings!$D$18,"Green",IF(D25&gt;=Settings!$D$19,"Amber","Red")))</f>
        <v/>
      </c>
      <c r="H25" s="18" t="str">
        <f>IF(OR($B25="",COUNTIFS('Weekly Data'!$B$6:$B$505,$B25,'Weekly Data'!$A$6:$A$505,$D$6)=0),"",SUMIFS('Weekly Data'!$E$6:$E$505,'Weekly Data'!$B$6:$B$505,$B25,'Weekly Data'!$A$6:$A$505,$D$6))</f>
        <v/>
      </c>
      <c r="I25" s="20" t="str">
        <f>IF(OR($B25="",COUNTIFS('Weekly Data'!$B$6:$B$505,$B25,'Weekly Data'!$A$6:$A$505,$D$6)=0),"",IFERROR(SUMIFS('Weekly Data'!$G$6:$G$505,'Weekly Data'!$B$6:$B$505,$B25,'Weekly Data'!$A$6:$A$505,$D$6)/SUMIFS('Weekly Data'!$F$6:$F$505,'Weekly Data'!$B$6:$B$505,$B25,'Weekly Data'!$A$6:$A$505,$D$6),""))</f>
        <v/>
      </c>
      <c r="J25" s="21" t="str">
        <f>IF(OR($B25="",COUNTIFS('Weekly Data'!$B$6:$B$505,$B25,'Weekly Data'!$A$6:$A$505,$D$6)=0),"",IFERROR(SUMIFS('Weekly Data'!$H$6:$H$505,'Weekly Data'!$B$6:$B$505,$B25,'Weekly Data'!$A$6:$A$505,$D$6)/SUMIFS('Weekly Data'!$D$6:$D$505,'Weekly Data'!$B$6:$B$505,$B25,'Weekly Data'!$A$6:$A$505,$D$6)*100,""))</f>
        <v/>
      </c>
      <c r="K25" s="21" t="str">
        <f>IF(OR($B25="",COUNTIFS('Weekly Data'!$B$6:$B$505,$B25,'Weekly Data'!$A$6:$A$505,$D$6)=0),"",IFERROR(SUMIFS('Weekly Data'!$I$6:$I$505,'Weekly Data'!$B$6:$B$505,$B25,'Weekly Data'!$A$6:$A$505,$D$6)/SUMIFS('Weekly Data'!$D$6:$D$505,'Weekly Data'!$B$6:$B$505,$B25,'Weekly Data'!$A$6:$A$505,$D$6)*100,""))</f>
        <v/>
      </c>
      <c r="L25" s="18" t="str">
        <f>IF(OR($B25="",COUNTIFS('Weekly Data'!$B$6:$B$505,$B25,'Weekly Data'!$A$6:$A$505,$D$6)=0),"",SUMIFS('Weekly Data'!$J$6:$J$505,'Weekly Data'!$B$6:$B$505,$B25,'Weekly Data'!$A$6:$A$505,$D$6))</f>
        <v/>
      </c>
      <c r="M25" s="18" t="str">
        <f>IF(OR($B25="",COUNTIFS('Weekly Data'!$B$6:$B$505,$B25,'Weekly Data'!$A$6:$A$505,$D$6)=0),"",SUMIFS('Weekly Data'!$K$6:$K$505,'Weekly Data'!$B$6:$B$505,$B25,'Weekly Data'!$A$6:$A$505,$D$6))</f>
        <v/>
      </c>
      <c r="N25" s="20" t="str">
        <f>IF(OR($B25="",COUNTIFS('Weekly Data'!$B$6:$B$505,$B25,'Weekly Data'!$A$6:$A$505,$D$6)=0),"",IFERROR(SUMIFS('Weekly Data'!$M$6:$M$505,'Weekly Data'!$B$6:$B$505,$B25,'Weekly Data'!$A$6:$A$505,$D$6)/SUMIFS('Weekly Data'!$L$6:$L$505,'Weekly Data'!$B$6:$B$505,$B25,'Weekly Data'!$A$6:$A$505,$D$6),""))</f>
        <v/>
      </c>
    </row>
    <row r="26" spans="2:14" x14ac:dyDescent="0.2">
      <c r="B26" s="15" t="str">
        <f>IF(Settings!$C$37="","",Settings!$C$37)</f>
        <v/>
      </c>
      <c r="C26" s="16" t="str">
        <f>IF($B26="","",Settings!$D$37)</f>
        <v/>
      </c>
      <c r="D26" s="17" t="str">
        <f>IF($B26="","",IF(COUNTIFS('Weekly Data'!$B$6:$B$505,$B26,'Weekly Data'!$A$6:$A$505,$D$6,'Weekly Data'!$AE$6:$AE$505,"&gt;=0")=0,"",SUMIFS('Weekly Data'!$AE$6:$AE$505,'Weekly Data'!$B$6:$B$505,$B26,'Weekly Data'!$A$6:$A$505,$D$6)))</f>
        <v/>
      </c>
      <c r="E26" s="18" t="str">
        <f>IF($B26="","",IF(COUNTIFS('Weekly Data'!$B$6:$B$505,$B26,'Weekly Data'!$A$6:$A$505,$D$6-7,'Weekly Data'!$AE$6:$AE$505,"&gt;=0")=0,"",SUMIFS('Weekly Data'!$AE$6:$AE$505,'Weekly Data'!$B$6:$B$505,$B26,'Weekly Data'!$A$6:$A$505,$D$6-7)))</f>
        <v/>
      </c>
      <c r="F26" s="19" t="str">
        <f t="shared" si="0"/>
        <v/>
      </c>
      <c r="G26" s="16" t="str">
        <f>IF(D26="","",IF(D26&gt;=Settings!$D$18,"Green",IF(D26&gt;=Settings!$D$19,"Amber","Red")))</f>
        <v/>
      </c>
      <c r="H26" s="18" t="str">
        <f>IF(OR($B26="",COUNTIFS('Weekly Data'!$B$6:$B$505,$B26,'Weekly Data'!$A$6:$A$505,$D$6)=0),"",SUMIFS('Weekly Data'!$E$6:$E$505,'Weekly Data'!$B$6:$B$505,$B26,'Weekly Data'!$A$6:$A$505,$D$6))</f>
        <v/>
      </c>
      <c r="I26" s="20" t="str">
        <f>IF(OR($B26="",COUNTIFS('Weekly Data'!$B$6:$B$505,$B26,'Weekly Data'!$A$6:$A$505,$D$6)=0),"",IFERROR(SUMIFS('Weekly Data'!$G$6:$G$505,'Weekly Data'!$B$6:$B$505,$B26,'Weekly Data'!$A$6:$A$505,$D$6)/SUMIFS('Weekly Data'!$F$6:$F$505,'Weekly Data'!$B$6:$B$505,$B26,'Weekly Data'!$A$6:$A$505,$D$6),""))</f>
        <v/>
      </c>
      <c r="J26" s="21" t="str">
        <f>IF(OR($B26="",COUNTIFS('Weekly Data'!$B$6:$B$505,$B26,'Weekly Data'!$A$6:$A$505,$D$6)=0),"",IFERROR(SUMIFS('Weekly Data'!$H$6:$H$505,'Weekly Data'!$B$6:$B$505,$B26,'Weekly Data'!$A$6:$A$505,$D$6)/SUMIFS('Weekly Data'!$D$6:$D$505,'Weekly Data'!$B$6:$B$505,$B26,'Weekly Data'!$A$6:$A$505,$D$6)*100,""))</f>
        <v/>
      </c>
      <c r="K26" s="21" t="str">
        <f>IF(OR($B26="",COUNTIFS('Weekly Data'!$B$6:$B$505,$B26,'Weekly Data'!$A$6:$A$505,$D$6)=0),"",IFERROR(SUMIFS('Weekly Data'!$I$6:$I$505,'Weekly Data'!$B$6:$B$505,$B26,'Weekly Data'!$A$6:$A$505,$D$6)/SUMIFS('Weekly Data'!$D$6:$D$505,'Weekly Data'!$B$6:$B$505,$B26,'Weekly Data'!$A$6:$A$505,$D$6)*100,""))</f>
        <v/>
      </c>
      <c r="L26" s="18" t="str">
        <f>IF(OR($B26="",COUNTIFS('Weekly Data'!$B$6:$B$505,$B26,'Weekly Data'!$A$6:$A$505,$D$6)=0),"",SUMIFS('Weekly Data'!$J$6:$J$505,'Weekly Data'!$B$6:$B$505,$B26,'Weekly Data'!$A$6:$A$505,$D$6))</f>
        <v/>
      </c>
      <c r="M26" s="18" t="str">
        <f>IF(OR($B26="",COUNTIFS('Weekly Data'!$B$6:$B$505,$B26,'Weekly Data'!$A$6:$A$505,$D$6)=0),"",SUMIFS('Weekly Data'!$K$6:$K$505,'Weekly Data'!$B$6:$B$505,$B26,'Weekly Data'!$A$6:$A$505,$D$6))</f>
        <v/>
      </c>
      <c r="N26" s="20" t="str">
        <f>IF(OR($B26="",COUNTIFS('Weekly Data'!$B$6:$B$505,$B26,'Weekly Data'!$A$6:$A$505,$D$6)=0),"",IFERROR(SUMIFS('Weekly Data'!$M$6:$M$505,'Weekly Data'!$B$6:$B$505,$B26,'Weekly Data'!$A$6:$A$505,$D$6)/SUMIFS('Weekly Data'!$L$6:$L$505,'Weekly Data'!$B$6:$B$505,$B26,'Weekly Data'!$A$6:$A$505,$D$6),""))</f>
        <v/>
      </c>
    </row>
    <row r="27" spans="2:14" x14ac:dyDescent="0.2">
      <c r="B27" s="15" t="str">
        <f>IF(Settings!$C$38="","",Settings!$C$38)</f>
        <v/>
      </c>
      <c r="C27" s="16" t="str">
        <f>IF($B27="","",Settings!$D$38)</f>
        <v/>
      </c>
      <c r="D27" s="17" t="str">
        <f>IF($B27="","",IF(COUNTIFS('Weekly Data'!$B$6:$B$505,$B27,'Weekly Data'!$A$6:$A$505,$D$6,'Weekly Data'!$AE$6:$AE$505,"&gt;=0")=0,"",SUMIFS('Weekly Data'!$AE$6:$AE$505,'Weekly Data'!$B$6:$B$505,$B27,'Weekly Data'!$A$6:$A$505,$D$6)))</f>
        <v/>
      </c>
      <c r="E27" s="18" t="str">
        <f>IF($B27="","",IF(COUNTIFS('Weekly Data'!$B$6:$B$505,$B27,'Weekly Data'!$A$6:$A$505,$D$6-7,'Weekly Data'!$AE$6:$AE$505,"&gt;=0")=0,"",SUMIFS('Weekly Data'!$AE$6:$AE$505,'Weekly Data'!$B$6:$B$505,$B27,'Weekly Data'!$A$6:$A$505,$D$6-7)))</f>
        <v/>
      </c>
      <c r="F27" s="19" t="str">
        <f t="shared" si="0"/>
        <v/>
      </c>
      <c r="G27" s="16" t="str">
        <f>IF(D27="","",IF(D27&gt;=Settings!$D$18,"Green",IF(D27&gt;=Settings!$D$19,"Amber","Red")))</f>
        <v/>
      </c>
      <c r="H27" s="18" t="str">
        <f>IF(OR($B27="",COUNTIFS('Weekly Data'!$B$6:$B$505,$B27,'Weekly Data'!$A$6:$A$505,$D$6)=0),"",SUMIFS('Weekly Data'!$E$6:$E$505,'Weekly Data'!$B$6:$B$505,$B27,'Weekly Data'!$A$6:$A$505,$D$6))</f>
        <v/>
      </c>
      <c r="I27" s="20" t="str">
        <f>IF(OR($B27="",COUNTIFS('Weekly Data'!$B$6:$B$505,$B27,'Weekly Data'!$A$6:$A$505,$D$6)=0),"",IFERROR(SUMIFS('Weekly Data'!$G$6:$G$505,'Weekly Data'!$B$6:$B$505,$B27,'Weekly Data'!$A$6:$A$505,$D$6)/SUMIFS('Weekly Data'!$F$6:$F$505,'Weekly Data'!$B$6:$B$505,$B27,'Weekly Data'!$A$6:$A$505,$D$6),""))</f>
        <v/>
      </c>
      <c r="J27" s="21" t="str">
        <f>IF(OR($B27="",COUNTIFS('Weekly Data'!$B$6:$B$505,$B27,'Weekly Data'!$A$6:$A$505,$D$6)=0),"",IFERROR(SUMIFS('Weekly Data'!$H$6:$H$505,'Weekly Data'!$B$6:$B$505,$B27,'Weekly Data'!$A$6:$A$505,$D$6)/SUMIFS('Weekly Data'!$D$6:$D$505,'Weekly Data'!$B$6:$B$505,$B27,'Weekly Data'!$A$6:$A$505,$D$6)*100,""))</f>
        <v/>
      </c>
      <c r="K27" s="21" t="str">
        <f>IF(OR($B27="",COUNTIFS('Weekly Data'!$B$6:$B$505,$B27,'Weekly Data'!$A$6:$A$505,$D$6)=0),"",IFERROR(SUMIFS('Weekly Data'!$I$6:$I$505,'Weekly Data'!$B$6:$B$505,$B27,'Weekly Data'!$A$6:$A$505,$D$6)/SUMIFS('Weekly Data'!$D$6:$D$505,'Weekly Data'!$B$6:$B$505,$B27,'Weekly Data'!$A$6:$A$505,$D$6)*100,""))</f>
        <v/>
      </c>
      <c r="L27" s="18" t="str">
        <f>IF(OR($B27="",COUNTIFS('Weekly Data'!$B$6:$B$505,$B27,'Weekly Data'!$A$6:$A$505,$D$6)=0),"",SUMIFS('Weekly Data'!$J$6:$J$505,'Weekly Data'!$B$6:$B$505,$B27,'Weekly Data'!$A$6:$A$505,$D$6))</f>
        <v/>
      </c>
      <c r="M27" s="18" t="str">
        <f>IF(OR($B27="",COUNTIFS('Weekly Data'!$B$6:$B$505,$B27,'Weekly Data'!$A$6:$A$505,$D$6)=0),"",SUMIFS('Weekly Data'!$K$6:$K$505,'Weekly Data'!$B$6:$B$505,$B27,'Weekly Data'!$A$6:$A$505,$D$6))</f>
        <v/>
      </c>
      <c r="N27" s="20" t="str">
        <f>IF(OR($B27="",COUNTIFS('Weekly Data'!$B$6:$B$505,$B27,'Weekly Data'!$A$6:$A$505,$D$6)=0),"",IFERROR(SUMIFS('Weekly Data'!$M$6:$M$505,'Weekly Data'!$B$6:$B$505,$B27,'Weekly Data'!$A$6:$A$505,$D$6)/SUMIFS('Weekly Data'!$L$6:$L$505,'Weekly Data'!$B$6:$B$505,$B27,'Weekly Data'!$A$6:$A$505,$D$6),""))</f>
        <v/>
      </c>
    </row>
    <row r="28" spans="2:14" x14ac:dyDescent="0.2">
      <c r="B28" s="15" t="str">
        <f>IF(Settings!$C$39="","",Settings!$C$39)</f>
        <v/>
      </c>
      <c r="C28" s="16" t="str">
        <f>IF($B28="","",Settings!$D$39)</f>
        <v/>
      </c>
      <c r="D28" s="17" t="str">
        <f>IF($B28="","",IF(COUNTIFS('Weekly Data'!$B$6:$B$505,$B28,'Weekly Data'!$A$6:$A$505,$D$6,'Weekly Data'!$AE$6:$AE$505,"&gt;=0")=0,"",SUMIFS('Weekly Data'!$AE$6:$AE$505,'Weekly Data'!$B$6:$B$505,$B28,'Weekly Data'!$A$6:$A$505,$D$6)))</f>
        <v/>
      </c>
      <c r="E28" s="18" t="str">
        <f>IF($B28="","",IF(COUNTIFS('Weekly Data'!$B$6:$B$505,$B28,'Weekly Data'!$A$6:$A$505,$D$6-7,'Weekly Data'!$AE$6:$AE$505,"&gt;=0")=0,"",SUMIFS('Weekly Data'!$AE$6:$AE$505,'Weekly Data'!$B$6:$B$505,$B28,'Weekly Data'!$A$6:$A$505,$D$6-7)))</f>
        <v/>
      </c>
      <c r="F28" s="19" t="str">
        <f t="shared" si="0"/>
        <v/>
      </c>
      <c r="G28" s="16" t="str">
        <f>IF(D28="","",IF(D28&gt;=Settings!$D$18,"Green",IF(D28&gt;=Settings!$D$19,"Amber","Red")))</f>
        <v/>
      </c>
      <c r="H28" s="18" t="str">
        <f>IF(OR($B28="",COUNTIFS('Weekly Data'!$B$6:$B$505,$B28,'Weekly Data'!$A$6:$A$505,$D$6)=0),"",SUMIFS('Weekly Data'!$E$6:$E$505,'Weekly Data'!$B$6:$B$505,$B28,'Weekly Data'!$A$6:$A$505,$D$6))</f>
        <v/>
      </c>
      <c r="I28" s="20" t="str">
        <f>IF(OR($B28="",COUNTIFS('Weekly Data'!$B$6:$B$505,$B28,'Weekly Data'!$A$6:$A$505,$D$6)=0),"",IFERROR(SUMIFS('Weekly Data'!$G$6:$G$505,'Weekly Data'!$B$6:$B$505,$B28,'Weekly Data'!$A$6:$A$505,$D$6)/SUMIFS('Weekly Data'!$F$6:$F$505,'Weekly Data'!$B$6:$B$505,$B28,'Weekly Data'!$A$6:$A$505,$D$6),""))</f>
        <v/>
      </c>
      <c r="J28" s="21" t="str">
        <f>IF(OR($B28="",COUNTIFS('Weekly Data'!$B$6:$B$505,$B28,'Weekly Data'!$A$6:$A$505,$D$6)=0),"",IFERROR(SUMIFS('Weekly Data'!$H$6:$H$505,'Weekly Data'!$B$6:$B$505,$B28,'Weekly Data'!$A$6:$A$505,$D$6)/SUMIFS('Weekly Data'!$D$6:$D$505,'Weekly Data'!$B$6:$B$505,$B28,'Weekly Data'!$A$6:$A$505,$D$6)*100,""))</f>
        <v/>
      </c>
      <c r="K28" s="21" t="str">
        <f>IF(OR($B28="",COUNTIFS('Weekly Data'!$B$6:$B$505,$B28,'Weekly Data'!$A$6:$A$505,$D$6)=0),"",IFERROR(SUMIFS('Weekly Data'!$I$6:$I$505,'Weekly Data'!$B$6:$B$505,$B28,'Weekly Data'!$A$6:$A$505,$D$6)/SUMIFS('Weekly Data'!$D$6:$D$505,'Weekly Data'!$B$6:$B$505,$B28,'Weekly Data'!$A$6:$A$505,$D$6)*100,""))</f>
        <v/>
      </c>
      <c r="L28" s="18" t="str">
        <f>IF(OR($B28="",COUNTIFS('Weekly Data'!$B$6:$B$505,$B28,'Weekly Data'!$A$6:$A$505,$D$6)=0),"",SUMIFS('Weekly Data'!$J$6:$J$505,'Weekly Data'!$B$6:$B$505,$B28,'Weekly Data'!$A$6:$A$505,$D$6))</f>
        <v/>
      </c>
      <c r="M28" s="18" t="str">
        <f>IF(OR($B28="",COUNTIFS('Weekly Data'!$B$6:$B$505,$B28,'Weekly Data'!$A$6:$A$505,$D$6)=0),"",SUMIFS('Weekly Data'!$K$6:$K$505,'Weekly Data'!$B$6:$B$505,$B28,'Weekly Data'!$A$6:$A$505,$D$6))</f>
        <v/>
      </c>
      <c r="N28" s="20" t="str">
        <f>IF(OR($B28="",COUNTIFS('Weekly Data'!$B$6:$B$505,$B28,'Weekly Data'!$A$6:$A$505,$D$6)=0),"",IFERROR(SUMIFS('Weekly Data'!$M$6:$M$505,'Weekly Data'!$B$6:$B$505,$B28,'Weekly Data'!$A$6:$A$505,$D$6)/SUMIFS('Weekly Data'!$L$6:$L$505,'Weekly Data'!$B$6:$B$505,$B28,'Weekly Data'!$A$6:$A$505,$D$6),""))</f>
        <v/>
      </c>
    </row>
    <row r="29" spans="2:14" x14ac:dyDescent="0.2">
      <c r="B29" s="15" t="str">
        <f>IF(Settings!$C$40="","",Settings!$C$40)</f>
        <v/>
      </c>
      <c r="C29" s="16" t="str">
        <f>IF($B29="","",Settings!$D$40)</f>
        <v/>
      </c>
      <c r="D29" s="17" t="str">
        <f>IF($B29="","",IF(COUNTIFS('Weekly Data'!$B$6:$B$505,$B29,'Weekly Data'!$A$6:$A$505,$D$6,'Weekly Data'!$AE$6:$AE$505,"&gt;=0")=0,"",SUMIFS('Weekly Data'!$AE$6:$AE$505,'Weekly Data'!$B$6:$B$505,$B29,'Weekly Data'!$A$6:$A$505,$D$6)))</f>
        <v/>
      </c>
      <c r="E29" s="18" t="str">
        <f>IF($B29="","",IF(COUNTIFS('Weekly Data'!$B$6:$B$505,$B29,'Weekly Data'!$A$6:$A$505,$D$6-7,'Weekly Data'!$AE$6:$AE$505,"&gt;=0")=0,"",SUMIFS('Weekly Data'!$AE$6:$AE$505,'Weekly Data'!$B$6:$B$505,$B29,'Weekly Data'!$A$6:$A$505,$D$6-7)))</f>
        <v/>
      </c>
      <c r="F29" s="19" t="str">
        <f t="shared" si="0"/>
        <v/>
      </c>
      <c r="G29" s="16" t="str">
        <f>IF(D29="","",IF(D29&gt;=Settings!$D$18,"Green",IF(D29&gt;=Settings!$D$19,"Amber","Red")))</f>
        <v/>
      </c>
      <c r="H29" s="18" t="str">
        <f>IF(OR($B29="",COUNTIFS('Weekly Data'!$B$6:$B$505,$B29,'Weekly Data'!$A$6:$A$505,$D$6)=0),"",SUMIFS('Weekly Data'!$E$6:$E$505,'Weekly Data'!$B$6:$B$505,$B29,'Weekly Data'!$A$6:$A$505,$D$6))</f>
        <v/>
      </c>
      <c r="I29" s="20" t="str">
        <f>IF(OR($B29="",COUNTIFS('Weekly Data'!$B$6:$B$505,$B29,'Weekly Data'!$A$6:$A$505,$D$6)=0),"",IFERROR(SUMIFS('Weekly Data'!$G$6:$G$505,'Weekly Data'!$B$6:$B$505,$B29,'Weekly Data'!$A$6:$A$505,$D$6)/SUMIFS('Weekly Data'!$F$6:$F$505,'Weekly Data'!$B$6:$B$505,$B29,'Weekly Data'!$A$6:$A$505,$D$6),""))</f>
        <v/>
      </c>
      <c r="J29" s="21" t="str">
        <f>IF(OR($B29="",COUNTIFS('Weekly Data'!$B$6:$B$505,$B29,'Weekly Data'!$A$6:$A$505,$D$6)=0),"",IFERROR(SUMIFS('Weekly Data'!$H$6:$H$505,'Weekly Data'!$B$6:$B$505,$B29,'Weekly Data'!$A$6:$A$505,$D$6)/SUMIFS('Weekly Data'!$D$6:$D$505,'Weekly Data'!$B$6:$B$505,$B29,'Weekly Data'!$A$6:$A$505,$D$6)*100,""))</f>
        <v/>
      </c>
      <c r="K29" s="21" t="str">
        <f>IF(OR($B29="",COUNTIFS('Weekly Data'!$B$6:$B$505,$B29,'Weekly Data'!$A$6:$A$505,$D$6)=0),"",IFERROR(SUMIFS('Weekly Data'!$I$6:$I$505,'Weekly Data'!$B$6:$B$505,$B29,'Weekly Data'!$A$6:$A$505,$D$6)/SUMIFS('Weekly Data'!$D$6:$D$505,'Weekly Data'!$B$6:$B$505,$B29,'Weekly Data'!$A$6:$A$505,$D$6)*100,""))</f>
        <v/>
      </c>
      <c r="L29" s="18" t="str">
        <f>IF(OR($B29="",COUNTIFS('Weekly Data'!$B$6:$B$505,$B29,'Weekly Data'!$A$6:$A$505,$D$6)=0),"",SUMIFS('Weekly Data'!$J$6:$J$505,'Weekly Data'!$B$6:$B$505,$B29,'Weekly Data'!$A$6:$A$505,$D$6))</f>
        <v/>
      </c>
      <c r="M29" s="18" t="str">
        <f>IF(OR($B29="",COUNTIFS('Weekly Data'!$B$6:$B$505,$B29,'Weekly Data'!$A$6:$A$505,$D$6)=0),"",SUMIFS('Weekly Data'!$K$6:$K$505,'Weekly Data'!$B$6:$B$505,$B29,'Weekly Data'!$A$6:$A$505,$D$6))</f>
        <v/>
      </c>
      <c r="N29" s="20" t="str">
        <f>IF(OR($B29="",COUNTIFS('Weekly Data'!$B$6:$B$505,$B29,'Weekly Data'!$A$6:$A$505,$D$6)=0),"",IFERROR(SUMIFS('Weekly Data'!$M$6:$M$505,'Weekly Data'!$B$6:$B$505,$B29,'Weekly Data'!$A$6:$A$505,$D$6)/SUMIFS('Weekly Data'!$L$6:$L$505,'Weekly Data'!$B$6:$B$505,$B29,'Weekly Data'!$A$6:$A$505,$D$6),""))</f>
        <v/>
      </c>
    </row>
    <row r="30" spans="2:14" x14ac:dyDescent="0.2">
      <c r="B30" s="15" t="str">
        <f>IF(Settings!$C$41="","",Settings!$C$41)</f>
        <v/>
      </c>
      <c r="C30" s="16" t="str">
        <f>IF($B30="","",Settings!$D$41)</f>
        <v/>
      </c>
      <c r="D30" s="17" t="str">
        <f>IF($B30="","",IF(COUNTIFS('Weekly Data'!$B$6:$B$505,$B30,'Weekly Data'!$A$6:$A$505,$D$6,'Weekly Data'!$AE$6:$AE$505,"&gt;=0")=0,"",SUMIFS('Weekly Data'!$AE$6:$AE$505,'Weekly Data'!$B$6:$B$505,$B30,'Weekly Data'!$A$6:$A$505,$D$6)))</f>
        <v/>
      </c>
      <c r="E30" s="18" t="str">
        <f>IF($B30="","",IF(COUNTIFS('Weekly Data'!$B$6:$B$505,$B30,'Weekly Data'!$A$6:$A$505,$D$6-7,'Weekly Data'!$AE$6:$AE$505,"&gt;=0")=0,"",SUMIFS('Weekly Data'!$AE$6:$AE$505,'Weekly Data'!$B$6:$B$505,$B30,'Weekly Data'!$A$6:$A$505,$D$6-7)))</f>
        <v/>
      </c>
      <c r="F30" s="19" t="str">
        <f t="shared" si="0"/>
        <v/>
      </c>
      <c r="G30" s="16" t="str">
        <f>IF(D30="","",IF(D30&gt;=Settings!$D$18,"Green",IF(D30&gt;=Settings!$D$19,"Amber","Red")))</f>
        <v/>
      </c>
      <c r="H30" s="18" t="str">
        <f>IF(OR($B30="",COUNTIFS('Weekly Data'!$B$6:$B$505,$B30,'Weekly Data'!$A$6:$A$505,$D$6)=0),"",SUMIFS('Weekly Data'!$E$6:$E$505,'Weekly Data'!$B$6:$B$505,$B30,'Weekly Data'!$A$6:$A$505,$D$6))</f>
        <v/>
      </c>
      <c r="I30" s="20" t="str">
        <f>IF(OR($B30="",COUNTIFS('Weekly Data'!$B$6:$B$505,$B30,'Weekly Data'!$A$6:$A$505,$D$6)=0),"",IFERROR(SUMIFS('Weekly Data'!$G$6:$G$505,'Weekly Data'!$B$6:$B$505,$B30,'Weekly Data'!$A$6:$A$505,$D$6)/SUMIFS('Weekly Data'!$F$6:$F$505,'Weekly Data'!$B$6:$B$505,$B30,'Weekly Data'!$A$6:$A$505,$D$6),""))</f>
        <v/>
      </c>
      <c r="J30" s="21" t="str">
        <f>IF(OR($B30="",COUNTIFS('Weekly Data'!$B$6:$B$505,$B30,'Weekly Data'!$A$6:$A$505,$D$6)=0),"",IFERROR(SUMIFS('Weekly Data'!$H$6:$H$505,'Weekly Data'!$B$6:$B$505,$B30,'Weekly Data'!$A$6:$A$505,$D$6)/SUMIFS('Weekly Data'!$D$6:$D$505,'Weekly Data'!$B$6:$B$505,$B30,'Weekly Data'!$A$6:$A$505,$D$6)*100,""))</f>
        <v/>
      </c>
      <c r="K30" s="21" t="str">
        <f>IF(OR($B30="",COUNTIFS('Weekly Data'!$B$6:$B$505,$B30,'Weekly Data'!$A$6:$A$505,$D$6)=0),"",IFERROR(SUMIFS('Weekly Data'!$I$6:$I$505,'Weekly Data'!$B$6:$B$505,$B30,'Weekly Data'!$A$6:$A$505,$D$6)/SUMIFS('Weekly Data'!$D$6:$D$505,'Weekly Data'!$B$6:$B$505,$B30,'Weekly Data'!$A$6:$A$505,$D$6)*100,""))</f>
        <v/>
      </c>
      <c r="L30" s="18" t="str">
        <f>IF(OR($B30="",COUNTIFS('Weekly Data'!$B$6:$B$505,$B30,'Weekly Data'!$A$6:$A$505,$D$6)=0),"",SUMIFS('Weekly Data'!$J$6:$J$505,'Weekly Data'!$B$6:$B$505,$B30,'Weekly Data'!$A$6:$A$505,$D$6))</f>
        <v/>
      </c>
      <c r="M30" s="18" t="str">
        <f>IF(OR($B30="",COUNTIFS('Weekly Data'!$B$6:$B$505,$B30,'Weekly Data'!$A$6:$A$505,$D$6)=0),"",SUMIFS('Weekly Data'!$K$6:$K$505,'Weekly Data'!$B$6:$B$505,$B30,'Weekly Data'!$A$6:$A$505,$D$6))</f>
        <v/>
      </c>
      <c r="N30" s="20" t="str">
        <f>IF(OR($B30="",COUNTIFS('Weekly Data'!$B$6:$B$505,$B30,'Weekly Data'!$A$6:$A$505,$D$6)=0),"",IFERROR(SUMIFS('Weekly Data'!$M$6:$M$505,'Weekly Data'!$B$6:$B$505,$B30,'Weekly Data'!$A$6:$A$505,$D$6)/SUMIFS('Weekly Data'!$L$6:$L$505,'Weekly Data'!$B$6:$B$505,$B30,'Weekly Data'!$A$6:$A$505,$D$6),""))</f>
        <v/>
      </c>
    </row>
    <row r="31" spans="2:14" x14ac:dyDescent="0.2">
      <c r="B31" s="15" t="str">
        <f>IF(Settings!$C$42="","",Settings!$C$42)</f>
        <v/>
      </c>
      <c r="C31" s="16" t="str">
        <f>IF($B31="","",Settings!$D$42)</f>
        <v/>
      </c>
      <c r="D31" s="17" t="str">
        <f>IF($B31="","",IF(COUNTIFS('Weekly Data'!$B$6:$B$505,$B31,'Weekly Data'!$A$6:$A$505,$D$6,'Weekly Data'!$AE$6:$AE$505,"&gt;=0")=0,"",SUMIFS('Weekly Data'!$AE$6:$AE$505,'Weekly Data'!$B$6:$B$505,$B31,'Weekly Data'!$A$6:$A$505,$D$6)))</f>
        <v/>
      </c>
      <c r="E31" s="18" t="str">
        <f>IF($B31="","",IF(COUNTIFS('Weekly Data'!$B$6:$B$505,$B31,'Weekly Data'!$A$6:$A$505,$D$6-7,'Weekly Data'!$AE$6:$AE$505,"&gt;=0")=0,"",SUMIFS('Weekly Data'!$AE$6:$AE$505,'Weekly Data'!$B$6:$B$505,$B31,'Weekly Data'!$A$6:$A$505,$D$6-7)))</f>
        <v/>
      </c>
      <c r="F31" s="19" t="str">
        <f t="shared" si="0"/>
        <v/>
      </c>
      <c r="G31" s="16" t="str">
        <f>IF(D31="","",IF(D31&gt;=Settings!$D$18,"Green",IF(D31&gt;=Settings!$D$19,"Amber","Red")))</f>
        <v/>
      </c>
      <c r="H31" s="18" t="str">
        <f>IF(OR($B31="",COUNTIFS('Weekly Data'!$B$6:$B$505,$B31,'Weekly Data'!$A$6:$A$505,$D$6)=0),"",SUMIFS('Weekly Data'!$E$6:$E$505,'Weekly Data'!$B$6:$B$505,$B31,'Weekly Data'!$A$6:$A$505,$D$6))</f>
        <v/>
      </c>
      <c r="I31" s="20" t="str">
        <f>IF(OR($B31="",COUNTIFS('Weekly Data'!$B$6:$B$505,$B31,'Weekly Data'!$A$6:$A$505,$D$6)=0),"",IFERROR(SUMIFS('Weekly Data'!$G$6:$G$505,'Weekly Data'!$B$6:$B$505,$B31,'Weekly Data'!$A$6:$A$505,$D$6)/SUMIFS('Weekly Data'!$F$6:$F$505,'Weekly Data'!$B$6:$B$505,$B31,'Weekly Data'!$A$6:$A$505,$D$6),""))</f>
        <v/>
      </c>
      <c r="J31" s="21" t="str">
        <f>IF(OR($B31="",COUNTIFS('Weekly Data'!$B$6:$B$505,$B31,'Weekly Data'!$A$6:$A$505,$D$6)=0),"",IFERROR(SUMIFS('Weekly Data'!$H$6:$H$505,'Weekly Data'!$B$6:$B$505,$B31,'Weekly Data'!$A$6:$A$505,$D$6)/SUMIFS('Weekly Data'!$D$6:$D$505,'Weekly Data'!$B$6:$B$505,$B31,'Weekly Data'!$A$6:$A$505,$D$6)*100,""))</f>
        <v/>
      </c>
      <c r="K31" s="21" t="str">
        <f>IF(OR($B31="",COUNTIFS('Weekly Data'!$B$6:$B$505,$B31,'Weekly Data'!$A$6:$A$505,$D$6)=0),"",IFERROR(SUMIFS('Weekly Data'!$I$6:$I$505,'Weekly Data'!$B$6:$B$505,$B31,'Weekly Data'!$A$6:$A$505,$D$6)/SUMIFS('Weekly Data'!$D$6:$D$505,'Weekly Data'!$B$6:$B$505,$B31,'Weekly Data'!$A$6:$A$505,$D$6)*100,""))</f>
        <v/>
      </c>
      <c r="L31" s="18" t="str">
        <f>IF(OR($B31="",COUNTIFS('Weekly Data'!$B$6:$B$505,$B31,'Weekly Data'!$A$6:$A$505,$D$6)=0),"",SUMIFS('Weekly Data'!$J$6:$J$505,'Weekly Data'!$B$6:$B$505,$B31,'Weekly Data'!$A$6:$A$505,$D$6))</f>
        <v/>
      </c>
      <c r="M31" s="18" t="str">
        <f>IF(OR($B31="",COUNTIFS('Weekly Data'!$B$6:$B$505,$B31,'Weekly Data'!$A$6:$A$505,$D$6)=0),"",SUMIFS('Weekly Data'!$K$6:$K$505,'Weekly Data'!$B$6:$B$505,$B31,'Weekly Data'!$A$6:$A$505,$D$6))</f>
        <v/>
      </c>
      <c r="N31" s="20" t="str">
        <f>IF(OR($B31="",COUNTIFS('Weekly Data'!$B$6:$B$505,$B31,'Weekly Data'!$A$6:$A$505,$D$6)=0),"",IFERROR(SUMIFS('Weekly Data'!$M$6:$M$505,'Weekly Data'!$B$6:$B$505,$B31,'Weekly Data'!$A$6:$A$505,$D$6)/SUMIFS('Weekly Data'!$L$6:$L$505,'Weekly Data'!$B$6:$B$505,$B31,'Weekly Data'!$A$6:$A$505,$D$6),""))</f>
        <v/>
      </c>
    </row>
    <row r="32" spans="2:14" x14ac:dyDescent="0.2">
      <c r="B32" s="15" t="str">
        <f>IF(Settings!$C$43="","",Settings!$C$43)</f>
        <v/>
      </c>
      <c r="C32" s="16" t="str">
        <f>IF($B32="","",Settings!$D$43)</f>
        <v/>
      </c>
      <c r="D32" s="17" t="str">
        <f>IF($B32="","",IF(COUNTIFS('Weekly Data'!$B$6:$B$505,$B32,'Weekly Data'!$A$6:$A$505,$D$6,'Weekly Data'!$AE$6:$AE$505,"&gt;=0")=0,"",SUMIFS('Weekly Data'!$AE$6:$AE$505,'Weekly Data'!$B$6:$B$505,$B32,'Weekly Data'!$A$6:$A$505,$D$6)))</f>
        <v/>
      </c>
      <c r="E32" s="18" t="str">
        <f>IF($B32="","",IF(COUNTIFS('Weekly Data'!$B$6:$B$505,$B32,'Weekly Data'!$A$6:$A$505,$D$6-7,'Weekly Data'!$AE$6:$AE$505,"&gt;=0")=0,"",SUMIFS('Weekly Data'!$AE$6:$AE$505,'Weekly Data'!$B$6:$B$505,$B32,'Weekly Data'!$A$6:$A$505,$D$6-7)))</f>
        <v/>
      </c>
      <c r="F32" s="19" t="str">
        <f t="shared" si="0"/>
        <v/>
      </c>
      <c r="G32" s="16" t="str">
        <f>IF(D32="","",IF(D32&gt;=Settings!$D$18,"Green",IF(D32&gt;=Settings!$D$19,"Amber","Red")))</f>
        <v/>
      </c>
      <c r="H32" s="18" t="str">
        <f>IF(OR($B32="",COUNTIFS('Weekly Data'!$B$6:$B$505,$B32,'Weekly Data'!$A$6:$A$505,$D$6)=0),"",SUMIFS('Weekly Data'!$E$6:$E$505,'Weekly Data'!$B$6:$B$505,$B32,'Weekly Data'!$A$6:$A$505,$D$6))</f>
        <v/>
      </c>
      <c r="I32" s="20" t="str">
        <f>IF(OR($B32="",COUNTIFS('Weekly Data'!$B$6:$B$505,$B32,'Weekly Data'!$A$6:$A$505,$D$6)=0),"",IFERROR(SUMIFS('Weekly Data'!$G$6:$G$505,'Weekly Data'!$B$6:$B$505,$B32,'Weekly Data'!$A$6:$A$505,$D$6)/SUMIFS('Weekly Data'!$F$6:$F$505,'Weekly Data'!$B$6:$B$505,$B32,'Weekly Data'!$A$6:$A$505,$D$6),""))</f>
        <v/>
      </c>
      <c r="J32" s="21" t="str">
        <f>IF(OR($B32="",COUNTIFS('Weekly Data'!$B$6:$B$505,$B32,'Weekly Data'!$A$6:$A$505,$D$6)=0),"",IFERROR(SUMIFS('Weekly Data'!$H$6:$H$505,'Weekly Data'!$B$6:$B$505,$B32,'Weekly Data'!$A$6:$A$505,$D$6)/SUMIFS('Weekly Data'!$D$6:$D$505,'Weekly Data'!$B$6:$B$505,$B32,'Weekly Data'!$A$6:$A$505,$D$6)*100,""))</f>
        <v/>
      </c>
      <c r="K32" s="21" t="str">
        <f>IF(OR($B32="",COUNTIFS('Weekly Data'!$B$6:$B$505,$B32,'Weekly Data'!$A$6:$A$505,$D$6)=0),"",IFERROR(SUMIFS('Weekly Data'!$I$6:$I$505,'Weekly Data'!$B$6:$B$505,$B32,'Weekly Data'!$A$6:$A$505,$D$6)/SUMIFS('Weekly Data'!$D$6:$D$505,'Weekly Data'!$B$6:$B$505,$B32,'Weekly Data'!$A$6:$A$505,$D$6)*100,""))</f>
        <v/>
      </c>
      <c r="L32" s="18" t="str">
        <f>IF(OR($B32="",COUNTIFS('Weekly Data'!$B$6:$B$505,$B32,'Weekly Data'!$A$6:$A$505,$D$6)=0),"",SUMIFS('Weekly Data'!$J$6:$J$505,'Weekly Data'!$B$6:$B$505,$B32,'Weekly Data'!$A$6:$A$505,$D$6))</f>
        <v/>
      </c>
      <c r="M32" s="18" t="str">
        <f>IF(OR($B32="",COUNTIFS('Weekly Data'!$B$6:$B$505,$B32,'Weekly Data'!$A$6:$A$505,$D$6)=0),"",SUMIFS('Weekly Data'!$K$6:$K$505,'Weekly Data'!$B$6:$B$505,$B32,'Weekly Data'!$A$6:$A$505,$D$6))</f>
        <v/>
      </c>
      <c r="N32" s="20" t="str">
        <f>IF(OR($B32="",COUNTIFS('Weekly Data'!$B$6:$B$505,$B32,'Weekly Data'!$A$6:$A$505,$D$6)=0),"",IFERROR(SUMIFS('Weekly Data'!$M$6:$M$505,'Weekly Data'!$B$6:$B$505,$B32,'Weekly Data'!$A$6:$A$505,$D$6)/SUMIFS('Weekly Data'!$L$6:$L$505,'Weekly Data'!$B$6:$B$505,$B32,'Weekly Data'!$A$6:$A$505,$D$6),""))</f>
        <v/>
      </c>
    </row>
    <row r="33" spans="2:14" x14ac:dyDescent="0.2">
      <c r="B33" s="15" t="str">
        <f>IF(Settings!$C$44="","",Settings!$C$44)</f>
        <v/>
      </c>
      <c r="C33" s="16" t="str">
        <f>IF($B33="","",Settings!$D$44)</f>
        <v/>
      </c>
      <c r="D33" s="17" t="str">
        <f>IF($B33="","",IF(COUNTIFS('Weekly Data'!$B$6:$B$505,$B33,'Weekly Data'!$A$6:$A$505,$D$6,'Weekly Data'!$AE$6:$AE$505,"&gt;=0")=0,"",SUMIFS('Weekly Data'!$AE$6:$AE$505,'Weekly Data'!$B$6:$B$505,$B33,'Weekly Data'!$A$6:$A$505,$D$6)))</f>
        <v/>
      </c>
      <c r="E33" s="18" t="str">
        <f>IF($B33="","",IF(COUNTIFS('Weekly Data'!$B$6:$B$505,$B33,'Weekly Data'!$A$6:$A$505,$D$6-7,'Weekly Data'!$AE$6:$AE$505,"&gt;=0")=0,"",SUMIFS('Weekly Data'!$AE$6:$AE$505,'Weekly Data'!$B$6:$B$505,$B33,'Weekly Data'!$A$6:$A$505,$D$6-7)))</f>
        <v/>
      </c>
      <c r="F33" s="19" t="str">
        <f t="shared" si="0"/>
        <v/>
      </c>
      <c r="G33" s="16" t="str">
        <f>IF(D33="","",IF(D33&gt;=Settings!$D$18,"Green",IF(D33&gt;=Settings!$D$19,"Amber","Red")))</f>
        <v/>
      </c>
      <c r="H33" s="18" t="str">
        <f>IF(OR($B33="",COUNTIFS('Weekly Data'!$B$6:$B$505,$B33,'Weekly Data'!$A$6:$A$505,$D$6)=0),"",SUMIFS('Weekly Data'!$E$6:$E$505,'Weekly Data'!$B$6:$B$505,$B33,'Weekly Data'!$A$6:$A$505,$D$6))</f>
        <v/>
      </c>
      <c r="I33" s="20" t="str">
        <f>IF(OR($B33="",COUNTIFS('Weekly Data'!$B$6:$B$505,$B33,'Weekly Data'!$A$6:$A$505,$D$6)=0),"",IFERROR(SUMIFS('Weekly Data'!$G$6:$G$505,'Weekly Data'!$B$6:$B$505,$B33,'Weekly Data'!$A$6:$A$505,$D$6)/SUMIFS('Weekly Data'!$F$6:$F$505,'Weekly Data'!$B$6:$B$505,$B33,'Weekly Data'!$A$6:$A$505,$D$6),""))</f>
        <v/>
      </c>
      <c r="J33" s="21" t="str">
        <f>IF(OR($B33="",COUNTIFS('Weekly Data'!$B$6:$B$505,$B33,'Weekly Data'!$A$6:$A$505,$D$6)=0),"",IFERROR(SUMIFS('Weekly Data'!$H$6:$H$505,'Weekly Data'!$B$6:$B$505,$B33,'Weekly Data'!$A$6:$A$505,$D$6)/SUMIFS('Weekly Data'!$D$6:$D$505,'Weekly Data'!$B$6:$B$505,$B33,'Weekly Data'!$A$6:$A$505,$D$6)*100,""))</f>
        <v/>
      </c>
      <c r="K33" s="21" t="str">
        <f>IF(OR($B33="",COUNTIFS('Weekly Data'!$B$6:$B$505,$B33,'Weekly Data'!$A$6:$A$505,$D$6)=0),"",IFERROR(SUMIFS('Weekly Data'!$I$6:$I$505,'Weekly Data'!$B$6:$B$505,$B33,'Weekly Data'!$A$6:$A$505,$D$6)/SUMIFS('Weekly Data'!$D$6:$D$505,'Weekly Data'!$B$6:$B$505,$B33,'Weekly Data'!$A$6:$A$505,$D$6)*100,""))</f>
        <v/>
      </c>
      <c r="L33" s="18" t="str">
        <f>IF(OR($B33="",COUNTIFS('Weekly Data'!$B$6:$B$505,$B33,'Weekly Data'!$A$6:$A$505,$D$6)=0),"",SUMIFS('Weekly Data'!$J$6:$J$505,'Weekly Data'!$B$6:$B$505,$B33,'Weekly Data'!$A$6:$A$505,$D$6))</f>
        <v/>
      </c>
      <c r="M33" s="18" t="str">
        <f>IF(OR($B33="",COUNTIFS('Weekly Data'!$B$6:$B$505,$B33,'Weekly Data'!$A$6:$A$505,$D$6)=0),"",SUMIFS('Weekly Data'!$K$6:$K$505,'Weekly Data'!$B$6:$B$505,$B33,'Weekly Data'!$A$6:$A$505,$D$6))</f>
        <v/>
      </c>
      <c r="N33" s="20" t="str">
        <f>IF(OR($B33="",COUNTIFS('Weekly Data'!$B$6:$B$505,$B33,'Weekly Data'!$A$6:$A$505,$D$6)=0),"",IFERROR(SUMIFS('Weekly Data'!$M$6:$M$505,'Weekly Data'!$B$6:$B$505,$B33,'Weekly Data'!$A$6:$A$505,$D$6)/SUMIFS('Weekly Data'!$L$6:$L$505,'Weekly Data'!$B$6:$B$505,$B33,'Weekly Data'!$A$6:$A$505,$D$6),""))</f>
        <v/>
      </c>
    </row>
    <row r="34" spans="2:14" x14ac:dyDescent="0.2">
      <c r="B34" s="15" t="str">
        <f>IF(Settings!$C$45="","",Settings!$C$45)</f>
        <v/>
      </c>
      <c r="C34" s="16" t="str">
        <f>IF($B34="","",Settings!$D$45)</f>
        <v/>
      </c>
      <c r="D34" s="17" t="str">
        <f>IF($B34="","",IF(COUNTIFS('Weekly Data'!$B$6:$B$505,$B34,'Weekly Data'!$A$6:$A$505,$D$6,'Weekly Data'!$AE$6:$AE$505,"&gt;=0")=0,"",SUMIFS('Weekly Data'!$AE$6:$AE$505,'Weekly Data'!$B$6:$B$505,$B34,'Weekly Data'!$A$6:$A$505,$D$6)))</f>
        <v/>
      </c>
      <c r="E34" s="18" t="str">
        <f>IF($B34="","",IF(COUNTIFS('Weekly Data'!$B$6:$B$505,$B34,'Weekly Data'!$A$6:$A$505,$D$6-7,'Weekly Data'!$AE$6:$AE$505,"&gt;=0")=0,"",SUMIFS('Weekly Data'!$AE$6:$AE$505,'Weekly Data'!$B$6:$B$505,$B34,'Weekly Data'!$A$6:$A$505,$D$6-7)))</f>
        <v/>
      </c>
      <c r="F34" s="19" t="str">
        <f t="shared" si="0"/>
        <v/>
      </c>
      <c r="G34" s="16" t="str">
        <f>IF(D34="","",IF(D34&gt;=Settings!$D$18,"Green",IF(D34&gt;=Settings!$D$19,"Amber","Red")))</f>
        <v/>
      </c>
      <c r="H34" s="18" t="str">
        <f>IF(OR($B34="",COUNTIFS('Weekly Data'!$B$6:$B$505,$B34,'Weekly Data'!$A$6:$A$505,$D$6)=0),"",SUMIFS('Weekly Data'!$E$6:$E$505,'Weekly Data'!$B$6:$B$505,$B34,'Weekly Data'!$A$6:$A$505,$D$6))</f>
        <v/>
      </c>
      <c r="I34" s="20" t="str">
        <f>IF(OR($B34="",COUNTIFS('Weekly Data'!$B$6:$B$505,$B34,'Weekly Data'!$A$6:$A$505,$D$6)=0),"",IFERROR(SUMIFS('Weekly Data'!$G$6:$G$505,'Weekly Data'!$B$6:$B$505,$B34,'Weekly Data'!$A$6:$A$505,$D$6)/SUMIFS('Weekly Data'!$F$6:$F$505,'Weekly Data'!$B$6:$B$505,$B34,'Weekly Data'!$A$6:$A$505,$D$6),""))</f>
        <v/>
      </c>
      <c r="J34" s="21" t="str">
        <f>IF(OR($B34="",COUNTIFS('Weekly Data'!$B$6:$B$505,$B34,'Weekly Data'!$A$6:$A$505,$D$6)=0),"",IFERROR(SUMIFS('Weekly Data'!$H$6:$H$505,'Weekly Data'!$B$6:$B$505,$B34,'Weekly Data'!$A$6:$A$505,$D$6)/SUMIFS('Weekly Data'!$D$6:$D$505,'Weekly Data'!$B$6:$B$505,$B34,'Weekly Data'!$A$6:$A$505,$D$6)*100,""))</f>
        <v/>
      </c>
      <c r="K34" s="21" t="str">
        <f>IF(OR($B34="",COUNTIFS('Weekly Data'!$B$6:$B$505,$B34,'Weekly Data'!$A$6:$A$505,$D$6)=0),"",IFERROR(SUMIFS('Weekly Data'!$I$6:$I$505,'Weekly Data'!$B$6:$B$505,$B34,'Weekly Data'!$A$6:$A$505,$D$6)/SUMIFS('Weekly Data'!$D$6:$D$505,'Weekly Data'!$B$6:$B$505,$B34,'Weekly Data'!$A$6:$A$505,$D$6)*100,""))</f>
        <v/>
      </c>
      <c r="L34" s="18" t="str">
        <f>IF(OR($B34="",COUNTIFS('Weekly Data'!$B$6:$B$505,$B34,'Weekly Data'!$A$6:$A$505,$D$6)=0),"",SUMIFS('Weekly Data'!$J$6:$J$505,'Weekly Data'!$B$6:$B$505,$B34,'Weekly Data'!$A$6:$A$505,$D$6))</f>
        <v/>
      </c>
      <c r="M34" s="18" t="str">
        <f>IF(OR($B34="",COUNTIFS('Weekly Data'!$B$6:$B$505,$B34,'Weekly Data'!$A$6:$A$505,$D$6)=0),"",SUMIFS('Weekly Data'!$K$6:$K$505,'Weekly Data'!$B$6:$B$505,$B34,'Weekly Data'!$A$6:$A$505,$D$6))</f>
        <v/>
      </c>
      <c r="N34" s="20" t="str">
        <f>IF(OR($B34="",COUNTIFS('Weekly Data'!$B$6:$B$505,$B34,'Weekly Data'!$A$6:$A$505,$D$6)=0),"",IFERROR(SUMIFS('Weekly Data'!$M$6:$M$505,'Weekly Data'!$B$6:$B$505,$B34,'Weekly Data'!$A$6:$A$505,$D$6)/SUMIFS('Weekly Data'!$L$6:$L$505,'Weekly Data'!$B$6:$B$505,$B34,'Weekly Data'!$A$6:$A$505,$D$6),""))</f>
        <v/>
      </c>
    </row>
    <row r="35" spans="2:14" x14ac:dyDescent="0.2">
      <c r="B35" s="15" t="str">
        <f>IF(Settings!$C$46="","",Settings!$C$46)</f>
        <v/>
      </c>
      <c r="C35" s="16" t="str">
        <f>IF($B35="","",Settings!$D$46)</f>
        <v/>
      </c>
      <c r="D35" s="17" t="str">
        <f>IF($B35="","",IF(COUNTIFS('Weekly Data'!$B$6:$B$505,$B35,'Weekly Data'!$A$6:$A$505,$D$6,'Weekly Data'!$AE$6:$AE$505,"&gt;=0")=0,"",SUMIFS('Weekly Data'!$AE$6:$AE$505,'Weekly Data'!$B$6:$B$505,$B35,'Weekly Data'!$A$6:$A$505,$D$6)))</f>
        <v/>
      </c>
      <c r="E35" s="18" t="str">
        <f>IF($B35="","",IF(COUNTIFS('Weekly Data'!$B$6:$B$505,$B35,'Weekly Data'!$A$6:$A$505,$D$6-7,'Weekly Data'!$AE$6:$AE$505,"&gt;=0")=0,"",SUMIFS('Weekly Data'!$AE$6:$AE$505,'Weekly Data'!$B$6:$B$505,$B35,'Weekly Data'!$A$6:$A$505,$D$6-7)))</f>
        <v/>
      </c>
      <c r="F35" s="19" t="str">
        <f t="shared" si="0"/>
        <v/>
      </c>
      <c r="G35" s="16" t="str">
        <f>IF(D35="","",IF(D35&gt;=Settings!$D$18,"Green",IF(D35&gt;=Settings!$D$19,"Amber","Red")))</f>
        <v/>
      </c>
      <c r="H35" s="18" t="str">
        <f>IF(OR($B35="",COUNTIFS('Weekly Data'!$B$6:$B$505,$B35,'Weekly Data'!$A$6:$A$505,$D$6)=0),"",SUMIFS('Weekly Data'!$E$6:$E$505,'Weekly Data'!$B$6:$B$505,$B35,'Weekly Data'!$A$6:$A$505,$D$6))</f>
        <v/>
      </c>
      <c r="I35" s="20" t="str">
        <f>IF(OR($B35="",COUNTIFS('Weekly Data'!$B$6:$B$505,$B35,'Weekly Data'!$A$6:$A$505,$D$6)=0),"",IFERROR(SUMIFS('Weekly Data'!$G$6:$G$505,'Weekly Data'!$B$6:$B$505,$B35,'Weekly Data'!$A$6:$A$505,$D$6)/SUMIFS('Weekly Data'!$F$6:$F$505,'Weekly Data'!$B$6:$B$505,$B35,'Weekly Data'!$A$6:$A$505,$D$6),""))</f>
        <v/>
      </c>
      <c r="J35" s="21" t="str">
        <f>IF(OR($B35="",COUNTIFS('Weekly Data'!$B$6:$B$505,$B35,'Weekly Data'!$A$6:$A$505,$D$6)=0),"",IFERROR(SUMIFS('Weekly Data'!$H$6:$H$505,'Weekly Data'!$B$6:$B$505,$B35,'Weekly Data'!$A$6:$A$505,$D$6)/SUMIFS('Weekly Data'!$D$6:$D$505,'Weekly Data'!$B$6:$B$505,$B35,'Weekly Data'!$A$6:$A$505,$D$6)*100,""))</f>
        <v/>
      </c>
      <c r="K35" s="21" t="str">
        <f>IF(OR($B35="",COUNTIFS('Weekly Data'!$B$6:$B$505,$B35,'Weekly Data'!$A$6:$A$505,$D$6)=0),"",IFERROR(SUMIFS('Weekly Data'!$I$6:$I$505,'Weekly Data'!$B$6:$B$505,$B35,'Weekly Data'!$A$6:$A$505,$D$6)/SUMIFS('Weekly Data'!$D$6:$D$505,'Weekly Data'!$B$6:$B$505,$B35,'Weekly Data'!$A$6:$A$505,$D$6)*100,""))</f>
        <v/>
      </c>
      <c r="L35" s="18" t="str">
        <f>IF(OR($B35="",COUNTIFS('Weekly Data'!$B$6:$B$505,$B35,'Weekly Data'!$A$6:$A$505,$D$6)=0),"",SUMIFS('Weekly Data'!$J$6:$J$505,'Weekly Data'!$B$6:$B$505,$B35,'Weekly Data'!$A$6:$A$505,$D$6))</f>
        <v/>
      </c>
      <c r="M35" s="18" t="str">
        <f>IF(OR($B35="",COUNTIFS('Weekly Data'!$B$6:$B$505,$B35,'Weekly Data'!$A$6:$A$505,$D$6)=0),"",SUMIFS('Weekly Data'!$K$6:$K$505,'Weekly Data'!$B$6:$B$505,$B35,'Weekly Data'!$A$6:$A$505,$D$6))</f>
        <v/>
      </c>
      <c r="N35" s="20" t="str">
        <f>IF(OR($B35="",COUNTIFS('Weekly Data'!$B$6:$B$505,$B35,'Weekly Data'!$A$6:$A$505,$D$6)=0),"",IFERROR(SUMIFS('Weekly Data'!$M$6:$M$505,'Weekly Data'!$B$6:$B$505,$B35,'Weekly Data'!$A$6:$A$505,$D$6)/SUMIFS('Weekly Data'!$L$6:$L$505,'Weekly Data'!$B$6:$B$505,$B35,'Weekly Data'!$A$6:$A$505,$D$6),""))</f>
        <v/>
      </c>
    </row>
    <row r="36" spans="2:14" x14ac:dyDescent="0.2">
      <c r="B36" s="15" t="str">
        <f>IF(Settings!$C$47="","",Settings!$C$47)</f>
        <v/>
      </c>
      <c r="C36" s="16" t="str">
        <f>IF($B36="","",Settings!$D$47)</f>
        <v/>
      </c>
      <c r="D36" s="17" t="str">
        <f>IF($B36="","",IF(COUNTIFS('Weekly Data'!$B$6:$B$505,$B36,'Weekly Data'!$A$6:$A$505,$D$6,'Weekly Data'!$AE$6:$AE$505,"&gt;=0")=0,"",SUMIFS('Weekly Data'!$AE$6:$AE$505,'Weekly Data'!$B$6:$B$505,$B36,'Weekly Data'!$A$6:$A$505,$D$6)))</f>
        <v/>
      </c>
      <c r="E36" s="18" t="str">
        <f>IF($B36="","",IF(COUNTIFS('Weekly Data'!$B$6:$B$505,$B36,'Weekly Data'!$A$6:$A$505,$D$6-7,'Weekly Data'!$AE$6:$AE$505,"&gt;=0")=0,"",SUMIFS('Weekly Data'!$AE$6:$AE$505,'Weekly Data'!$B$6:$B$505,$B36,'Weekly Data'!$A$6:$A$505,$D$6-7)))</f>
        <v/>
      </c>
      <c r="F36" s="19" t="str">
        <f t="shared" si="0"/>
        <v/>
      </c>
      <c r="G36" s="16" t="str">
        <f>IF(D36="","",IF(D36&gt;=Settings!$D$18,"Green",IF(D36&gt;=Settings!$D$19,"Amber","Red")))</f>
        <v/>
      </c>
      <c r="H36" s="18" t="str">
        <f>IF(OR($B36="",COUNTIFS('Weekly Data'!$B$6:$B$505,$B36,'Weekly Data'!$A$6:$A$505,$D$6)=0),"",SUMIFS('Weekly Data'!$E$6:$E$505,'Weekly Data'!$B$6:$B$505,$B36,'Weekly Data'!$A$6:$A$505,$D$6))</f>
        <v/>
      </c>
      <c r="I36" s="20" t="str">
        <f>IF(OR($B36="",COUNTIFS('Weekly Data'!$B$6:$B$505,$B36,'Weekly Data'!$A$6:$A$505,$D$6)=0),"",IFERROR(SUMIFS('Weekly Data'!$G$6:$G$505,'Weekly Data'!$B$6:$B$505,$B36,'Weekly Data'!$A$6:$A$505,$D$6)/SUMIFS('Weekly Data'!$F$6:$F$505,'Weekly Data'!$B$6:$B$505,$B36,'Weekly Data'!$A$6:$A$505,$D$6),""))</f>
        <v/>
      </c>
      <c r="J36" s="21" t="str">
        <f>IF(OR($B36="",COUNTIFS('Weekly Data'!$B$6:$B$505,$B36,'Weekly Data'!$A$6:$A$505,$D$6)=0),"",IFERROR(SUMIFS('Weekly Data'!$H$6:$H$505,'Weekly Data'!$B$6:$B$505,$B36,'Weekly Data'!$A$6:$A$505,$D$6)/SUMIFS('Weekly Data'!$D$6:$D$505,'Weekly Data'!$B$6:$B$505,$B36,'Weekly Data'!$A$6:$A$505,$D$6)*100,""))</f>
        <v/>
      </c>
      <c r="K36" s="21" t="str">
        <f>IF(OR($B36="",COUNTIFS('Weekly Data'!$B$6:$B$505,$B36,'Weekly Data'!$A$6:$A$505,$D$6)=0),"",IFERROR(SUMIFS('Weekly Data'!$I$6:$I$505,'Weekly Data'!$B$6:$B$505,$B36,'Weekly Data'!$A$6:$A$505,$D$6)/SUMIFS('Weekly Data'!$D$6:$D$505,'Weekly Data'!$B$6:$B$505,$B36,'Weekly Data'!$A$6:$A$505,$D$6)*100,""))</f>
        <v/>
      </c>
      <c r="L36" s="18" t="str">
        <f>IF(OR($B36="",COUNTIFS('Weekly Data'!$B$6:$B$505,$B36,'Weekly Data'!$A$6:$A$505,$D$6)=0),"",SUMIFS('Weekly Data'!$J$6:$J$505,'Weekly Data'!$B$6:$B$505,$B36,'Weekly Data'!$A$6:$A$505,$D$6))</f>
        <v/>
      </c>
      <c r="M36" s="18" t="str">
        <f>IF(OR($B36="",COUNTIFS('Weekly Data'!$B$6:$B$505,$B36,'Weekly Data'!$A$6:$A$505,$D$6)=0),"",SUMIFS('Weekly Data'!$K$6:$K$505,'Weekly Data'!$B$6:$B$505,$B36,'Weekly Data'!$A$6:$A$505,$D$6))</f>
        <v/>
      </c>
      <c r="N36" s="20" t="str">
        <f>IF(OR($B36="",COUNTIFS('Weekly Data'!$B$6:$B$505,$B36,'Weekly Data'!$A$6:$A$505,$D$6)=0),"",IFERROR(SUMIFS('Weekly Data'!$M$6:$M$505,'Weekly Data'!$B$6:$B$505,$B36,'Weekly Data'!$A$6:$A$505,$D$6)/SUMIFS('Weekly Data'!$L$6:$L$505,'Weekly Data'!$B$6:$B$505,$B36,'Weekly Data'!$A$6:$A$505,$D$6),""))</f>
        <v/>
      </c>
    </row>
    <row r="37" spans="2:14" x14ac:dyDescent="0.2">
      <c r="B37" s="15" t="str">
        <f>IF(Settings!$C$48="","",Settings!$C$48)</f>
        <v/>
      </c>
      <c r="C37" s="16" t="str">
        <f>IF($B37="","",Settings!$D$48)</f>
        <v/>
      </c>
      <c r="D37" s="17" t="str">
        <f>IF($B37="","",IF(COUNTIFS('Weekly Data'!$B$6:$B$505,$B37,'Weekly Data'!$A$6:$A$505,$D$6,'Weekly Data'!$AE$6:$AE$505,"&gt;=0")=0,"",SUMIFS('Weekly Data'!$AE$6:$AE$505,'Weekly Data'!$B$6:$B$505,$B37,'Weekly Data'!$A$6:$A$505,$D$6)))</f>
        <v/>
      </c>
      <c r="E37" s="18" t="str">
        <f>IF($B37="","",IF(COUNTIFS('Weekly Data'!$B$6:$B$505,$B37,'Weekly Data'!$A$6:$A$505,$D$6-7,'Weekly Data'!$AE$6:$AE$505,"&gt;=0")=0,"",SUMIFS('Weekly Data'!$AE$6:$AE$505,'Weekly Data'!$B$6:$B$505,$B37,'Weekly Data'!$A$6:$A$505,$D$6-7)))</f>
        <v/>
      </c>
      <c r="F37" s="19" t="str">
        <f t="shared" si="0"/>
        <v/>
      </c>
      <c r="G37" s="16" t="str">
        <f>IF(D37="","",IF(D37&gt;=Settings!$D$18,"Green",IF(D37&gt;=Settings!$D$19,"Amber","Red")))</f>
        <v/>
      </c>
      <c r="H37" s="18" t="str">
        <f>IF(OR($B37="",COUNTIFS('Weekly Data'!$B$6:$B$505,$B37,'Weekly Data'!$A$6:$A$505,$D$6)=0),"",SUMIFS('Weekly Data'!$E$6:$E$505,'Weekly Data'!$B$6:$B$505,$B37,'Weekly Data'!$A$6:$A$505,$D$6))</f>
        <v/>
      </c>
      <c r="I37" s="20" t="str">
        <f>IF(OR($B37="",COUNTIFS('Weekly Data'!$B$6:$B$505,$B37,'Weekly Data'!$A$6:$A$505,$D$6)=0),"",IFERROR(SUMIFS('Weekly Data'!$G$6:$G$505,'Weekly Data'!$B$6:$B$505,$B37,'Weekly Data'!$A$6:$A$505,$D$6)/SUMIFS('Weekly Data'!$F$6:$F$505,'Weekly Data'!$B$6:$B$505,$B37,'Weekly Data'!$A$6:$A$505,$D$6),""))</f>
        <v/>
      </c>
      <c r="J37" s="21" t="str">
        <f>IF(OR($B37="",COUNTIFS('Weekly Data'!$B$6:$B$505,$B37,'Weekly Data'!$A$6:$A$505,$D$6)=0),"",IFERROR(SUMIFS('Weekly Data'!$H$6:$H$505,'Weekly Data'!$B$6:$B$505,$B37,'Weekly Data'!$A$6:$A$505,$D$6)/SUMIFS('Weekly Data'!$D$6:$D$505,'Weekly Data'!$B$6:$B$505,$B37,'Weekly Data'!$A$6:$A$505,$D$6)*100,""))</f>
        <v/>
      </c>
      <c r="K37" s="21" t="str">
        <f>IF(OR($B37="",COUNTIFS('Weekly Data'!$B$6:$B$505,$B37,'Weekly Data'!$A$6:$A$505,$D$6)=0),"",IFERROR(SUMIFS('Weekly Data'!$I$6:$I$505,'Weekly Data'!$B$6:$B$505,$B37,'Weekly Data'!$A$6:$A$505,$D$6)/SUMIFS('Weekly Data'!$D$6:$D$505,'Weekly Data'!$B$6:$B$505,$B37,'Weekly Data'!$A$6:$A$505,$D$6)*100,""))</f>
        <v/>
      </c>
      <c r="L37" s="18" t="str">
        <f>IF(OR($B37="",COUNTIFS('Weekly Data'!$B$6:$B$505,$B37,'Weekly Data'!$A$6:$A$505,$D$6)=0),"",SUMIFS('Weekly Data'!$J$6:$J$505,'Weekly Data'!$B$6:$B$505,$B37,'Weekly Data'!$A$6:$A$505,$D$6))</f>
        <v/>
      </c>
      <c r="M37" s="18" t="str">
        <f>IF(OR($B37="",COUNTIFS('Weekly Data'!$B$6:$B$505,$B37,'Weekly Data'!$A$6:$A$505,$D$6)=0),"",SUMIFS('Weekly Data'!$K$6:$K$505,'Weekly Data'!$B$6:$B$505,$B37,'Weekly Data'!$A$6:$A$505,$D$6))</f>
        <v/>
      </c>
      <c r="N37" s="20" t="str">
        <f>IF(OR($B37="",COUNTIFS('Weekly Data'!$B$6:$B$505,$B37,'Weekly Data'!$A$6:$A$505,$D$6)=0),"",IFERROR(SUMIFS('Weekly Data'!$M$6:$M$505,'Weekly Data'!$B$6:$B$505,$B37,'Weekly Data'!$A$6:$A$505,$D$6)/SUMIFS('Weekly Data'!$L$6:$L$505,'Weekly Data'!$B$6:$B$505,$B37,'Weekly Data'!$A$6:$A$505,$D$6),""))</f>
        <v/>
      </c>
    </row>
    <row r="39" spans="2:14" x14ac:dyDescent="0.2">
      <c r="B39" s="22" t="s">
        <v>50</v>
      </c>
    </row>
  </sheetData>
  <mergeCells count="12">
    <mergeCell ref="L8:M8"/>
    <mergeCell ref="B9:C9"/>
    <mergeCell ref="D9:E9"/>
    <mergeCell ref="F9:G9"/>
    <mergeCell ref="H9:I9"/>
    <mergeCell ref="J9:K9"/>
    <mergeCell ref="L9:M9"/>
    <mergeCell ref="B8:C8"/>
    <mergeCell ref="D8:E8"/>
    <mergeCell ref="F8:G8"/>
    <mergeCell ref="H8:I8"/>
    <mergeCell ref="J8:K8"/>
  </mergeCells>
  <conditionalFormatting sqref="F13:F37">
    <cfRule type="expression" dxfId="9" priority="5">
      <formula>AND(ISNUMBER(F13),F13&lt;=-5)</formula>
    </cfRule>
  </conditionalFormatting>
  <conditionalFormatting sqref="G13:G37">
    <cfRule type="cellIs" dxfId="8" priority="2" operator="equal">
      <formula>"Red"</formula>
    </cfRule>
    <cfRule type="cellIs" dxfId="7" priority="3" operator="equal">
      <formula>"Amber"</formula>
    </cfRule>
    <cfRule type="cellIs" dxfId="6" priority="4" operator="equal">
      <formula>"Green"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8622C"/>
    <pageSetUpPr fitToPage="1"/>
  </sheetPr>
  <dimension ref="B2:F26"/>
  <sheetViews>
    <sheetView showGridLines="0" zoomScaleNormal="100" workbookViewId="0"/>
  </sheetViews>
  <sheetFormatPr baseColWidth="10" defaultColWidth="8.6640625" defaultRowHeight="15" x14ac:dyDescent="0.2"/>
  <cols>
    <col min="1" max="1" width="2" customWidth="1"/>
    <col min="2" max="2" width="40" customWidth="1"/>
    <col min="3" max="3" width="16" customWidth="1"/>
    <col min="4" max="5" width="14" customWidth="1"/>
    <col min="6" max="6" width="40" customWidth="1"/>
  </cols>
  <sheetData>
    <row r="2" spans="2:6" ht="23" x14ac:dyDescent="0.25">
      <c r="B2" s="4" t="s">
        <v>51</v>
      </c>
    </row>
    <row r="3" spans="2:6" x14ac:dyDescent="0.2">
      <c r="B3" s="5" t="s">
        <v>52</v>
      </c>
    </row>
    <row r="5" spans="2:6" x14ac:dyDescent="0.2">
      <c r="B5" s="11" t="s">
        <v>53</v>
      </c>
      <c r="C5" s="12">
        <f>IF(MAX('Weekly Data'!$A$6:$A$505)=0,"",MAX('Weekly Data'!$A$6:$A$505)-84)</f>
        <v>46215</v>
      </c>
      <c r="D5" s="22" t="s">
        <v>54</v>
      </c>
    </row>
    <row r="6" spans="2:6" x14ac:dyDescent="0.2">
      <c r="B6" s="11" t="s">
        <v>55</v>
      </c>
      <c r="C6" s="12">
        <f>IF(MAX('Weekly Data'!$A$6:$A$505)=0,"",MAX('Weekly Data'!$A$6:$A$505))</f>
        <v>46299</v>
      </c>
    </row>
    <row r="8" spans="2:6" x14ac:dyDescent="0.2">
      <c r="B8" s="14" t="s">
        <v>56</v>
      </c>
      <c r="C8" s="14" t="s">
        <v>57</v>
      </c>
      <c r="D8" s="14" t="s">
        <v>58</v>
      </c>
      <c r="E8" s="14" t="s">
        <v>44</v>
      </c>
      <c r="F8" s="14" t="s">
        <v>59</v>
      </c>
    </row>
    <row r="9" spans="2:6" x14ac:dyDescent="0.2">
      <c r="B9" s="23" t="s">
        <v>60</v>
      </c>
    </row>
    <row r="10" spans="2:6" x14ac:dyDescent="0.2">
      <c r="B10" s="24" t="s">
        <v>61</v>
      </c>
      <c r="C10" s="17">
        <f>IFERROR(ROUND(AVERAGEIFS('Weekly Data'!$AE$6:$AE$505,'Weekly Data'!$A$6:$A$505,"&gt;="&amp;$C$5,'Weekly Data'!$A$6:$A$505,"&lt;="&amp;$C$6),0),"")</f>
        <v>79</v>
      </c>
      <c r="D10" s="18">
        <f>Settings!$D$18</f>
        <v>80</v>
      </c>
      <c r="E10" s="16" t="str">
        <f>IF(C10="","",IF(C10&gt;=Settings!$D$18,"On target",IF(C10&gt;=Settings!$D$19,"Watch","Act")))</f>
        <v>Watch</v>
      </c>
      <c r="F10" s="25" t="s">
        <v>62</v>
      </c>
    </row>
    <row r="11" spans="2:6" x14ac:dyDescent="0.2">
      <c r="B11" s="24" t="s">
        <v>63</v>
      </c>
      <c r="C11" s="17">
        <f>SUMIFS('Weekly Data'!$E$6:$E$505,'Weekly Data'!$A$6:$A$505,$C$6)</f>
        <v>27</v>
      </c>
      <c r="D11" s="18">
        <f>Settings!$F$6</f>
        <v>0</v>
      </c>
      <c r="E11" s="16" t="str">
        <f>IF(C11="","",IF(MAX(0,MIN(100,100*(Settings!$G$6-(C11/MAX(1,COUNTIFS('Weekly Data'!$A$6:$A$505,$C$6,'Weekly Data'!$B$6:$B$505,"&lt;&gt;"))))/(Settings!$G$6-Settings!$F$6)))&gt;=Settings!$D$18,"On target",IF(MAX(0,MIN(100,100*(Settings!$G$6-(C11/MAX(1,COUNTIFS('Weekly Data'!$A$6:$A$505,$C$6,'Weekly Data'!$B$6:$B$505,"&lt;&gt;"))))/(Settings!$G$6-Settings!$F$6)))&gt;=Settings!$D$19,"Watch","Act")))</f>
        <v>Watch</v>
      </c>
      <c r="F11" s="25" t="s">
        <v>64</v>
      </c>
    </row>
    <row r="12" spans="2:6" x14ac:dyDescent="0.2">
      <c r="B12" s="24" t="s">
        <v>65</v>
      </c>
      <c r="C12" s="26">
        <f>IFERROR(SUMIFS('Weekly Data'!$G$6:$G$505,'Weekly Data'!$A$6:$A$505,"&gt;="&amp;$C$5,'Weekly Data'!$A$6:$A$505,"&lt;="&amp;$C$6)/SUMIFS('Weekly Data'!$F$6:$F$505,'Weekly Data'!$A$6:$A$505,"&gt;="&amp;$C$5,'Weekly Data'!$A$6:$A$505,"&lt;="&amp;$C$6),"")</f>
        <v>0.90441176470588236</v>
      </c>
      <c r="D12" s="20">
        <f>Settings!$F$7</f>
        <v>0.95</v>
      </c>
      <c r="E12" s="16" t="str">
        <f>IF(C12="","",IF(MAX(0,MIN(100,100*(Settings!$G$7-C12)/(Settings!$G$7-Settings!$F$7)))&gt;=Settings!$D$18,"On target",IF(MAX(0,MIN(100,100*(Settings!$G$7-C12)/(Settings!$G$7-Settings!$F$7)))&gt;=Settings!$D$19,"Watch","Act")))</f>
        <v>On target</v>
      </c>
      <c r="F12" s="25" t="s">
        <v>66</v>
      </c>
    </row>
    <row r="13" spans="2:6" x14ac:dyDescent="0.2">
      <c r="B13" s="24" t="s">
        <v>67</v>
      </c>
      <c r="C13" s="27">
        <f>IFERROR(SUMIFS('Weekly Data'!$H$6:$H$505,'Weekly Data'!$A$6:$A$505,"&gt;="&amp;$C$5,'Weekly Data'!$A$6:$A$505,"&lt;="&amp;$C$6)/SUMIFS('Weekly Data'!$D$6:$D$505,'Weekly Data'!$A$6:$A$505,"&gt;="&amp;$C$5,'Weekly Data'!$A$6:$A$505,"&lt;="&amp;$C$6)*100,"")</f>
        <v>7.6190476190476195</v>
      </c>
      <c r="D13" s="21">
        <f>Settings!$F$8</f>
        <v>10</v>
      </c>
      <c r="E13" s="16" t="str">
        <f>IF(C13="","",IF(MAX(0,MIN(100,100*(Settings!$G$8-C13)/(Settings!$G$8-Settings!$F$8)))&gt;=Settings!$D$18,"On target",IF(MAX(0,MIN(100,100*(Settings!$G$8-C13)/(Settings!$G$8-Settings!$F$8)))&gt;=Settings!$D$19,"Watch","Act")))</f>
        <v>Watch</v>
      </c>
      <c r="F13" s="25" t="s">
        <v>68</v>
      </c>
    </row>
    <row r="14" spans="2:6" x14ac:dyDescent="0.2">
      <c r="B14" s="24" t="s">
        <v>69</v>
      </c>
      <c r="C14" s="27">
        <f>IFERROR(SUMIFS('Weekly Data'!$I$6:$I$505,'Weekly Data'!$A$6:$A$505,"&gt;="&amp;$C$5,'Weekly Data'!$A$6:$A$505,"&lt;="&amp;$C$6)/SUMIFS('Weekly Data'!$D$6:$D$505,'Weekly Data'!$A$6:$A$505,"&gt;="&amp;$C$5,'Weekly Data'!$A$6:$A$505,"&lt;="&amp;$C$6)*100,"")</f>
        <v>11.190476190476192</v>
      </c>
      <c r="D14" s="21">
        <f>Settings!$F$9</f>
        <v>15</v>
      </c>
      <c r="E14" s="16" t="str">
        <f>IF(C14="","",IF(MAX(0,MIN(100,100*(Settings!$G$9-C14)/(Settings!$G$9-Settings!$F$9)))&gt;=Settings!$D$18,"On target",IF(MAX(0,MIN(100,100*(Settings!$G$9-C14)/(Settings!$G$9-Settings!$F$9)))&gt;=Settings!$D$19,"Watch","Act")))</f>
        <v>Watch</v>
      </c>
      <c r="F14" s="25" t="s">
        <v>70</v>
      </c>
    </row>
    <row r="15" spans="2:6" x14ac:dyDescent="0.2">
      <c r="B15" s="24" t="s">
        <v>71</v>
      </c>
      <c r="C15" s="17">
        <f>SUMIFS('Weekly Data'!$J$6:$J$505,'Weekly Data'!$A$6:$A$505,"&gt;="&amp;$C$5,'Weekly Data'!$A$6:$A$505,"&lt;="&amp;$C$6)</f>
        <v>9</v>
      </c>
      <c r="D15" s="18">
        <f>Settings!$F$10</f>
        <v>0</v>
      </c>
      <c r="E15" s="16" t="str">
        <f>IF(C15="","",IF(MAX(0,MIN(100,100*(Settings!$G$10-(C15/MAX(1,COUNTIFS('Weekly Data'!$A$6:$A$505,"&gt;="&amp;$C$5,'Weekly Data'!$A$6:$A$505,"&lt;="&amp;$C$6,'Weekly Data'!$B$6:$B$505,"&lt;&gt;"))))/(Settings!$G$10-Settings!$F$10)))&gt;=Settings!$D$18,"On target",IF(MAX(0,MIN(100,100*(Settings!$G$10-(C15/MAX(1,COUNTIFS('Weekly Data'!$A$6:$A$505,"&gt;="&amp;$C$5,'Weekly Data'!$A$6:$A$505,"&lt;="&amp;$C$6,'Weekly Data'!$B$6:$B$505,"&lt;&gt;"))))/(Settings!$G$10-Settings!$F$10)))&gt;=Settings!$D$19,"Watch","Act")))</f>
        <v>On target</v>
      </c>
      <c r="F15" s="25" t="s">
        <v>72</v>
      </c>
    </row>
    <row r="16" spans="2:6" x14ac:dyDescent="0.2">
      <c r="B16" s="24" t="s">
        <v>73</v>
      </c>
      <c r="C16" s="17">
        <f>SUMIFS('Weekly Data'!$K$6:$K$505,'Weekly Data'!$A$6:$A$505,"&gt;="&amp;$C$5,'Weekly Data'!$A$6:$A$505,"&lt;="&amp;$C$6)</f>
        <v>3</v>
      </c>
      <c r="D16" s="18">
        <f>Settings!$F$11</f>
        <v>0</v>
      </c>
      <c r="E16" s="16" t="str">
        <f>IF(C16="","",IF(MAX(0,MIN(100,100*(Settings!$G$11-(C16/MAX(1,COUNTIFS('Weekly Data'!$A$6:$A$505,"&gt;="&amp;$C$5,'Weekly Data'!$A$6:$A$505,"&lt;="&amp;$C$6,'Weekly Data'!$B$6:$B$505,"&lt;&gt;"))))/(Settings!$G$11-Settings!$F$11)))&gt;=Settings!$D$18,"On target",IF(MAX(0,MIN(100,100*(Settings!$G$11-(C16/MAX(1,COUNTIFS('Weekly Data'!$A$6:$A$505,"&gt;="&amp;$C$5,'Weekly Data'!$A$6:$A$505,"&lt;="&amp;$C$6,'Weekly Data'!$B$6:$B$505,"&lt;&gt;"))))/(Settings!$G$11-Settings!$F$11)))&gt;=Settings!$D$19,"Watch","Act")))</f>
        <v>On target</v>
      </c>
      <c r="F16" s="25" t="s">
        <v>74</v>
      </c>
    </row>
    <row r="17" spans="2:6" x14ac:dyDescent="0.2">
      <c r="B17" s="24" t="s">
        <v>49</v>
      </c>
      <c r="C17" s="28">
        <f>IFERROR(SUMIFS('Weekly Data'!$M$6:$M$505,'Weekly Data'!$A$6:$A$505,"&gt;="&amp;$C$5,'Weekly Data'!$A$6:$A$505,"&lt;="&amp;$C$6)/SUMIFS('Weekly Data'!$L$6:$L$505,'Weekly Data'!$A$6:$A$505,"&gt;="&amp;$C$5,'Weekly Data'!$A$6:$A$505,"&lt;="&amp;$C$6),"")</f>
        <v>2.7989821882951654E-2</v>
      </c>
      <c r="D17" s="29">
        <f>Settings!$F$12</f>
        <v>0</v>
      </c>
      <c r="E17" s="16" t="str">
        <f>IF(C17="","",IF(MAX(0,MIN(100,100*(Settings!$G$12-C17)/(Settings!$G$12-Settings!$F$12)))&gt;=Settings!$D$18,"On target",IF(MAX(0,MIN(100,100*(Settings!$G$12-C17)/(Settings!$G$12-Settings!$F$12)))&gt;=Settings!$D$19,"Watch","Act")))</f>
        <v>Watch</v>
      </c>
      <c r="F17" s="25" t="s">
        <v>75</v>
      </c>
    </row>
    <row r="18" spans="2:6" x14ac:dyDescent="0.2">
      <c r="B18" s="24" t="s">
        <v>76</v>
      </c>
      <c r="C18" s="26">
        <f>IFERROR(SUMIFS('Weekly Data'!$O$6:$O$505,'Weekly Data'!$A$6:$A$505,"&gt;="&amp;$C$5,'Weekly Data'!$A$6:$A$505,"&lt;="&amp;$C$6)/SUMIFS('Weekly Data'!$N$6:$N$505,'Weekly Data'!$A$6:$A$505,"&gt;="&amp;$C$5,'Weekly Data'!$A$6:$A$505,"&lt;="&amp;$C$6),"")</f>
        <v>0.96739130434782605</v>
      </c>
      <c r="D18" s="20">
        <f>Settings!$F$13</f>
        <v>1</v>
      </c>
      <c r="E18" s="16" t="str">
        <f>IF(C18="","",IF(MAX(0,MIN(100,100*(Settings!$G$13-C18)/(Settings!$G$13-Settings!$F$13)))&gt;=Settings!$D$18,"On target",IF(MAX(0,MIN(100,100*(Settings!$G$13-C18)/(Settings!$G$13-Settings!$F$13)))&gt;=Settings!$D$19,"Watch","Act")))</f>
        <v>On target</v>
      </c>
      <c r="F18" s="25" t="s">
        <v>77</v>
      </c>
    </row>
    <row r="19" spans="2:6" x14ac:dyDescent="0.2">
      <c r="B19" s="23" t="s">
        <v>78</v>
      </c>
    </row>
    <row r="20" spans="2:6" x14ac:dyDescent="0.2">
      <c r="B20" s="24" t="s">
        <v>38</v>
      </c>
      <c r="C20" s="17">
        <f>SUMIFS('Weekly Data'!$P$6:$P$505,'Weekly Data'!$A$6:$A$505,"&gt;="&amp;$C$5,'Weekly Data'!$A$6:$A$505,"&lt;="&amp;$C$6)</f>
        <v>1</v>
      </c>
      <c r="D20" s="18"/>
      <c r="E20" s="16"/>
      <c r="F20" s="25" t="s">
        <v>79</v>
      </c>
    </row>
    <row r="21" spans="2:6" x14ac:dyDescent="0.2">
      <c r="B21" s="24" t="s">
        <v>80</v>
      </c>
      <c r="C21" s="17">
        <f>SUMIFS('Weekly Data'!$Q$6:$Q$505,'Weekly Data'!$A$6:$A$505,"&gt;="&amp;$C$5,'Weekly Data'!$A$6:$A$505,"&lt;="&amp;$C$6)</f>
        <v>0</v>
      </c>
      <c r="D21" s="18"/>
      <c r="E21" s="16"/>
      <c r="F21" s="25" t="s">
        <v>79</v>
      </c>
    </row>
    <row r="23" spans="2:6" ht="16" x14ac:dyDescent="0.2">
      <c r="B23" s="6" t="s">
        <v>81</v>
      </c>
    </row>
    <row r="24" spans="2:6" ht="48" customHeight="1" x14ac:dyDescent="0.2">
      <c r="B24" s="11" t="s">
        <v>82</v>
      </c>
      <c r="C24" s="1"/>
      <c r="D24" s="1"/>
      <c r="E24" s="1"/>
      <c r="F24" s="1"/>
    </row>
    <row r="25" spans="2:6" ht="48" customHeight="1" x14ac:dyDescent="0.2">
      <c r="B25" s="11" t="s">
        <v>83</v>
      </c>
      <c r="C25" s="1"/>
      <c r="D25" s="1"/>
      <c r="E25" s="1"/>
      <c r="F25" s="1"/>
    </row>
    <row r="26" spans="2:6" ht="48" customHeight="1" x14ac:dyDescent="0.2">
      <c r="B26" s="11" t="s">
        <v>84</v>
      </c>
      <c r="C26" s="1"/>
      <c r="D26" s="1"/>
      <c r="E26" s="1"/>
      <c r="F26" s="1"/>
    </row>
  </sheetData>
  <mergeCells count="3">
    <mergeCell ref="C24:F24"/>
    <mergeCell ref="C25:F25"/>
    <mergeCell ref="C26:F26"/>
  </mergeCells>
  <conditionalFormatting sqref="E10:E22">
    <cfRule type="cellIs" dxfId="5" priority="2" operator="equal">
      <formula>"Act"</formula>
    </cfRule>
    <cfRule type="cellIs" dxfId="4" priority="3" operator="equal">
      <formula>"Watch"</formula>
    </cfRule>
    <cfRule type="cellIs" dxfId="3" priority="4" operator="equal">
      <formula>"On target"</formula>
    </cfRule>
  </conditionalFormatting>
  <pageMargins left="0.75" right="0.75" top="1" bottom="1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F2742"/>
  </sheetPr>
  <dimension ref="B2:H48"/>
  <sheetViews>
    <sheetView showGridLines="0" zoomScaleNormal="100" workbookViewId="0"/>
  </sheetViews>
  <sheetFormatPr baseColWidth="10" defaultColWidth="8.6640625" defaultRowHeight="15" x14ac:dyDescent="0.2"/>
  <cols>
    <col min="1" max="1" width="2" customWidth="1"/>
    <col min="2" max="2" width="5" customWidth="1"/>
    <col min="3" max="3" width="38" customWidth="1"/>
    <col min="4" max="4" width="34" customWidth="1"/>
    <col min="5" max="5" width="12" customWidth="1"/>
    <col min="6" max="7" width="11" customWidth="1"/>
    <col min="8" max="8" width="9" customWidth="1"/>
  </cols>
  <sheetData>
    <row r="2" spans="2:8" ht="23" x14ac:dyDescent="0.25">
      <c r="B2" s="4" t="s">
        <v>85</v>
      </c>
    </row>
    <row r="3" spans="2:8" x14ac:dyDescent="0.2">
      <c r="B3" s="5" t="s">
        <v>86</v>
      </c>
    </row>
    <row r="5" spans="2:8" x14ac:dyDescent="0.2">
      <c r="B5" s="14" t="s">
        <v>87</v>
      </c>
      <c r="C5" s="14" t="s">
        <v>88</v>
      </c>
      <c r="D5" s="14" t="s">
        <v>89</v>
      </c>
      <c r="E5" s="14" t="s">
        <v>90</v>
      </c>
      <c r="F5" s="14" t="s">
        <v>58</v>
      </c>
      <c r="G5" s="14" t="s">
        <v>91</v>
      </c>
      <c r="H5" s="14" t="s">
        <v>92</v>
      </c>
    </row>
    <row r="6" spans="2:8" x14ac:dyDescent="0.2">
      <c r="B6" s="24">
        <v>1</v>
      </c>
      <c r="C6" s="24" t="s">
        <v>93</v>
      </c>
      <c r="D6" s="24" t="s">
        <v>94</v>
      </c>
      <c r="E6" s="24" t="s">
        <v>95</v>
      </c>
      <c r="F6" s="30">
        <v>0</v>
      </c>
      <c r="G6" s="30">
        <v>20</v>
      </c>
      <c r="H6" s="30">
        <v>20</v>
      </c>
    </row>
    <row r="7" spans="2:8" x14ac:dyDescent="0.2">
      <c r="B7" s="24">
        <v>2</v>
      </c>
      <c r="C7" s="24" t="s">
        <v>65</v>
      </c>
      <c r="D7" s="24" t="s">
        <v>96</v>
      </c>
      <c r="E7" s="24" t="s">
        <v>97</v>
      </c>
      <c r="F7" s="31">
        <v>0.95</v>
      </c>
      <c r="G7" s="31">
        <v>0.6</v>
      </c>
      <c r="H7" s="30">
        <v>15</v>
      </c>
    </row>
    <row r="8" spans="2:8" x14ac:dyDescent="0.2">
      <c r="B8" s="24">
        <v>3</v>
      </c>
      <c r="C8" s="24" t="s">
        <v>98</v>
      </c>
      <c r="D8" s="24" t="s">
        <v>99</v>
      </c>
      <c r="E8" s="24" t="s">
        <v>97</v>
      </c>
      <c r="F8" s="32">
        <v>10</v>
      </c>
      <c r="G8" s="32">
        <v>0</v>
      </c>
      <c r="H8" s="30">
        <v>15</v>
      </c>
    </row>
    <row r="9" spans="2:8" x14ac:dyDescent="0.2">
      <c r="B9" s="24">
        <v>4</v>
      </c>
      <c r="C9" s="24" t="s">
        <v>100</v>
      </c>
      <c r="D9" s="24" t="s">
        <v>99</v>
      </c>
      <c r="E9" s="24" t="s">
        <v>97</v>
      </c>
      <c r="F9" s="32">
        <v>15</v>
      </c>
      <c r="G9" s="32">
        <v>0</v>
      </c>
      <c r="H9" s="30">
        <v>10</v>
      </c>
    </row>
    <row r="10" spans="2:8" x14ac:dyDescent="0.2">
      <c r="B10" s="24">
        <v>5</v>
      </c>
      <c r="C10" s="24" t="s">
        <v>71</v>
      </c>
      <c r="D10" s="24" t="s">
        <v>101</v>
      </c>
      <c r="E10" s="24" t="s">
        <v>95</v>
      </c>
      <c r="F10" s="30">
        <v>0</v>
      </c>
      <c r="G10" s="30">
        <v>10</v>
      </c>
      <c r="H10" s="30">
        <v>15</v>
      </c>
    </row>
    <row r="11" spans="2:8" x14ac:dyDescent="0.2">
      <c r="B11" s="24">
        <v>6</v>
      </c>
      <c r="C11" s="24" t="s">
        <v>73</v>
      </c>
      <c r="D11" s="24" t="s">
        <v>102</v>
      </c>
      <c r="E11" s="24" t="s">
        <v>95</v>
      </c>
      <c r="F11" s="30">
        <v>0</v>
      </c>
      <c r="G11" s="30">
        <v>5</v>
      </c>
      <c r="H11" s="30">
        <v>10</v>
      </c>
    </row>
    <row r="12" spans="2:8" x14ac:dyDescent="0.2">
      <c r="B12" s="24">
        <v>7</v>
      </c>
      <c r="C12" s="24" t="s">
        <v>103</v>
      </c>
      <c r="D12" s="24" t="s">
        <v>104</v>
      </c>
      <c r="E12" s="24" t="s">
        <v>95</v>
      </c>
      <c r="F12" s="31">
        <v>0</v>
      </c>
      <c r="G12" s="31">
        <v>0.1</v>
      </c>
      <c r="H12" s="30">
        <v>10</v>
      </c>
    </row>
    <row r="13" spans="2:8" x14ac:dyDescent="0.2">
      <c r="B13" s="24">
        <v>8</v>
      </c>
      <c r="C13" s="24" t="s">
        <v>76</v>
      </c>
      <c r="D13" s="24" t="s">
        <v>105</v>
      </c>
      <c r="E13" s="24" t="s">
        <v>97</v>
      </c>
      <c r="F13" s="31">
        <v>1</v>
      </c>
      <c r="G13" s="31">
        <v>0.8</v>
      </c>
      <c r="H13" s="30">
        <v>5</v>
      </c>
    </row>
    <row r="14" spans="2:8" x14ac:dyDescent="0.2">
      <c r="G14" s="11" t="s">
        <v>106</v>
      </c>
      <c r="H14" s="17">
        <f>SUM(H6:H13)</f>
        <v>100</v>
      </c>
    </row>
    <row r="15" spans="2:8" x14ac:dyDescent="0.2">
      <c r="C15" s="22" t="s">
        <v>107</v>
      </c>
    </row>
    <row r="17" spans="3:6" ht="16" x14ac:dyDescent="0.2">
      <c r="C17" s="6" t="s">
        <v>108</v>
      </c>
    </row>
    <row r="18" spans="3:6" x14ac:dyDescent="0.2">
      <c r="C18" s="33" t="s">
        <v>109</v>
      </c>
      <c r="D18" s="34">
        <v>80</v>
      </c>
    </row>
    <row r="19" spans="3:6" x14ac:dyDescent="0.2">
      <c r="C19" s="33" t="s">
        <v>110</v>
      </c>
      <c r="D19" s="34">
        <v>65</v>
      </c>
    </row>
    <row r="20" spans="3:6" x14ac:dyDescent="0.2">
      <c r="C20" s="33" t="s">
        <v>111</v>
      </c>
    </row>
    <row r="22" spans="3:6" ht="16" x14ac:dyDescent="0.2">
      <c r="C22" s="6" t="s">
        <v>112</v>
      </c>
    </row>
    <row r="23" spans="3:6" x14ac:dyDescent="0.2">
      <c r="C23" s="14" t="s">
        <v>113</v>
      </c>
      <c r="D23" s="14" t="s">
        <v>40</v>
      </c>
      <c r="E23" s="14" t="s">
        <v>114</v>
      </c>
    </row>
    <row r="24" spans="3:6" x14ac:dyDescent="0.2">
      <c r="C24" s="34" t="s">
        <v>115</v>
      </c>
      <c r="D24" s="34" t="s">
        <v>116</v>
      </c>
      <c r="E24" s="34" t="s">
        <v>117</v>
      </c>
      <c r="F24" s="22" t="s">
        <v>118</v>
      </c>
    </row>
    <row r="25" spans="3:6" x14ac:dyDescent="0.2">
      <c r="C25" s="34" t="s">
        <v>119</v>
      </c>
      <c r="D25" s="34" t="s">
        <v>116</v>
      </c>
      <c r="E25" s="34" t="s">
        <v>117</v>
      </c>
    </row>
    <row r="26" spans="3:6" x14ac:dyDescent="0.2">
      <c r="C26" s="34" t="s">
        <v>120</v>
      </c>
      <c r="D26" s="34" t="s">
        <v>121</v>
      </c>
      <c r="E26" s="34" t="s">
        <v>122</v>
      </c>
    </row>
    <row r="27" spans="3:6" x14ac:dyDescent="0.2">
      <c r="C27" s="34" t="s">
        <v>123</v>
      </c>
      <c r="D27" s="34" t="s">
        <v>121</v>
      </c>
      <c r="E27" s="34" t="s">
        <v>124</v>
      </c>
    </row>
    <row r="28" spans="3:6" x14ac:dyDescent="0.2">
      <c r="C28" s="34"/>
      <c r="D28" s="34"/>
      <c r="E28" s="34"/>
    </row>
    <row r="29" spans="3:6" x14ac:dyDescent="0.2">
      <c r="C29" s="34"/>
      <c r="D29" s="34"/>
      <c r="E29" s="34"/>
    </row>
    <row r="30" spans="3:6" x14ac:dyDescent="0.2">
      <c r="C30" s="34"/>
      <c r="D30" s="34"/>
      <c r="E30" s="34"/>
    </row>
    <row r="31" spans="3:6" x14ac:dyDescent="0.2">
      <c r="C31" s="34"/>
      <c r="D31" s="34"/>
      <c r="E31" s="34"/>
    </row>
    <row r="32" spans="3:6" x14ac:dyDescent="0.2">
      <c r="C32" s="34"/>
      <c r="D32" s="34"/>
      <c r="E32" s="34"/>
    </row>
    <row r="33" spans="3:5" x14ac:dyDescent="0.2">
      <c r="C33" s="34"/>
      <c r="D33" s="34"/>
      <c r="E33" s="34"/>
    </row>
    <row r="34" spans="3:5" x14ac:dyDescent="0.2">
      <c r="C34" s="34"/>
      <c r="D34" s="34"/>
      <c r="E34" s="34"/>
    </row>
    <row r="35" spans="3:5" x14ac:dyDescent="0.2">
      <c r="C35" s="34"/>
      <c r="D35" s="34"/>
      <c r="E35" s="34"/>
    </row>
    <row r="36" spans="3:5" x14ac:dyDescent="0.2">
      <c r="C36" s="34"/>
      <c r="D36" s="34"/>
      <c r="E36" s="34"/>
    </row>
    <row r="37" spans="3:5" x14ac:dyDescent="0.2">
      <c r="C37" s="34"/>
      <c r="D37" s="34"/>
      <c r="E37" s="34"/>
    </row>
    <row r="38" spans="3:5" x14ac:dyDescent="0.2">
      <c r="C38" s="34"/>
      <c r="D38" s="34"/>
      <c r="E38" s="34"/>
    </row>
    <row r="39" spans="3:5" x14ac:dyDescent="0.2">
      <c r="C39" s="34"/>
      <c r="D39" s="34"/>
      <c r="E39" s="34"/>
    </row>
    <row r="40" spans="3:5" x14ac:dyDescent="0.2">
      <c r="C40" s="34"/>
      <c r="D40" s="34"/>
      <c r="E40" s="34"/>
    </row>
    <row r="41" spans="3:5" x14ac:dyDescent="0.2">
      <c r="C41" s="34"/>
      <c r="D41" s="34"/>
      <c r="E41" s="34"/>
    </row>
    <row r="42" spans="3:5" x14ac:dyDescent="0.2">
      <c r="C42" s="34"/>
      <c r="D42" s="34"/>
      <c r="E42" s="34"/>
    </row>
    <row r="43" spans="3:5" x14ac:dyDescent="0.2">
      <c r="C43" s="34"/>
      <c r="D43" s="34"/>
      <c r="E43" s="34"/>
    </row>
    <row r="44" spans="3:5" x14ac:dyDescent="0.2">
      <c r="C44" s="34"/>
      <c r="D44" s="34"/>
      <c r="E44" s="34"/>
    </row>
    <row r="45" spans="3:5" x14ac:dyDescent="0.2">
      <c r="C45" s="34"/>
      <c r="D45" s="34"/>
      <c r="E45" s="34"/>
    </row>
    <row r="46" spans="3:5" x14ac:dyDescent="0.2">
      <c r="C46" s="34"/>
      <c r="D46" s="34"/>
      <c r="E46" s="34"/>
    </row>
    <row r="47" spans="3:5" x14ac:dyDescent="0.2">
      <c r="C47" s="34"/>
      <c r="D47" s="34"/>
      <c r="E47" s="34"/>
    </row>
    <row r="48" spans="3:5" x14ac:dyDescent="0.2">
      <c r="C48" s="34"/>
      <c r="D48" s="34"/>
      <c r="E48" s="34"/>
    </row>
  </sheetData>
  <dataValidations count="1">
    <dataValidation type="list" allowBlank="1" sqref="E24:E48" xr:uid="{00000000-0002-0000-0300-000000000000}">
      <formula1>"Site,Crew,Contractor,Region,Business unit"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F2742"/>
  </sheetPr>
  <dimension ref="A2:AI505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12" customWidth="1"/>
    <col min="2" max="2" width="24" customWidth="1"/>
    <col min="3" max="3" width="12" customWidth="1"/>
    <col min="4" max="4" width="10" customWidth="1"/>
    <col min="5" max="22" width="11" customWidth="1"/>
    <col min="23" max="34" width="9" customWidth="1"/>
    <col min="35" max="35" width="14" customWidth="1"/>
  </cols>
  <sheetData>
    <row r="2" spans="1:35" ht="23" x14ac:dyDescent="0.25">
      <c r="B2" s="4" t="s">
        <v>125</v>
      </c>
    </row>
    <row r="3" spans="1:35" x14ac:dyDescent="0.2">
      <c r="B3" s="5" t="s">
        <v>126</v>
      </c>
    </row>
    <row r="5" spans="1:35" ht="57.75" customHeight="1" x14ac:dyDescent="0.2">
      <c r="A5" s="14" t="s">
        <v>127</v>
      </c>
      <c r="B5" s="14" t="s">
        <v>39</v>
      </c>
      <c r="C5" s="14" t="s">
        <v>40</v>
      </c>
      <c r="D5" s="14" t="s">
        <v>128</v>
      </c>
      <c r="E5" s="14" t="s">
        <v>93</v>
      </c>
      <c r="F5" s="14" t="s">
        <v>129</v>
      </c>
      <c r="G5" s="14" t="s">
        <v>130</v>
      </c>
      <c r="H5" s="14" t="s">
        <v>98</v>
      </c>
      <c r="I5" s="14" t="s">
        <v>100</v>
      </c>
      <c r="J5" s="14" t="s">
        <v>131</v>
      </c>
      <c r="K5" s="14" t="s">
        <v>73</v>
      </c>
      <c r="L5" s="14" t="s">
        <v>132</v>
      </c>
      <c r="M5" s="14" t="s">
        <v>103</v>
      </c>
      <c r="N5" s="14" t="s">
        <v>133</v>
      </c>
      <c r="O5" s="14" t="s">
        <v>76</v>
      </c>
      <c r="P5" s="14" t="s">
        <v>38</v>
      </c>
      <c r="Q5" s="14" t="s">
        <v>80</v>
      </c>
      <c r="R5" s="14" t="s">
        <v>45</v>
      </c>
      <c r="S5" s="14" t="s">
        <v>134</v>
      </c>
      <c r="T5" s="14" t="s">
        <v>135</v>
      </c>
      <c r="U5" s="14" t="s">
        <v>49</v>
      </c>
      <c r="V5" s="14" t="s">
        <v>136</v>
      </c>
      <c r="W5" s="14" t="s">
        <v>137</v>
      </c>
      <c r="X5" s="14" t="s">
        <v>138</v>
      </c>
      <c r="Y5" s="14" t="s">
        <v>139</v>
      </c>
      <c r="Z5" s="14" t="s">
        <v>140</v>
      </c>
      <c r="AA5" s="14" t="s">
        <v>141</v>
      </c>
      <c r="AB5" s="14" t="s">
        <v>142</v>
      </c>
      <c r="AC5" s="14" t="s">
        <v>143</v>
      </c>
      <c r="AD5" s="14" t="s">
        <v>144</v>
      </c>
      <c r="AE5" s="14" t="s">
        <v>41</v>
      </c>
      <c r="AF5" s="14" t="s">
        <v>44</v>
      </c>
      <c r="AG5" s="14" t="s">
        <v>42</v>
      </c>
      <c r="AH5" s="14" t="s">
        <v>43</v>
      </c>
      <c r="AI5" s="14" t="s">
        <v>145</v>
      </c>
    </row>
    <row r="6" spans="1:35" x14ac:dyDescent="0.2">
      <c r="A6" s="12">
        <v>46292</v>
      </c>
      <c r="B6" s="30" t="s">
        <v>115</v>
      </c>
      <c r="C6" s="16" t="str">
        <f>IF($B6="","",IFERROR(INDEX(Settings!$D$24:$D$48,MATCH($B6,Settings!$C$24:$C$48,0)),""))</f>
        <v>Central</v>
      </c>
      <c r="D6" s="30">
        <v>60</v>
      </c>
      <c r="E6" s="30">
        <v>3</v>
      </c>
      <c r="F6" s="30">
        <v>20</v>
      </c>
      <c r="G6" s="30">
        <v>19</v>
      </c>
      <c r="H6" s="30">
        <v>6</v>
      </c>
      <c r="I6" s="30">
        <v>9</v>
      </c>
      <c r="J6" s="30">
        <v>0</v>
      </c>
      <c r="K6" s="30">
        <v>0</v>
      </c>
      <c r="L6" s="30">
        <v>55</v>
      </c>
      <c r="M6" s="30">
        <v>1</v>
      </c>
      <c r="N6" s="30">
        <v>12</v>
      </c>
      <c r="O6" s="30">
        <v>12</v>
      </c>
      <c r="P6" s="30">
        <v>0</v>
      </c>
      <c r="Q6" s="30">
        <v>0</v>
      </c>
      <c r="R6" s="20">
        <f t="shared" ref="R6:R69" si="0">IF(OR($B6="",N(F6)=0,G6=""),"",G6/F6)</f>
        <v>0.95</v>
      </c>
      <c r="S6" s="21">
        <f t="shared" ref="S6:S69" si="1">IF(OR($B6="",N(D6)=0,H6=""),"",H6/D6*100)</f>
        <v>10</v>
      </c>
      <c r="T6" s="21">
        <f t="shared" ref="T6:T69" si="2">IF(OR($B6="",N(D6)=0,I6=""),"",I6/D6*100)</f>
        <v>15</v>
      </c>
      <c r="U6" s="20">
        <f t="shared" ref="U6:U69" si="3">IF(OR($B6="",N(L6)=0,M6=""),"",M6/L6)</f>
        <v>1.8181818181818181E-2</v>
      </c>
      <c r="V6" s="20">
        <f t="shared" ref="V6:V69" si="4">IF(OR($B6="",N(N6)=0,O6=""),"",O6/N6)</f>
        <v>1</v>
      </c>
      <c r="W6" s="18">
        <f>IF(OR($B6="",E6=""),"",MAX(0,MIN(100,100*(Settings!$G$6-E6)/(Settings!$G$6-Settings!$F$6))))</f>
        <v>85</v>
      </c>
      <c r="X6" s="18">
        <f>IF(OR($B6="",R6=""),"",MAX(0,MIN(100,100*(Settings!$G$7-R6)/(Settings!$G$7-Settings!$F$7))))</f>
        <v>100</v>
      </c>
      <c r="Y6" s="18">
        <f>IF(OR($B6="",S6=""),"",MAX(0,MIN(100,100*(Settings!$G$8-S6)/(Settings!$G$8-Settings!$F$8))))</f>
        <v>100</v>
      </c>
      <c r="Z6" s="18">
        <f>IF(OR($B6="",T6=""),"",MAX(0,MIN(100,100*(Settings!$G$9-T6)/(Settings!$G$9-Settings!$F$9))))</f>
        <v>100</v>
      </c>
      <c r="AA6" s="18">
        <f>IF(OR($B6="",J6=""),"",MAX(0,MIN(100,100*(Settings!$G$10-J6)/(Settings!$G$10-Settings!$F$10))))</f>
        <v>100</v>
      </c>
      <c r="AB6" s="18">
        <f>IF(OR($B6="",K6=""),"",MAX(0,MIN(100,100*(Settings!$G$11-K6)/(Settings!$G$11-Settings!$F$11))))</f>
        <v>100</v>
      </c>
      <c r="AC6" s="18">
        <f>IF(OR($B6="",U6=""),"",MAX(0,MIN(100,100*(Settings!$G$12-U6)/(Settings!$G$12-Settings!$F$12))))</f>
        <v>81.818181818181813</v>
      </c>
      <c r="AD6" s="18">
        <f>IF(OR($B6="",V6=""),"",MAX(0,MIN(100,100*(Settings!$G$13-V6)/(Settings!$G$13-Settings!$F$13))))</f>
        <v>100</v>
      </c>
      <c r="AE6" s="17">
        <f>IF($B6="","",IF((IF(ISNUMBER(W6),Settings!$H$6,0)+IF(ISNUMBER(X6),Settings!$H$7,0)+IF(ISNUMBER(Y6),Settings!$H$8,0)+IF(ISNUMBER(Z6),Settings!$H$9,0)+IF(ISNUMBER(AA6),Settings!$H$10,0)+IF(ISNUMBER(AB6),Settings!$H$11,0)+IF(ISNUMBER(AC6),Settings!$H$12,0)+IF(ISNUMBER(AD6),Settings!$H$13,0))=0,"",ROUND((IF(ISNUMBER(W6),W6*Settings!$H$6,0)+IF(ISNUMBER(X6),X6*Settings!$H$7,0)+IF(ISNUMBER(Y6),Y6*Settings!$H$8,0)+IF(ISNUMBER(Z6),Z6*Settings!$H$9,0)+IF(ISNUMBER(AA6),AA6*Settings!$H$10,0)+IF(ISNUMBER(AB6),AB6*Settings!$H$11,0)+IF(ISNUMBER(AC6),AC6*Settings!$H$12,0)+IF(ISNUMBER(AD6),AD6*Settings!$H$13,0))/(IF(ISNUMBER(W6),Settings!$H$6,0)+IF(ISNUMBER(X6),Settings!$H$7,0)+IF(ISNUMBER(Y6),Settings!$H$8,0)+IF(ISNUMBER(Z6),Settings!$H$9,0)+IF(ISNUMBER(AA6),Settings!$H$10,0)+IF(ISNUMBER(AB6),Settings!$H$11,0)+IF(ISNUMBER(AC6),Settings!$H$12,0)+IF(ISNUMBER(AD6),Settings!$H$13,0)),0)))</f>
        <v>95</v>
      </c>
      <c r="AF6" s="16" t="str">
        <f>IF(AE6="","",IF(AE6&gt;=Settings!$D$18,"Green",IF(AE6&gt;=Settings!$D$19,"Amber","Red")))</f>
        <v>Green</v>
      </c>
      <c r="AG6" s="18" t="str">
        <f t="shared" ref="AG6:AG69" si="5">IF($B6="","",IF(COUNTIFS($B$6:$B$505,$B6,$A$6:$A$505,$A6-7,$AE$6:$AE$505,"&gt;=0")=0,"",SUMIFS($AE$6:$AE$505,$B$6:$B$505,$B6,$A$6:$A$505,$A6-7)))</f>
        <v/>
      </c>
      <c r="AH6" s="19" t="str">
        <f t="shared" ref="AH6:AH69" si="6">IF(OR(AE6="",AG6=""),"",AE6-AG6)</f>
        <v/>
      </c>
      <c r="AI6" s="25" t="s">
        <v>146</v>
      </c>
    </row>
    <row r="7" spans="1:35" x14ac:dyDescent="0.2">
      <c r="A7" s="12">
        <v>46292</v>
      </c>
      <c r="B7" s="30" t="s">
        <v>119</v>
      </c>
      <c r="C7" s="16" t="str">
        <f>IF($B7="","",IFERROR(INDEX(Settings!$D$24:$D$48,MATCH($B7,Settings!$C$24:$C$48,0)),""))</f>
        <v>Central</v>
      </c>
      <c r="D7" s="30">
        <v>85</v>
      </c>
      <c r="E7" s="30">
        <v>9</v>
      </c>
      <c r="F7" s="30">
        <v>30</v>
      </c>
      <c r="G7" s="30">
        <v>28</v>
      </c>
      <c r="H7" s="30">
        <v>4</v>
      </c>
      <c r="I7" s="30">
        <v>10</v>
      </c>
      <c r="J7" s="30">
        <v>0</v>
      </c>
      <c r="K7" s="30">
        <v>0</v>
      </c>
      <c r="L7" s="30">
        <v>80</v>
      </c>
      <c r="M7" s="30">
        <v>2</v>
      </c>
      <c r="N7" s="30">
        <v>20</v>
      </c>
      <c r="O7" s="30">
        <v>20</v>
      </c>
      <c r="P7" s="30">
        <v>0</v>
      </c>
      <c r="Q7" s="30">
        <v>0</v>
      </c>
      <c r="R7" s="20">
        <f t="shared" si="0"/>
        <v>0.93333333333333335</v>
      </c>
      <c r="S7" s="21">
        <f t="shared" si="1"/>
        <v>4.7058823529411766</v>
      </c>
      <c r="T7" s="21">
        <f t="shared" si="2"/>
        <v>11.76470588235294</v>
      </c>
      <c r="U7" s="20">
        <f t="shared" si="3"/>
        <v>2.5000000000000001E-2</v>
      </c>
      <c r="V7" s="20">
        <f t="shared" si="4"/>
        <v>1</v>
      </c>
      <c r="W7" s="18">
        <f>IF(OR($B7="",E7=""),"",MAX(0,MIN(100,100*(Settings!$G$6-E7)/(Settings!$G$6-Settings!$F$6))))</f>
        <v>55</v>
      </c>
      <c r="X7" s="18">
        <f>IF(OR($B7="",R7=""),"",MAX(0,MIN(100,100*(Settings!$G$7-R7)/(Settings!$G$7-Settings!$F$7))))</f>
        <v>95.238095238095255</v>
      </c>
      <c r="Y7" s="18">
        <f>IF(OR($B7="",S7=""),"",MAX(0,MIN(100,100*(Settings!$G$8-S7)/(Settings!$G$8-Settings!$F$8))))</f>
        <v>47.058823529411768</v>
      </c>
      <c r="Z7" s="18">
        <f>IF(OR($B7="",T7=""),"",MAX(0,MIN(100,100*(Settings!$G$9-T7)/(Settings!$G$9-Settings!$F$9))))</f>
        <v>78.431372549019599</v>
      </c>
      <c r="AA7" s="18">
        <f>IF(OR($B7="",J7=""),"",MAX(0,MIN(100,100*(Settings!$G$10-J7)/(Settings!$G$10-Settings!$F$10))))</f>
        <v>100</v>
      </c>
      <c r="AB7" s="18">
        <f>IF(OR($B7="",K7=""),"",MAX(0,MIN(100,100*(Settings!$G$11-K7)/(Settings!$G$11-Settings!$F$11))))</f>
        <v>100</v>
      </c>
      <c r="AC7" s="18">
        <f>IF(OR($B7="",U7=""),"",MAX(0,MIN(100,100*(Settings!$G$12-U7)/(Settings!$G$12-Settings!$F$12))))</f>
        <v>75</v>
      </c>
      <c r="AD7" s="18">
        <f>IF(OR($B7="",V7=""),"",MAX(0,MIN(100,100*(Settings!$G$13-V7)/(Settings!$G$13-Settings!$F$13))))</f>
        <v>100</v>
      </c>
      <c r="AE7" s="17">
        <f>IF($B7="","",IF((IF(ISNUMBER(W7),Settings!$H$6,0)+IF(ISNUMBER(X7),Settings!$H$7,0)+IF(ISNUMBER(Y7),Settings!$H$8,0)+IF(ISNUMBER(Z7),Settings!$H$9,0)+IF(ISNUMBER(AA7),Settings!$H$10,0)+IF(ISNUMBER(AB7),Settings!$H$11,0)+IF(ISNUMBER(AC7),Settings!$H$12,0)+IF(ISNUMBER(AD7),Settings!$H$13,0))=0,"",ROUND((IF(ISNUMBER(W7),W7*Settings!$H$6,0)+IF(ISNUMBER(X7),X7*Settings!$H$7,0)+IF(ISNUMBER(Y7),Y7*Settings!$H$8,0)+IF(ISNUMBER(Z7),Z7*Settings!$H$9,0)+IF(ISNUMBER(AA7),AA7*Settings!$H$10,0)+IF(ISNUMBER(AB7),AB7*Settings!$H$11,0)+IF(ISNUMBER(AC7),AC7*Settings!$H$12,0)+IF(ISNUMBER(AD7),AD7*Settings!$H$13,0))/(IF(ISNUMBER(W7),Settings!$H$6,0)+IF(ISNUMBER(X7),Settings!$H$7,0)+IF(ISNUMBER(Y7),Settings!$H$8,0)+IF(ISNUMBER(Z7),Settings!$H$9,0)+IF(ISNUMBER(AA7),Settings!$H$10,0)+IF(ISNUMBER(AB7),Settings!$H$11,0)+IF(ISNUMBER(AC7),Settings!$H$12,0)+IF(ISNUMBER(AD7),Settings!$H$13,0)),0)))</f>
        <v>78</v>
      </c>
      <c r="AF7" s="16" t="str">
        <f>IF(AE7="","",IF(AE7&gt;=Settings!$D$18,"Green",IF(AE7&gt;=Settings!$D$19,"Amber","Red")))</f>
        <v>Amber</v>
      </c>
      <c r="AG7" s="18" t="str">
        <f t="shared" si="5"/>
        <v/>
      </c>
      <c r="AH7" s="19" t="str">
        <f t="shared" si="6"/>
        <v/>
      </c>
      <c r="AI7" s="25" t="s">
        <v>146</v>
      </c>
    </row>
    <row r="8" spans="1:35" x14ac:dyDescent="0.2">
      <c r="A8" s="12">
        <v>46292</v>
      </c>
      <c r="B8" s="30" t="s">
        <v>120</v>
      </c>
      <c r="C8" s="16" t="str">
        <f>IF($B8="","",IFERROR(INDEX(Settings!$D$24:$D$48,MATCH($B8,Settings!$C$24:$C$48,0)),""))</f>
        <v>Northern</v>
      </c>
      <c r="D8" s="30">
        <v>40</v>
      </c>
      <c r="E8" s="30">
        <v>4</v>
      </c>
      <c r="F8" s="30">
        <v>12</v>
      </c>
      <c r="G8" s="30">
        <v>11</v>
      </c>
      <c r="H8" s="30">
        <v>3</v>
      </c>
      <c r="I8" s="30">
        <v>5</v>
      </c>
      <c r="J8" s="30">
        <v>1</v>
      </c>
      <c r="K8" s="30">
        <v>0</v>
      </c>
      <c r="L8" s="30">
        <v>38</v>
      </c>
      <c r="M8" s="30">
        <v>1</v>
      </c>
      <c r="N8" s="30">
        <v>8</v>
      </c>
      <c r="O8" s="30">
        <v>8</v>
      </c>
      <c r="P8" s="30">
        <v>0</v>
      </c>
      <c r="Q8" s="30">
        <v>0</v>
      </c>
      <c r="R8" s="20">
        <f t="shared" si="0"/>
        <v>0.91666666666666663</v>
      </c>
      <c r="S8" s="21">
        <f t="shared" si="1"/>
        <v>7.5</v>
      </c>
      <c r="T8" s="21">
        <f t="shared" si="2"/>
        <v>12.5</v>
      </c>
      <c r="U8" s="20">
        <f t="shared" si="3"/>
        <v>2.6315789473684209E-2</v>
      </c>
      <c r="V8" s="20">
        <f t="shared" si="4"/>
        <v>1</v>
      </c>
      <c r="W8" s="18">
        <f>IF(OR($B8="",E8=""),"",MAX(0,MIN(100,100*(Settings!$G$6-E8)/(Settings!$G$6-Settings!$F$6))))</f>
        <v>80</v>
      </c>
      <c r="X8" s="18">
        <f>IF(OR($B8="",R8=""),"",MAX(0,MIN(100,100*(Settings!$G$7-R8)/(Settings!$G$7-Settings!$F$7))))</f>
        <v>90.476190476190482</v>
      </c>
      <c r="Y8" s="18">
        <f>IF(OR($B8="",S8=""),"",MAX(0,MIN(100,100*(Settings!$G$8-S8)/(Settings!$G$8-Settings!$F$8))))</f>
        <v>75</v>
      </c>
      <c r="Z8" s="18">
        <f>IF(OR($B8="",T8=""),"",MAX(0,MIN(100,100*(Settings!$G$9-T8)/(Settings!$G$9-Settings!$F$9))))</f>
        <v>83.333333333333329</v>
      </c>
      <c r="AA8" s="18">
        <f>IF(OR($B8="",J8=""),"",MAX(0,MIN(100,100*(Settings!$G$10-J8)/(Settings!$G$10-Settings!$F$10))))</f>
        <v>90</v>
      </c>
      <c r="AB8" s="18">
        <f>IF(OR($B8="",K8=""),"",MAX(0,MIN(100,100*(Settings!$G$11-K8)/(Settings!$G$11-Settings!$F$11))))</f>
        <v>100</v>
      </c>
      <c r="AC8" s="18">
        <f>IF(OR($B8="",U8=""),"",MAX(0,MIN(100,100*(Settings!$G$12-U8)/(Settings!$G$12-Settings!$F$12))))</f>
        <v>73.684210526315795</v>
      </c>
      <c r="AD8" s="18">
        <f>IF(OR($B8="",V8=""),"",MAX(0,MIN(100,100*(Settings!$G$13-V8)/(Settings!$G$13-Settings!$F$13))))</f>
        <v>100</v>
      </c>
      <c r="AE8" s="17">
        <f>IF($B8="","",IF((IF(ISNUMBER(W8),Settings!$H$6,0)+IF(ISNUMBER(X8),Settings!$H$7,0)+IF(ISNUMBER(Y8),Settings!$H$8,0)+IF(ISNUMBER(Z8),Settings!$H$9,0)+IF(ISNUMBER(AA8),Settings!$H$10,0)+IF(ISNUMBER(AB8),Settings!$H$11,0)+IF(ISNUMBER(AC8),Settings!$H$12,0)+IF(ISNUMBER(AD8),Settings!$H$13,0))=0,"",ROUND((IF(ISNUMBER(W8),W8*Settings!$H$6,0)+IF(ISNUMBER(X8),X8*Settings!$H$7,0)+IF(ISNUMBER(Y8),Y8*Settings!$H$8,0)+IF(ISNUMBER(Z8),Z8*Settings!$H$9,0)+IF(ISNUMBER(AA8),AA8*Settings!$H$10,0)+IF(ISNUMBER(AB8),AB8*Settings!$H$11,0)+IF(ISNUMBER(AC8),AC8*Settings!$H$12,0)+IF(ISNUMBER(AD8),AD8*Settings!$H$13,0))/(IF(ISNUMBER(W8),Settings!$H$6,0)+IF(ISNUMBER(X8),Settings!$H$7,0)+IF(ISNUMBER(Y8),Settings!$H$8,0)+IF(ISNUMBER(Z8),Settings!$H$9,0)+IF(ISNUMBER(AA8),Settings!$H$10,0)+IF(ISNUMBER(AB8),Settings!$H$11,0)+IF(ISNUMBER(AC8),Settings!$H$12,0)+IF(ISNUMBER(AD8),Settings!$H$13,0)),0)))</f>
        <v>85</v>
      </c>
      <c r="AF8" s="16" t="str">
        <f>IF(AE8="","",IF(AE8&gt;=Settings!$D$18,"Green",IF(AE8&gt;=Settings!$D$19,"Amber","Red")))</f>
        <v>Green</v>
      </c>
      <c r="AG8" s="18" t="str">
        <f t="shared" si="5"/>
        <v/>
      </c>
      <c r="AH8" s="19" t="str">
        <f t="shared" si="6"/>
        <v/>
      </c>
      <c r="AI8" s="25" t="s">
        <v>146</v>
      </c>
    </row>
    <row r="9" spans="1:35" x14ac:dyDescent="0.2">
      <c r="A9" s="12">
        <v>46292</v>
      </c>
      <c r="B9" s="30" t="s">
        <v>123</v>
      </c>
      <c r="C9" s="16" t="str">
        <f>IF($B9="","",IFERROR(INDEX(Settings!$D$24:$D$48,MATCH($B9,Settings!$C$24:$C$48,0)),""))</f>
        <v>Northern</v>
      </c>
      <c r="D9" s="30">
        <v>25</v>
      </c>
      <c r="E9" s="30">
        <v>2</v>
      </c>
      <c r="F9" s="30">
        <v>6</v>
      </c>
      <c r="G9" s="30">
        <v>6</v>
      </c>
      <c r="H9" s="30">
        <v>1</v>
      </c>
      <c r="I9" s="30">
        <v>2</v>
      </c>
      <c r="J9" s="30">
        <v>2</v>
      </c>
      <c r="K9" s="30">
        <v>1</v>
      </c>
      <c r="L9" s="30">
        <v>22</v>
      </c>
      <c r="M9" s="30">
        <v>1</v>
      </c>
      <c r="N9" s="30">
        <v>4</v>
      </c>
      <c r="O9" s="30">
        <v>4</v>
      </c>
      <c r="P9" s="30">
        <v>0</v>
      </c>
      <c r="Q9" s="30">
        <v>0</v>
      </c>
      <c r="R9" s="20">
        <f t="shared" si="0"/>
        <v>1</v>
      </c>
      <c r="S9" s="21">
        <f t="shared" si="1"/>
        <v>4</v>
      </c>
      <c r="T9" s="21">
        <f t="shared" si="2"/>
        <v>8</v>
      </c>
      <c r="U9" s="20">
        <f t="shared" si="3"/>
        <v>4.5454545454545456E-2</v>
      </c>
      <c r="V9" s="20">
        <f t="shared" si="4"/>
        <v>1</v>
      </c>
      <c r="W9" s="18">
        <f>IF(OR($B9="",E9=""),"",MAX(0,MIN(100,100*(Settings!$G$6-E9)/(Settings!$G$6-Settings!$F$6))))</f>
        <v>90</v>
      </c>
      <c r="X9" s="18">
        <f>IF(OR($B9="",R9=""),"",MAX(0,MIN(100,100*(Settings!$G$7-R9)/(Settings!$G$7-Settings!$F$7))))</f>
        <v>100</v>
      </c>
      <c r="Y9" s="18">
        <f>IF(OR($B9="",S9=""),"",MAX(0,MIN(100,100*(Settings!$G$8-S9)/(Settings!$G$8-Settings!$F$8))))</f>
        <v>40</v>
      </c>
      <c r="Z9" s="18">
        <f>IF(OR($B9="",T9=""),"",MAX(0,MIN(100,100*(Settings!$G$9-T9)/(Settings!$G$9-Settings!$F$9))))</f>
        <v>53.333333333333336</v>
      </c>
      <c r="AA9" s="18">
        <f>IF(OR($B9="",J9=""),"",MAX(0,MIN(100,100*(Settings!$G$10-J9)/(Settings!$G$10-Settings!$F$10))))</f>
        <v>80</v>
      </c>
      <c r="AB9" s="18">
        <f>IF(OR($B9="",K9=""),"",MAX(0,MIN(100,100*(Settings!$G$11-K9)/(Settings!$G$11-Settings!$F$11))))</f>
        <v>80</v>
      </c>
      <c r="AC9" s="18">
        <f>IF(OR($B9="",U9=""),"",MAX(0,MIN(100,100*(Settings!$G$12-U9)/(Settings!$G$12-Settings!$F$12))))</f>
        <v>54.545454545454547</v>
      </c>
      <c r="AD9" s="18">
        <f>IF(OR($B9="",V9=""),"",MAX(0,MIN(100,100*(Settings!$G$13-V9)/(Settings!$G$13-Settings!$F$13))))</f>
        <v>100</v>
      </c>
      <c r="AE9" s="17">
        <f>IF($B9="","",IF((IF(ISNUMBER(W9),Settings!$H$6,0)+IF(ISNUMBER(X9),Settings!$H$7,0)+IF(ISNUMBER(Y9),Settings!$H$8,0)+IF(ISNUMBER(Z9),Settings!$H$9,0)+IF(ISNUMBER(AA9),Settings!$H$10,0)+IF(ISNUMBER(AB9),Settings!$H$11,0)+IF(ISNUMBER(AC9),Settings!$H$12,0)+IF(ISNUMBER(AD9),Settings!$H$13,0))=0,"",ROUND((IF(ISNUMBER(W9),W9*Settings!$H$6,0)+IF(ISNUMBER(X9),X9*Settings!$H$7,0)+IF(ISNUMBER(Y9),Y9*Settings!$H$8,0)+IF(ISNUMBER(Z9),Z9*Settings!$H$9,0)+IF(ISNUMBER(AA9),AA9*Settings!$H$10,0)+IF(ISNUMBER(AB9),AB9*Settings!$H$11,0)+IF(ISNUMBER(AC9),AC9*Settings!$H$12,0)+IF(ISNUMBER(AD9),AD9*Settings!$H$13,0))/(IF(ISNUMBER(W9),Settings!$H$6,0)+IF(ISNUMBER(X9),Settings!$H$7,0)+IF(ISNUMBER(Y9),Settings!$H$8,0)+IF(ISNUMBER(Z9),Settings!$H$9,0)+IF(ISNUMBER(AA9),Settings!$H$10,0)+IF(ISNUMBER(AB9),Settings!$H$11,0)+IF(ISNUMBER(AC9),Settings!$H$12,0)+IF(ISNUMBER(AD9),Settings!$H$13,0)),0)))</f>
        <v>75</v>
      </c>
      <c r="AF9" s="16" t="str">
        <f>IF(AE9="","",IF(AE9&gt;=Settings!$D$18,"Green",IF(AE9&gt;=Settings!$D$19,"Amber","Red")))</f>
        <v>Amber</v>
      </c>
      <c r="AG9" s="18" t="str">
        <f t="shared" si="5"/>
        <v/>
      </c>
      <c r="AH9" s="19" t="str">
        <f t="shared" si="6"/>
        <v/>
      </c>
      <c r="AI9" s="25" t="s">
        <v>146</v>
      </c>
    </row>
    <row r="10" spans="1:35" x14ac:dyDescent="0.2">
      <c r="A10" s="12">
        <v>46299</v>
      </c>
      <c r="B10" s="30" t="s">
        <v>115</v>
      </c>
      <c r="C10" s="16" t="str">
        <f>IF($B10="","",IFERROR(INDEX(Settings!$D$24:$D$48,MATCH($B10,Settings!$C$24:$C$48,0)),""))</f>
        <v>Central</v>
      </c>
      <c r="D10" s="30">
        <v>60</v>
      </c>
      <c r="E10" s="30">
        <v>2</v>
      </c>
      <c r="F10" s="30">
        <v>20</v>
      </c>
      <c r="G10" s="30">
        <v>20</v>
      </c>
      <c r="H10" s="30">
        <v>7</v>
      </c>
      <c r="I10" s="30">
        <v>10</v>
      </c>
      <c r="J10" s="30">
        <v>0</v>
      </c>
      <c r="K10" s="30">
        <v>0</v>
      </c>
      <c r="L10" s="30">
        <v>57</v>
      </c>
      <c r="M10" s="30">
        <v>1</v>
      </c>
      <c r="N10" s="30">
        <v>10</v>
      </c>
      <c r="O10" s="30">
        <v>10</v>
      </c>
      <c r="P10" s="30">
        <v>0</v>
      </c>
      <c r="Q10" s="30">
        <v>0</v>
      </c>
      <c r="R10" s="20">
        <f t="shared" si="0"/>
        <v>1</v>
      </c>
      <c r="S10" s="21">
        <f t="shared" si="1"/>
        <v>11.666666666666666</v>
      </c>
      <c r="T10" s="21">
        <f t="shared" si="2"/>
        <v>16.666666666666664</v>
      </c>
      <c r="U10" s="20">
        <f t="shared" si="3"/>
        <v>1.7543859649122806E-2</v>
      </c>
      <c r="V10" s="20">
        <f t="shared" si="4"/>
        <v>1</v>
      </c>
      <c r="W10" s="18">
        <f>IF(OR($B10="",E10=""),"",MAX(0,MIN(100,100*(Settings!$G$6-E10)/(Settings!$G$6-Settings!$F$6))))</f>
        <v>90</v>
      </c>
      <c r="X10" s="18">
        <f>IF(OR($B10="",R10=""),"",MAX(0,MIN(100,100*(Settings!$G$7-R10)/(Settings!$G$7-Settings!$F$7))))</f>
        <v>100</v>
      </c>
      <c r="Y10" s="18">
        <f>IF(OR($B10="",S10=""),"",MAX(0,MIN(100,100*(Settings!$G$8-S10)/(Settings!$G$8-Settings!$F$8))))</f>
        <v>100</v>
      </c>
      <c r="Z10" s="18">
        <f>IF(OR($B10="",T10=""),"",MAX(0,MIN(100,100*(Settings!$G$9-T10)/(Settings!$G$9-Settings!$F$9))))</f>
        <v>100</v>
      </c>
      <c r="AA10" s="18">
        <f>IF(OR($B10="",J10=""),"",MAX(0,MIN(100,100*(Settings!$G$10-J10)/(Settings!$G$10-Settings!$F$10))))</f>
        <v>100</v>
      </c>
      <c r="AB10" s="18">
        <f>IF(OR($B10="",K10=""),"",MAX(0,MIN(100,100*(Settings!$G$11-K10)/(Settings!$G$11-Settings!$F$11))))</f>
        <v>100</v>
      </c>
      <c r="AC10" s="18">
        <f>IF(OR($B10="",U10=""),"",MAX(0,MIN(100,100*(Settings!$G$12-U10)/(Settings!$G$12-Settings!$F$12))))</f>
        <v>82.456140350877192</v>
      </c>
      <c r="AD10" s="18">
        <f>IF(OR($B10="",V10=""),"",MAX(0,MIN(100,100*(Settings!$G$13-V10)/(Settings!$G$13-Settings!$F$13))))</f>
        <v>100</v>
      </c>
      <c r="AE10" s="17">
        <f>IF($B10="","",IF((IF(ISNUMBER(W10),Settings!$H$6,0)+IF(ISNUMBER(X10),Settings!$H$7,0)+IF(ISNUMBER(Y10),Settings!$H$8,0)+IF(ISNUMBER(Z10),Settings!$H$9,0)+IF(ISNUMBER(AA10),Settings!$H$10,0)+IF(ISNUMBER(AB10),Settings!$H$11,0)+IF(ISNUMBER(AC10),Settings!$H$12,0)+IF(ISNUMBER(AD10),Settings!$H$13,0))=0,"",ROUND((IF(ISNUMBER(W10),W10*Settings!$H$6,0)+IF(ISNUMBER(X10),X10*Settings!$H$7,0)+IF(ISNUMBER(Y10),Y10*Settings!$H$8,0)+IF(ISNUMBER(Z10),Z10*Settings!$H$9,0)+IF(ISNUMBER(AA10),AA10*Settings!$H$10,0)+IF(ISNUMBER(AB10),AB10*Settings!$H$11,0)+IF(ISNUMBER(AC10),AC10*Settings!$H$12,0)+IF(ISNUMBER(AD10),AD10*Settings!$H$13,0))/(IF(ISNUMBER(W10),Settings!$H$6,0)+IF(ISNUMBER(X10),Settings!$H$7,0)+IF(ISNUMBER(Y10),Settings!$H$8,0)+IF(ISNUMBER(Z10),Settings!$H$9,0)+IF(ISNUMBER(AA10),Settings!$H$10,0)+IF(ISNUMBER(AB10),Settings!$H$11,0)+IF(ISNUMBER(AC10),Settings!$H$12,0)+IF(ISNUMBER(AD10),Settings!$H$13,0)),0)))</f>
        <v>96</v>
      </c>
      <c r="AF10" s="16" t="str">
        <f>IF(AE10="","",IF(AE10&gt;=Settings!$D$18,"Green",IF(AE10&gt;=Settings!$D$19,"Amber","Red")))</f>
        <v>Green</v>
      </c>
      <c r="AG10" s="18">
        <f t="shared" si="5"/>
        <v>95</v>
      </c>
      <c r="AH10" s="19">
        <f t="shared" si="6"/>
        <v>1</v>
      </c>
      <c r="AI10" s="25" t="s">
        <v>146</v>
      </c>
    </row>
    <row r="11" spans="1:35" x14ac:dyDescent="0.2">
      <c r="A11" s="12">
        <v>46299</v>
      </c>
      <c r="B11" s="30" t="s">
        <v>119</v>
      </c>
      <c r="C11" s="16" t="str">
        <f>IF($B11="","",IFERROR(INDEX(Settings!$D$24:$D$48,MATCH($B11,Settings!$C$24:$C$48,0)),""))</f>
        <v>Central</v>
      </c>
      <c r="D11" s="30">
        <v>85</v>
      </c>
      <c r="E11" s="30">
        <v>18</v>
      </c>
      <c r="F11" s="30">
        <v>30</v>
      </c>
      <c r="G11" s="30">
        <v>22</v>
      </c>
      <c r="H11" s="30">
        <v>7</v>
      </c>
      <c r="I11" s="30">
        <v>4</v>
      </c>
      <c r="J11" s="30">
        <v>0</v>
      </c>
      <c r="K11" s="30">
        <v>0</v>
      </c>
      <c r="L11" s="30">
        <v>79</v>
      </c>
      <c r="M11" s="30">
        <v>3</v>
      </c>
      <c r="N11" s="30">
        <v>24</v>
      </c>
      <c r="O11" s="30">
        <v>22</v>
      </c>
      <c r="P11" s="30">
        <v>1</v>
      </c>
      <c r="Q11" s="30">
        <v>0</v>
      </c>
      <c r="R11" s="20">
        <f t="shared" si="0"/>
        <v>0.73333333333333328</v>
      </c>
      <c r="S11" s="21">
        <f t="shared" si="1"/>
        <v>8.235294117647058</v>
      </c>
      <c r="T11" s="21">
        <f t="shared" si="2"/>
        <v>4.7058823529411766</v>
      </c>
      <c r="U11" s="20">
        <f t="shared" si="3"/>
        <v>3.7974683544303799E-2</v>
      </c>
      <c r="V11" s="20">
        <f t="shared" si="4"/>
        <v>0.91666666666666663</v>
      </c>
      <c r="W11" s="18">
        <f>IF(OR($B11="",E11=""),"",MAX(0,MIN(100,100*(Settings!$G$6-E11)/(Settings!$G$6-Settings!$F$6))))</f>
        <v>10</v>
      </c>
      <c r="X11" s="18">
        <f>IF(OR($B11="",R11=""),"",MAX(0,MIN(100,100*(Settings!$G$7-R11)/(Settings!$G$7-Settings!$F$7))))</f>
        <v>38.095238095238088</v>
      </c>
      <c r="Y11" s="18">
        <f>IF(OR($B11="",S11=""),"",MAX(0,MIN(100,100*(Settings!$G$8-S11)/(Settings!$G$8-Settings!$F$8))))</f>
        <v>82.35294117647058</v>
      </c>
      <c r="Z11" s="18">
        <f>IF(OR($B11="",T11=""),"",MAX(0,MIN(100,100*(Settings!$G$9-T11)/(Settings!$G$9-Settings!$F$9))))</f>
        <v>31.372549019607845</v>
      </c>
      <c r="AA11" s="18">
        <f>IF(OR($B11="",J11=""),"",MAX(0,MIN(100,100*(Settings!$G$10-J11)/(Settings!$G$10-Settings!$F$10))))</f>
        <v>100</v>
      </c>
      <c r="AB11" s="18">
        <f>IF(OR($B11="",K11=""),"",MAX(0,MIN(100,100*(Settings!$G$11-K11)/(Settings!$G$11-Settings!$F$11))))</f>
        <v>100</v>
      </c>
      <c r="AC11" s="18">
        <f>IF(OR($B11="",U11=""),"",MAX(0,MIN(100,100*(Settings!$G$12-U11)/(Settings!$G$12-Settings!$F$12))))</f>
        <v>62.025316455696199</v>
      </c>
      <c r="AD11" s="18">
        <f>IF(OR($B11="",V11=""),"",MAX(0,MIN(100,100*(Settings!$G$13-V11)/(Settings!$G$13-Settings!$F$13))))</f>
        <v>58.333333333333307</v>
      </c>
      <c r="AE11" s="17">
        <f>IF($B11="","",IF((IF(ISNUMBER(W11),Settings!$H$6,0)+IF(ISNUMBER(X11),Settings!$H$7,0)+IF(ISNUMBER(Y11),Settings!$H$8,0)+IF(ISNUMBER(Z11),Settings!$H$9,0)+IF(ISNUMBER(AA11),Settings!$H$10,0)+IF(ISNUMBER(AB11),Settings!$H$11,0)+IF(ISNUMBER(AC11),Settings!$H$12,0)+IF(ISNUMBER(AD11),Settings!$H$13,0))=0,"",ROUND((IF(ISNUMBER(W11),W11*Settings!$H$6,0)+IF(ISNUMBER(X11),X11*Settings!$H$7,0)+IF(ISNUMBER(Y11),Y11*Settings!$H$8,0)+IF(ISNUMBER(Z11),Z11*Settings!$H$9,0)+IF(ISNUMBER(AA11),AA11*Settings!$H$10,0)+IF(ISNUMBER(AB11),AB11*Settings!$H$11,0)+IF(ISNUMBER(AC11),AC11*Settings!$H$12,0)+IF(ISNUMBER(AD11),AD11*Settings!$H$13,0))/(IF(ISNUMBER(W11),Settings!$H$6,0)+IF(ISNUMBER(X11),Settings!$H$7,0)+IF(ISNUMBER(Y11),Settings!$H$8,0)+IF(ISNUMBER(Z11),Settings!$H$9,0)+IF(ISNUMBER(AA11),Settings!$H$10,0)+IF(ISNUMBER(AB11),Settings!$H$11,0)+IF(ISNUMBER(AC11),Settings!$H$12,0)+IF(ISNUMBER(AD11),Settings!$H$13,0)),0)))</f>
        <v>57</v>
      </c>
      <c r="AF11" s="16" t="str">
        <f>IF(AE11="","",IF(AE11&gt;=Settings!$D$18,"Green",IF(AE11&gt;=Settings!$D$19,"Amber","Red")))</f>
        <v>Red</v>
      </c>
      <c r="AG11" s="18">
        <f t="shared" si="5"/>
        <v>78</v>
      </c>
      <c r="AH11" s="19">
        <f t="shared" si="6"/>
        <v>-21</v>
      </c>
      <c r="AI11" s="25" t="s">
        <v>146</v>
      </c>
    </row>
    <row r="12" spans="1:35" x14ac:dyDescent="0.2">
      <c r="A12" s="12">
        <v>46299</v>
      </c>
      <c r="B12" s="30" t="s">
        <v>120</v>
      </c>
      <c r="C12" s="16" t="str">
        <f>IF($B12="","",IFERROR(INDEX(Settings!$D$24:$D$48,MATCH($B12,Settings!$C$24:$C$48,0)),""))</f>
        <v>Northern</v>
      </c>
      <c r="D12" s="30">
        <v>40</v>
      </c>
      <c r="E12" s="30">
        <v>4</v>
      </c>
      <c r="F12" s="30">
        <v>12</v>
      </c>
      <c r="G12" s="30">
        <v>11</v>
      </c>
      <c r="H12" s="30">
        <v>3</v>
      </c>
      <c r="I12" s="30">
        <v>5</v>
      </c>
      <c r="J12" s="30">
        <v>2</v>
      </c>
      <c r="K12" s="30">
        <v>0</v>
      </c>
      <c r="L12" s="30">
        <v>39</v>
      </c>
      <c r="M12" s="30">
        <v>0</v>
      </c>
      <c r="N12" s="30">
        <v>9</v>
      </c>
      <c r="O12" s="30">
        <v>9</v>
      </c>
      <c r="P12" s="30">
        <v>0</v>
      </c>
      <c r="Q12" s="30">
        <v>0</v>
      </c>
      <c r="R12" s="20">
        <f t="shared" si="0"/>
        <v>0.91666666666666663</v>
      </c>
      <c r="S12" s="21">
        <f t="shared" si="1"/>
        <v>7.5</v>
      </c>
      <c r="T12" s="21">
        <f t="shared" si="2"/>
        <v>12.5</v>
      </c>
      <c r="U12" s="20">
        <f t="shared" si="3"/>
        <v>0</v>
      </c>
      <c r="V12" s="20">
        <f t="shared" si="4"/>
        <v>1</v>
      </c>
      <c r="W12" s="18">
        <f>IF(OR($B12="",E12=""),"",MAX(0,MIN(100,100*(Settings!$G$6-E12)/(Settings!$G$6-Settings!$F$6))))</f>
        <v>80</v>
      </c>
      <c r="X12" s="18">
        <f>IF(OR($B12="",R12=""),"",MAX(0,MIN(100,100*(Settings!$G$7-R12)/(Settings!$G$7-Settings!$F$7))))</f>
        <v>90.476190476190482</v>
      </c>
      <c r="Y12" s="18">
        <f>IF(OR($B12="",S12=""),"",MAX(0,MIN(100,100*(Settings!$G$8-S12)/(Settings!$G$8-Settings!$F$8))))</f>
        <v>75</v>
      </c>
      <c r="Z12" s="18">
        <f>IF(OR($B12="",T12=""),"",MAX(0,MIN(100,100*(Settings!$G$9-T12)/(Settings!$G$9-Settings!$F$9))))</f>
        <v>83.333333333333329</v>
      </c>
      <c r="AA12" s="18">
        <f>IF(OR($B12="",J12=""),"",MAX(0,MIN(100,100*(Settings!$G$10-J12)/(Settings!$G$10-Settings!$F$10))))</f>
        <v>80</v>
      </c>
      <c r="AB12" s="18">
        <f>IF(OR($B12="",K12=""),"",MAX(0,MIN(100,100*(Settings!$G$11-K12)/(Settings!$G$11-Settings!$F$11))))</f>
        <v>100</v>
      </c>
      <c r="AC12" s="18">
        <f>IF(OR($B12="",U12=""),"",MAX(0,MIN(100,100*(Settings!$G$12-U12)/(Settings!$G$12-Settings!$F$12))))</f>
        <v>100</v>
      </c>
      <c r="AD12" s="18">
        <f>IF(OR($B12="",V12=""),"",MAX(0,MIN(100,100*(Settings!$G$13-V12)/(Settings!$G$13-Settings!$F$13))))</f>
        <v>100</v>
      </c>
      <c r="AE12" s="17">
        <f>IF($B12="","",IF((IF(ISNUMBER(W12),Settings!$H$6,0)+IF(ISNUMBER(X12),Settings!$H$7,0)+IF(ISNUMBER(Y12),Settings!$H$8,0)+IF(ISNUMBER(Z12),Settings!$H$9,0)+IF(ISNUMBER(AA12),Settings!$H$10,0)+IF(ISNUMBER(AB12),Settings!$H$11,0)+IF(ISNUMBER(AC12),Settings!$H$12,0)+IF(ISNUMBER(AD12),Settings!$H$13,0))=0,"",ROUND((IF(ISNUMBER(W12),W12*Settings!$H$6,0)+IF(ISNUMBER(X12),X12*Settings!$H$7,0)+IF(ISNUMBER(Y12),Y12*Settings!$H$8,0)+IF(ISNUMBER(Z12),Z12*Settings!$H$9,0)+IF(ISNUMBER(AA12),AA12*Settings!$H$10,0)+IF(ISNUMBER(AB12),AB12*Settings!$H$11,0)+IF(ISNUMBER(AC12),AC12*Settings!$H$12,0)+IF(ISNUMBER(AD12),AD12*Settings!$H$13,0))/(IF(ISNUMBER(W12),Settings!$H$6,0)+IF(ISNUMBER(X12),Settings!$H$7,0)+IF(ISNUMBER(Y12),Settings!$H$8,0)+IF(ISNUMBER(Z12),Settings!$H$9,0)+IF(ISNUMBER(AA12),Settings!$H$10,0)+IF(ISNUMBER(AB12),Settings!$H$11,0)+IF(ISNUMBER(AC12),Settings!$H$12,0)+IF(ISNUMBER(AD12),Settings!$H$13,0)),0)))</f>
        <v>86</v>
      </c>
      <c r="AF12" s="16" t="str">
        <f>IF(AE12="","",IF(AE12&gt;=Settings!$D$18,"Green",IF(AE12&gt;=Settings!$D$19,"Amber","Red")))</f>
        <v>Green</v>
      </c>
      <c r="AG12" s="18">
        <f t="shared" si="5"/>
        <v>85</v>
      </c>
      <c r="AH12" s="19">
        <f t="shared" si="6"/>
        <v>1</v>
      </c>
      <c r="AI12" s="25" t="s">
        <v>146</v>
      </c>
    </row>
    <row r="13" spans="1:35" x14ac:dyDescent="0.2">
      <c r="A13" s="12">
        <v>46299</v>
      </c>
      <c r="B13" s="30" t="s">
        <v>123</v>
      </c>
      <c r="C13" s="16" t="str">
        <f>IF($B13="","",IFERROR(INDEX(Settings!$D$24:$D$48,MATCH($B13,Settings!$C$24:$C$48,0)),""))</f>
        <v>Northern</v>
      </c>
      <c r="D13" s="30">
        <v>25</v>
      </c>
      <c r="E13" s="30">
        <v>3</v>
      </c>
      <c r="F13" s="30">
        <v>6</v>
      </c>
      <c r="G13" s="30">
        <v>6</v>
      </c>
      <c r="H13" s="30">
        <v>1</v>
      </c>
      <c r="I13" s="30">
        <v>2</v>
      </c>
      <c r="J13" s="30">
        <v>4</v>
      </c>
      <c r="K13" s="30">
        <v>2</v>
      </c>
      <c r="L13" s="30">
        <v>23</v>
      </c>
      <c r="M13" s="30">
        <v>2</v>
      </c>
      <c r="N13" s="30">
        <v>5</v>
      </c>
      <c r="O13" s="30">
        <v>4</v>
      </c>
      <c r="P13" s="30">
        <v>0</v>
      </c>
      <c r="Q13" s="30">
        <v>0</v>
      </c>
      <c r="R13" s="20">
        <f t="shared" si="0"/>
        <v>1</v>
      </c>
      <c r="S13" s="21">
        <f t="shared" si="1"/>
        <v>4</v>
      </c>
      <c r="T13" s="21">
        <f t="shared" si="2"/>
        <v>8</v>
      </c>
      <c r="U13" s="20">
        <f t="shared" si="3"/>
        <v>8.6956521739130432E-2</v>
      </c>
      <c r="V13" s="20">
        <f t="shared" si="4"/>
        <v>0.8</v>
      </c>
      <c r="W13" s="18">
        <f>IF(OR($B13="",E13=""),"",MAX(0,MIN(100,100*(Settings!$G$6-E13)/(Settings!$G$6-Settings!$F$6))))</f>
        <v>85</v>
      </c>
      <c r="X13" s="18">
        <f>IF(OR($B13="",R13=""),"",MAX(0,MIN(100,100*(Settings!$G$7-R13)/(Settings!$G$7-Settings!$F$7))))</f>
        <v>100</v>
      </c>
      <c r="Y13" s="18">
        <f>IF(OR($B13="",S13=""),"",MAX(0,MIN(100,100*(Settings!$G$8-S13)/(Settings!$G$8-Settings!$F$8))))</f>
        <v>40</v>
      </c>
      <c r="Z13" s="18">
        <f>IF(OR($B13="",T13=""),"",MAX(0,MIN(100,100*(Settings!$G$9-T13)/(Settings!$G$9-Settings!$F$9))))</f>
        <v>53.333333333333336</v>
      </c>
      <c r="AA13" s="18">
        <f>IF(OR($B13="",J13=""),"",MAX(0,MIN(100,100*(Settings!$G$10-J13)/(Settings!$G$10-Settings!$F$10))))</f>
        <v>60</v>
      </c>
      <c r="AB13" s="18">
        <f>IF(OR($B13="",K13=""),"",MAX(0,MIN(100,100*(Settings!$G$11-K13)/(Settings!$G$11-Settings!$F$11))))</f>
        <v>60</v>
      </c>
      <c r="AC13" s="18">
        <f>IF(OR($B13="",U13=""),"",MAX(0,MIN(100,100*(Settings!$G$12-U13)/(Settings!$G$12-Settings!$F$12))))</f>
        <v>13.043478260869573</v>
      </c>
      <c r="AD13" s="18">
        <f>IF(OR($B13="",V13=""),"",MAX(0,MIN(100,100*(Settings!$G$13-V13)/(Settings!$G$13-Settings!$F$13))))</f>
        <v>0</v>
      </c>
      <c r="AE13" s="17">
        <f>IF($B13="","",IF((IF(ISNUMBER(W13),Settings!$H$6,0)+IF(ISNUMBER(X13),Settings!$H$7,0)+IF(ISNUMBER(Y13),Settings!$H$8,0)+IF(ISNUMBER(Z13),Settings!$H$9,0)+IF(ISNUMBER(AA13),Settings!$H$10,0)+IF(ISNUMBER(AB13),Settings!$H$11,0)+IF(ISNUMBER(AC13),Settings!$H$12,0)+IF(ISNUMBER(AD13),Settings!$H$13,0))=0,"",ROUND((IF(ISNUMBER(W13),W13*Settings!$H$6,0)+IF(ISNUMBER(X13),X13*Settings!$H$7,0)+IF(ISNUMBER(Y13),Y13*Settings!$H$8,0)+IF(ISNUMBER(Z13),Z13*Settings!$H$9,0)+IF(ISNUMBER(AA13),AA13*Settings!$H$10,0)+IF(ISNUMBER(AB13),AB13*Settings!$H$11,0)+IF(ISNUMBER(AC13),AC13*Settings!$H$12,0)+IF(ISNUMBER(AD13),AD13*Settings!$H$13,0))/(IF(ISNUMBER(W13),Settings!$H$6,0)+IF(ISNUMBER(X13),Settings!$H$7,0)+IF(ISNUMBER(Y13),Settings!$H$8,0)+IF(ISNUMBER(Z13),Settings!$H$9,0)+IF(ISNUMBER(AA13),Settings!$H$10,0)+IF(ISNUMBER(AB13),Settings!$H$11,0)+IF(ISNUMBER(AC13),Settings!$H$12,0)+IF(ISNUMBER(AD13),Settings!$H$13,0)),0)))</f>
        <v>60</v>
      </c>
      <c r="AF13" s="16" t="str">
        <f>IF(AE13="","",IF(AE13&gt;=Settings!$D$18,"Green",IF(AE13&gt;=Settings!$D$19,"Amber","Red")))</f>
        <v>Red</v>
      </c>
      <c r="AG13" s="18">
        <f t="shared" si="5"/>
        <v>75</v>
      </c>
      <c r="AH13" s="19">
        <f t="shared" si="6"/>
        <v>-15</v>
      </c>
      <c r="AI13" s="25" t="s">
        <v>146</v>
      </c>
    </row>
    <row r="14" spans="1:35" x14ac:dyDescent="0.2">
      <c r="A14" s="12"/>
      <c r="B14" s="30"/>
      <c r="C14" s="16" t="str">
        <f>IF($B14="","",IFERROR(INDEX(Settings!$D$24:$D$48,MATCH($B14,Settings!$C$24:$C$48,0)),""))</f>
        <v/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20" t="str">
        <f t="shared" si="0"/>
        <v/>
      </c>
      <c r="S14" s="21" t="str">
        <f t="shared" si="1"/>
        <v/>
      </c>
      <c r="T14" s="21" t="str">
        <f t="shared" si="2"/>
        <v/>
      </c>
      <c r="U14" s="20" t="str">
        <f t="shared" si="3"/>
        <v/>
      </c>
      <c r="V14" s="20" t="str">
        <f t="shared" si="4"/>
        <v/>
      </c>
      <c r="W14" s="18" t="str">
        <f>IF(OR($B14="",E14=""),"",MAX(0,MIN(100,100*(Settings!$G$6-E14)/(Settings!$G$6-Settings!$F$6))))</f>
        <v/>
      </c>
      <c r="X14" s="18" t="str">
        <f>IF(OR($B14="",R14=""),"",MAX(0,MIN(100,100*(Settings!$G$7-R14)/(Settings!$G$7-Settings!$F$7))))</f>
        <v/>
      </c>
      <c r="Y14" s="18" t="str">
        <f>IF(OR($B14="",S14=""),"",MAX(0,MIN(100,100*(Settings!$G$8-S14)/(Settings!$G$8-Settings!$F$8))))</f>
        <v/>
      </c>
      <c r="Z14" s="18" t="str">
        <f>IF(OR($B14="",T14=""),"",MAX(0,MIN(100,100*(Settings!$G$9-T14)/(Settings!$G$9-Settings!$F$9))))</f>
        <v/>
      </c>
      <c r="AA14" s="18" t="str">
        <f>IF(OR($B14="",J14=""),"",MAX(0,MIN(100,100*(Settings!$G$10-J14)/(Settings!$G$10-Settings!$F$10))))</f>
        <v/>
      </c>
      <c r="AB14" s="18" t="str">
        <f>IF(OR($B14="",K14=""),"",MAX(0,MIN(100,100*(Settings!$G$11-K14)/(Settings!$G$11-Settings!$F$11))))</f>
        <v/>
      </c>
      <c r="AC14" s="18" t="str">
        <f>IF(OR($B14="",U14=""),"",MAX(0,MIN(100,100*(Settings!$G$12-U14)/(Settings!$G$12-Settings!$F$12))))</f>
        <v/>
      </c>
      <c r="AD14" s="18" t="str">
        <f>IF(OR($B14="",V14=""),"",MAX(0,MIN(100,100*(Settings!$G$13-V14)/(Settings!$G$13-Settings!$F$13))))</f>
        <v/>
      </c>
      <c r="AE14" s="17" t="str">
        <f>IF($B14="","",IF((IF(ISNUMBER(W14),Settings!$H$6,0)+IF(ISNUMBER(X14),Settings!$H$7,0)+IF(ISNUMBER(Y14),Settings!$H$8,0)+IF(ISNUMBER(Z14),Settings!$H$9,0)+IF(ISNUMBER(AA14),Settings!$H$10,0)+IF(ISNUMBER(AB14),Settings!$H$11,0)+IF(ISNUMBER(AC14),Settings!$H$12,0)+IF(ISNUMBER(AD14),Settings!$H$13,0))=0,"",ROUND((IF(ISNUMBER(W14),W14*Settings!$H$6,0)+IF(ISNUMBER(X14),X14*Settings!$H$7,0)+IF(ISNUMBER(Y14),Y14*Settings!$H$8,0)+IF(ISNUMBER(Z14),Z14*Settings!$H$9,0)+IF(ISNUMBER(AA14),AA14*Settings!$H$10,0)+IF(ISNUMBER(AB14),AB14*Settings!$H$11,0)+IF(ISNUMBER(AC14),AC14*Settings!$H$12,0)+IF(ISNUMBER(AD14),AD14*Settings!$H$13,0))/(IF(ISNUMBER(W14),Settings!$H$6,0)+IF(ISNUMBER(X14),Settings!$H$7,0)+IF(ISNUMBER(Y14),Settings!$H$8,0)+IF(ISNUMBER(Z14),Settings!$H$9,0)+IF(ISNUMBER(AA14),Settings!$H$10,0)+IF(ISNUMBER(AB14),Settings!$H$11,0)+IF(ISNUMBER(AC14),Settings!$H$12,0)+IF(ISNUMBER(AD14),Settings!$H$13,0)),0)))</f>
        <v/>
      </c>
      <c r="AF14" s="16" t="str">
        <f>IF(AE14="","",IF(AE14&gt;=Settings!$D$18,"Green",IF(AE14&gt;=Settings!$D$19,"Amber","Red")))</f>
        <v/>
      </c>
      <c r="AG14" s="18" t="str">
        <f t="shared" si="5"/>
        <v/>
      </c>
      <c r="AH14" s="19" t="str">
        <f t="shared" si="6"/>
        <v/>
      </c>
      <c r="AI14" s="25"/>
    </row>
    <row r="15" spans="1:35" x14ac:dyDescent="0.2">
      <c r="A15" s="12"/>
      <c r="B15" s="30"/>
      <c r="C15" s="16" t="str">
        <f>IF($B15="","",IFERROR(INDEX(Settings!$D$24:$D$48,MATCH($B15,Settings!$C$24:$C$48,0)),""))</f>
        <v/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20" t="str">
        <f t="shared" si="0"/>
        <v/>
      </c>
      <c r="S15" s="21" t="str">
        <f t="shared" si="1"/>
        <v/>
      </c>
      <c r="T15" s="21" t="str">
        <f t="shared" si="2"/>
        <v/>
      </c>
      <c r="U15" s="20" t="str">
        <f t="shared" si="3"/>
        <v/>
      </c>
      <c r="V15" s="20" t="str">
        <f t="shared" si="4"/>
        <v/>
      </c>
      <c r="W15" s="18" t="str">
        <f>IF(OR($B15="",E15=""),"",MAX(0,MIN(100,100*(Settings!$G$6-E15)/(Settings!$G$6-Settings!$F$6))))</f>
        <v/>
      </c>
      <c r="X15" s="18" t="str">
        <f>IF(OR($B15="",R15=""),"",MAX(0,MIN(100,100*(Settings!$G$7-R15)/(Settings!$G$7-Settings!$F$7))))</f>
        <v/>
      </c>
      <c r="Y15" s="18" t="str">
        <f>IF(OR($B15="",S15=""),"",MAX(0,MIN(100,100*(Settings!$G$8-S15)/(Settings!$G$8-Settings!$F$8))))</f>
        <v/>
      </c>
      <c r="Z15" s="18" t="str">
        <f>IF(OR($B15="",T15=""),"",MAX(0,MIN(100,100*(Settings!$G$9-T15)/(Settings!$G$9-Settings!$F$9))))</f>
        <v/>
      </c>
      <c r="AA15" s="18" t="str">
        <f>IF(OR($B15="",J15=""),"",MAX(0,MIN(100,100*(Settings!$G$10-J15)/(Settings!$G$10-Settings!$F$10))))</f>
        <v/>
      </c>
      <c r="AB15" s="18" t="str">
        <f>IF(OR($B15="",K15=""),"",MAX(0,MIN(100,100*(Settings!$G$11-K15)/(Settings!$G$11-Settings!$F$11))))</f>
        <v/>
      </c>
      <c r="AC15" s="18" t="str">
        <f>IF(OR($B15="",U15=""),"",MAX(0,MIN(100,100*(Settings!$G$12-U15)/(Settings!$G$12-Settings!$F$12))))</f>
        <v/>
      </c>
      <c r="AD15" s="18" t="str">
        <f>IF(OR($B15="",V15=""),"",MAX(0,MIN(100,100*(Settings!$G$13-V15)/(Settings!$G$13-Settings!$F$13))))</f>
        <v/>
      </c>
      <c r="AE15" s="17" t="str">
        <f>IF($B15="","",IF((IF(ISNUMBER(W15),Settings!$H$6,0)+IF(ISNUMBER(X15),Settings!$H$7,0)+IF(ISNUMBER(Y15),Settings!$H$8,0)+IF(ISNUMBER(Z15),Settings!$H$9,0)+IF(ISNUMBER(AA15),Settings!$H$10,0)+IF(ISNUMBER(AB15),Settings!$H$11,0)+IF(ISNUMBER(AC15),Settings!$H$12,0)+IF(ISNUMBER(AD15),Settings!$H$13,0))=0,"",ROUND((IF(ISNUMBER(W15),W15*Settings!$H$6,0)+IF(ISNUMBER(X15),X15*Settings!$H$7,0)+IF(ISNUMBER(Y15),Y15*Settings!$H$8,0)+IF(ISNUMBER(Z15),Z15*Settings!$H$9,0)+IF(ISNUMBER(AA15),AA15*Settings!$H$10,0)+IF(ISNUMBER(AB15),AB15*Settings!$H$11,0)+IF(ISNUMBER(AC15),AC15*Settings!$H$12,0)+IF(ISNUMBER(AD15),AD15*Settings!$H$13,0))/(IF(ISNUMBER(W15),Settings!$H$6,0)+IF(ISNUMBER(X15),Settings!$H$7,0)+IF(ISNUMBER(Y15),Settings!$H$8,0)+IF(ISNUMBER(Z15),Settings!$H$9,0)+IF(ISNUMBER(AA15),Settings!$H$10,0)+IF(ISNUMBER(AB15),Settings!$H$11,0)+IF(ISNUMBER(AC15),Settings!$H$12,0)+IF(ISNUMBER(AD15),Settings!$H$13,0)),0)))</f>
        <v/>
      </c>
      <c r="AF15" s="16" t="str">
        <f>IF(AE15="","",IF(AE15&gt;=Settings!$D$18,"Green",IF(AE15&gt;=Settings!$D$19,"Amber","Red")))</f>
        <v/>
      </c>
      <c r="AG15" s="18" t="str">
        <f t="shared" si="5"/>
        <v/>
      </c>
      <c r="AH15" s="19" t="str">
        <f t="shared" si="6"/>
        <v/>
      </c>
      <c r="AI15" s="25"/>
    </row>
    <row r="16" spans="1:35" x14ac:dyDescent="0.2">
      <c r="A16" s="12"/>
      <c r="B16" s="30"/>
      <c r="C16" s="16" t="str">
        <f>IF($B16="","",IFERROR(INDEX(Settings!$D$24:$D$48,MATCH($B16,Settings!$C$24:$C$48,0)),""))</f>
        <v/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20" t="str">
        <f t="shared" si="0"/>
        <v/>
      </c>
      <c r="S16" s="21" t="str">
        <f t="shared" si="1"/>
        <v/>
      </c>
      <c r="T16" s="21" t="str">
        <f t="shared" si="2"/>
        <v/>
      </c>
      <c r="U16" s="20" t="str">
        <f t="shared" si="3"/>
        <v/>
      </c>
      <c r="V16" s="20" t="str">
        <f t="shared" si="4"/>
        <v/>
      </c>
      <c r="W16" s="18" t="str">
        <f>IF(OR($B16="",E16=""),"",MAX(0,MIN(100,100*(Settings!$G$6-E16)/(Settings!$G$6-Settings!$F$6))))</f>
        <v/>
      </c>
      <c r="X16" s="18" t="str">
        <f>IF(OR($B16="",R16=""),"",MAX(0,MIN(100,100*(Settings!$G$7-R16)/(Settings!$G$7-Settings!$F$7))))</f>
        <v/>
      </c>
      <c r="Y16" s="18" t="str">
        <f>IF(OR($B16="",S16=""),"",MAX(0,MIN(100,100*(Settings!$G$8-S16)/(Settings!$G$8-Settings!$F$8))))</f>
        <v/>
      </c>
      <c r="Z16" s="18" t="str">
        <f>IF(OR($B16="",T16=""),"",MAX(0,MIN(100,100*(Settings!$G$9-T16)/(Settings!$G$9-Settings!$F$9))))</f>
        <v/>
      </c>
      <c r="AA16" s="18" t="str">
        <f>IF(OR($B16="",J16=""),"",MAX(0,MIN(100,100*(Settings!$G$10-J16)/(Settings!$G$10-Settings!$F$10))))</f>
        <v/>
      </c>
      <c r="AB16" s="18" t="str">
        <f>IF(OR($B16="",K16=""),"",MAX(0,MIN(100,100*(Settings!$G$11-K16)/(Settings!$G$11-Settings!$F$11))))</f>
        <v/>
      </c>
      <c r="AC16" s="18" t="str">
        <f>IF(OR($B16="",U16=""),"",MAX(0,MIN(100,100*(Settings!$G$12-U16)/(Settings!$G$12-Settings!$F$12))))</f>
        <v/>
      </c>
      <c r="AD16" s="18" t="str">
        <f>IF(OR($B16="",V16=""),"",MAX(0,MIN(100,100*(Settings!$G$13-V16)/(Settings!$G$13-Settings!$F$13))))</f>
        <v/>
      </c>
      <c r="AE16" s="17" t="str">
        <f>IF($B16="","",IF((IF(ISNUMBER(W16),Settings!$H$6,0)+IF(ISNUMBER(X16),Settings!$H$7,0)+IF(ISNUMBER(Y16),Settings!$H$8,0)+IF(ISNUMBER(Z16),Settings!$H$9,0)+IF(ISNUMBER(AA16),Settings!$H$10,0)+IF(ISNUMBER(AB16),Settings!$H$11,0)+IF(ISNUMBER(AC16),Settings!$H$12,0)+IF(ISNUMBER(AD16),Settings!$H$13,0))=0,"",ROUND((IF(ISNUMBER(W16),W16*Settings!$H$6,0)+IF(ISNUMBER(X16),X16*Settings!$H$7,0)+IF(ISNUMBER(Y16),Y16*Settings!$H$8,0)+IF(ISNUMBER(Z16),Z16*Settings!$H$9,0)+IF(ISNUMBER(AA16),AA16*Settings!$H$10,0)+IF(ISNUMBER(AB16),AB16*Settings!$H$11,0)+IF(ISNUMBER(AC16),AC16*Settings!$H$12,0)+IF(ISNUMBER(AD16),AD16*Settings!$H$13,0))/(IF(ISNUMBER(W16),Settings!$H$6,0)+IF(ISNUMBER(X16),Settings!$H$7,0)+IF(ISNUMBER(Y16),Settings!$H$8,0)+IF(ISNUMBER(Z16),Settings!$H$9,0)+IF(ISNUMBER(AA16),Settings!$H$10,0)+IF(ISNUMBER(AB16),Settings!$H$11,0)+IF(ISNUMBER(AC16),Settings!$H$12,0)+IF(ISNUMBER(AD16),Settings!$H$13,0)),0)))</f>
        <v/>
      </c>
      <c r="AF16" s="16" t="str">
        <f>IF(AE16="","",IF(AE16&gt;=Settings!$D$18,"Green",IF(AE16&gt;=Settings!$D$19,"Amber","Red")))</f>
        <v/>
      </c>
      <c r="AG16" s="18" t="str">
        <f t="shared" si="5"/>
        <v/>
      </c>
      <c r="AH16" s="19" t="str">
        <f t="shared" si="6"/>
        <v/>
      </c>
      <c r="AI16" s="25"/>
    </row>
    <row r="17" spans="1:35" x14ac:dyDescent="0.2">
      <c r="A17" s="12"/>
      <c r="B17" s="30"/>
      <c r="C17" s="16" t="str">
        <f>IF($B17="","",IFERROR(INDEX(Settings!$D$24:$D$48,MATCH($B17,Settings!$C$24:$C$48,0)),""))</f>
        <v/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20" t="str">
        <f t="shared" si="0"/>
        <v/>
      </c>
      <c r="S17" s="21" t="str">
        <f t="shared" si="1"/>
        <v/>
      </c>
      <c r="T17" s="21" t="str">
        <f t="shared" si="2"/>
        <v/>
      </c>
      <c r="U17" s="20" t="str">
        <f t="shared" si="3"/>
        <v/>
      </c>
      <c r="V17" s="20" t="str">
        <f t="shared" si="4"/>
        <v/>
      </c>
      <c r="W17" s="18" t="str">
        <f>IF(OR($B17="",E17=""),"",MAX(0,MIN(100,100*(Settings!$G$6-E17)/(Settings!$G$6-Settings!$F$6))))</f>
        <v/>
      </c>
      <c r="X17" s="18" t="str">
        <f>IF(OR($B17="",R17=""),"",MAX(0,MIN(100,100*(Settings!$G$7-R17)/(Settings!$G$7-Settings!$F$7))))</f>
        <v/>
      </c>
      <c r="Y17" s="18" t="str">
        <f>IF(OR($B17="",S17=""),"",MAX(0,MIN(100,100*(Settings!$G$8-S17)/(Settings!$G$8-Settings!$F$8))))</f>
        <v/>
      </c>
      <c r="Z17" s="18" t="str">
        <f>IF(OR($B17="",T17=""),"",MAX(0,MIN(100,100*(Settings!$G$9-T17)/(Settings!$G$9-Settings!$F$9))))</f>
        <v/>
      </c>
      <c r="AA17" s="18" t="str">
        <f>IF(OR($B17="",J17=""),"",MAX(0,MIN(100,100*(Settings!$G$10-J17)/(Settings!$G$10-Settings!$F$10))))</f>
        <v/>
      </c>
      <c r="AB17" s="18" t="str">
        <f>IF(OR($B17="",K17=""),"",MAX(0,MIN(100,100*(Settings!$G$11-K17)/(Settings!$G$11-Settings!$F$11))))</f>
        <v/>
      </c>
      <c r="AC17" s="18" t="str">
        <f>IF(OR($B17="",U17=""),"",MAX(0,MIN(100,100*(Settings!$G$12-U17)/(Settings!$G$12-Settings!$F$12))))</f>
        <v/>
      </c>
      <c r="AD17" s="18" t="str">
        <f>IF(OR($B17="",V17=""),"",MAX(0,MIN(100,100*(Settings!$G$13-V17)/(Settings!$G$13-Settings!$F$13))))</f>
        <v/>
      </c>
      <c r="AE17" s="17" t="str">
        <f>IF($B17="","",IF((IF(ISNUMBER(W17),Settings!$H$6,0)+IF(ISNUMBER(X17),Settings!$H$7,0)+IF(ISNUMBER(Y17),Settings!$H$8,0)+IF(ISNUMBER(Z17),Settings!$H$9,0)+IF(ISNUMBER(AA17),Settings!$H$10,0)+IF(ISNUMBER(AB17),Settings!$H$11,0)+IF(ISNUMBER(AC17),Settings!$H$12,0)+IF(ISNUMBER(AD17),Settings!$H$13,0))=0,"",ROUND((IF(ISNUMBER(W17),W17*Settings!$H$6,0)+IF(ISNUMBER(X17),X17*Settings!$H$7,0)+IF(ISNUMBER(Y17),Y17*Settings!$H$8,0)+IF(ISNUMBER(Z17),Z17*Settings!$H$9,0)+IF(ISNUMBER(AA17),AA17*Settings!$H$10,0)+IF(ISNUMBER(AB17),AB17*Settings!$H$11,0)+IF(ISNUMBER(AC17),AC17*Settings!$H$12,0)+IF(ISNUMBER(AD17),AD17*Settings!$H$13,0))/(IF(ISNUMBER(W17),Settings!$H$6,0)+IF(ISNUMBER(X17),Settings!$H$7,0)+IF(ISNUMBER(Y17),Settings!$H$8,0)+IF(ISNUMBER(Z17),Settings!$H$9,0)+IF(ISNUMBER(AA17),Settings!$H$10,0)+IF(ISNUMBER(AB17),Settings!$H$11,0)+IF(ISNUMBER(AC17),Settings!$H$12,0)+IF(ISNUMBER(AD17),Settings!$H$13,0)),0)))</f>
        <v/>
      </c>
      <c r="AF17" s="16" t="str">
        <f>IF(AE17="","",IF(AE17&gt;=Settings!$D$18,"Green",IF(AE17&gt;=Settings!$D$19,"Amber","Red")))</f>
        <v/>
      </c>
      <c r="AG17" s="18" t="str">
        <f t="shared" si="5"/>
        <v/>
      </c>
      <c r="AH17" s="19" t="str">
        <f t="shared" si="6"/>
        <v/>
      </c>
      <c r="AI17" s="25"/>
    </row>
    <row r="18" spans="1:35" x14ac:dyDescent="0.2">
      <c r="A18" s="12"/>
      <c r="B18" s="30"/>
      <c r="C18" s="16" t="str">
        <f>IF($B18="","",IFERROR(INDEX(Settings!$D$24:$D$48,MATCH($B18,Settings!$C$24:$C$48,0)),""))</f>
        <v/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20" t="str">
        <f t="shared" si="0"/>
        <v/>
      </c>
      <c r="S18" s="21" t="str">
        <f t="shared" si="1"/>
        <v/>
      </c>
      <c r="T18" s="21" t="str">
        <f t="shared" si="2"/>
        <v/>
      </c>
      <c r="U18" s="20" t="str">
        <f t="shared" si="3"/>
        <v/>
      </c>
      <c r="V18" s="20" t="str">
        <f t="shared" si="4"/>
        <v/>
      </c>
      <c r="W18" s="18" t="str">
        <f>IF(OR($B18="",E18=""),"",MAX(0,MIN(100,100*(Settings!$G$6-E18)/(Settings!$G$6-Settings!$F$6))))</f>
        <v/>
      </c>
      <c r="X18" s="18" t="str">
        <f>IF(OR($B18="",R18=""),"",MAX(0,MIN(100,100*(Settings!$G$7-R18)/(Settings!$G$7-Settings!$F$7))))</f>
        <v/>
      </c>
      <c r="Y18" s="18" t="str">
        <f>IF(OR($B18="",S18=""),"",MAX(0,MIN(100,100*(Settings!$G$8-S18)/(Settings!$G$8-Settings!$F$8))))</f>
        <v/>
      </c>
      <c r="Z18" s="18" t="str">
        <f>IF(OR($B18="",T18=""),"",MAX(0,MIN(100,100*(Settings!$G$9-T18)/(Settings!$G$9-Settings!$F$9))))</f>
        <v/>
      </c>
      <c r="AA18" s="18" t="str">
        <f>IF(OR($B18="",J18=""),"",MAX(0,MIN(100,100*(Settings!$G$10-J18)/(Settings!$G$10-Settings!$F$10))))</f>
        <v/>
      </c>
      <c r="AB18" s="18" t="str">
        <f>IF(OR($B18="",K18=""),"",MAX(0,MIN(100,100*(Settings!$G$11-K18)/(Settings!$G$11-Settings!$F$11))))</f>
        <v/>
      </c>
      <c r="AC18" s="18" t="str">
        <f>IF(OR($B18="",U18=""),"",MAX(0,MIN(100,100*(Settings!$G$12-U18)/(Settings!$G$12-Settings!$F$12))))</f>
        <v/>
      </c>
      <c r="AD18" s="18" t="str">
        <f>IF(OR($B18="",V18=""),"",MAX(0,MIN(100,100*(Settings!$G$13-V18)/(Settings!$G$13-Settings!$F$13))))</f>
        <v/>
      </c>
      <c r="AE18" s="17" t="str">
        <f>IF($B18="","",IF((IF(ISNUMBER(W18),Settings!$H$6,0)+IF(ISNUMBER(X18),Settings!$H$7,0)+IF(ISNUMBER(Y18),Settings!$H$8,0)+IF(ISNUMBER(Z18),Settings!$H$9,0)+IF(ISNUMBER(AA18),Settings!$H$10,0)+IF(ISNUMBER(AB18),Settings!$H$11,0)+IF(ISNUMBER(AC18),Settings!$H$12,0)+IF(ISNUMBER(AD18),Settings!$H$13,0))=0,"",ROUND((IF(ISNUMBER(W18),W18*Settings!$H$6,0)+IF(ISNUMBER(X18),X18*Settings!$H$7,0)+IF(ISNUMBER(Y18),Y18*Settings!$H$8,0)+IF(ISNUMBER(Z18),Z18*Settings!$H$9,0)+IF(ISNUMBER(AA18),AA18*Settings!$H$10,0)+IF(ISNUMBER(AB18),AB18*Settings!$H$11,0)+IF(ISNUMBER(AC18),AC18*Settings!$H$12,0)+IF(ISNUMBER(AD18),AD18*Settings!$H$13,0))/(IF(ISNUMBER(W18),Settings!$H$6,0)+IF(ISNUMBER(X18),Settings!$H$7,0)+IF(ISNUMBER(Y18),Settings!$H$8,0)+IF(ISNUMBER(Z18),Settings!$H$9,0)+IF(ISNUMBER(AA18),Settings!$H$10,0)+IF(ISNUMBER(AB18),Settings!$H$11,0)+IF(ISNUMBER(AC18),Settings!$H$12,0)+IF(ISNUMBER(AD18),Settings!$H$13,0)),0)))</f>
        <v/>
      </c>
      <c r="AF18" s="16" t="str">
        <f>IF(AE18="","",IF(AE18&gt;=Settings!$D$18,"Green",IF(AE18&gt;=Settings!$D$19,"Amber","Red")))</f>
        <v/>
      </c>
      <c r="AG18" s="18" t="str">
        <f t="shared" si="5"/>
        <v/>
      </c>
      <c r="AH18" s="19" t="str">
        <f t="shared" si="6"/>
        <v/>
      </c>
      <c r="AI18" s="25"/>
    </row>
    <row r="19" spans="1:35" x14ac:dyDescent="0.2">
      <c r="A19" s="12"/>
      <c r="B19" s="30"/>
      <c r="C19" s="16" t="str">
        <f>IF($B19="","",IFERROR(INDEX(Settings!$D$24:$D$48,MATCH($B19,Settings!$C$24:$C$48,0)),""))</f>
        <v/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20" t="str">
        <f t="shared" si="0"/>
        <v/>
      </c>
      <c r="S19" s="21" t="str">
        <f t="shared" si="1"/>
        <v/>
      </c>
      <c r="T19" s="21" t="str">
        <f t="shared" si="2"/>
        <v/>
      </c>
      <c r="U19" s="20" t="str">
        <f t="shared" si="3"/>
        <v/>
      </c>
      <c r="V19" s="20" t="str">
        <f t="shared" si="4"/>
        <v/>
      </c>
      <c r="W19" s="18" t="str">
        <f>IF(OR($B19="",E19=""),"",MAX(0,MIN(100,100*(Settings!$G$6-E19)/(Settings!$G$6-Settings!$F$6))))</f>
        <v/>
      </c>
      <c r="X19" s="18" t="str">
        <f>IF(OR($B19="",R19=""),"",MAX(0,MIN(100,100*(Settings!$G$7-R19)/(Settings!$G$7-Settings!$F$7))))</f>
        <v/>
      </c>
      <c r="Y19" s="18" t="str">
        <f>IF(OR($B19="",S19=""),"",MAX(0,MIN(100,100*(Settings!$G$8-S19)/(Settings!$G$8-Settings!$F$8))))</f>
        <v/>
      </c>
      <c r="Z19" s="18" t="str">
        <f>IF(OR($B19="",T19=""),"",MAX(0,MIN(100,100*(Settings!$G$9-T19)/(Settings!$G$9-Settings!$F$9))))</f>
        <v/>
      </c>
      <c r="AA19" s="18" t="str">
        <f>IF(OR($B19="",J19=""),"",MAX(0,MIN(100,100*(Settings!$G$10-J19)/(Settings!$G$10-Settings!$F$10))))</f>
        <v/>
      </c>
      <c r="AB19" s="18" t="str">
        <f>IF(OR($B19="",K19=""),"",MAX(0,MIN(100,100*(Settings!$G$11-K19)/(Settings!$G$11-Settings!$F$11))))</f>
        <v/>
      </c>
      <c r="AC19" s="18" t="str">
        <f>IF(OR($B19="",U19=""),"",MAX(0,MIN(100,100*(Settings!$G$12-U19)/(Settings!$G$12-Settings!$F$12))))</f>
        <v/>
      </c>
      <c r="AD19" s="18" t="str">
        <f>IF(OR($B19="",V19=""),"",MAX(0,MIN(100,100*(Settings!$G$13-V19)/(Settings!$G$13-Settings!$F$13))))</f>
        <v/>
      </c>
      <c r="AE19" s="17" t="str">
        <f>IF($B19="","",IF((IF(ISNUMBER(W19),Settings!$H$6,0)+IF(ISNUMBER(X19),Settings!$H$7,0)+IF(ISNUMBER(Y19),Settings!$H$8,0)+IF(ISNUMBER(Z19),Settings!$H$9,0)+IF(ISNUMBER(AA19),Settings!$H$10,0)+IF(ISNUMBER(AB19),Settings!$H$11,0)+IF(ISNUMBER(AC19),Settings!$H$12,0)+IF(ISNUMBER(AD19),Settings!$H$13,0))=0,"",ROUND((IF(ISNUMBER(W19),W19*Settings!$H$6,0)+IF(ISNUMBER(X19),X19*Settings!$H$7,0)+IF(ISNUMBER(Y19),Y19*Settings!$H$8,0)+IF(ISNUMBER(Z19),Z19*Settings!$H$9,0)+IF(ISNUMBER(AA19),AA19*Settings!$H$10,0)+IF(ISNUMBER(AB19),AB19*Settings!$H$11,0)+IF(ISNUMBER(AC19),AC19*Settings!$H$12,0)+IF(ISNUMBER(AD19),AD19*Settings!$H$13,0))/(IF(ISNUMBER(W19),Settings!$H$6,0)+IF(ISNUMBER(X19),Settings!$H$7,0)+IF(ISNUMBER(Y19),Settings!$H$8,0)+IF(ISNUMBER(Z19),Settings!$H$9,0)+IF(ISNUMBER(AA19),Settings!$H$10,0)+IF(ISNUMBER(AB19),Settings!$H$11,0)+IF(ISNUMBER(AC19),Settings!$H$12,0)+IF(ISNUMBER(AD19),Settings!$H$13,0)),0)))</f>
        <v/>
      </c>
      <c r="AF19" s="16" t="str">
        <f>IF(AE19="","",IF(AE19&gt;=Settings!$D$18,"Green",IF(AE19&gt;=Settings!$D$19,"Amber","Red")))</f>
        <v/>
      </c>
      <c r="AG19" s="18" t="str">
        <f t="shared" si="5"/>
        <v/>
      </c>
      <c r="AH19" s="19" t="str">
        <f t="shared" si="6"/>
        <v/>
      </c>
      <c r="AI19" s="25"/>
    </row>
    <row r="20" spans="1:35" x14ac:dyDescent="0.2">
      <c r="A20" s="12"/>
      <c r="B20" s="30"/>
      <c r="C20" s="16" t="str">
        <f>IF($B20="","",IFERROR(INDEX(Settings!$D$24:$D$48,MATCH($B20,Settings!$C$24:$C$48,0)),""))</f>
        <v/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20" t="str">
        <f t="shared" si="0"/>
        <v/>
      </c>
      <c r="S20" s="21" t="str">
        <f t="shared" si="1"/>
        <v/>
      </c>
      <c r="T20" s="21" t="str">
        <f t="shared" si="2"/>
        <v/>
      </c>
      <c r="U20" s="20" t="str">
        <f t="shared" si="3"/>
        <v/>
      </c>
      <c r="V20" s="20" t="str">
        <f t="shared" si="4"/>
        <v/>
      </c>
      <c r="W20" s="18" t="str">
        <f>IF(OR($B20="",E20=""),"",MAX(0,MIN(100,100*(Settings!$G$6-E20)/(Settings!$G$6-Settings!$F$6))))</f>
        <v/>
      </c>
      <c r="X20" s="18" t="str">
        <f>IF(OR($B20="",R20=""),"",MAX(0,MIN(100,100*(Settings!$G$7-R20)/(Settings!$G$7-Settings!$F$7))))</f>
        <v/>
      </c>
      <c r="Y20" s="18" t="str">
        <f>IF(OR($B20="",S20=""),"",MAX(0,MIN(100,100*(Settings!$G$8-S20)/(Settings!$G$8-Settings!$F$8))))</f>
        <v/>
      </c>
      <c r="Z20" s="18" t="str">
        <f>IF(OR($B20="",T20=""),"",MAX(0,MIN(100,100*(Settings!$G$9-T20)/(Settings!$G$9-Settings!$F$9))))</f>
        <v/>
      </c>
      <c r="AA20" s="18" t="str">
        <f>IF(OR($B20="",J20=""),"",MAX(0,MIN(100,100*(Settings!$G$10-J20)/(Settings!$G$10-Settings!$F$10))))</f>
        <v/>
      </c>
      <c r="AB20" s="18" t="str">
        <f>IF(OR($B20="",K20=""),"",MAX(0,MIN(100,100*(Settings!$G$11-K20)/(Settings!$G$11-Settings!$F$11))))</f>
        <v/>
      </c>
      <c r="AC20" s="18" t="str">
        <f>IF(OR($B20="",U20=""),"",MAX(0,MIN(100,100*(Settings!$G$12-U20)/(Settings!$G$12-Settings!$F$12))))</f>
        <v/>
      </c>
      <c r="AD20" s="18" t="str">
        <f>IF(OR($B20="",V20=""),"",MAX(0,MIN(100,100*(Settings!$G$13-V20)/(Settings!$G$13-Settings!$F$13))))</f>
        <v/>
      </c>
      <c r="AE20" s="17" t="str">
        <f>IF($B20="","",IF((IF(ISNUMBER(W20),Settings!$H$6,0)+IF(ISNUMBER(X20),Settings!$H$7,0)+IF(ISNUMBER(Y20),Settings!$H$8,0)+IF(ISNUMBER(Z20),Settings!$H$9,0)+IF(ISNUMBER(AA20),Settings!$H$10,0)+IF(ISNUMBER(AB20),Settings!$H$11,0)+IF(ISNUMBER(AC20),Settings!$H$12,0)+IF(ISNUMBER(AD20),Settings!$H$13,0))=0,"",ROUND((IF(ISNUMBER(W20),W20*Settings!$H$6,0)+IF(ISNUMBER(X20),X20*Settings!$H$7,0)+IF(ISNUMBER(Y20),Y20*Settings!$H$8,0)+IF(ISNUMBER(Z20),Z20*Settings!$H$9,0)+IF(ISNUMBER(AA20),AA20*Settings!$H$10,0)+IF(ISNUMBER(AB20),AB20*Settings!$H$11,0)+IF(ISNUMBER(AC20),AC20*Settings!$H$12,0)+IF(ISNUMBER(AD20),AD20*Settings!$H$13,0))/(IF(ISNUMBER(W20),Settings!$H$6,0)+IF(ISNUMBER(X20),Settings!$H$7,0)+IF(ISNUMBER(Y20),Settings!$H$8,0)+IF(ISNUMBER(Z20),Settings!$H$9,0)+IF(ISNUMBER(AA20),Settings!$H$10,0)+IF(ISNUMBER(AB20),Settings!$H$11,0)+IF(ISNUMBER(AC20),Settings!$H$12,0)+IF(ISNUMBER(AD20),Settings!$H$13,0)),0)))</f>
        <v/>
      </c>
      <c r="AF20" s="16" t="str">
        <f>IF(AE20="","",IF(AE20&gt;=Settings!$D$18,"Green",IF(AE20&gt;=Settings!$D$19,"Amber","Red")))</f>
        <v/>
      </c>
      <c r="AG20" s="18" t="str">
        <f t="shared" si="5"/>
        <v/>
      </c>
      <c r="AH20" s="19" t="str">
        <f t="shared" si="6"/>
        <v/>
      </c>
      <c r="AI20" s="25"/>
    </row>
    <row r="21" spans="1:35" x14ac:dyDescent="0.2">
      <c r="A21" s="12"/>
      <c r="B21" s="30"/>
      <c r="C21" s="16" t="str">
        <f>IF($B21="","",IFERROR(INDEX(Settings!$D$24:$D$48,MATCH($B21,Settings!$C$24:$C$48,0)),""))</f>
        <v/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20" t="str">
        <f t="shared" si="0"/>
        <v/>
      </c>
      <c r="S21" s="21" t="str">
        <f t="shared" si="1"/>
        <v/>
      </c>
      <c r="T21" s="21" t="str">
        <f t="shared" si="2"/>
        <v/>
      </c>
      <c r="U21" s="20" t="str">
        <f t="shared" si="3"/>
        <v/>
      </c>
      <c r="V21" s="20" t="str">
        <f t="shared" si="4"/>
        <v/>
      </c>
      <c r="W21" s="18" t="str">
        <f>IF(OR($B21="",E21=""),"",MAX(0,MIN(100,100*(Settings!$G$6-E21)/(Settings!$G$6-Settings!$F$6))))</f>
        <v/>
      </c>
      <c r="X21" s="18" t="str">
        <f>IF(OR($B21="",R21=""),"",MAX(0,MIN(100,100*(Settings!$G$7-R21)/(Settings!$G$7-Settings!$F$7))))</f>
        <v/>
      </c>
      <c r="Y21" s="18" t="str">
        <f>IF(OR($B21="",S21=""),"",MAX(0,MIN(100,100*(Settings!$G$8-S21)/(Settings!$G$8-Settings!$F$8))))</f>
        <v/>
      </c>
      <c r="Z21" s="18" t="str">
        <f>IF(OR($B21="",T21=""),"",MAX(0,MIN(100,100*(Settings!$G$9-T21)/(Settings!$G$9-Settings!$F$9))))</f>
        <v/>
      </c>
      <c r="AA21" s="18" t="str">
        <f>IF(OR($B21="",J21=""),"",MAX(0,MIN(100,100*(Settings!$G$10-J21)/(Settings!$G$10-Settings!$F$10))))</f>
        <v/>
      </c>
      <c r="AB21" s="18" t="str">
        <f>IF(OR($B21="",K21=""),"",MAX(0,MIN(100,100*(Settings!$G$11-K21)/(Settings!$G$11-Settings!$F$11))))</f>
        <v/>
      </c>
      <c r="AC21" s="18" t="str">
        <f>IF(OR($B21="",U21=""),"",MAX(0,MIN(100,100*(Settings!$G$12-U21)/(Settings!$G$12-Settings!$F$12))))</f>
        <v/>
      </c>
      <c r="AD21" s="18" t="str">
        <f>IF(OR($B21="",V21=""),"",MAX(0,MIN(100,100*(Settings!$G$13-V21)/(Settings!$G$13-Settings!$F$13))))</f>
        <v/>
      </c>
      <c r="AE21" s="17" t="str">
        <f>IF($B21="","",IF((IF(ISNUMBER(W21),Settings!$H$6,0)+IF(ISNUMBER(X21),Settings!$H$7,0)+IF(ISNUMBER(Y21),Settings!$H$8,0)+IF(ISNUMBER(Z21),Settings!$H$9,0)+IF(ISNUMBER(AA21),Settings!$H$10,0)+IF(ISNUMBER(AB21),Settings!$H$11,0)+IF(ISNUMBER(AC21),Settings!$H$12,0)+IF(ISNUMBER(AD21),Settings!$H$13,0))=0,"",ROUND((IF(ISNUMBER(W21),W21*Settings!$H$6,0)+IF(ISNUMBER(X21),X21*Settings!$H$7,0)+IF(ISNUMBER(Y21),Y21*Settings!$H$8,0)+IF(ISNUMBER(Z21),Z21*Settings!$H$9,0)+IF(ISNUMBER(AA21),AA21*Settings!$H$10,0)+IF(ISNUMBER(AB21),AB21*Settings!$H$11,0)+IF(ISNUMBER(AC21),AC21*Settings!$H$12,0)+IF(ISNUMBER(AD21),AD21*Settings!$H$13,0))/(IF(ISNUMBER(W21),Settings!$H$6,0)+IF(ISNUMBER(X21),Settings!$H$7,0)+IF(ISNUMBER(Y21),Settings!$H$8,0)+IF(ISNUMBER(Z21),Settings!$H$9,0)+IF(ISNUMBER(AA21),Settings!$H$10,0)+IF(ISNUMBER(AB21),Settings!$H$11,0)+IF(ISNUMBER(AC21),Settings!$H$12,0)+IF(ISNUMBER(AD21),Settings!$H$13,0)),0)))</f>
        <v/>
      </c>
      <c r="AF21" s="16" t="str">
        <f>IF(AE21="","",IF(AE21&gt;=Settings!$D$18,"Green",IF(AE21&gt;=Settings!$D$19,"Amber","Red")))</f>
        <v/>
      </c>
      <c r="AG21" s="18" t="str">
        <f t="shared" si="5"/>
        <v/>
      </c>
      <c r="AH21" s="19" t="str">
        <f t="shared" si="6"/>
        <v/>
      </c>
      <c r="AI21" s="25"/>
    </row>
    <row r="22" spans="1:35" x14ac:dyDescent="0.2">
      <c r="A22" s="12"/>
      <c r="B22" s="30"/>
      <c r="C22" s="16" t="str">
        <f>IF($B22="","",IFERROR(INDEX(Settings!$D$24:$D$48,MATCH($B22,Settings!$C$24:$C$48,0)),""))</f>
        <v/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20" t="str">
        <f t="shared" si="0"/>
        <v/>
      </c>
      <c r="S22" s="21" t="str">
        <f t="shared" si="1"/>
        <v/>
      </c>
      <c r="T22" s="21" t="str">
        <f t="shared" si="2"/>
        <v/>
      </c>
      <c r="U22" s="20" t="str">
        <f t="shared" si="3"/>
        <v/>
      </c>
      <c r="V22" s="20" t="str">
        <f t="shared" si="4"/>
        <v/>
      </c>
      <c r="W22" s="18" t="str">
        <f>IF(OR($B22="",E22=""),"",MAX(0,MIN(100,100*(Settings!$G$6-E22)/(Settings!$G$6-Settings!$F$6))))</f>
        <v/>
      </c>
      <c r="X22" s="18" t="str">
        <f>IF(OR($B22="",R22=""),"",MAX(0,MIN(100,100*(Settings!$G$7-R22)/(Settings!$G$7-Settings!$F$7))))</f>
        <v/>
      </c>
      <c r="Y22" s="18" t="str">
        <f>IF(OR($B22="",S22=""),"",MAX(0,MIN(100,100*(Settings!$G$8-S22)/(Settings!$G$8-Settings!$F$8))))</f>
        <v/>
      </c>
      <c r="Z22" s="18" t="str">
        <f>IF(OR($B22="",T22=""),"",MAX(0,MIN(100,100*(Settings!$G$9-T22)/(Settings!$G$9-Settings!$F$9))))</f>
        <v/>
      </c>
      <c r="AA22" s="18" t="str">
        <f>IF(OR($B22="",J22=""),"",MAX(0,MIN(100,100*(Settings!$G$10-J22)/(Settings!$G$10-Settings!$F$10))))</f>
        <v/>
      </c>
      <c r="AB22" s="18" t="str">
        <f>IF(OR($B22="",K22=""),"",MAX(0,MIN(100,100*(Settings!$G$11-K22)/(Settings!$G$11-Settings!$F$11))))</f>
        <v/>
      </c>
      <c r="AC22" s="18" t="str">
        <f>IF(OR($B22="",U22=""),"",MAX(0,MIN(100,100*(Settings!$G$12-U22)/(Settings!$G$12-Settings!$F$12))))</f>
        <v/>
      </c>
      <c r="AD22" s="18" t="str">
        <f>IF(OR($B22="",V22=""),"",MAX(0,MIN(100,100*(Settings!$G$13-V22)/(Settings!$G$13-Settings!$F$13))))</f>
        <v/>
      </c>
      <c r="AE22" s="17" t="str">
        <f>IF($B22="","",IF((IF(ISNUMBER(W22),Settings!$H$6,0)+IF(ISNUMBER(X22),Settings!$H$7,0)+IF(ISNUMBER(Y22),Settings!$H$8,0)+IF(ISNUMBER(Z22),Settings!$H$9,0)+IF(ISNUMBER(AA22),Settings!$H$10,0)+IF(ISNUMBER(AB22),Settings!$H$11,0)+IF(ISNUMBER(AC22),Settings!$H$12,0)+IF(ISNUMBER(AD22),Settings!$H$13,0))=0,"",ROUND((IF(ISNUMBER(W22),W22*Settings!$H$6,0)+IF(ISNUMBER(X22),X22*Settings!$H$7,0)+IF(ISNUMBER(Y22),Y22*Settings!$H$8,0)+IF(ISNUMBER(Z22),Z22*Settings!$H$9,0)+IF(ISNUMBER(AA22),AA22*Settings!$H$10,0)+IF(ISNUMBER(AB22),AB22*Settings!$H$11,0)+IF(ISNUMBER(AC22),AC22*Settings!$H$12,0)+IF(ISNUMBER(AD22),AD22*Settings!$H$13,0))/(IF(ISNUMBER(W22),Settings!$H$6,0)+IF(ISNUMBER(X22),Settings!$H$7,0)+IF(ISNUMBER(Y22),Settings!$H$8,0)+IF(ISNUMBER(Z22),Settings!$H$9,0)+IF(ISNUMBER(AA22),Settings!$H$10,0)+IF(ISNUMBER(AB22),Settings!$H$11,0)+IF(ISNUMBER(AC22),Settings!$H$12,0)+IF(ISNUMBER(AD22),Settings!$H$13,0)),0)))</f>
        <v/>
      </c>
      <c r="AF22" s="16" t="str">
        <f>IF(AE22="","",IF(AE22&gt;=Settings!$D$18,"Green",IF(AE22&gt;=Settings!$D$19,"Amber","Red")))</f>
        <v/>
      </c>
      <c r="AG22" s="18" t="str">
        <f t="shared" si="5"/>
        <v/>
      </c>
      <c r="AH22" s="19" t="str">
        <f t="shared" si="6"/>
        <v/>
      </c>
      <c r="AI22" s="25"/>
    </row>
    <row r="23" spans="1:35" x14ac:dyDescent="0.2">
      <c r="A23" s="12"/>
      <c r="B23" s="30"/>
      <c r="C23" s="16" t="str">
        <f>IF($B23="","",IFERROR(INDEX(Settings!$D$24:$D$48,MATCH($B23,Settings!$C$24:$C$48,0)),""))</f>
        <v/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20" t="str">
        <f t="shared" si="0"/>
        <v/>
      </c>
      <c r="S23" s="21" t="str">
        <f t="shared" si="1"/>
        <v/>
      </c>
      <c r="T23" s="21" t="str">
        <f t="shared" si="2"/>
        <v/>
      </c>
      <c r="U23" s="20" t="str">
        <f t="shared" si="3"/>
        <v/>
      </c>
      <c r="V23" s="20" t="str">
        <f t="shared" si="4"/>
        <v/>
      </c>
      <c r="W23" s="18" t="str">
        <f>IF(OR($B23="",E23=""),"",MAX(0,MIN(100,100*(Settings!$G$6-E23)/(Settings!$G$6-Settings!$F$6))))</f>
        <v/>
      </c>
      <c r="X23" s="18" t="str">
        <f>IF(OR($B23="",R23=""),"",MAX(0,MIN(100,100*(Settings!$G$7-R23)/(Settings!$G$7-Settings!$F$7))))</f>
        <v/>
      </c>
      <c r="Y23" s="18" t="str">
        <f>IF(OR($B23="",S23=""),"",MAX(0,MIN(100,100*(Settings!$G$8-S23)/(Settings!$G$8-Settings!$F$8))))</f>
        <v/>
      </c>
      <c r="Z23" s="18" t="str">
        <f>IF(OR($B23="",T23=""),"",MAX(0,MIN(100,100*(Settings!$G$9-T23)/(Settings!$G$9-Settings!$F$9))))</f>
        <v/>
      </c>
      <c r="AA23" s="18" t="str">
        <f>IF(OR($B23="",J23=""),"",MAX(0,MIN(100,100*(Settings!$G$10-J23)/(Settings!$G$10-Settings!$F$10))))</f>
        <v/>
      </c>
      <c r="AB23" s="18" t="str">
        <f>IF(OR($B23="",K23=""),"",MAX(0,MIN(100,100*(Settings!$G$11-K23)/(Settings!$G$11-Settings!$F$11))))</f>
        <v/>
      </c>
      <c r="AC23" s="18" t="str">
        <f>IF(OR($B23="",U23=""),"",MAX(0,MIN(100,100*(Settings!$G$12-U23)/(Settings!$G$12-Settings!$F$12))))</f>
        <v/>
      </c>
      <c r="AD23" s="18" t="str">
        <f>IF(OR($B23="",V23=""),"",MAX(0,MIN(100,100*(Settings!$G$13-V23)/(Settings!$G$13-Settings!$F$13))))</f>
        <v/>
      </c>
      <c r="AE23" s="17" t="str">
        <f>IF($B23="","",IF((IF(ISNUMBER(W23),Settings!$H$6,0)+IF(ISNUMBER(X23),Settings!$H$7,0)+IF(ISNUMBER(Y23),Settings!$H$8,0)+IF(ISNUMBER(Z23),Settings!$H$9,0)+IF(ISNUMBER(AA23),Settings!$H$10,0)+IF(ISNUMBER(AB23),Settings!$H$11,0)+IF(ISNUMBER(AC23),Settings!$H$12,0)+IF(ISNUMBER(AD23),Settings!$H$13,0))=0,"",ROUND((IF(ISNUMBER(W23),W23*Settings!$H$6,0)+IF(ISNUMBER(X23),X23*Settings!$H$7,0)+IF(ISNUMBER(Y23),Y23*Settings!$H$8,0)+IF(ISNUMBER(Z23),Z23*Settings!$H$9,0)+IF(ISNUMBER(AA23),AA23*Settings!$H$10,0)+IF(ISNUMBER(AB23),AB23*Settings!$H$11,0)+IF(ISNUMBER(AC23),AC23*Settings!$H$12,0)+IF(ISNUMBER(AD23),AD23*Settings!$H$13,0))/(IF(ISNUMBER(W23),Settings!$H$6,0)+IF(ISNUMBER(X23),Settings!$H$7,0)+IF(ISNUMBER(Y23),Settings!$H$8,0)+IF(ISNUMBER(Z23),Settings!$H$9,0)+IF(ISNUMBER(AA23),Settings!$H$10,0)+IF(ISNUMBER(AB23),Settings!$H$11,0)+IF(ISNUMBER(AC23),Settings!$H$12,0)+IF(ISNUMBER(AD23),Settings!$H$13,0)),0)))</f>
        <v/>
      </c>
      <c r="AF23" s="16" t="str">
        <f>IF(AE23="","",IF(AE23&gt;=Settings!$D$18,"Green",IF(AE23&gt;=Settings!$D$19,"Amber","Red")))</f>
        <v/>
      </c>
      <c r="AG23" s="18" t="str">
        <f t="shared" si="5"/>
        <v/>
      </c>
      <c r="AH23" s="19" t="str">
        <f t="shared" si="6"/>
        <v/>
      </c>
      <c r="AI23" s="25"/>
    </row>
    <row r="24" spans="1:35" x14ac:dyDescent="0.2">
      <c r="A24" s="12"/>
      <c r="B24" s="30"/>
      <c r="C24" s="16" t="str">
        <f>IF($B24="","",IFERROR(INDEX(Settings!$D$24:$D$48,MATCH($B24,Settings!$C$24:$C$48,0)),""))</f>
        <v/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20" t="str">
        <f t="shared" si="0"/>
        <v/>
      </c>
      <c r="S24" s="21" t="str">
        <f t="shared" si="1"/>
        <v/>
      </c>
      <c r="T24" s="21" t="str">
        <f t="shared" si="2"/>
        <v/>
      </c>
      <c r="U24" s="20" t="str">
        <f t="shared" si="3"/>
        <v/>
      </c>
      <c r="V24" s="20" t="str">
        <f t="shared" si="4"/>
        <v/>
      </c>
      <c r="W24" s="18" t="str">
        <f>IF(OR($B24="",E24=""),"",MAX(0,MIN(100,100*(Settings!$G$6-E24)/(Settings!$G$6-Settings!$F$6))))</f>
        <v/>
      </c>
      <c r="X24" s="18" t="str">
        <f>IF(OR($B24="",R24=""),"",MAX(0,MIN(100,100*(Settings!$G$7-R24)/(Settings!$G$7-Settings!$F$7))))</f>
        <v/>
      </c>
      <c r="Y24" s="18" t="str">
        <f>IF(OR($B24="",S24=""),"",MAX(0,MIN(100,100*(Settings!$G$8-S24)/(Settings!$G$8-Settings!$F$8))))</f>
        <v/>
      </c>
      <c r="Z24" s="18" t="str">
        <f>IF(OR($B24="",T24=""),"",MAX(0,MIN(100,100*(Settings!$G$9-T24)/(Settings!$G$9-Settings!$F$9))))</f>
        <v/>
      </c>
      <c r="AA24" s="18" t="str">
        <f>IF(OR($B24="",J24=""),"",MAX(0,MIN(100,100*(Settings!$G$10-J24)/(Settings!$G$10-Settings!$F$10))))</f>
        <v/>
      </c>
      <c r="AB24" s="18" t="str">
        <f>IF(OR($B24="",K24=""),"",MAX(0,MIN(100,100*(Settings!$G$11-K24)/(Settings!$G$11-Settings!$F$11))))</f>
        <v/>
      </c>
      <c r="AC24" s="18" t="str">
        <f>IF(OR($B24="",U24=""),"",MAX(0,MIN(100,100*(Settings!$G$12-U24)/(Settings!$G$12-Settings!$F$12))))</f>
        <v/>
      </c>
      <c r="AD24" s="18" t="str">
        <f>IF(OR($B24="",V24=""),"",MAX(0,MIN(100,100*(Settings!$G$13-V24)/(Settings!$G$13-Settings!$F$13))))</f>
        <v/>
      </c>
      <c r="AE24" s="17" t="str">
        <f>IF($B24="","",IF((IF(ISNUMBER(W24),Settings!$H$6,0)+IF(ISNUMBER(X24),Settings!$H$7,0)+IF(ISNUMBER(Y24),Settings!$H$8,0)+IF(ISNUMBER(Z24),Settings!$H$9,0)+IF(ISNUMBER(AA24),Settings!$H$10,0)+IF(ISNUMBER(AB24),Settings!$H$11,0)+IF(ISNUMBER(AC24),Settings!$H$12,0)+IF(ISNUMBER(AD24),Settings!$H$13,0))=0,"",ROUND((IF(ISNUMBER(W24),W24*Settings!$H$6,0)+IF(ISNUMBER(X24),X24*Settings!$H$7,0)+IF(ISNUMBER(Y24),Y24*Settings!$H$8,0)+IF(ISNUMBER(Z24),Z24*Settings!$H$9,0)+IF(ISNUMBER(AA24),AA24*Settings!$H$10,0)+IF(ISNUMBER(AB24),AB24*Settings!$H$11,0)+IF(ISNUMBER(AC24),AC24*Settings!$H$12,0)+IF(ISNUMBER(AD24),AD24*Settings!$H$13,0))/(IF(ISNUMBER(W24),Settings!$H$6,0)+IF(ISNUMBER(X24),Settings!$H$7,0)+IF(ISNUMBER(Y24),Settings!$H$8,0)+IF(ISNUMBER(Z24),Settings!$H$9,0)+IF(ISNUMBER(AA24),Settings!$H$10,0)+IF(ISNUMBER(AB24),Settings!$H$11,0)+IF(ISNUMBER(AC24),Settings!$H$12,0)+IF(ISNUMBER(AD24),Settings!$H$13,0)),0)))</f>
        <v/>
      </c>
      <c r="AF24" s="16" t="str">
        <f>IF(AE24="","",IF(AE24&gt;=Settings!$D$18,"Green",IF(AE24&gt;=Settings!$D$19,"Amber","Red")))</f>
        <v/>
      </c>
      <c r="AG24" s="18" t="str">
        <f t="shared" si="5"/>
        <v/>
      </c>
      <c r="AH24" s="19" t="str">
        <f t="shared" si="6"/>
        <v/>
      </c>
      <c r="AI24" s="25"/>
    </row>
    <row r="25" spans="1:35" x14ac:dyDescent="0.2">
      <c r="A25" s="12"/>
      <c r="B25" s="30"/>
      <c r="C25" s="16" t="str">
        <f>IF($B25="","",IFERROR(INDEX(Settings!$D$24:$D$48,MATCH($B25,Settings!$C$24:$C$48,0)),""))</f>
        <v/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20" t="str">
        <f t="shared" si="0"/>
        <v/>
      </c>
      <c r="S25" s="21" t="str">
        <f t="shared" si="1"/>
        <v/>
      </c>
      <c r="T25" s="21" t="str">
        <f t="shared" si="2"/>
        <v/>
      </c>
      <c r="U25" s="20" t="str">
        <f t="shared" si="3"/>
        <v/>
      </c>
      <c r="V25" s="20" t="str">
        <f t="shared" si="4"/>
        <v/>
      </c>
      <c r="W25" s="18" t="str">
        <f>IF(OR($B25="",E25=""),"",MAX(0,MIN(100,100*(Settings!$G$6-E25)/(Settings!$G$6-Settings!$F$6))))</f>
        <v/>
      </c>
      <c r="X25" s="18" t="str">
        <f>IF(OR($B25="",R25=""),"",MAX(0,MIN(100,100*(Settings!$G$7-R25)/(Settings!$G$7-Settings!$F$7))))</f>
        <v/>
      </c>
      <c r="Y25" s="18" t="str">
        <f>IF(OR($B25="",S25=""),"",MAX(0,MIN(100,100*(Settings!$G$8-S25)/(Settings!$G$8-Settings!$F$8))))</f>
        <v/>
      </c>
      <c r="Z25" s="18" t="str">
        <f>IF(OR($B25="",T25=""),"",MAX(0,MIN(100,100*(Settings!$G$9-T25)/(Settings!$G$9-Settings!$F$9))))</f>
        <v/>
      </c>
      <c r="AA25" s="18" t="str">
        <f>IF(OR($B25="",J25=""),"",MAX(0,MIN(100,100*(Settings!$G$10-J25)/(Settings!$G$10-Settings!$F$10))))</f>
        <v/>
      </c>
      <c r="AB25" s="18" t="str">
        <f>IF(OR($B25="",K25=""),"",MAX(0,MIN(100,100*(Settings!$G$11-K25)/(Settings!$G$11-Settings!$F$11))))</f>
        <v/>
      </c>
      <c r="AC25" s="18" t="str">
        <f>IF(OR($B25="",U25=""),"",MAX(0,MIN(100,100*(Settings!$G$12-U25)/(Settings!$G$12-Settings!$F$12))))</f>
        <v/>
      </c>
      <c r="AD25" s="18" t="str">
        <f>IF(OR($B25="",V25=""),"",MAX(0,MIN(100,100*(Settings!$G$13-V25)/(Settings!$G$13-Settings!$F$13))))</f>
        <v/>
      </c>
      <c r="AE25" s="17" t="str">
        <f>IF($B25="","",IF((IF(ISNUMBER(W25),Settings!$H$6,0)+IF(ISNUMBER(X25),Settings!$H$7,0)+IF(ISNUMBER(Y25),Settings!$H$8,0)+IF(ISNUMBER(Z25),Settings!$H$9,0)+IF(ISNUMBER(AA25),Settings!$H$10,0)+IF(ISNUMBER(AB25),Settings!$H$11,0)+IF(ISNUMBER(AC25),Settings!$H$12,0)+IF(ISNUMBER(AD25),Settings!$H$13,0))=0,"",ROUND((IF(ISNUMBER(W25),W25*Settings!$H$6,0)+IF(ISNUMBER(X25),X25*Settings!$H$7,0)+IF(ISNUMBER(Y25),Y25*Settings!$H$8,0)+IF(ISNUMBER(Z25),Z25*Settings!$H$9,0)+IF(ISNUMBER(AA25),AA25*Settings!$H$10,0)+IF(ISNUMBER(AB25),AB25*Settings!$H$11,0)+IF(ISNUMBER(AC25),AC25*Settings!$H$12,0)+IF(ISNUMBER(AD25),AD25*Settings!$H$13,0))/(IF(ISNUMBER(W25),Settings!$H$6,0)+IF(ISNUMBER(X25),Settings!$H$7,0)+IF(ISNUMBER(Y25),Settings!$H$8,0)+IF(ISNUMBER(Z25),Settings!$H$9,0)+IF(ISNUMBER(AA25),Settings!$H$10,0)+IF(ISNUMBER(AB25),Settings!$H$11,0)+IF(ISNUMBER(AC25),Settings!$H$12,0)+IF(ISNUMBER(AD25),Settings!$H$13,0)),0)))</f>
        <v/>
      </c>
      <c r="AF25" s="16" t="str">
        <f>IF(AE25="","",IF(AE25&gt;=Settings!$D$18,"Green",IF(AE25&gt;=Settings!$D$19,"Amber","Red")))</f>
        <v/>
      </c>
      <c r="AG25" s="18" t="str">
        <f t="shared" si="5"/>
        <v/>
      </c>
      <c r="AH25" s="19" t="str">
        <f t="shared" si="6"/>
        <v/>
      </c>
      <c r="AI25" s="25"/>
    </row>
    <row r="26" spans="1:35" x14ac:dyDescent="0.2">
      <c r="A26" s="12"/>
      <c r="B26" s="30"/>
      <c r="C26" s="16" t="str">
        <f>IF($B26="","",IFERROR(INDEX(Settings!$D$24:$D$48,MATCH($B26,Settings!$C$24:$C$48,0)),""))</f>
        <v/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20" t="str">
        <f t="shared" si="0"/>
        <v/>
      </c>
      <c r="S26" s="21" t="str">
        <f t="shared" si="1"/>
        <v/>
      </c>
      <c r="T26" s="21" t="str">
        <f t="shared" si="2"/>
        <v/>
      </c>
      <c r="U26" s="20" t="str">
        <f t="shared" si="3"/>
        <v/>
      </c>
      <c r="V26" s="20" t="str">
        <f t="shared" si="4"/>
        <v/>
      </c>
      <c r="W26" s="18" t="str">
        <f>IF(OR($B26="",E26=""),"",MAX(0,MIN(100,100*(Settings!$G$6-E26)/(Settings!$G$6-Settings!$F$6))))</f>
        <v/>
      </c>
      <c r="X26" s="18" t="str">
        <f>IF(OR($B26="",R26=""),"",MAX(0,MIN(100,100*(Settings!$G$7-R26)/(Settings!$G$7-Settings!$F$7))))</f>
        <v/>
      </c>
      <c r="Y26" s="18" t="str">
        <f>IF(OR($B26="",S26=""),"",MAX(0,MIN(100,100*(Settings!$G$8-S26)/(Settings!$G$8-Settings!$F$8))))</f>
        <v/>
      </c>
      <c r="Z26" s="18" t="str">
        <f>IF(OR($B26="",T26=""),"",MAX(0,MIN(100,100*(Settings!$G$9-T26)/(Settings!$G$9-Settings!$F$9))))</f>
        <v/>
      </c>
      <c r="AA26" s="18" t="str">
        <f>IF(OR($B26="",J26=""),"",MAX(0,MIN(100,100*(Settings!$G$10-J26)/(Settings!$G$10-Settings!$F$10))))</f>
        <v/>
      </c>
      <c r="AB26" s="18" t="str">
        <f>IF(OR($B26="",K26=""),"",MAX(0,MIN(100,100*(Settings!$G$11-K26)/(Settings!$G$11-Settings!$F$11))))</f>
        <v/>
      </c>
      <c r="AC26" s="18" t="str">
        <f>IF(OR($B26="",U26=""),"",MAX(0,MIN(100,100*(Settings!$G$12-U26)/(Settings!$G$12-Settings!$F$12))))</f>
        <v/>
      </c>
      <c r="AD26" s="18" t="str">
        <f>IF(OR($B26="",V26=""),"",MAX(0,MIN(100,100*(Settings!$G$13-V26)/(Settings!$G$13-Settings!$F$13))))</f>
        <v/>
      </c>
      <c r="AE26" s="17" t="str">
        <f>IF($B26="","",IF((IF(ISNUMBER(W26),Settings!$H$6,0)+IF(ISNUMBER(X26),Settings!$H$7,0)+IF(ISNUMBER(Y26),Settings!$H$8,0)+IF(ISNUMBER(Z26),Settings!$H$9,0)+IF(ISNUMBER(AA26),Settings!$H$10,0)+IF(ISNUMBER(AB26),Settings!$H$11,0)+IF(ISNUMBER(AC26),Settings!$H$12,0)+IF(ISNUMBER(AD26),Settings!$H$13,0))=0,"",ROUND((IF(ISNUMBER(W26),W26*Settings!$H$6,0)+IF(ISNUMBER(X26),X26*Settings!$H$7,0)+IF(ISNUMBER(Y26),Y26*Settings!$H$8,0)+IF(ISNUMBER(Z26),Z26*Settings!$H$9,0)+IF(ISNUMBER(AA26),AA26*Settings!$H$10,0)+IF(ISNUMBER(AB26),AB26*Settings!$H$11,0)+IF(ISNUMBER(AC26),AC26*Settings!$H$12,0)+IF(ISNUMBER(AD26),AD26*Settings!$H$13,0))/(IF(ISNUMBER(W26),Settings!$H$6,0)+IF(ISNUMBER(X26),Settings!$H$7,0)+IF(ISNUMBER(Y26),Settings!$H$8,0)+IF(ISNUMBER(Z26),Settings!$H$9,0)+IF(ISNUMBER(AA26),Settings!$H$10,0)+IF(ISNUMBER(AB26),Settings!$H$11,0)+IF(ISNUMBER(AC26),Settings!$H$12,0)+IF(ISNUMBER(AD26),Settings!$H$13,0)),0)))</f>
        <v/>
      </c>
      <c r="AF26" s="16" t="str">
        <f>IF(AE26="","",IF(AE26&gt;=Settings!$D$18,"Green",IF(AE26&gt;=Settings!$D$19,"Amber","Red")))</f>
        <v/>
      </c>
      <c r="AG26" s="18" t="str">
        <f t="shared" si="5"/>
        <v/>
      </c>
      <c r="AH26" s="19" t="str">
        <f t="shared" si="6"/>
        <v/>
      </c>
      <c r="AI26" s="25"/>
    </row>
    <row r="27" spans="1:35" x14ac:dyDescent="0.2">
      <c r="A27" s="12"/>
      <c r="B27" s="30"/>
      <c r="C27" s="16" t="str">
        <f>IF($B27="","",IFERROR(INDEX(Settings!$D$24:$D$48,MATCH($B27,Settings!$C$24:$C$48,0)),""))</f>
        <v/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20" t="str">
        <f t="shared" si="0"/>
        <v/>
      </c>
      <c r="S27" s="21" t="str">
        <f t="shared" si="1"/>
        <v/>
      </c>
      <c r="T27" s="21" t="str">
        <f t="shared" si="2"/>
        <v/>
      </c>
      <c r="U27" s="20" t="str">
        <f t="shared" si="3"/>
        <v/>
      </c>
      <c r="V27" s="20" t="str">
        <f t="shared" si="4"/>
        <v/>
      </c>
      <c r="W27" s="18" t="str">
        <f>IF(OR($B27="",E27=""),"",MAX(0,MIN(100,100*(Settings!$G$6-E27)/(Settings!$G$6-Settings!$F$6))))</f>
        <v/>
      </c>
      <c r="X27" s="18" t="str">
        <f>IF(OR($B27="",R27=""),"",MAX(0,MIN(100,100*(Settings!$G$7-R27)/(Settings!$G$7-Settings!$F$7))))</f>
        <v/>
      </c>
      <c r="Y27" s="18" t="str">
        <f>IF(OR($B27="",S27=""),"",MAX(0,MIN(100,100*(Settings!$G$8-S27)/(Settings!$G$8-Settings!$F$8))))</f>
        <v/>
      </c>
      <c r="Z27" s="18" t="str">
        <f>IF(OR($B27="",T27=""),"",MAX(0,MIN(100,100*(Settings!$G$9-T27)/(Settings!$G$9-Settings!$F$9))))</f>
        <v/>
      </c>
      <c r="AA27" s="18" t="str">
        <f>IF(OR($B27="",J27=""),"",MAX(0,MIN(100,100*(Settings!$G$10-J27)/(Settings!$G$10-Settings!$F$10))))</f>
        <v/>
      </c>
      <c r="AB27" s="18" t="str">
        <f>IF(OR($B27="",K27=""),"",MAX(0,MIN(100,100*(Settings!$G$11-K27)/(Settings!$G$11-Settings!$F$11))))</f>
        <v/>
      </c>
      <c r="AC27" s="18" t="str">
        <f>IF(OR($B27="",U27=""),"",MAX(0,MIN(100,100*(Settings!$G$12-U27)/(Settings!$G$12-Settings!$F$12))))</f>
        <v/>
      </c>
      <c r="AD27" s="18" t="str">
        <f>IF(OR($B27="",V27=""),"",MAX(0,MIN(100,100*(Settings!$G$13-V27)/(Settings!$G$13-Settings!$F$13))))</f>
        <v/>
      </c>
      <c r="AE27" s="17" t="str">
        <f>IF($B27="","",IF((IF(ISNUMBER(W27),Settings!$H$6,0)+IF(ISNUMBER(X27),Settings!$H$7,0)+IF(ISNUMBER(Y27),Settings!$H$8,0)+IF(ISNUMBER(Z27),Settings!$H$9,0)+IF(ISNUMBER(AA27),Settings!$H$10,0)+IF(ISNUMBER(AB27),Settings!$H$11,0)+IF(ISNUMBER(AC27),Settings!$H$12,0)+IF(ISNUMBER(AD27),Settings!$H$13,0))=0,"",ROUND((IF(ISNUMBER(W27),W27*Settings!$H$6,0)+IF(ISNUMBER(X27),X27*Settings!$H$7,0)+IF(ISNUMBER(Y27),Y27*Settings!$H$8,0)+IF(ISNUMBER(Z27),Z27*Settings!$H$9,0)+IF(ISNUMBER(AA27),AA27*Settings!$H$10,0)+IF(ISNUMBER(AB27),AB27*Settings!$H$11,0)+IF(ISNUMBER(AC27),AC27*Settings!$H$12,0)+IF(ISNUMBER(AD27),AD27*Settings!$H$13,0))/(IF(ISNUMBER(W27),Settings!$H$6,0)+IF(ISNUMBER(X27),Settings!$H$7,0)+IF(ISNUMBER(Y27),Settings!$H$8,0)+IF(ISNUMBER(Z27),Settings!$H$9,0)+IF(ISNUMBER(AA27),Settings!$H$10,0)+IF(ISNUMBER(AB27),Settings!$H$11,0)+IF(ISNUMBER(AC27),Settings!$H$12,0)+IF(ISNUMBER(AD27),Settings!$H$13,0)),0)))</f>
        <v/>
      </c>
      <c r="AF27" s="16" t="str">
        <f>IF(AE27="","",IF(AE27&gt;=Settings!$D$18,"Green",IF(AE27&gt;=Settings!$D$19,"Amber","Red")))</f>
        <v/>
      </c>
      <c r="AG27" s="18" t="str">
        <f t="shared" si="5"/>
        <v/>
      </c>
      <c r="AH27" s="19" t="str">
        <f t="shared" si="6"/>
        <v/>
      </c>
      <c r="AI27" s="25"/>
    </row>
    <row r="28" spans="1:35" x14ac:dyDescent="0.2">
      <c r="A28" s="12"/>
      <c r="B28" s="30"/>
      <c r="C28" s="16" t="str">
        <f>IF($B28="","",IFERROR(INDEX(Settings!$D$24:$D$48,MATCH($B28,Settings!$C$24:$C$48,0)),""))</f>
        <v/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20" t="str">
        <f t="shared" si="0"/>
        <v/>
      </c>
      <c r="S28" s="21" t="str">
        <f t="shared" si="1"/>
        <v/>
      </c>
      <c r="T28" s="21" t="str">
        <f t="shared" si="2"/>
        <v/>
      </c>
      <c r="U28" s="20" t="str">
        <f t="shared" si="3"/>
        <v/>
      </c>
      <c r="V28" s="20" t="str">
        <f t="shared" si="4"/>
        <v/>
      </c>
      <c r="W28" s="18" t="str">
        <f>IF(OR($B28="",E28=""),"",MAX(0,MIN(100,100*(Settings!$G$6-E28)/(Settings!$G$6-Settings!$F$6))))</f>
        <v/>
      </c>
      <c r="X28" s="18" t="str">
        <f>IF(OR($B28="",R28=""),"",MAX(0,MIN(100,100*(Settings!$G$7-R28)/(Settings!$G$7-Settings!$F$7))))</f>
        <v/>
      </c>
      <c r="Y28" s="18" t="str">
        <f>IF(OR($B28="",S28=""),"",MAX(0,MIN(100,100*(Settings!$G$8-S28)/(Settings!$G$8-Settings!$F$8))))</f>
        <v/>
      </c>
      <c r="Z28" s="18" t="str">
        <f>IF(OR($B28="",T28=""),"",MAX(0,MIN(100,100*(Settings!$G$9-T28)/(Settings!$G$9-Settings!$F$9))))</f>
        <v/>
      </c>
      <c r="AA28" s="18" t="str">
        <f>IF(OR($B28="",J28=""),"",MAX(0,MIN(100,100*(Settings!$G$10-J28)/(Settings!$G$10-Settings!$F$10))))</f>
        <v/>
      </c>
      <c r="AB28" s="18" t="str">
        <f>IF(OR($B28="",K28=""),"",MAX(0,MIN(100,100*(Settings!$G$11-K28)/(Settings!$G$11-Settings!$F$11))))</f>
        <v/>
      </c>
      <c r="AC28" s="18" t="str">
        <f>IF(OR($B28="",U28=""),"",MAX(0,MIN(100,100*(Settings!$G$12-U28)/(Settings!$G$12-Settings!$F$12))))</f>
        <v/>
      </c>
      <c r="AD28" s="18" t="str">
        <f>IF(OR($B28="",V28=""),"",MAX(0,MIN(100,100*(Settings!$G$13-V28)/(Settings!$G$13-Settings!$F$13))))</f>
        <v/>
      </c>
      <c r="AE28" s="17" t="str">
        <f>IF($B28="","",IF((IF(ISNUMBER(W28),Settings!$H$6,0)+IF(ISNUMBER(X28),Settings!$H$7,0)+IF(ISNUMBER(Y28),Settings!$H$8,0)+IF(ISNUMBER(Z28),Settings!$H$9,0)+IF(ISNUMBER(AA28),Settings!$H$10,0)+IF(ISNUMBER(AB28),Settings!$H$11,0)+IF(ISNUMBER(AC28),Settings!$H$12,0)+IF(ISNUMBER(AD28),Settings!$H$13,0))=0,"",ROUND((IF(ISNUMBER(W28),W28*Settings!$H$6,0)+IF(ISNUMBER(X28),X28*Settings!$H$7,0)+IF(ISNUMBER(Y28),Y28*Settings!$H$8,0)+IF(ISNUMBER(Z28),Z28*Settings!$H$9,0)+IF(ISNUMBER(AA28),AA28*Settings!$H$10,0)+IF(ISNUMBER(AB28),AB28*Settings!$H$11,0)+IF(ISNUMBER(AC28),AC28*Settings!$H$12,0)+IF(ISNUMBER(AD28),AD28*Settings!$H$13,0))/(IF(ISNUMBER(W28),Settings!$H$6,0)+IF(ISNUMBER(X28),Settings!$H$7,0)+IF(ISNUMBER(Y28),Settings!$H$8,0)+IF(ISNUMBER(Z28),Settings!$H$9,0)+IF(ISNUMBER(AA28),Settings!$H$10,0)+IF(ISNUMBER(AB28),Settings!$H$11,0)+IF(ISNUMBER(AC28),Settings!$H$12,0)+IF(ISNUMBER(AD28),Settings!$H$13,0)),0)))</f>
        <v/>
      </c>
      <c r="AF28" s="16" t="str">
        <f>IF(AE28="","",IF(AE28&gt;=Settings!$D$18,"Green",IF(AE28&gt;=Settings!$D$19,"Amber","Red")))</f>
        <v/>
      </c>
      <c r="AG28" s="18" t="str">
        <f t="shared" si="5"/>
        <v/>
      </c>
      <c r="AH28" s="19" t="str">
        <f t="shared" si="6"/>
        <v/>
      </c>
      <c r="AI28" s="25"/>
    </row>
    <row r="29" spans="1:35" x14ac:dyDescent="0.2">
      <c r="A29" s="12"/>
      <c r="B29" s="30"/>
      <c r="C29" s="16" t="str">
        <f>IF($B29="","",IFERROR(INDEX(Settings!$D$24:$D$48,MATCH($B29,Settings!$C$24:$C$48,0)),""))</f>
        <v/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20" t="str">
        <f t="shared" si="0"/>
        <v/>
      </c>
      <c r="S29" s="21" t="str">
        <f t="shared" si="1"/>
        <v/>
      </c>
      <c r="T29" s="21" t="str">
        <f t="shared" si="2"/>
        <v/>
      </c>
      <c r="U29" s="20" t="str">
        <f t="shared" si="3"/>
        <v/>
      </c>
      <c r="V29" s="20" t="str">
        <f t="shared" si="4"/>
        <v/>
      </c>
      <c r="W29" s="18" t="str">
        <f>IF(OR($B29="",E29=""),"",MAX(0,MIN(100,100*(Settings!$G$6-E29)/(Settings!$G$6-Settings!$F$6))))</f>
        <v/>
      </c>
      <c r="X29" s="18" t="str">
        <f>IF(OR($B29="",R29=""),"",MAX(0,MIN(100,100*(Settings!$G$7-R29)/(Settings!$G$7-Settings!$F$7))))</f>
        <v/>
      </c>
      <c r="Y29" s="18" t="str">
        <f>IF(OR($B29="",S29=""),"",MAX(0,MIN(100,100*(Settings!$G$8-S29)/(Settings!$G$8-Settings!$F$8))))</f>
        <v/>
      </c>
      <c r="Z29" s="18" t="str">
        <f>IF(OR($B29="",T29=""),"",MAX(0,MIN(100,100*(Settings!$G$9-T29)/(Settings!$G$9-Settings!$F$9))))</f>
        <v/>
      </c>
      <c r="AA29" s="18" t="str">
        <f>IF(OR($B29="",J29=""),"",MAX(0,MIN(100,100*(Settings!$G$10-J29)/(Settings!$G$10-Settings!$F$10))))</f>
        <v/>
      </c>
      <c r="AB29" s="18" t="str">
        <f>IF(OR($B29="",K29=""),"",MAX(0,MIN(100,100*(Settings!$G$11-K29)/(Settings!$G$11-Settings!$F$11))))</f>
        <v/>
      </c>
      <c r="AC29" s="18" t="str">
        <f>IF(OR($B29="",U29=""),"",MAX(0,MIN(100,100*(Settings!$G$12-U29)/(Settings!$G$12-Settings!$F$12))))</f>
        <v/>
      </c>
      <c r="AD29" s="18" t="str">
        <f>IF(OR($B29="",V29=""),"",MAX(0,MIN(100,100*(Settings!$G$13-V29)/(Settings!$G$13-Settings!$F$13))))</f>
        <v/>
      </c>
      <c r="AE29" s="17" t="str">
        <f>IF($B29="","",IF((IF(ISNUMBER(W29),Settings!$H$6,0)+IF(ISNUMBER(X29),Settings!$H$7,0)+IF(ISNUMBER(Y29),Settings!$H$8,0)+IF(ISNUMBER(Z29),Settings!$H$9,0)+IF(ISNUMBER(AA29),Settings!$H$10,0)+IF(ISNUMBER(AB29),Settings!$H$11,0)+IF(ISNUMBER(AC29),Settings!$H$12,0)+IF(ISNUMBER(AD29),Settings!$H$13,0))=0,"",ROUND((IF(ISNUMBER(W29),W29*Settings!$H$6,0)+IF(ISNUMBER(X29),X29*Settings!$H$7,0)+IF(ISNUMBER(Y29),Y29*Settings!$H$8,0)+IF(ISNUMBER(Z29),Z29*Settings!$H$9,0)+IF(ISNUMBER(AA29),AA29*Settings!$H$10,0)+IF(ISNUMBER(AB29),AB29*Settings!$H$11,0)+IF(ISNUMBER(AC29),AC29*Settings!$H$12,0)+IF(ISNUMBER(AD29),AD29*Settings!$H$13,0))/(IF(ISNUMBER(W29),Settings!$H$6,0)+IF(ISNUMBER(X29),Settings!$H$7,0)+IF(ISNUMBER(Y29),Settings!$H$8,0)+IF(ISNUMBER(Z29),Settings!$H$9,0)+IF(ISNUMBER(AA29),Settings!$H$10,0)+IF(ISNUMBER(AB29),Settings!$H$11,0)+IF(ISNUMBER(AC29),Settings!$H$12,0)+IF(ISNUMBER(AD29),Settings!$H$13,0)),0)))</f>
        <v/>
      </c>
      <c r="AF29" s="16" t="str">
        <f>IF(AE29="","",IF(AE29&gt;=Settings!$D$18,"Green",IF(AE29&gt;=Settings!$D$19,"Amber","Red")))</f>
        <v/>
      </c>
      <c r="AG29" s="18" t="str">
        <f t="shared" si="5"/>
        <v/>
      </c>
      <c r="AH29" s="19" t="str">
        <f t="shared" si="6"/>
        <v/>
      </c>
      <c r="AI29" s="25"/>
    </row>
    <row r="30" spans="1:35" x14ac:dyDescent="0.2">
      <c r="A30" s="12"/>
      <c r="B30" s="30"/>
      <c r="C30" s="16" t="str">
        <f>IF($B30="","",IFERROR(INDEX(Settings!$D$24:$D$48,MATCH($B30,Settings!$C$24:$C$48,0)),""))</f>
        <v/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20" t="str">
        <f t="shared" si="0"/>
        <v/>
      </c>
      <c r="S30" s="21" t="str">
        <f t="shared" si="1"/>
        <v/>
      </c>
      <c r="T30" s="21" t="str">
        <f t="shared" si="2"/>
        <v/>
      </c>
      <c r="U30" s="20" t="str">
        <f t="shared" si="3"/>
        <v/>
      </c>
      <c r="V30" s="20" t="str">
        <f t="shared" si="4"/>
        <v/>
      </c>
      <c r="W30" s="18" t="str">
        <f>IF(OR($B30="",E30=""),"",MAX(0,MIN(100,100*(Settings!$G$6-E30)/(Settings!$G$6-Settings!$F$6))))</f>
        <v/>
      </c>
      <c r="X30" s="18" t="str">
        <f>IF(OR($B30="",R30=""),"",MAX(0,MIN(100,100*(Settings!$G$7-R30)/(Settings!$G$7-Settings!$F$7))))</f>
        <v/>
      </c>
      <c r="Y30" s="18" t="str">
        <f>IF(OR($B30="",S30=""),"",MAX(0,MIN(100,100*(Settings!$G$8-S30)/(Settings!$G$8-Settings!$F$8))))</f>
        <v/>
      </c>
      <c r="Z30" s="18" t="str">
        <f>IF(OR($B30="",T30=""),"",MAX(0,MIN(100,100*(Settings!$G$9-T30)/(Settings!$G$9-Settings!$F$9))))</f>
        <v/>
      </c>
      <c r="AA30" s="18" t="str">
        <f>IF(OR($B30="",J30=""),"",MAX(0,MIN(100,100*(Settings!$G$10-J30)/(Settings!$G$10-Settings!$F$10))))</f>
        <v/>
      </c>
      <c r="AB30" s="18" t="str">
        <f>IF(OR($B30="",K30=""),"",MAX(0,MIN(100,100*(Settings!$G$11-K30)/(Settings!$G$11-Settings!$F$11))))</f>
        <v/>
      </c>
      <c r="AC30" s="18" t="str">
        <f>IF(OR($B30="",U30=""),"",MAX(0,MIN(100,100*(Settings!$G$12-U30)/(Settings!$G$12-Settings!$F$12))))</f>
        <v/>
      </c>
      <c r="AD30" s="18" t="str">
        <f>IF(OR($B30="",V30=""),"",MAX(0,MIN(100,100*(Settings!$G$13-V30)/(Settings!$G$13-Settings!$F$13))))</f>
        <v/>
      </c>
      <c r="AE30" s="17" t="str">
        <f>IF($B30="","",IF((IF(ISNUMBER(W30),Settings!$H$6,0)+IF(ISNUMBER(X30),Settings!$H$7,0)+IF(ISNUMBER(Y30),Settings!$H$8,0)+IF(ISNUMBER(Z30),Settings!$H$9,0)+IF(ISNUMBER(AA30),Settings!$H$10,0)+IF(ISNUMBER(AB30),Settings!$H$11,0)+IF(ISNUMBER(AC30),Settings!$H$12,0)+IF(ISNUMBER(AD30),Settings!$H$13,0))=0,"",ROUND((IF(ISNUMBER(W30),W30*Settings!$H$6,0)+IF(ISNUMBER(X30),X30*Settings!$H$7,0)+IF(ISNUMBER(Y30),Y30*Settings!$H$8,0)+IF(ISNUMBER(Z30),Z30*Settings!$H$9,0)+IF(ISNUMBER(AA30),AA30*Settings!$H$10,0)+IF(ISNUMBER(AB30),AB30*Settings!$H$11,0)+IF(ISNUMBER(AC30),AC30*Settings!$H$12,0)+IF(ISNUMBER(AD30),AD30*Settings!$H$13,0))/(IF(ISNUMBER(W30),Settings!$H$6,0)+IF(ISNUMBER(X30),Settings!$H$7,0)+IF(ISNUMBER(Y30),Settings!$H$8,0)+IF(ISNUMBER(Z30),Settings!$H$9,0)+IF(ISNUMBER(AA30),Settings!$H$10,0)+IF(ISNUMBER(AB30),Settings!$H$11,0)+IF(ISNUMBER(AC30),Settings!$H$12,0)+IF(ISNUMBER(AD30),Settings!$H$13,0)),0)))</f>
        <v/>
      </c>
      <c r="AF30" s="16" t="str">
        <f>IF(AE30="","",IF(AE30&gt;=Settings!$D$18,"Green",IF(AE30&gt;=Settings!$D$19,"Amber","Red")))</f>
        <v/>
      </c>
      <c r="AG30" s="18" t="str">
        <f t="shared" si="5"/>
        <v/>
      </c>
      <c r="AH30" s="19" t="str">
        <f t="shared" si="6"/>
        <v/>
      </c>
      <c r="AI30" s="25"/>
    </row>
    <row r="31" spans="1:35" x14ac:dyDescent="0.2">
      <c r="A31" s="12"/>
      <c r="B31" s="30"/>
      <c r="C31" s="16" t="str">
        <f>IF($B31="","",IFERROR(INDEX(Settings!$D$24:$D$48,MATCH($B31,Settings!$C$24:$C$48,0)),""))</f>
        <v/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20" t="str">
        <f t="shared" si="0"/>
        <v/>
      </c>
      <c r="S31" s="21" t="str">
        <f t="shared" si="1"/>
        <v/>
      </c>
      <c r="T31" s="21" t="str">
        <f t="shared" si="2"/>
        <v/>
      </c>
      <c r="U31" s="20" t="str">
        <f t="shared" si="3"/>
        <v/>
      </c>
      <c r="V31" s="20" t="str">
        <f t="shared" si="4"/>
        <v/>
      </c>
      <c r="W31" s="18" t="str">
        <f>IF(OR($B31="",E31=""),"",MAX(0,MIN(100,100*(Settings!$G$6-E31)/(Settings!$G$6-Settings!$F$6))))</f>
        <v/>
      </c>
      <c r="X31" s="18" t="str">
        <f>IF(OR($B31="",R31=""),"",MAX(0,MIN(100,100*(Settings!$G$7-R31)/(Settings!$G$7-Settings!$F$7))))</f>
        <v/>
      </c>
      <c r="Y31" s="18" t="str">
        <f>IF(OR($B31="",S31=""),"",MAX(0,MIN(100,100*(Settings!$G$8-S31)/(Settings!$G$8-Settings!$F$8))))</f>
        <v/>
      </c>
      <c r="Z31" s="18" t="str">
        <f>IF(OR($B31="",T31=""),"",MAX(0,MIN(100,100*(Settings!$G$9-T31)/(Settings!$G$9-Settings!$F$9))))</f>
        <v/>
      </c>
      <c r="AA31" s="18" t="str">
        <f>IF(OR($B31="",J31=""),"",MAX(0,MIN(100,100*(Settings!$G$10-J31)/(Settings!$G$10-Settings!$F$10))))</f>
        <v/>
      </c>
      <c r="AB31" s="18" t="str">
        <f>IF(OR($B31="",K31=""),"",MAX(0,MIN(100,100*(Settings!$G$11-K31)/(Settings!$G$11-Settings!$F$11))))</f>
        <v/>
      </c>
      <c r="AC31" s="18" t="str">
        <f>IF(OR($B31="",U31=""),"",MAX(0,MIN(100,100*(Settings!$G$12-U31)/(Settings!$G$12-Settings!$F$12))))</f>
        <v/>
      </c>
      <c r="AD31" s="18" t="str">
        <f>IF(OR($B31="",V31=""),"",MAX(0,MIN(100,100*(Settings!$G$13-V31)/(Settings!$G$13-Settings!$F$13))))</f>
        <v/>
      </c>
      <c r="AE31" s="17" t="str">
        <f>IF($B31="","",IF((IF(ISNUMBER(W31),Settings!$H$6,0)+IF(ISNUMBER(X31),Settings!$H$7,0)+IF(ISNUMBER(Y31),Settings!$H$8,0)+IF(ISNUMBER(Z31),Settings!$H$9,0)+IF(ISNUMBER(AA31),Settings!$H$10,0)+IF(ISNUMBER(AB31),Settings!$H$11,0)+IF(ISNUMBER(AC31),Settings!$H$12,0)+IF(ISNUMBER(AD31),Settings!$H$13,0))=0,"",ROUND((IF(ISNUMBER(W31),W31*Settings!$H$6,0)+IF(ISNUMBER(X31),X31*Settings!$H$7,0)+IF(ISNUMBER(Y31),Y31*Settings!$H$8,0)+IF(ISNUMBER(Z31),Z31*Settings!$H$9,0)+IF(ISNUMBER(AA31),AA31*Settings!$H$10,0)+IF(ISNUMBER(AB31),AB31*Settings!$H$11,0)+IF(ISNUMBER(AC31),AC31*Settings!$H$12,0)+IF(ISNUMBER(AD31),AD31*Settings!$H$13,0))/(IF(ISNUMBER(W31),Settings!$H$6,0)+IF(ISNUMBER(X31),Settings!$H$7,0)+IF(ISNUMBER(Y31),Settings!$H$8,0)+IF(ISNUMBER(Z31),Settings!$H$9,0)+IF(ISNUMBER(AA31),Settings!$H$10,0)+IF(ISNUMBER(AB31),Settings!$H$11,0)+IF(ISNUMBER(AC31),Settings!$H$12,0)+IF(ISNUMBER(AD31),Settings!$H$13,0)),0)))</f>
        <v/>
      </c>
      <c r="AF31" s="16" t="str">
        <f>IF(AE31="","",IF(AE31&gt;=Settings!$D$18,"Green",IF(AE31&gt;=Settings!$D$19,"Amber","Red")))</f>
        <v/>
      </c>
      <c r="AG31" s="18" t="str">
        <f t="shared" si="5"/>
        <v/>
      </c>
      <c r="AH31" s="19" t="str">
        <f t="shared" si="6"/>
        <v/>
      </c>
      <c r="AI31" s="25"/>
    </row>
    <row r="32" spans="1:35" x14ac:dyDescent="0.2">
      <c r="A32" s="12"/>
      <c r="B32" s="30"/>
      <c r="C32" s="16" t="str">
        <f>IF($B32="","",IFERROR(INDEX(Settings!$D$24:$D$48,MATCH($B32,Settings!$C$24:$C$48,0)),""))</f>
        <v/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20" t="str">
        <f t="shared" si="0"/>
        <v/>
      </c>
      <c r="S32" s="21" t="str">
        <f t="shared" si="1"/>
        <v/>
      </c>
      <c r="T32" s="21" t="str">
        <f t="shared" si="2"/>
        <v/>
      </c>
      <c r="U32" s="20" t="str">
        <f t="shared" si="3"/>
        <v/>
      </c>
      <c r="V32" s="20" t="str">
        <f t="shared" si="4"/>
        <v/>
      </c>
      <c r="W32" s="18" t="str">
        <f>IF(OR($B32="",E32=""),"",MAX(0,MIN(100,100*(Settings!$G$6-E32)/(Settings!$G$6-Settings!$F$6))))</f>
        <v/>
      </c>
      <c r="X32" s="18" t="str">
        <f>IF(OR($B32="",R32=""),"",MAX(0,MIN(100,100*(Settings!$G$7-R32)/(Settings!$G$7-Settings!$F$7))))</f>
        <v/>
      </c>
      <c r="Y32" s="18" t="str">
        <f>IF(OR($B32="",S32=""),"",MAX(0,MIN(100,100*(Settings!$G$8-S32)/(Settings!$G$8-Settings!$F$8))))</f>
        <v/>
      </c>
      <c r="Z32" s="18" t="str">
        <f>IF(OR($B32="",T32=""),"",MAX(0,MIN(100,100*(Settings!$G$9-T32)/(Settings!$G$9-Settings!$F$9))))</f>
        <v/>
      </c>
      <c r="AA32" s="18" t="str">
        <f>IF(OR($B32="",J32=""),"",MAX(0,MIN(100,100*(Settings!$G$10-J32)/(Settings!$G$10-Settings!$F$10))))</f>
        <v/>
      </c>
      <c r="AB32" s="18" t="str">
        <f>IF(OR($B32="",K32=""),"",MAX(0,MIN(100,100*(Settings!$G$11-K32)/(Settings!$G$11-Settings!$F$11))))</f>
        <v/>
      </c>
      <c r="AC32" s="18" t="str">
        <f>IF(OR($B32="",U32=""),"",MAX(0,MIN(100,100*(Settings!$G$12-U32)/(Settings!$G$12-Settings!$F$12))))</f>
        <v/>
      </c>
      <c r="AD32" s="18" t="str">
        <f>IF(OR($B32="",V32=""),"",MAX(0,MIN(100,100*(Settings!$G$13-V32)/(Settings!$G$13-Settings!$F$13))))</f>
        <v/>
      </c>
      <c r="AE32" s="17" t="str">
        <f>IF($B32="","",IF((IF(ISNUMBER(W32),Settings!$H$6,0)+IF(ISNUMBER(X32),Settings!$H$7,0)+IF(ISNUMBER(Y32),Settings!$H$8,0)+IF(ISNUMBER(Z32),Settings!$H$9,0)+IF(ISNUMBER(AA32),Settings!$H$10,0)+IF(ISNUMBER(AB32),Settings!$H$11,0)+IF(ISNUMBER(AC32),Settings!$H$12,0)+IF(ISNUMBER(AD32),Settings!$H$13,0))=0,"",ROUND((IF(ISNUMBER(W32),W32*Settings!$H$6,0)+IF(ISNUMBER(X32),X32*Settings!$H$7,0)+IF(ISNUMBER(Y32),Y32*Settings!$H$8,0)+IF(ISNUMBER(Z32),Z32*Settings!$H$9,0)+IF(ISNUMBER(AA32),AA32*Settings!$H$10,0)+IF(ISNUMBER(AB32),AB32*Settings!$H$11,0)+IF(ISNUMBER(AC32),AC32*Settings!$H$12,0)+IF(ISNUMBER(AD32),AD32*Settings!$H$13,0))/(IF(ISNUMBER(W32),Settings!$H$6,0)+IF(ISNUMBER(X32),Settings!$H$7,0)+IF(ISNUMBER(Y32),Settings!$H$8,0)+IF(ISNUMBER(Z32),Settings!$H$9,0)+IF(ISNUMBER(AA32),Settings!$H$10,0)+IF(ISNUMBER(AB32),Settings!$H$11,0)+IF(ISNUMBER(AC32),Settings!$H$12,0)+IF(ISNUMBER(AD32),Settings!$H$13,0)),0)))</f>
        <v/>
      </c>
      <c r="AF32" s="16" t="str">
        <f>IF(AE32="","",IF(AE32&gt;=Settings!$D$18,"Green",IF(AE32&gt;=Settings!$D$19,"Amber","Red")))</f>
        <v/>
      </c>
      <c r="AG32" s="18" t="str">
        <f t="shared" si="5"/>
        <v/>
      </c>
      <c r="AH32" s="19" t="str">
        <f t="shared" si="6"/>
        <v/>
      </c>
      <c r="AI32" s="25"/>
    </row>
    <row r="33" spans="1:35" x14ac:dyDescent="0.2">
      <c r="A33" s="12"/>
      <c r="B33" s="30"/>
      <c r="C33" s="16" t="str">
        <f>IF($B33="","",IFERROR(INDEX(Settings!$D$24:$D$48,MATCH($B33,Settings!$C$24:$C$48,0)),""))</f>
        <v/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20" t="str">
        <f t="shared" si="0"/>
        <v/>
      </c>
      <c r="S33" s="21" t="str">
        <f t="shared" si="1"/>
        <v/>
      </c>
      <c r="T33" s="21" t="str">
        <f t="shared" si="2"/>
        <v/>
      </c>
      <c r="U33" s="20" t="str">
        <f t="shared" si="3"/>
        <v/>
      </c>
      <c r="V33" s="20" t="str">
        <f t="shared" si="4"/>
        <v/>
      </c>
      <c r="W33" s="18" t="str">
        <f>IF(OR($B33="",E33=""),"",MAX(0,MIN(100,100*(Settings!$G$6-E33)/(Settings!$G$6-Settings!$F$6))))</f>
        <v/>
      </c>
      <c r="X33" s="18" t="str">
        <f>IF(OR($B33="",R33=""),"",MAX(0,MIN(100,100*(Settings!$G$7-R33)/(Settings!$G$7-Settings!$F$7))))</f>
        <v/>
      </c>
      <c r="Y33" s="18" t="str">
        <f>IF(OR($B33="",S33=""),"",MAX(0,MIN(100,100*(Settings!$G$8-S33)/(Settings!$G$8-Settings!$F$8))))</f>
        <v/>
      </c>
      <c r="Z33" s="18" t="str">
        <f>IF(OR($B33="",T33=""),"",MAX(0,MIN(100,100*(Settings!$G$9-T33)/(Settings!$G$9-Settings!$F$9))))</f>
        <v/>
      </c>
      <c r="AA33" s="18" t="str">
        <f>IF(OR($B33="",J33=""),"",MAX(0,MIN(100,100*(Settings!$G$10-J33)/(Settings!$G$10-Settings!$F$10))))</f>
        <v/>
      </c>
      <c r="AB33" s="18" t="str">
        <f>IF(OR($B33="",K33=""),"",MAX(0,MIN(100,100*(Settings!$G$11-K33)/(Settings!$G$11-Settings!$F$11))))</f>
        <v/>
      </c>
      <c r="AC33" s="18" t="str">
        <f>IF(OR($B33="",U33=""),"",MAX(0,MIN(100,100*(Settings!$G$12-U33)/(Settings!$G$12-Settings!$F$12))))</f>
        <v/>
      </c>
      <c r="AD33" s="18" t="str">
        <f>IF(OR($B33="",V33=""),"",MAX(0,MIN(100,100*(Settings!$G$13-V33)/(Settings!$G$13-Settings!$F$13))))</f>
        <v/>
      </c>
      <c r="AE33" s="17" t="str">
        <f>IF($B33="","",IF((IF(ISNUMBER(W33),Settings!$H$6,0)+IF(ISNUMBER(X33),Settings!$H$7,0)+IF(ISNUMBER(Y33),Settings!$H$8,0)+IF(ISNUMBER(Z33),Settings!$H$9,0)+IF(ISNUMBER(AA33),Settings!$H$10,0)+IF(ISNUMBER(AB33),Settings!$H$11,0)+IF(ISNUMBER(AC33),Settings!$H$12,0)+IF(ISNUMBER(AD33),Settings!$H$13,0))=0,"",ROUND((IF(ISNUMBER(W33),W33*Settings!$H$6,0)+IF(ISNUMBER(X33),X33*Settings!$H$7,0)+IF(ISNUMBER(Y33),Y33*Settings!$H$8,0)+IF(ISNUMBER(Z33),Z33*Settings!$H$9,0)+IF(ISNUMBER(AA33),AA33*Settings!$H$10,0)+IF(ISNUMBER(AB33),AB33*Settings!$H$11,0)+IF(ISNUMBER(AC33),AC33*Settings!$H$12,0)+IF(ISNUMBER(AD33),AD33*Settings!$H$13,0))/(IF(ISNUMBER(W33),Settings!$H$6,0)+IF(ISNUMBER(X33),Settings!$H$7,0)+IF(ISNUMBER(Y33),Settings!$H$8,0)+IF(ISNUMBER(Z33),Settings!$H$9,0)+IF(ISNUMBER(AA33),Settings!$H$10,0)+IF(ISNUMBER(AB33),Settings!$H$11,0)+IF(ISNUMBER(AC33),Settings!$H$12,0)+IF(ISNUMBER(AD33),Settings!$H$13,0)),0)))</f>
        <v/>
      </c>
      <c r="AF33" s="16" t="str">
        <f>IF(AE33="","",IF(AE33&gt;=Settings!$D$18,"Green",IF(AE33&gt;=Settings!$D$19,"Amber","Red")))</f>
        <v/>
      </c>
      <c r="AG33" s="18" t="str">
        <f t="shared" si="5"/>
        <v/>
      </c>
      <c r="AH33" s="19" t="str">
        <f t="shared" si="6"/>
        <v/>
      </c>
      <c r="AI33" s="25"/>
    </row>
    <row r="34" spans="1:35" x14ac:dyDescent="0.2">
      <c r="A34" s="12"/>
      <c r="B34" s="30"/>
      <c r="C34" s="16" t="str">
        <f>IF($B34="","",IFERROR(INDEX(Settings!$D$24:$D$48,MATCH($B34,Settings!$C$24:$C$48,0)),""))</f>
        <v/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20" t="str">
        <f t="shared" si="0"/>
        <v/>
      </c>
      <c r="S34" s="21" t="str">
        <f t="shared" si="1"/>
        <v/>
      </c>
      <c r="T34" s="21" t="str">
        <f t="shared" si="2"/>
        <v/>
      </c>
      <c r="U34" s="20" t="str">
        <f t="shared" si="3"/>
        <v/>
      </c>
      <c r="V34" s="20" t="str">
        <f t="shared" si="4"/>
        <v/>
      </c>
      <c r="W34" s="18" t="str">
        <f>IF(OR($B34="",E34=""),"",MAX(0,MIN(100,100*(Settings!$G$6-E34)/(Settings!$G$6-Settings!$F$6))))</f>
        <v/>
      </c>
      <c r="X34" s="18" t="str">
        <f>IF(OR($B34="",R34=""),"",MAX(0,MIN(100,100*(Settings!$G$7-R34)/(Settings!$G$7-Settings!$F$7))))</f>
        <v/>
      </c>
      <c r="Y34" s="18" t="str">
        <f>IF(OR($B34="",S34=""),"",MAX(0,MIN(100,100*(Settings!$G$8-S34)/(Settings!$G$8-Settings!$F$8))))</f>
        <v/>
      </c>
      <c r="Z34" s="18" t="str">
        <f>IF(OR($B34="",T34=""),"",MAX(0,MIN(100,100*(Settings!$G$9-T34)/(Settings!$G$9-Settings!$F$9))))</f>
        <v/>
      </c>
      <c r="AA34" s="18" t="str">
        <f>IF(OR($B34="",J34=""),"",MAX(0,MIN(100,100*(Settings!$G$10-J34)/(Settings!$G$10-Settings!$F$10))))</f>
        <v/>
      </c>
      <c r="AB34" s="18" t="str">
        <f>IF(OR($B34="",K34=""),"",MAX(0,MIN(100,100*(Settings!$G$11-K34)/(Settings!$G$11-Settings!$F$11))))</f>
        <v/>
      </c>
      <c r="AC34" s="18" t="str">
        <f>IF(OR($B34="",U34=""),"",MAX(0,MIN(100,100*(Settings!$G$12-U34)/(Settings!$G$12-Settings!$F$12))))</f>
        <v/>
      </c>
      <c r="AD34" s="18" t="str">
        <f>IF(OR($B34="",V34=""),"",MAX(0,MIN(100,100*(Settings!$G$13-V34)/(Settings!$G$13-Settings!$F$13))))</f>
        <v/>
      </c>
      <c r="AE34" s="17" t="str">
        <f>IF($B34="","",IF((IF(ISNUMBER(W34),Settings!$H$6,0)+IF(ISNUMBER(X34),Settings!$H$7,0)+IF(ISNUMBER(Y34),Settings!$H$8,0)+IF(ISNUMBER(Z34),Settings!$H$9,0)+IF(ISNUMBER(AA34),Settings!$H$10,0)+IF(ISNUMBER(AB34),Settings!$H$11,0)+IF(ISNUMBER(AC34),Settings!$H$12,0)+IF(ISNUMBER(AD34),Settings!$H$13,0))=0,"",ROUND((IF(ISNUMBER(W34),W34*Settings!$H$6,0)+IF(ISNUMBER(X34),X34*Settings!$H$7,0)+IF(ISNUMBER(Y34),Y34*Settings!$H$8,0)+IF(ISNUMBER(Z34),Z34*Settings!$H$9,0)+IF(ISNUMBER(AA34),AA34*Settings!$H$10,0)+IF(ISNUMBER(AB34),AB34*Settings!$H$11,0)+IF(ISNUMBER(AC34),AC34*Settings!$H$12,0)+IF(ISNUMBER(AD34),AD34*Settings!$H$13,0))/(IF(ISNUMBER(W34),Settings!$H$6,0)+IF(ISNUMBER(X34),Settings!$H$7,0)+IF(ISNUMBER(Y34),Settings!$H$8,0)+IF(ISNUMBER(Z34),Settings!$H$9,0)+IF(ISNUMBER(AA34),Settings!$H$10,0)+IF(ISNUMBER(AB34),Settings!$H$11,0)+IF(ISNUMBER(AC34),Settings!$H$12,0)+IF(ISNUMBER(AD34),Settings!$H$13,0)),0)))</f>
        <v/>
      </c>
      <c r="AF34" s="16" t="str">
        <f>IF(AE34="","",IF(AE34&gt;=Settings!$D$18,"Green",IF(AE34&gt;=Settings!$D$19,"Amber","Red")))</f>
        <v/>
      </c>
      <c r="AG34" s="18" t="str">
        <f t="shared" si="5"/>
        <v/>
      </c>
      <c r="AH34" s="19" t="str">
        <f t="shared" si="6"/>
        <v/>
      </c>
      <c r="AI34" s="25"/>
    </row>
    <row r="35" spans="1:35" x14ac:dyDescent="0.2">
      <c r="A35" s="12"/>
      <c r="B35" s="30"/>
      <c r="C35" s="16" t="str">
        <f>IF($B35="","",IFERROR(INDEX(Settings!$D$24:$D$48,MATCH($B35,Settings!$C$24:$C$48,0)),""))</f>
        <v/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20" t="str">
        <f t="shared" si="0"/>
        <v/>
      </c>
      <c r="S35" s="21" t="str">
        <f t="shared" si="1"/>
        <v/>
      </c>
      <c r="T35" s="21" t="str">
        <f t="shared" si="2"/>
        <v/>
      </c>
      <c r="U35" s="20" t="str">
        <f t="shared" si="3"/>
        <v/>
      </c>
      <c r="V35" s="20" t="str">
        <f t="shared" si="4"/>
        <v/>
      </c>
      <c r="W35" s="18" t="str">
        <f>IF(OR($B35="",E35=""),"",MAX(0,MIN(100,100*(Settings!$G$6-E35)/(Settings!$G$6-Settings!$F$6))))</f>
        <v/>
      </c>
      <c r="X35" s="18" t="str">
        <f>IF(OR($B35="",R35=""),"",MAX(0,MIN(100,100*(Settings!$G$7-R35)/(Settings!$G$7-Settings!$F$7))))</f>
        <v/>
      </c>
      <c r="Y35" s="18" t="str">
        <f>IF(OR($B35="",S35=""),"",MAX(0,MIN(100,100*(Settings!$G$8-S35)/(Settings!$G$8-Settings!$F$8))))</f>
        <v/>
      </c>
      <c r="Z35" s="18" t="str">
        <f>IF(OR($B35="",T35=""),"",MAX(0,MIN(100,100*(Settings!$G$9-T35)/(Settings!$G$9-Settings!$F$9))))</f>
        <v/>
      </c>
      <c r="AA35" s="18" t="str">
        <f>IF(OR($B35="",J35=""),"",MAX(0,MIN(100,100*(Settings!$G$10-J35)/(Settings!$G$10-Settings!$F$10))))</f>
        <v/>
      </c>
      <c r="AB35" s="18" t="str">
        <f>IF(OR($B35="",K35=""),"",MAX(0,MIN(100,100*(Settings!$G$11-K35)/(Settings!$G$11-Settings!$F$11))))</f>
        <v/>
      </c>
      <c r="AC35" s="18" t="str">
        <f>IF(OR($B35="",U35=""),"",MAX(0,MIN(100,100*(Settings!$G$12-U35)/(Settings!$G$12-Settings!$F$12))))</f>
        <v/>
      </c>
      <c r="AD35" s="18" t="str">
        <f>IF(OR($B35="",V35=""),"",MAX(0,MIN(100,100*(Settings!$G$13-V35)/(Settings!$G$13-Settings!$F$13))))</f>
        <v/>
      </c>
      <c r="AE35" s="17" t="str">
        <f>IF($B35="","",IF((IF(ISNUMBER(W35),Settings!$H$6,0)+IF(ISNUMBER(X35),Settings!$H$7,0)+IF(ISNUMBER(Y35),Settings!$H$8,0)+IF(ISNUMBER(Z35),Settings!$H$9,0)+IF(ISNUMBER(AA35),Settings!$H$10,0)+IF(ISNUMBER(AB35),Settings!$H$11,0)+IF(ISNUMBER(AC35),Settings!$H$12,0)+IF(ISNUMBER(AD35),Settings!$H$13,0))=0,"",ROUND((IF(ISNUMBER(W35),W35*Settings!$H$6,0)+IF(ISNUMBER(X35),X35*Settings!$H$7,0)+IF(ISNUMBER(Y35),Y35*Settings!$H$8,0)+IF(ISNUMBER(Z35),Z35*Settings!$H$9,0)+IF(ISNUMBER(AA35),AA35*Settings!$H$10,0)+IF(ISNUMBER(AB35),AB35*Settings!$H$11,0)+IF(ISNUMBER(AC35),AC35*Settings!$H$12,0)+IF(ISNUMBER(AD35),AD35*Settings!$H$13,0))/(IF(ISNUMBER(W35),Settings!$H$6,0)+IF(ISNUMBER(X35),Settings!$H$7,0)+IF(ISNUMBER(Y35),Settings!$H$8,0)+IF(ISNUMBER(Z35),Settings!$H$9,0)+IF(ISNUMBER(AA35),Settings!$H$10,0)+IF(ISNUMBER(AB35),Settings!$H$11,0)+IF(ISNUMBER(AC35),Settings!$H$12,0)+IF(ISNUMBER(AD35),Settings!$H$13,0)),0)))</f>
        <v/>
      </c>
      <c r="AF35" s="16" t="str">
        <f>IF(AE35="","",IF(AE35&gt;=Settings!$D$18,"Green",IF(AE35&gt;=Settings!$D$19,"Amber","Red")))</f>
        <v/>
      </c>
      <c r="AG35" s="18" t="str">
        <f t="shared" si="5"/>
        <v/>
      </c>
      <c r="AH35" s="19" t="str">
        <f t="shared" si="6"/>
        <v/>
      </c>
      <c r="AI35" s="25"/>
    </row>
    <row r="36" spans="1:35" x14ac:dyDescent="0.2">
      <c r="A36" s="12"/>
      <c r="B36" s="30"/>
      <c r="C36" s="16" t="str">
        <f>IF($B36="","",IFERROR(INDEX(Settings!$D$24:$D$48,MATCH($B36,Settings!$C$24:$C$48,0)),""))</f>
        <v/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20" t="str">
        <f t="shared" si="0"/>
        <v/>
      </c>
      <c r="S36" s="21" t="str">
        <f t="shared" si="1"/>
        <v/>
      </c>
      <c r="T36" s="21" t="str">
        <f t="shared" si="2"/>
        <v/>
      </c>
      <c r="U36" s="20" t="str">
        <f t="shared" si="3"/>
        <v/>
      </c>
      <c r="V36" s="20" t="str">
        <f t="shared" si="4"/>
        <v/>
      </c>
      <c r="W36" s="18" t="str">
        <f>IF(OR($B36="",E36=""),"",MAX(0,MIN(100,100*(Settings!$G$6-E36)/(Settings!$G$6-Settings!$F$6))))</f>
        <v/>
      </c>
      <c r="X36" s="18" t="str">
        <f>IF(OR($B36="",R36=""),"",MAX(0,MIN(100,100*(Settings!$G$7-R36)/(Settings!$G$7-Settings!$F$7))))</f>
        <v/>
      </c>
      <c r="Y36" s="18" t="str">
        <f>IF(OR($B36="",S36=""),"",MAX(0,MIN(100,100*(Settings!$G$8-S36)/(Settings!$G$8-Settings!$F$8))))</f>
        <v/>
      </c>
      <c r="Z36" s="18" t="str">
        <f>IF(OR($B36="",T36=""),"",MAX(0,MIN(100,100*(Settings!$G$9-T36)/(Settings!$G$9-Settings!$F$9))))</f>
        <v/>
      </c>
      <c r="AA36" s="18" t="str">
        <f>IF(OR($B36="",J36=""),"",MAX(0,MIN(100,100*(Settings!$G$10-J36)/(Settings!$G$10-Settings!$F$10))))</f>
        <v/>
      </c>
      <c r="AB36" s="18" t="str">
        <f>IF(OR($B36="",K36=""),"",MAX(0,MIN(100,100*(Settings!$G$11-K36)/(Settings!$G$11-Settings!$F$11))))</f>
        <v/>
      </c>
      <c r="AC36" s="18" t="str">
        <f>IF(OR($B36="",U36=""),"",MAX(0,MIN(100,100*(Settings!$G$12-U36)/(Settings!$G$12-Settings!$F$12))))</f>
        <v/>
      </c>
      <c r="AD36" s="18" t="str">
        <f>IF(OR($B36="",V36=""),"",MAX(0,MIN(100,100*(Settings!$G$13-V36)/(Settings!$G$13-Settings!$F$13))))</f>
        <v/>
      </c>
      <c r="AE36" s="17" t="str">
        <f>IF($B36="","",IF((IF(ISNUMBER(W36),Settings!$H$6,0)+IF(ISNUMBER(X36),Settings!$H$7,0)+IF(ISNUMBER(Y36),Settings!$H$8,0)+IF(ISNUMBER(Z36),Settings!$H$9,0)+IF(ISNUMBER(AA36),Settings!$H$10,0)+IF(ISNUMBER(AB36),Settings!$H$11,0)+IF(ISNUMBER(AC36),Settings!$H$12,0)+IF(ISNUMBER(AD36),Settings!$H$13,0))=0,"",ROUND((IF(ISNUMBER(W36),W36*Settings!$H$6,0)+IF(ISNUMBER(X36),X36*Settings!$H$7,0)+IF(ISNUMBER(Y36),Y36*Settings!$H$8,0)+IF(ISNUMBER(Z36),Z36*Settings!$H$9,0)+IF(ISNUMBER(AA36),AA36*Settings!$H$10,0)+IF(ISNUMBER(AB36),AB36*Settings!$H$11,0)+IF(ISNUMBER(AC36),AC36*Settings!$H$12,0)+IF(ISNUMBER(AD36),AD36*Settings!$H$13,0))/(IF(ISNUMBER(W36),Settings!$H$6,0)+IF(ISNUMBER(X36),Settings!$H$7,0)+IF(ISNUMBER(Y36),Settings!$H$8,0)+IF(ISNUMBER(Z36),Settings!$H$9,0)+IF(ISNUMBER(AA36),Settings!$H$10,0)+IF(ISNUMBER(AB36),Settings!$H$11,0)+IF(ISNUMBER(AC36),Settings!$H$12,0)+IF(ISNUMBER(AD36),Settings!$H$13,0)),0)))</f>
        <v/>
      </c>
      <c r="AF36" s="16" t="str">
        <f>IF(AE36="","",IF(AE36&gt;=Settings!$D$18,"Green",IF(AE36&gt;=Settings!$D$19,"Amber","Red")))</f>
        <v/>
      </c>
      <c r="AG36" s="18" t="str">
        <f t="shared" si="5"/>
        <v/>
      </c>
      <c r="AH36" s="19" t="str">
        <f t="shared" si="6"/>
        <v/>
      </c>
      <c r="AI36" s="25"/>
    </row>
    <row r="37" spans="1:35" x14ac:dyDescent="0.2">
      <c r="A37" s="12"/>
      <c r="B37" s="30"/>
      <c r="C37" s="16" t="str">
        <f>IF($B37="","",IFERROR(INDEX(Settings!$D$24:$D$48,MATCH($B37,Settings!$C$24:$C$48,0)),""))</f>
        <v/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20" t="str">
        <f t="shared" si="0"/>
        <v/>
      </c>
      <c r="S37" s="21" t="str">
        <f t="shared" si="1"/>
        <v/>
      </c>
      <c r="T37" s="21" t="str">
        <f t="shared" si="2"/>
        <v/>
      </c>
      <c r="U37" s="20" t="str">
        <f t="shared" si="3"/>
        <v/>
      </c>
      <c r="V37" s="20" t="str">
        <f t="shared" si="4"/>
        <v/>
      </c>
      <c r="W37" s="18" t="str">
        <f>IF(OR($B37="",E37=""),"",MAX(0,MIN(100,100*(Settings!$G$6-E37)/(Settings!$G$6-Settings!$F$6))))</f>
        <v/>
      </c>
      <c r="X37" s="18" t="str">
        <f>IF(OR($B37="",R37=""),"",MAX(0,MIN(100,100*(Settings!$G$7-R37)/(Settings!$G$7-Settings!$F$7))))</f>
        <v/>
      </c>
      <c r="Y37" s="18" t="str">
        <f>IF(OR($B37="",S37=""),"",MAX(0,MIN(100,100*(Settings!$G$8-S37)/(Settings!$G$8-Settings!$F$8))))</f>
        <v/>
      </c>
      <c r="Z37" s="18" t="str">
        <f>IF(OR($B37="",T37=""),"",MAX(0,MIN(100,100*(Settings!$G$9-T37)/(Settings!$G$9-Settings!$F$9))))</f>
        <v/>
      </c>
      <c r="AA37" s="18" t="str">
        <f>IF(OR($B37="",J37=""),"",MAX(0,MIN(100,100*(Settings!$G$10-J37)/(Settings!$G$10-Settings!$F$10))))</f>
        <v/>
      </c>
      <c r="AB37" s="18" t="str">
        <f>IF(OR($B37="",K37=""),"",MAX(0,MIN(100,100*(Settings!$G$11-K37)/(Settings!$G$11-Settings!$F$11))))</f>
        <v/>
      </c>
      <c r="AC37" s="18" t="str">
        <f>IF(OR($B37="",U37=""),"",MAX(0,MIN(100,100*(Settings!$G$12-U37)/(Settings!$G$12-Settings!$F$12))))</f>
        <v/>
      </c>
      <c r="AD37" s="18" t="str">
        <f>IF(OR($B37="",V37=""),"",MAX(0,MIN(100,100*(Settings!$G$13-V37)/(Settings!$G$13-Settings!$F$13))))</f>
        <v/>
      </c>
      <c r="AE37" s="17" t="str">
        <f>IF($B37="","",IF((IF(ISNUMBER(W37),Settings!$H$6,0)+IF(ISNUMBER(X37),Settings!$H$7,0)+IF(ISNUMBER(Y37),Settings!$H$8,0)+IF(ISNUMBER(Z37),Settings!$H$9,0)+IF(ISNUMBER(AA37),Settings!$H$10,0)+IF(ISNUMBER(AB37),Settings!$H$11,0)+IF(ISNUMBER(AC37),Settings!$H$12,0)+IF(ISNUMBER(AD37),Settings!$H$13,0))=0,"",ROUND((IF(ISNUMBER(W37),W37*Settings!$H$6,0)+IF(ISNUMBER(X37),X37*Settings!$H$7,0)+IF(ISNUMBER(Y37),Y37*Settings!$H$8,0)+IF(ISNUMBER(Z37),Z37*Settings!$H$9,0)+IF(ISNUMBER(AA37),AA37*Settings!$H$10,0)+IF(ISNUMBER(AB37),AB37*Settings!$H$11,0)+IF(ISNUMBER(AC37),AC37*Settings!$H$12,0)+IF(ISNUMBER(AD37),AD37*Settings!$H$13,0))/(IF(ISNUMBER(W37),Settings!$H$6,0)+IF(ISNUMBER(X37),Settings!$H$7,0)+IF(ISNUMBER(Y37),Settings!$H$8,0)+IF(ISNUMBER(Z37),Settings!$H$9,0)+IF(ISNUMBER(AA37),Settings!$H$10,0)+IF(ISNUMBER(AB37),Settings!$H$11,0)+IF(ISNUMBER(AC37),Settings!$H$12,0)+IF(ISNUMBER(AD37),Settings!$H$13,0)),0)))</f>
        <v/>
      </c>
      <c r="AF37" s="16" t="str">
        <f>IF(AE37="","",IF(AE37&gt;=Settings!$D$18,"Green",IF(AE37&gt;=Settings!$D$19,"Amber","Red")))</f>
        <v/>
      </c>
      <c r="AG37" s="18" t="str">
        <f t="shared" si="5"/>
        <v/>
      </c>
      <c r="AH37" s="19" t="str">
        <f t="shared" si="6"/>
        <v/>
      </c>
      <c r="AI37" s="25"/>
    </row>
    <row r="38" spans="1:35" x14ac:dyDescent="0.2">
      <c r="A38" s="12"/>
      <c r="B38" s="30"/>
      <c r="C38" s="16" t="str">
        <f>IF($B38="","",IFERROR(INDEX(Settings!$D$24:$D$48,MATCH($B38,Settings!$C$24:$C$48,0)),""))</f>
        <v/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20" t="str">
        <f t="shared" si="0"/>
        <v/>
      </c>
      <c r="S38" s="21" t="str">
        <f t="shared" si="1"/>
        <v/>
      </c>
      <c r="T38" s="21" t="str">
        <f t="shared" si="2"/>
        <v/>
      </c>
      <c r="U38" s="20" t="str">
        <f t="shared" si="3"/>
        <v/>
      </c>
      <c r="V38" s="20" t="str">
        <f t="shared" si="4"/>
        <v/>
      </c>
      <c r="W38" s="18" t="str">
        <f>IF(OR($B38="",E38=""),"",MAX(0,MIN(100,100*(Settings!$G$6-E38)/(Settings!$G$6-Settings!$F$6))))</f>
        <v/>
      </c>
      <c r="X38" s="18" t="str">
        <f>IF(OR($B38="",R38=""),"",MAX(0,MIN(100,100*(Settings!$G$7-R38)/(Settings!$G$7-Settings!$F$7))))</f>
        <v/>
      </c>
      <c r="Y38" s="18" t="str">
        <f>IF(OR($B38="",S38=""),"",MAX(0,MIN(100,100*(Settings!$G$8-S38)/(Settings!$G$8-Settings!$F$8))))</f>
        <v/>
      </c>
      <c r="Z38" s="18" t="str">
        <f>IF(OR($B38="",T38=""),"",MAX(0,MIN(100,100*(Settings!$G$9-T38)/(Settings!$G$9-Settings!$F$9))))</f>
        <v/>
      </c>
      <c r="AA38" s="18" t="str">
        <f>IF(OR($B38="",J38=""),"",MAX(0,MIN(100,100*(Settings!$G$10-J38)/(Settings!$G$10-Settings!$F$10))))</f>
        <v/>
      </c>
      <c r="AB38" s="18" t="str">
        <f>IF(OR($B38="",K38=""),"",MAX(0,MIN(100,100*(Settings!$G$11-K38)/(Settings!$G$11-Settings!$F$11))))</f>
        <v/>
      </c>
      <c r="AC38" s="18" t="str">
        <f>IF(OR($B38="",U38=""),"",MAX(0,MIN(100,100*(Settings!$G$12-U38)/(Settings!$G$12-Settings!$F$12))))</f>
        <v/>
      </c>
      <c r="AD38" s="18" t="str">
        <f>IF(OR($B38="",V38=""),"",MAX(0,MIN(100,100*(Settings!$G$13-V38)/(Settings!$G$13-Settings!$F$13))))</f>
        <v/>
      </c>
      <c r="AE38" s="17" t="str">
        <f>IF($B38="","",IF((IF(ISNUMBER(W38),Settings!$H$6,0)+IF(ISNUMBER(X38),Settings!$H$7,0)+IF(ISNUMBER(Y38),Settings!$H$8,0)+IF(ISNUMBER(Z38),Settings!$H$9,0)+IF(ISNUMBER(AA38),Settings!$H$10,0)+IF(ISNUMBER(AB38),Settings!$H$11,0)+IF(ISNUMBER(AC38),Settings!$H$12,0)+IF(ISNUMBER(AD38),Settings!$H$13,0))=0,"",ROUND((IF(ISNUMBER(W38),W38*Settings!$H$6,0)+IF(ISNUMBER(X38),X38*Settings!$H$7,0)+IF(ISNUMBER(Y38),Y38*Settings!$H$8,0)+IF(ISNUMBER(Z38),Z38*Settings!$H$9,0)+IF(ISNUMBER(AA38),AA38*Settings!$H$10,0)+IF(ISNUMBER(AB38),AB38*Settings!$H$11,0)+IF(ISNUMBER(AC38),AC38*Settings!$H$12,0)+IF(ISNUMBER(AD38),AD38*Settings!$H$13,0))/(IF(ISNUMBER(W38),Settings!$H$6,0)+IF(ISNUMBER(X38),Settings!$H$7,0)+IF(ISNUMBER(Y38),Settings!$H$8,0)+IF(ISNUMBER(Z38),Settings!$H$9,0)+IF(ISNUMBER(AA38),Settings!$H$10,0)+IF(ISNUMBER(AB38),Settings!$H$11,0)+IF(ISNUMBER(AC38),Settings!$H$12,0)+IF(ISNUMBER(AD38),Settings!$H$13,0)),0)))</f>
        <v/>
      </c>
      <c r="AF38" s="16" t="str">
        <f>IF(AE38="","",IF(AE38&gt;=Settings!$D$18,"Green",IF(AE38&gt;=Settings!$D$19,"Amber","Red")))</f>
        <v/>
      </c>
      <c r="AG38" s="18" t="str">
        <f t="shared" si="5"/>
        <v/>
      </c>
      <c r="AH38" s="19" t="str">
        <f t="shared" si="6"/>
        <v/>
      </c>
      <c r="AI38" s="25"/>
    </row>
    <row r="39" spans="1:35" x14ac:dyDescent="0.2">
      <c r="A39" s="12"/>
      <c r="B39" s="30"/>
      <c r="C39" s="16" t="str">
        <f>IF($B39="","",IFERROR(INDEX(Settings!$D$24:$D$48,MATCH($B39,Settings!$C$24:$C$48,0)),""))</f>
        <v/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20" t="str">
        <f t="shared" si="0"/>
        <v/>
      </c>
      <c r="S39" s="21" t="str">
        <f t="shared" si="1"/>
        <v/>
      </c>
      <c r="T39" s="21" t="str">
        <f t="shared" si="2"/>
        <v/>
      </c>
      <c r="U39" s="20" t="str">
        <f t="shared" si="3"/>
        <v/>
      </c>
      <c r="V39" s="20" t="str">
        <f t="shared" si="4"/>
        <v/>
      </c>
      <c r="W39" s="18" t="str">
        <f>IF(OR($B39="",E39=""),"",MAX(0,MIN(100,100*(Settings!$G$6-E39)/(Settings!$G$6-Settings!$F$6))))</f>
        <v/>
      </c>
      <c r="X39" s="18" t="str">
        <f>IF(OR($B39="",R39=""),"",MAX(0,MIN(100,100*(Settings!$G$7-R39)/(Settings!$G$7-Settings!$F$7))))</f>
        <v/>
      </c>
      <c r="Y39" s="18" t="str">
        <f>IF(OR($B39="",S39=""),"",MAX(0,MIN(100,100*(Settings!$G$8-S39)/(Settings!$G$8-Settings!$F$8))))</f>
        <v/>
      </c>
      <c r="Z39" s="18" t="str">
        <f>IF(OR($B39="",T39=""),"",MAX(0,MIN(100,100*(Settings!$G$9-T39)/(Settings!$G$9-Settings!$F$9))))</f>
        <v/>
      </c>
      <c r="AA39" s="18" t="str">
        <f>IF(OR($B39="",J39=""),"",MAX(0,MIN(100,100*(Settings!$G$10-J39)/(Settings!$G$10-Settings!$F$10))))</f>
        <v/>
      </c>
      <c r="AB39" s="18" t="str">
        <f>IF(OR($B39="",K39=""),"",MAX(0,MIN(100,100*(Settings!$G$11-K39)/(Settings!$G$11-Settings!$F$11))))</f>
        <v/>
      </c>
      <c r="AC39" s="18" t="str">
        <f>IF(OR($B39="",U39=""),"",MAX(0,MIN(100,100*(Settings!$G$12-U39)/(Settings!$G$12-Settings!$F$12))))</f>
        <v/>
      </c>
      <c r="AD39" s="18" t="str">
        <f>IF(OR($B39="",V39=""),"",MAX(0,MIN(100,100*(Settings!$G$13-V39)/(Settings!$G$13-Settings!$F$13))))</f>
        <v/>
      </c>
      <c r="AE39" s="17" t="str">
        <f>IF($B39="","",IF((IF(ISNUMBER(W39),Settings!$H$6,0)+IF(ISNUMBER(X39),Settings!$H$7,0)+IF(ISNUMBER(Y39),Settings!$H$8,0)+IF(ISNUMBER(Z39),Settings!$H$9,0)+IF(ISNUMBER(AA39),Settings!$H$10,0)+IF(ISNUMBER(AB39),Settings!$H$11,0)+IF(ISNUMBER(AC39),Settings!$H$12,0)+IF(ISNUMBER(AD39),Settings!$H$13,0))=0,"",ROUND((IF(ISNUMBER(W39),W39*Settings!$H$6,0)+IF(ISNUMBER(X39),X39*Settings!$H$7,0)+IF(ISNUMBER(Y39),Y39*Settings!$H$8,0)+IF(ISNUMBER(Z39),Z39*Settings!$H$9,0)+IF(ISNUMBER(AA39),AA39*Settings!$H$10,0)+IF(ISNUMBER(AB39),AB39*Settings!$H$11,0)+IF(ISNUMBER(AC39),AC39*Settings!$H$12,0)+IF(ISNUMBER(AD39),AD39*Settings!$H$13,0))/(IF(ISNUMBER(W39),Settings!$H$6,0)+IF(ISNUMBER(X39),Settings!$H$7,0)+IF(ISNUMBER(Y39),Settings!$H$8,0)+IF(ISNUMBER(Z39),Settings!$H$9,0)+IF(ISNUMBER(AA39),Settings!$H$10,0)+IF(ISNUMBER(AB39),Settings!$H$11,0)+IF(ISNUMBER(AC39),Settings!$H$12,0)+IF(ISNUMBER(AD39),Settings!$H$13,0)),0)))</f>
        <v/>
      </c>
      <c r="AF39" s="16" t="str">
        <f>IF(AE39="","",IF(AE39&gt;=Settings!$D$18,"Green",IF(AE39&gt;=Settings!$D$19,"Amber","Red")))</f>
        <v/>
      </c>
      <c r="AG39" s="18" t="str">
        <f t="shared" si="5"/>
        <v/>
      </c>
      <c r="AH39" s="19" t="str">
        <f t="shared" si="6"/>
        <v/>
      </c>
      <c r="AI39" s="25"/>
    </row>
    <row r="40" spans="1:35" x14ac:dyDescent="0.2">
      <c r="A40" s="12"/>
      <c r="B40" s="30"/>
      <c r="C40" s="16" t="str">
        <f>IF($B40="","",IFERROR(INDEX(Settings!$D$24:$D$48,MATCH($B40,Settings!$C$24:$C$48,0)),""))</f>
        <v/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20" t="str">
        <f t="shared" si="0"/>
        <v/>
      </c>
      <c r="S40" s="21" t="str">
        <f t="shared" si="1"/>
        <v/>
      </c>
      <c r="T40" s="21" t="str">
        <f t="shared" si="2"/>
        <v/>
      </c>
      <c r="U40" s="20" t="str">
        <f t="shared" si="3"/>
        <v/>
      </c>
      <c r="V40" s="20" t="str">
        <f t="shared" si="4"/>
        <v/>
      </c>
      <c r="W40" s="18" t="str">
        <f>IF(OR($B40="",E40=""),"",MAX(0,MIN(100,100*(Settings!$G$6-E40)/(Settings!$G$6-Settings!$F$6))))</f>
        <v/>
      </c>
      <c r="X40" s="18" t="str">
        <f>IF(OR($B40="",R40=""),"",MAX(0,MIN(100,100*(Settings!$G$7-R40)/(Settings!$G$7-Settings!$F$7))))</f>
        <v/>
      </c>
      <c r="Y40" s="18" t="str">
        <f>IF(OR($B40="",S40=""),"",MAX(0,MIN(100,100*(Settings!$G$8-S40)/(Settings!$G$8-Settings!$F$8))))</f>
        <v/>
      </c>
      <c r="Z40" s="18" t="str">
        <f>IF(OR($B40="",T40=""),"",MAX(0,MIN(100,100*(Settings!$G$9-T40)/(Settings!$G$9-Settings!$F$9))))</f>
        <v/>
      </c>
      <c r="AA40" s="18" t="str">
        <f>IF(OR($B40="",J40=""),"",MAX(0,MIN(100,100*(Settings!$G$10-J40)/(Settings!$G$10-Settings!$F$10))))</f>
        <v/>
      </c>
      <c r="AB40" s="18" t="str">
        <f>IF(OR($B40="",K40=""),"",MAX(0,MIN(100,100*(Settings!$G$11-K40)/(Settings!$G$11-Settings!$F$11))))</f>
        <v/>
      </c>
      <c r="AC40" s="18" t="str">
        <f>IF(OR($B40="",U40=""),"",MAX(0,MIN(100,100*(Settings!$G$12-U40)/(Settings!$G$12-Settings!$F$12))))</f>
        <v/>
      </c>
      <c r="AD40" s="18" t="str">
        <f>IF(OR($B40="",V40=""),"",MAX(0,MIN(100,100*(Settings!$G$13-V40)/(Settings!$G$13-Settings!$F$13))))</f>
        <v/>
      </c>
      <c r="AE40" s="17" t="str">
        <f>IF($B40="","",IF((IF(ISNUMBER(W40),Settings!$H$6,0)+IF(ISNUMBER(X40),Settings!$H$7,0)+IF(ISNUMBER(Y40),Settings!$H$8,0)+IF(ISNUMBER(Z40),Settings!$H$9,0)+IF(ISNUMBER(AA40),Settings!$H$10,0)+IF(ISNUMBER(AB40),Settings!$H$11,0)+IF(ISNUMBER(AC40),Settings!$H$12,0)+IF(ISNUMBER(AD40),Settings!$H$13,0))=0,"",ROUND((IF(ISNUMBER(W40),W40*Settings!$H$6,0)+IF(ISNUMBER(X40),X40*Settings!$H$7,0)+IF(ISNUMBER(Y40),Y40*Settings!$H$8,0)+IF(ISNUMBER(Z40),Z40*Settings!$H$9,0)+IF(ISNUMBER(AA40),AA40*Settings!$H$10,0)+IF(ISNUMBER(AB40),AB40*Settings!$H$11,0)+IF(ISNUMBER(AC40),AC40*Settings!$H$12,0)+IF(ISNUMBER(AD40),AD40*Settings!$H$13,0))/(IF(ISNUMBER(W40),Settings!$H$6,0)+IF(ISNUMBER(X40),Settings!$H$7,0)+IF(ISNUMBER(Y40),Settings!$H$8,0)+IF(ISNUMBER(Z40),Settings!$H$9,0)+IF(ISNUMBER(AA40),Settings!$H$10,0)+IF(ISNUMBER(AB40),Settings!$H$11,0)+IF(ISNUMBER(AC40),Settings!$H$12,0)+IF(ISNUMBER(AD40),Settings!$H$13,0)),0)))</f>
        <v/>
      </c>
      <c r="AF40" s="16" t="str">
        <f>IF(AE40="","",IF(AE40&gt;=Settings!$D$18,"Green",IF(AE40&gt;=Settings!$D$19,"Amber","Red")))</f>
        <v/>
      </c>
      <c r="AG40" s="18" t="str">
        <f t="shared" si="5"/>
        <v/>
      </c>
      <c r="AH40" s="19" t="str">
        <f t="shared" si="6"/>
        <v/>
      </c>
      <c r="AI40" s="25"/>
    </row>
    <row r="41" spans="1:35" x14ac:dyDescent="0.2">
      <c r="A41" s="12"/>
      <c r="B41" s="30"/>
      <c r="C41" s="16" t="str">
        <f>IF($B41="","",IFERROR(INDEX(Settings!$D$24:$D$48,MATCH($B41,Settings!$C$24:$C$48,0)),""))</f>
        <v/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20" t="str">
        <f t="shared" si="0"/>
        <v/>
      </c>
      <c r="S41" s="21" t="str">
        <f t="shared" si="1"/>
        <v/>
      </c>
      <c r="T41" s="21" t="str">
        <f t="shared" si="2"/>
        <v/>
      </c>
      <c r="U41" s="20" t="str">
        <f t="shared" si="3"/>
        <v/>
      </c>
      <c r="V41" s="20" t="str">
        <f t="shared" si="4"/>
        <v/>
      </c>
      <c r="W41" s="18" t="str">
        <f>IF(OR($B41="",E41=""),"",MAX(0,MIN(100,100*(Settings!$G$6-E41)/(Settings!$G$6-Settings!$F$6))))</f>
        <v/>
      </c>
      <c r="X41" s="18" t="str">
        <f>IF(OR($B41="",R41=""),"",MAX(0,MIN(100,100*(Settings!$G$7-R41)/(Settings!$G$7-Settings!$F$7))))</f>
        <v/>
      </c>
      <c r="Y41" s="18" t="str">
        <f>IF(OR($B41="",S41=""),"",MAX(0,MIN(100,100*(Settings!$G$8-S41)/(Settings!$G$8-Settings!$F$8))))</f>
        <v/>
      </c>
      <c r="Z41" s="18" t="str">
        <f>IF(OR($B41="",T41=""),"",MAX(0,MIN(100,100*(Settings!$G$9-T41)/(Settings!$G$9-Settings!$F$9))))</f>
        <v/>
      </c>
      <c r="AA41" s="18" t="str">
        <f>IF(OR($B41="",J41=""),"",MAX(0,MIN(100,100*(Settings!$G$10-J41)/(Settings!$G$10-Settings!$F$10))))</f>
        <v/>
      </c>
      <c r="AB41" s="18" t="str">
        <f>IF(OR($B41="",K41=""),"",MAX(0,MIN(100,100*(Settings!$G$11-K41)/(Settings!$G$11-Settings!$F$11))))</f>
        <v/>
      </c>
      <c r="AC41" s="18" t="str">
        <f>IF(OR($B41="",U41=""),"",MAX(0,MIN(100,100*(Settings!$G$12-U41)/(Settings!$G$12-Settings!$F$12))))</f>
        <v/>
      </c>
      <c r="AD41" s="18" t="str">
        <f>IF(OR($B41="",V41=""),"",MAX(0,MIN(100,100*(Settings!$G$13-V41)/(Settings!$G$13-Settings!$F$13))))</f>
        <v/>
      </c>
      <c r="AE41" s="17" t="str">
        <f>IF($B41="","",IF((IF(ISNUMBER(W41),Settings!$H$6,0)+IF(ISNUMBER(X41),Settings!$H$7,0)+IF(ISNUMBER(Y41),Settings!$H$8,0)+IF(ISNUMBER(Z41),Settings!$H$9,0)+IF(ISNUMBER(AA41),Settings!$H$10,0)+IF(ISNUMBER(AB41),Settings!$H$11,0)+IF(ISNUMBER(AC41),Settings!$H$12,0)+IF(ISNUMBER(AD41),Settings!$H$13,0))=0,"",ROUND((IF(ISNUMBER(W41),W41*Settings!$H$6,0)+IF(ISNUMBER(X41),X41*Settings!$H$7,0)+IF(ISNUMBER(Y41),Y41*Settings!$H$8,0)+IF(ISNUMBER(Z41),Z41*Settings!$H$9,0)+IF(ISNUMBER(AA41),AA41*Settings!$H$10,0)+IF(ISNUMBER(AB41),AB41*Settings!$H$11,0)+IF(ISNUMBER(AC41),AC41*Settings!$H$12,0)+IF(ISNUMBER(AD41),AD41*Settings!$H$13,0))/(IF(ISNUMBER(W41),Settings!$H$6,0)+IF(ISNUMBER(X41),Settings!$H$7,0)+IF(ISNUMBER(Y41),Settings!$H$8,0)+IF(ISNUMBER(Z41),Settings!$H$9,0)+IF(ISNUMBER(AA41),Settings!$H$10,0)+IF(ISNUMBER(AB41),Settings!$H$11,0)+IF(ISNUMBER(AC41),Settings!$H$12,0)+IF(ISNUMBER(AD41),Settings!$H$13,0)),0)))</f>
        <v/>
      </c>
      <c r="AF41" s="16" t="str">
        <f>IF(AE41="","",IF(AE41&gt;=Settings!$D$18,"Green",IF(AE41&gt;=Settings!$D$19,"Amber","Red")))</f>
        <v/>
      </c>
      <c r="AG41" s="18" t="str">
        <f t="shared" si="5"/>
        <v/>
      </c>
      <c r="AH41" s="19" t="str">
        <f t="shared" si="6"/>
        <v/>
      </c>
      <c r="AI41" s="25"/>
    </row>
    <row r="42" spans="1:35" x14ac:dyDescent="0.2">
      <c r="A42" s="12"/>
      <c r="B42" s="30"/>
      <c r="C42" s="16" t="str">
        <f>IF($B42="","",IFERROR(INDEX(Settings!$D$24:$D$48,MATCH($B42,Settings!$C$24:$C$48,0)),""))</f>
        <v/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0" t="str">
        <f t="shared" si="0"/>
        <v/>
      </c>
      <c r="S42" s="21" t="str">
        <f t="shared" si="1"/>
        <v/>
      </c>
      <c r="T42" s="21" t="str">
        <f t="shared" si="2"/>
        <v/>
      </c>
      <c r="U42" s="20" t="str">
        <f t="shared" si="3"/>
        <v/>
      </c>
      <c r="V42" s="20" t="str">
        <f t="shared" si="4"/>
        <v/>
      </c>
      <c r="W42" s="18" t="str">
        <f>IF(OR($B42="",E42=""),"",MAX(0,MIN(100,100*(Settings!$G$6-E42)/(Settings!$G$6-Settings!$F$6))))</f>
        <v/>
      </c>
      <c r="X42" s="18" t="str">
        <f>IF(OR($B42="",R42=""),"",MAX(0,MIN(100,100*(Settings!$G$7-R42)/(Settings!$G$7-Settings!$F$7))))</f>
        <v/>
      </c>
      <c r="Y42" s="18" t="str">
        <f>IF(OR($B42="",S42=""),"",MAX(0,MIN(100,100*(Settings!$G$8-S42)/(Settings!$G$8-Settings!$F$8))))</f>
        <v/>
      </c>
      <c r="Z42" s="18" t="str">
        <f>IF(OR($B42="",T42=""),"",MAX(0,MIN(100,100*(Settings!$G$9-T42)/(Settings!$G$9-Settings!$F$9))))</f>
        <v/>
      </c>
      <c r="AA42" s="18" t="str">
        <f>IF(OR($B42="",J42=""),"",MAX(0,MIN(100,100*(Settings!$G$10-J42)/(Settings!$G$10-Settings!$F$10))))</f>
        <v/>
      </c>
      <c r="AB42" s="18" t="str">
        <f>IF(OR($B42="",K42=""),"",MAX(0,MIN(100,100*(Settings!$G$11-K42)/(Settings!$G$11-Settings!$F$11))))</f>
        <v/>
      </c>
      <c r="AC42" s="18" t="str">
        <f>IF(OR($B42="",U42=""),"",MAX(0,MIN(100,100*(Settings!$G$12-U42)/(Settings!$G$12-Settings!$F$12))))</f>
        <v/>
      </c>
      <c r="AD42" s="18" t="str">
        <f>IF(OR($B42="",V42=""),"",MAX(0,MIN(100,100*(Settings!$G$13-V42)/(Settings!$G$13-Settings!$F$13))))</f>
        <v/>
      </c>
      <c r="AE42" s="17" t="str">
        <f>IF($B42="","",IF((IF(ISNUMBER(W42),Settings!$H$6,0)+IF(ISNUMBER(X42),Settings!$H$7,0)+IF(ISNUMBER(Y42),Settings!$H$8,0)+IF(ISNUMBER(Z42),Settings!$H$9,0)+IF(ISNUMBER(AA42),Settings!$H$10,0)+IF(ISNUMBER(AB42),Settings!$H$11,0)+IF(ISNUMBER(AC42),Settings!$H$12,0)+IF(ISNUMBER(AD42),Settings!$H$13,0))=0,"",ROUND((IF(ISNUMBER(W42),W42*Settings!$H$6,0)+IF(ISNUMBER(X42),X42*Settings!$H$7,0)+IF(ISNUMBER(Y42),Y42*Settings!$H$8,0)+IF(ISNUMBER(Z42),Z42*Settings!$H$9,0)+IF(ISNUMBER(AA42),AA42*Settings!$H$10,0)+IF(ISNUMBER(AB42),AB42*Settings!$H$11,0)+IF(ISNUMBER(AC42),AC42*Settings!$H$12,0)+IF(ISNUMBER(AD42),AD42*Settings!$H$13,0))/(IF(ISNUMBER(W42),Settings!$H$6,0)+IF(ISNUMBER(X42),Settings!$H$7,0)+IF(ISNUMBER(Y42),Settings!$H$8,0)+IF(ISNUMBER(Z42),Settings!$H$9,0)+IF(ISNUMBER(AA42),Settings!$H$10,0)+IF(ISNUMBER(AB42),Settings!$H$11,0)+IF(ISNUMBER(AC42),Settings!$H$12,0)+IF(ISNUMBER(AD42),Settings!$H$13,0)),0)))</f>
        <v/>
      </c>
      <c r="AF42" s="16" t="str">
        <f>IF(AE42="","",IF(AE42&gt;=Settings!$D$18,"Green",IF(AE42&gt;=Settings!$D$19,"Amber","Red")))</f>
        <v/>
      </c>
      <c r="AG42" s="18" t="str">
        <f t="shared" si="5"/>
        <v/>
      </c>
      <c r="AH42" s="19" t="str">
        <f t="shared" si="6"/>
        <v/>
      </c>
      <c r="AI42" s="25"/>
    </row>
    <row r="43" spans="1:35" x14ac:dyDescent="0.2">
      <c r="A43" s="12"/>
      <c r="B43" s="30"/>
      <c r="C43" s="16" t="str">
        <f>IF($B43="","",IFERROR(INDEX(Settings!$D$24:$D$48,MATCH($B43,Settings!$C$24:$C$48,0)),""))</f>
        <v/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20" t="str">
        <f t="shared" si="0"/>
        <v/>
      </c>
      <c r="S43" s="21" t="str">
        <f t="shared" si="1"/>
        <v/>
      </c>
      <c r="T43" s="21" t="str">
        <f t="shared" si="2"/>
        <v/>
      </c>
      <c r="U43" s="20" t="str">
        <f t="shared" si="3"/>
        <v/>
      </c>
      <c r="V43" s="20" t="str">
        <f t="shared" si="4"/>
        <v/>
      </c>
      <c r="W43" s="18" t="str">
        <f>IF(OR($B43="",E43=""),"",MAX(0,MIN(100,100*(Settings!$G$6-E43)/(Settings!$G$6-Settings!$F$6))))</f>
        <v/>
      </c>
      <c r="X43" s="18" t="str">
        <f>IF(OR($B43="",R43=""),"",MAX(0,MIN(100,100*(Settings!$G$7-R43)/(Settings!$G$7-Settings!$F$7))))</f>
        <v/>
      </c>
      <c r="Y43" s="18" t="str">
        <f>IF(OR($B43="",S43=""),"",MAX(0,MIN(100,100*(Settings!$G$8-S43)/(Settings!$G$8-Settings!$F$8))))</f>
        <v/>
      </c>
      <c r="Z43" s="18" t="str">
        <f>IF(OR($B43="",T43=""),"",MAX(0,MIN(100,100*(Settings!$G$9-T43)/(Settings!$G$9-Settings!$F$9))))</f>
        <v/>
      </c>
      <c r="AA43" s="18" t="str">
        <f>IF(OR($B43="",J43=""),"",MAX(0,MIN(100,100*(Settings!$G$10-J43)/(Settings!$G$10-Settings!$F$10))))</f>
        <v/>
      </c>
      <c r="AB43" s="18" t="str">
        <f>IF(OR($B43="",K43=""),"",MAX(0,MIN(100,100*(Settings!$G$11-K43)/(Settings!$G$11-Settings!$F$11))))</f>
        <v/>
      </c>
      <c r="AC43" s="18" t="str">
        <f>IF(OR($B43="",U43=""),"",MAX(0,MIN(100,100*(Settings!$G$12-U43)/(Settings!$G$12-Settings!$F$12))))</f>
        <v/>
      </c>
      <c r="AD43" s="18" t="str">
        <f>IF(OR($B43="",V43=""),"",MAX(0,MIN(100,100*(Settings!$G$13-V43)/(Settings!$G$13-Settings!$F$13))))</f>
        <v/>
      </c>
      <c r="AE43" s="17" t="str">
        <f>IF($B43="","",IF((IF(ISNUMBER(W43),Settings!$H$6,0)+IF(ISNUMBER(X43),Settings!$H$7,0)+IF(ISNUMBER(Y43),Settings!$H$8,0)+IF(ISNUMBER(Z43),Settings!$H$9,0)+IF(ISNUMBER(AA43),Settings!$H$10,0)+IF(ISNUMBER(AB43),Settings!$H$11,0)+IF(ISNUMBER(AC43),Settings!$H$12,0)+IF(ISNUMBER(AD43),Settings!$H$13,0))=0,"",ROUND((IF(ISNUMBER(W43),W43*Settings!$H$6,0)+IF(ISNUMBER(X43),X43*Settings!$H$7,0)+IF(ISNUMBER(Y43),Y43*Settings!$H$8,0)+IF(ISNUMBER(Z43),Z43*Settings!$H$9,0)+IF(ISNUMBER(AA43),AA43*Settings!$H$10,0)+IF(ISNUMBER(AB43),AB43*Settings!$H$11,0)+IF(ISNUMBER(AC43),AC43*Settings!$H$12,0)+IF(ISNUMBER(AD43),AD43*Settings!$H$13,0))/(IF(ISNUMBER(W43),Settings!$H$6,0)+IF(ISNUMBER(X43),Settings!$H$7,0)+IF(ISNUMBER(Y43),Settings!$H$8,0)+IF(ISNUMBER(Z43),Settings!$H$9,0)+IF(ISNUMBER(AA43),Settings!$H$10,0)+IF(ISNUMBER(AB43),Settings!$H$11,0)+IF(ISNUMBER(AC43),Settings!$H$12,0)+IF(ISNUMBER(AD43),Settings!$H$13,0)),0)))</f>
        <v/>
      </c>
      <c r="AF43" s="16" t="str">
        <f>IF(AE43="","",IF(AE43&gt;=Settings!$D$18,"Green",IF(AE43&gt;=Settings!$D$19,"Amber","Red")))</f>
        <v/>
      </c>
      <c r="AG43" s="18" t="str">
        <f t="shared" si="5"/>
        <v/>
      </c>
      <c r="AH43" s="19" t="str">
        <f t="shared" si="6"/>
        <v/>
      </c>
      <c r="AI43" s="25"/>
    </row>
    <row r="44" spans="1:35" x14ac:dyDescent="0.2">
      <c r="A44" s="12"/>
      <c r="B44" s="30"/>
      <c r="C44" s="16" t="str">
        <f>IF($B44="","",IFERROR(INDEX(Settings!$D$24:$D$48,MATCH($B44,Settings!$C$24:$C$48,0)),""))</f>
        <v/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20" t="str">
        <f t="shared" si="0"/>
        <v/>
      </c>
      <c r="S44" s="21" t="str">
        <f t="shared" si="1"/>
        <v/>
      </c>
      <c r="T44" s="21" t="str">
        <f t="shared" si="2"/>
        <v/>
      </c>
      <c r="U44" s="20" t="str">
        <f t="shared" si="3"/>
        <v/>
      </c>
      <c r="V44" s="20" t="str">
        <f t="shared" si="4"/>
        <v/>
      </c>
      <c r="W44" s="18" t="str">
        <f>IF(OR($B44="",E44=""),"",MAX(0,MIN(100,100*(Settings!$G$6-E44)/(Settings!$G$6-Settings!$F$6))))</f>
        <v/>
      </c>
      <c r="X44" s="18" t="str">
        <f>IF(OR($B44="",R44=""),"",MAX(0,MIN(100,100*(Settings!$G$7-R44)/(Settings!$G$7-Settings!$F$7))))</f>
        <v/>
      </c>
      <c r="Y44" s="18" t="str">
        <f>IF(OR($B44="",S44=""),"",MAX(0,MIN(100,100*(Settings!$G$8-S44)/(Settings!$G$8-Settings!$F$8))))</f>
        <v/>
      </c>
      <c r="Z44" s="18" t="str">
        <f>IF(OR($B44="",T44=""),"",MAX(0,MIN(100,100*(Settings!$G$9-T44)/(Settings!$G$9-Settings!$F$9))))</f>
        <v/>
      </c>
      <c r="AA44" s="18" t="str">
        <f>IF(OR($B44="",J44=""),"",MAX(0,MIN(100,100*(Settings!$G$10-J44)/(Settings!$G$10-Settings!$F$10))))</f>
        <v/>
      </c>
      <c r="AB44" s="18" t="str">
        <f>IF(OR($B44="",K44=""),"",MAX(0,MIN(100,100*(Settings!$G$11-K44)/(Settings!$G$11-Settings!$F$11))))</f>
        <v/>
      </c>
      <c r="AC44" s="18" t="str">
        <f>IF(OR($B44="",U44=""),"",MAX(0,MIN(100,100*(Settings!$G$12-U44)/(Settings!$G$12-Settings!$F$12))))</f>
        <v/>
      </c>
      <c r="AD44" s="18" t="str">
        <f>IF(OR($B44="",V44=""),"",MAX(0,MIN(100,100*(Settings!$G$13-V44)/(Settings!$G$13-Settings!$F$13))))</f>
        <v/>
      </c>
      <c r="AE44" s="17" t="str">
        <f>IF($B44="","",IF((IF(ISNUMBER(W44),Settings!$H$6,0)+IF(ISNUMBER(X44),Settings!$H$7,0)+IF(ISNUMBER(Y44),Settings!$H$8,0)+IF(ISNUMBER(Z44),Settings!$H$9,0)+IF(ISNUMBER(AA44),Settings!$H$10,0)+IF(ISNUMBER(AB44),Settings!$H$11,0)+IF(ISNUMBER(AC44),Settings!$H$12,0)+IF(ISNUMBER(AD44),Settings!$H$13,0))=0,"",ROUND((IF(ISNUMBER(W44),W44*Settings!$H$6,0)+IF(ISNUMBER(X44),X44*Settings!$H$7,0)+IF(ISNUMBER(Y44),Y44*Settings!$H$8,0)+IF(ISNUMBER(Z44),Z44*Settings!$H$9,0)+IF(ISNUMBER(AA44),AA44*Settings!$H$10,0)+IF(ISNUMBER(AB44),AB44*Settings!$H$11,0)+IF(ISNUMBER(AC44),AC44*Settings!$H$12,0)+IF(ISNUMBER(AD44),AD44*Settings!$H$13,0))/(IF(ISNUMBER(W44),Settings!$H$6,0)+IF(ISNUMBER(X44),Settings!$H$7,0)+IF(ISNUMBER(Y44),Settings!$H$8,0)+IF(ISNUMBER(Z44),Settings!$H$9,0)+IF(ISNUMBER(AA44),Settings!$H$10,0)+IF(ISNUMBER(AB44),Settings!$H$11,0)+IF(ISNUMBER(AC44),Settings!$H$12,0)+IF(ISNUMBER(AD44),Settings!$H$13,0)),0)))</f>
        <v/>
      </c>
      <c r="AF44" s="16" t="str">
        <f>IF(AE44="","",IF(AE44&gt;=Settings!$D$18,"Green",IF(AE44&gt;=Settings!$D$19,"Amber","Red")))</f>
        <v/>
      </c>
      <c r="AG44" s="18" t="str">
        <f t="shared" si="5"/>
        <v/>
      </c>
      <c r="AH44" s="19" t="str">
        <f t="shared" si="6"/>
        <v/>
      </c>
      <c r="AI44" s="25"/>
    </row>
    <row r="45" spans="1:35" x14ac:dyDescent="0.2">
      <c r="A45" s="12"/>
      <c r="B45" s="30"/>
      <c r="C45" s="16" t="str">
        <f>IF($B45="","",IFERROR(INDEX(Settings!$D$24:$D$48,MATCH($B45,Settings!$C$24:$C$48,0)),""))</f>
        <v/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20" t="str">
        <f t="shared" si="0"/>
        <v/>
      </c>
      <c r="S45" s="21" t="str">
        <f t="shared" si="1"/>
        <v/>
      </c>
      <c r="T45" s="21" t="str">
        <f t="shared" si="2"/>
        <v/>
      </c>
      <c r="U45" s="20" t="str">
        <f t="shared" si="3"/>
        <v/>
      </c>
      <c r="V45" s="20" t="str">
        <f t="shared" si="4"/>
        <v/>
      </c>
      <c r="W45" s="18" t="str">
        <f>IF(OR($B45="",E45=""),"",MAX(0,MIN(100,100*(Settings!$G$6-E45)/(Settings!$G$6-Settings!$F$6))))</f>
        <v/>
      </c>
      <c r="X45" s="18" t="str">
        <f>IF(OR($B45="",R45=""),"",MAX(0,MIN(100,100*(Settings!$G$7-R45)/(Settings!$G$7-Settings!$F$7))))</f>
        <v/>
      </c>
      <c r="Y45" s="18" t="str">
        <f>IF(OR($B45="",S45=""),"",MAX(0,MIN(100,100*(Settings!$G$8-S45)/(Settings!$G$8-Settings!$F$8))))</f>
        <v/>
      </c>
      <c r="Z45" s="18" t="str">
        <f>IF(OR($B45="",T45=""),"",MAX(0,MIN(100,100*(Settings!$G$9-T45)/(Settings!$G$9-Settings!$F$9))))</f>
        <v/>
      </c>
      <c r="AA45" s="18" t="str">
        <f>IF(OR($B45="",J45=""),"",MAX(0,MIN(100,100*(Settings!$G$10-J45)/(Settings!$G$10-Settings!$F$10))))</f>
        <v/>
      </c>
      <c r="AB45" s="18" t="str">
        <f>IF(OR($B45="",K45=""),"",MAX(0,MIN(100,100*(Settings!$G$11-K45)/(Settings!$G$11-Settings!$F$11))))</f>
        <v/>
      </c>
      <c r="AC45" s="18" t="str">
        <f>IF(OR($B45="",U45=""),"",MAX(0,MIN(100,100*(Settings!$G$12-U45)/(Settings!$G$12-Settings!$F$12))))</f>
        <v/>
      </c>
      <c r="AD45" s="18" t="str">
        <f>IF(OR($B45="",V45=""),"",MAX(0,MIN(100,100*(Settings!$G$13-V45)/(Settings!$G$13-Settings!$F$13))))</f>
        <v/>
      </c>
      <c r="AE45" s="17" t="str">
        <f>IF($B45="","",IF((IF(ISNUMBER(W45),Settings!$H$6,0)+IF(ISNUMBER(X45),Settings!$H$7,0)+IF(ISNUMBER(Y45),Settings!$H$8,0)+IF(ISNUMBER(Z45),Settings!$H$9,0)+IF(ISNUMBER(AA45),Settings!$H$10,0)+IF(ISNUMBER(AB45),Settings!$H$11,0)+IF(ISNUMBER(AC45),Settings!$H$12,0)+IF(ISNUMBER(AD45),Settings!$H$13,0))=0,"",ROUND((IF(ISNUMBER(W45),W45*Settings!$H$6,0)+IF(ISNUMBER(X45),X45*Settings!$H$7,0)+IF(ISNUMBER(Y45),Y45*Settings!$H$8,0)+IF(ISNUMBER(Z45),Z45*Settings!$H$9,0)+IF(ISNUMBER(AA45),AA45*Settings!$H$10,0)+IF(ISNUMBER(AB45),AB45*Settings!$H$11,0)+IF(ISNUMBER(AC45),AC45*Settings!$H$12,0)+IF(ISNUMBER(AD45),AD45*Settings!$H$13,0))/(IF(ISNUMBER(W45),Settings!$H$6,0)+IF(ISNUMBER(X45),Settings!$H$7,0)+IF(ISNUMBER(Y45),Settings!$H$8,0)+IF(ISNUMBER(Z45),Settings!$H$9,0)+IF(ISNUMBER(AA45),Settings!$H$10,0)+IF(ISNUMBER(AB45),Settings!$H$11,0)+IF(ISNUMBER(AC45),Settings!$H$12,0)+IF(ISNUMBER(AD45),Settings!$H$13,0)),0)))</f>
        <v/>
      </c>
      <c r="AF45" s="16" t="str">
        <f>IF(AE45="","",IF(AE45&gt;=Settings!$D$18,"Green",IF(AE45&gt;=Settings!$D$19,"Amber","Red")))</f>
        <v/>
      </c>
      <c r="AG45" s="18" t="str">
        <f t="shared" si="5"/>
        <v/>
      </c>
      <c r="AH45" s="19" t="str">
        <f t="shared" si="6"/>
        <v/>
      </c>
      <c r="AI45" s="25"/>
    </row>
    <row r="46" spans="1:35" x14ac:dyDescent="0.2">
      <c r="A46" s="12"/>
      <c r="B46" s="30"/>
      <c r="C46" s="16" t="str">
        <f>IF($B46="","",IFERROR(INDEX(Settings!$D$24:$D$48,MATCH($B46,Settings!$C$24:$C$48,0)),""))</f>
        <v/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20" t="str">
        <f t="shared" si="0"/>
        <v/>
      </c>
      <c r="S46" s="21" t="str">
        <f t="shared" si="1"/>
        <v/>
      </c>
      <c r="T46" s="21" t="str">
        <f t="shared" si="2"/>
        <v/>
      </c>
      <c r="U46" s="20" t="str">
        <f t="shared" si="3"/>
        <v/>
      </c>
      <c r="V46" s="20" t="str">
        <f t="shared" si="4"/>
        <v/>
      </c>
      <c r="W46" s="18" t="str">
        <f>IF(OR($B46="",E46=""),"",MAX(0,MIN(100,100*(Settings!$G$6-E46)/(Settings!$G$6-Settings!$F$6))))</f>
        <v/>
      </c>
      <c r="X46" s="18" t="str">
        <f>IF(OR($B46="",R46=""),"",MAX(0,MIN(100,100*(Settings!$G$7-R46)/(Settings!$G$7-Settings!$F$7))))</f>
        <v/>
      </c>
      <c r="Y46" s="18" t="str">
        <f>IF(OR($B46="",S46=""),"",MAX(0,MIN(100,100*(Settings!$G$8-S46)/(Settings!$G$8-Settings!$F$8))))</f>
        <v/>
      </c>
      <c r="Z46" s="18" t="str">
        <f>IF(OR($B46="",T46=""),"",MAX(0,MIN(100,100*(Settings!$G$9-T46)/(Settings!$G$9-Settings!$F$9))))</f>
        <v/>
      </c>
      <c r="AA46" s="18" t="str">
        <f>IF(OR($B46="",J46=""),"",MAX(0,MIN(100,100*(Settings!$G$10-J46)/(Settings!$G$10-Settings!$F$10))))</f>
        <v/>
      </c>
      <c r="AB46" s="18" t="str">
        <f>IF(OR($B46="",K46=""),"",MAX(0,MIN(100,100*(Settings!$G$11-K46)/(Settings!$G$11-Settings!$F$11))))</f>
        <v/>
      </c>
      <c r="AC46" s="18" t="str">
        <f>IF(OR($B46="",U46=""),"",MAX(0,MIN(100,100*(Settings!$G$12-U46)/(Settings!$G$12-Settings!$F$12))))</f>
        <v/>
      </c>
      <c r="AD46" s="18" t="str">
        <f>IF(OR($B46="",V46=""),"",MAX(0,MIN(100,100*(Settings!$G$13-V46)/(Settings!$G$13-Settings!$F$13))))</f>
        <v/>
      </c>
      <c r="AE46" s="17" t="str">
        <f>IF($B46="","",IF((IF(ISNUMBER(W46),Settings!$H$6,0)+IF(ISNUMBER(X46),Settings!$H$7,0)+IF(ISNUMBER(Y46),Settings!$H$8,0)+IF(ISNUMBER(Z46),Settings!$H$9,0)+IF(ISNUMBER(AA46),Settings!$H$10,0)+IF(ISNUMBER(AB46),Settings!$H$11,0)+IF(ISNUMBER(AC46),Settings!$H$12,0)+IF(ISNUMBER(AD46),Settings!$H$13,0))=0,"",ROUND((IF(ISNUMBER(W46),W46*Settings!$H$6,0)+IF(ISNUMBER(X46),X46*Settings!$H$7,0)+IF(ISNUMBER(Y46),Y46*Settings!$H$8,0)+IF(ISNUMBER(Z46),Z46*Settings!$H$9,0)+IF(ISNUMBER(AA46),AA46*Settings!$H$10,0)+IF(ISNUMBER(AB46),AB46*Settings!$H$11,0)+IF(ISNUMBER(AC46),AC46*Settings!$H$12,0)+IF(ISNUMBER(AD46),AD46*Settings!$H$13,0))/(IF(ISNUMBER(W46),Settings!$H$6,0)+IF(ISNUMBER(X46),Settings!$H$7,0)+IF(ISNUMBER(Y46),Settings!$H$8,0)+IF(ISNUMBER(Z46),Settings!$H$9,0)+IF(ISNUMBER(AA46),Settings!$H$10,0)+IF(ISNUMBER(AB46),Settings!$H$11,0)+IF(ISNUMBER(AC46),Settings!$H$12,0)+IF(ISNUMBER(AD46),Settings!$H$13,0)),0)))</f>
        <v/>
      </c>
      <c r="AF46" s="16" t="str">
        <f>IF(AE46="","",IF(AE46&gt;=Settings!$D$18,"Green",IF(AE46&gt;=Settings!$D$19,"Amber","Red")))</f>
        <v/>
      </c>
      <c r="AG46" s="18" t="str">
        <f t="shared" si="5"/>
        <v/>
      </c>
      <c r="AH46" s="19" t="str">
        <f t="shared" si="6"/>
        <v/>
      </c>
      <c r="AI46" s="25"/>
    </row>
    <row r="47" spans="1:35" x14ac:dyDescent="0.2">
      <c r="A47" s="12"/>
      <c r="B47" s="30"/>
      <c r="C47" s="16" t="str">
        <f>IF($B47="","",IFERROR(INDEX(Settings!$D$24:$D$48,MATCH($B47,Settings!$C$24:$C$48,0)),""))</f>
        <v/>
      </c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20" t="str">
        <f t="shared" si="0"/>
        <v/>
      </c>
      <c r="S47" s="21" t="str">
        <f t="shared" si="1"/>
        <v/>
      </c>
      <c r="T47" s="21" t="str">
        <f t="shared" si="2"/>
        <v/>
      </c>
      <c r="U47" s="20" t="str">
        <f t="shared" si="3"/>
        <v/>
      </c>
      <c r="V47" s="20" t="str">
        <f t="shared" si="4"/>
        <v/>
      </c>
      <c r="W47" s="18" t="str">
        <f>IF(OR($B47="",E47=""),"",MAX(0,MIN(100,100*(Settings!$G$6-E47)/(Settings!$G$6-Settings!$F$6))))</f>
        <v/>
      </c>
      <c r="X47" s="18" t="str">
        <f>IF(OR($B47="",R47=""),"",MAX(0,MIN(100,100*(Settings!$G$7-R47)/(Settings!$G$7-Settings!$F$7))))</f>
        <v/>
      </c>
      <c r="Y47" s="18" t="str">
        <f>IF(OR($B47="",S47=""),"",MAX(0,MIN(100,100*(Settings!$G$8-S47)/(Settings!$G$8-Settings!$F$8))))</f>
        <v/>
      </c>
      <c r="Z47" s="18" t="str">
        <f>IF(OR($B47="",T47=""),"",MAX(0,MIN(100,100*(Settings!$G$9-T47)/(Settings!$G$9-Settings!$F$9))))</f>
        <v/>
      </c>
      <c r="AA47" s="18" t="str">
        <f>IF(OR($B47="",J47=""),"",MAX(0,MIN(100,100*(Settings!$G$10-J47)/(Settings!$G$10-Settings!$F$10))))</f>
        <v/>
      </c>
      <c r="AB47" s="18" t="str">
        <f>IF(OR($B47="",K47=""),"",MAX(0,MIN(100,100*(Settings!$G$11-K47)/(Settings!$G$11-Settings!$F$11))))</f>
        <v/>
      </c>
      <c r="AC47" s="18" t="str">
        <f>IF(OR($B47="",U47=""),"",MAX(0,MIN(100,100*(Settings!$G$12-U47)/(Settings!$G$12-Settings!$F$12))))</f>
        <v/>
      </c>
      <c r="AD47" s="18" t="str">
        <f>IF(OR($B47="",V47=""),"",MAX(0,MIN(100,100*(Settings!$G$13-V47)/(Settings!$G$13-Settings!$F$13))))</f>
        <v/>
      </c>
      <c r="AE47" s="17" t="str">
        <f>IF($B47="","",IF((IF(ISNUMBER(W47),Settings!$H$6,0)+IF(ISNUMBER(X47),Settings!$H$7,0)+IF(ISNUMBER(Y47),Settings!$H$8,0)+IF(ISNUMBER(Z47),Settings!$H$9,0)+IF(ISNUMBER(AA47),Settings!$H$10,0)+IF(ISNUMBER(AB47),Settings!$H$11,0)+IF(ISNUMBER(AC47),Settings!$H$12,0)+IF(ISNUMBER(AD47),Settings!$H$13,0))=0,"",ROUND((IF(ISNUMBER(W47),W47*Settings!$H$6,0)+IF(ISNUMBER(X47),X47*Settings!$H$7,0)+IF(ISNUMBER(Y47),Y47*Settings!$H$8,0)+IF(ISNUMBER(Z47),Z47*Settings!$H$9,0)+IF(ISNUMBER(AA47),AA47*Settings!$H$10,0)+IF(ISNUMBER(AB47),AB47*Settings!$H$11,0)+IF(ISNUMBER(AC47),AC47*Settings!$H$12,0)+IF(ISNUMBER(AD47),AD47*Settings!$H$13,0))/(IF(ISNUMBER(W47),Settings!$H$6,0)+IF(ISNUMBER(X47),Settings!$H$7,0)+IF(ISNUMBER(Y47),Settings!$H$8,0)+IF(ISNUMBER(Z47),Settings!$H$9,0)+IF(ISNUMBER(AA47),Settings!$H$10,0)+IF(ISNUMBER(AB47),Settings!$H$11,0)+IF(ISNUMBER(AC47),Settings!$H$12,0)+IF(ISNUMBER(AD47),Settings!$H$13,0)),0)))</f>
        <v/>
      </c>
      <c r="AF47" s="16" t="str">
        <f>IF(AE47="","",IF(AE47&gt;=Settings!$D$18,"Green",IF(AE47&gt;=Settings!$D$19,"Amber","Red")))</f>
        <v/>
      </c>
      <c r="AG47" s="18" t="str">
        <f t="shared" si="5"/>
        <v/>
      </c>
      <c r="AH47" s="19" t="str">
        <f t="shared" si="6"/>
        <v/>
      </c>
      <c r="AI47" s="25"/>
    </row>
    <row r="48" spans="1:35" x14ac:dyDescent="0.2">
      <c r="A48" s="12"/>
      <c r="B48" s="30"/>
      <c r="C48" s="16" t="str">
        <f>IF($B48="","",IFERROR(INDEX(Settings!$D$24:$D$48,MATCH($B48,Settings!$C$24:$C$48,0)),""))</f>
        <v/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0" t="str">
        <f t="shared" si="0"/>
        <v/>
      </c>
      <c r="S48" s="21" t="str">
        <f t="shared" si="1"/>
        <v/>
      </c>
      <c r="T48" s="21" t="str">
        <f t="shared" si="2"/>
        <v/>
      </c>
      <c r="U48" s="20" t="str">
        <f t="shared" si="3"/>
        <v/>
      </c>
      <c r="V48" s="20" t="str">
        <f t="shared" si="4"/>
        <v/>
      </c>
      <c r="W48" s="18" t="str">
        <f>IF(OR($B48="",E48=""),"",MAX(0,MIN(100,100*(Settings!$G$6-E48)/(Settings!$G$6-Settings!$F$6))))</f>
        <v/>
      </c>
      <c r="X48" s="18" t="str">
        <f>IF(OR($B48="",R48=""),"",MAX(0,MIN(100,100*(Settings!$G$7-R48)/(Settings!$G$7-Settings!$F$7))))</f>
        <v/>
      </c>
      <c r="Y48" s="18" t="str">
        <f>IF(OR($B48="",S48=""),"",MAX(0,MIN(100,100*(Settings!$G$8-S48)/(Settings!$G$8-Settings!$F$8))))</f>
        <v/>
      </c>
      <c r="Z48" s="18" t="str">
        <f>IF(OR($B48="",T48=""),"",MAX(0,MIN(100,100*(Settings!$G$9-T48)/(Settings!$G$9-Settings!$F$9))))</f>
        <v/>
      </c>
      <c r="AA48" s="18" t="str">
        <f>IF(OR($B48="",J48=""),"",MAX(0,MIN(100,100*(Settings!$G$10-J48)/(Settings!$G$10-Settings!$F$10))))</f>
        <v/>
      </c>
      <c r="AB48" s="18" t="str">
        <f>IF(OR($B48="",K48=""),"",MAX(0,MIN(100,100*(Settings!$G$11-K48)/(Settings!$G$11-Settings!$F$11))))</f>
        <v/>
      </c>
      <c r="AC48" s="18" t="str">
        <f>IF(OR($B48="",U48=""),"",MAX(0,MIN(100,100*(Settings!$G$12-U48)/(Settings!$G$12-Settings!$F$12))))</f>
        <v/>
      </c>
      <c r="AD48" s="18" t="str">
        <f>IF(OR($B48="",V48=""),"",MAX(0,MIN(100,100*(Settings!$G$13-V48)/(Settings!$G$13-Settings!$F$13))))</f>
        <v/>
      </c>
      <c r="AE48" s="17" t="str">
        <f>IF($B48="","",IF((IF(ISNUMBER(W48),Settings!$H$6,0)+IF(ISNUMBER(X48),Settings!$H$7,0)+IF(ISNUMBER(Y48),Settings!$H$8,0)+IF(ISNUMBER(Z48),Settings!$H$9,0)+IF(ISNUMBER(AA48),Settings!$H$10,0)+IF(ISNUMBER(AB48),Settings!$H$11,0)+IF(ISNUMBER(AC48),Settings!$H$12,0)+IF(ISNUMBER(AD48),Settings!$H$13,0))=0,"",ROUND((IF(ISNUMBER(W48),W48*Settings!$H$6,0)+IF(ISNUMBER(X48),X48*Settings!$H$7,0)+IF(ISNUMBER(Y48),Y48*Settings!$H$8,0)+IF(ISNUMBER(Z48),Z48*Settings!$H$9,0)+IF(ISNUMBER(AA48),AA48*Settings!$H$10,0)+IF(ISNUMBER(AB48),AB48*Settings!$H$11,0)+IF(ISNUMBER(AC48),AC48*Settings!$H$12,0)+IF(ISNUMBER(AD48),AD48*Settings!$H$13,0))/(IF(ISNUMBER(W48),Settings!$H$6,0)+IF(ISNUMBER(X48),Settings!$H$7,0)+IF(ISNUMBER(Y48),Settings!$H$8,0)+IF(ISNUMBER(Z48),Settings!$H$9,0)+IF(ISNUMBER(AA48),Settings!$H$10,0)+IF(ISNUMBER(AB48),Settings!$H$11,0)+IF(ISNUMBER(AC48),Settings!$H$12,0)+IF(ISNUMBER(AD48),Settings!$H$13,0)),0)))</f>
        <v/>
      </c>
      <c r="AF48" s="16" t="str">
        <f>IF(AE48="","",IF(AE48&gt;=Settings!$D$18,"Green",IF(AE48&gt;=Settings!$D$19,"Amber","Red")))</f>
        <v/>
      </c>
      <c r="AG48" s="18" t="str">
        <f t="shared" si="5"/>
        <v/>
      </c>
      <c r="AH48" s="19" t="str">
        <f t="shared" si="6"/>
        <v/>
      </c>
      <c r="AI48" s="25"/>
    </row>
    <row r="49" spans="1:35" x14ac:dyDescent="0.2">
      <c r="A49" s="12"/>
      <c r="B49" s="30"/>
      <c r="C49" s="16" t="str">
        <f>IF($B49="","",IFERROR(INDEX(Settings!$D$24:$D$48,MATCH($B49,Settings!$C$24:$C$48,0)),""))</f>
        <v/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20" t="str">
        <f t="shared" si="0"/>
        <v/>
      </c>
      <c r="S49" s="21" t="str">
        <f t="shared" si="1"/>
        <v/>
      </c>
      <c r="T49" s="21" t="str">
        <f t="shared" si="2"/>
        <v/>
      </c>
      <c r="U49" s="20" t="str">
        <f t="shared" si="3"/>
        <v/>
      </c>
      <c r="V49" s="20" t="str">
        <f t="shared" si="4"/>
        <v/>
      </c>
      <c r="W49" s="18" t="str">
        <f>IF(OR($B49="",E49=""),"",MAX(0,MIN(100,100*(Settings!$G$6-E49)/(Settings!$G$6-Settings!$F$6))))</f>
        <v/>
      </c>
      <c r="X49" s="18" t="str">
        <f>IF(OR($B49="",R49=""),"",MAX(0,MIN(100,100*(Settings!$G$7-R49)/(Settings!$G$7-Settings!$F$7))))</f>
        <v/>
      </c>
      <c r="Y49" s="18" t="str">
        <f>IF(OR($B49="",S49=""),"",MAX(0,MIN(100,100*(Settings!$G$8-S49)/(Settings!$G$8-Settings!$F$8))))</f>
        <v/>
      </c>
      <c r="Z49" s="18" t="str">
        <f>IF(OR($B49="",T49=""),"",MAX(0,MIN(100,100*(Settings!$G$9-T49)/(Settings!$G$9-Settings!$F$9))))</f>
        <v/>
      </c>
      <c r="AA49" s="18" t="str">
        <f>IF(OR($B49="",J49=""),"",MAX(0,MIN(100,100*(Settings!$G$10-J49)/(Settings!$G$10-Settings!$F$10))))</f>
        <v/>
      </c>
      <c r="AB49" s="18" t="str">
        <f>IF(OR($B49="",K49=""),"",MAX(0,MIN(100,100*(Settings!$G$11-K49)/(Settings!$G$11-Settings!$F$11))))</f>
        <v/>
      </c>
      <c r="AC49" s="18" t="str">
        <f>IF(OR($B49="",U49=""),"",MAX(0,MIN(100,100*(Settings!$G$12-U49)/(Settings!$G$12-Settings!$F$12))))</f>
        <v/>
      </c>
      <c r="AD49" s="18" t="str">
        <f>IF(OR($B49="",V49=""),"",MAX(0,MIN(100,100*(Settings!$G$13-V49)/(Settings!$G$13-Settings!$F$13))))</f>
        <v/>
      </c>
      <c r="AE49" s="17" t="str">
        <f>IF($B49="","",IF((IF(ISNUMBER(W49),Settings!$H$6,0)+IF(ISNUMBER(X49),Settings!$H$7,0)+IF(ISNUMBER(Y49),Settings!$H$8,0)+IF(ISNUMBER(Z49),Settings!$H$9,0)+IF(ISNUMBER(AA49),Settings!$H$10,0)+IF(ISNUMBER(AB49),Settings!$H$11,0)+IF(ISNUMBER(AC49),Settings!$H$12,0)+IF(ISNUMBER(AD49),Settings!$H$13,0))=0,"",ROUND((IF(ISNUMBER(W49),W49*Settings!$H$6,0)+IF(ISNUMBER(X49),X49*Settings!$H$7,0)+IF(ISNUMBER(Y49),Y49*Settings!$H$8,0)+IF(ISNUMBER(Z49),Z49*Settings!$H$9,0)+IF(ISNUMBER(AA49),AA49*Settings!$H$10,0)+IF(ISNUMBER(AB49),AB49*Settings!$H$11,0)+IF(ISNUMBER(AC49),AC49*Settings!$H$12,0)+IF(ISNUMBER(AD49),AD49*Settings!$H$13,0))/(IF(ISNUMBER(W49),Settings!$H$6,0)+IF(ISNUMBER(X49),Settings!$H$7,0)+IF(ISNUMBER(Y49),Settings!$H$8,0)+IF(ISNUMBER(Z49),Settings!$H$9,0)+IF(ISNUMBER(AA49),Settings!$H$10,0)+IF(ISNUMBER(AB49),Settings!$H$11,0)+IF(ISNUMBER(AC49),Settings!$H$12,0)+IF(ISNUMBER(AD49),Settings!$H$13,0)),0)))</f>
        <v/>
      </c>
      <c r="AF49" s="16" t="str">
        <f>IF(AE49="","",IF(AE49&gt;=Settings!$D$18,"Green",IF(AE49&gt;=Settings!$D$19,"Amber","Red")))</f>
        <v/>
      </c>
      <c r="AG49" s="18" t="str">
        <f t="shared" si="5"/>
        <v/>
      </c>
      <c r="AH49" s="19" t="str">
        <f t="shared" si="6"/>
        <v/>
      </c>
      <c r="AI49" s="25"/>
    </row>
    <row r="50" spans="1:35" x14ac:dyDescent="0.2">
      <c r="A50" s="12"/>
      <c r="B50" s="30"/>
      <c r="C50" s="16" t="str">
        <f>IF($B50="","",IFERROR(INDEX(Settings!$D$24:$D$48,MATCH($B50,Settings!$C$24:$C$48,0)),""))</f>
        <v/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20" t="str">
        <f t="shared" si="0"/>
        <v/>
      </c>
      <c r="S50" s="21" t="str">
        <f t="shared" si="1"/>
        <v/>
      </c>
      <c r="T50" s="21" t="str">
        <f t="shared" si="2"/>
        <v/>
      </c>
      <c r="U50" s="20" t="str">
        <f t="shared" si="3"/>
        <v/>
      </c>
      <c r="V50" s="20" t="str">
        <f t="shared" si="4"/>
        <v/>
      </c>
      <c r="W50" s="18" t="str">
        <f>IF(OR($B50="",E50=""),"",MAX(0,MIN(100,100*(Settings!$G$6-E50)/(Settings!$G$6-Settings!$F$6))))</f>
        <v/>
      </c>
      <c r="X50" s="18" t="str">
        <f>IF(OR($B50="",R50=""),"",MAX(0,MIN(100,100*(Settings!$G$7-R50)/(Settings!$G$7-Settings!$F$7))))</f>
        <v/>
      </c>
      <c r="Y50" s="18" t="str">
        <f>IF(OR($B50="",S50=""),"",MAX(0,MIN(100,100*(Settings!$G$8-S50)/(Settings!$G$8-Settings!$F$8))))</f>
        <v/>
      </c>
      <c r="Z50" s="18" t="str">
        <f>IF(OR($B50="",T50=""),"",MAX(0,MIN(100,100*(Settings!$G$9-T50)/(Settings!$G$9-Settings!$F$9))))</f>
        <v/>
      </c>
      <c r="AA50" s="18" t="str">
        <f>IF(OR($B50="",J50=""),"",MAX(0,MIN(100,100*(Settings!$G$10-J50)/(Settings!$G$10-Settings!$F$10))))</f>
        <v/>
      </c>
      <c r="AB50" s="18" t="str">
        <f>IF(OR($B50="",K50=""),"",MAX(0,MIN(100,100*(Settings!$G$11-K50)/(Settings!$G$11-Settings!$F$11))))</f>
        <v/>
      </c>
      <c r="AC50" s="18" t="str">
        <f>IF(OR($B50="",U50=""),"",MAX(0,MIN(100,100*(Settings!$G$12-U50)/(Settings!$G$12-Settings!$F$12))))</f>
        <v/>
      </c>
      <c r="AD50" s="18" t="str">
        <f>IF(OR($B50="",V50=""),"",MAX(0,MIN(100,100*(Settings!$G$13-V50)/(Settings!$G$13-Settings!$F$13))))</f>
        <v/>
      </c>
      <c r="AE50" s="17" t="str">
        <f>IF($B50="","",IF((IF(ISNUMBER(W50),Settings!$H$6,0)+IF(ISNUMBER(X50),Settings!$H$7,0)+IF(ISNUMBER(Y50),Settings!$H$8,0)+IF(ISNUMBER(Z50),Settings!$H$9,0)+IF(ISNUMBER(AA50),Settings!$H$10,0)+IF(ISNUMBER(AB50),Settings!$H$11,0)+IF(ISNUMBER(AC50),Settings!$H$12,0)+IF(ISNUMBER(AD50),Settings!$H$13,0))=0,"",ROUND((IF(ISNUMBER(W50),W50*Settings!$H$6,0)+IF(ISNUMBER(X50),X50*Settings!$H$7,0)+IF(ISNUMBER(Y50),Y50*Settings!$H$8,0)+IF(ISNUMBER(Z50),Z50*Settings!$H$9,0)+IF(ISNUMBER(AA50),AA50*Settings!$H$10,0)+IF(ISNUMBER(AB50),AB50*Settings!$H$11,0)+IF(ISNUMBER(AC50),AC50*Settings!$H$12,0)+IF(ISNUMBER(AD50),AD50*Settings!$H$13,0))/(IF(ISNUMBER(W50),Settings!$H$6,0)+IF(ISNUMBER(X50),Settings!$H$7,0)+IF(ISNUMBER(Y50),Settings!$H$8,0)+IF(ISNUMBER(Z50),Settings!$H$9,0)+IF(ISNUMBER(AA50),Settings!$H$10,0)+IF(ISNUMBER(AB50),Settings!$H$11,0)+IF(ISNUMBER(AC50),Settings!$H$12,0)+IF(ISNUMBER(AD50),Settings!$H$13,0)),0)))</f>
        <v/>
      </c>
      <c r="AF50" s="16" t="str">
        <f>IF(AE50="","",IF(AE50&gt;=Settings!$D$18,"Green",IF(AE50&gt;=Settings!$D$19,"Amber","Red")))</f>
        <v/>
      </c>
      <c r="AG50" s="18" t="str">
        <f t="shared" si="5"/>
        <v/>
      </c>
      <c r="AH50" s="19" t="str">
        <f t="shared" si="6"/>
        <v/>
      </c>
      <c r="AI50" s="25"/>
    </row>
    <row r="51" spans="1:35" x14ac:dyDescent="0.2">
      <c r="A51" s="12"/>
      <c r="B51" s="30"/>
      <c r="C51" s="16" t="str">
        <f>IF($B51="","",IFERROR(INDEX(Settings!$D$24:$D$48,MATCH($B51,Settings!$C$24:$C$48,0)),""))</f>
        <v/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20" t="str">
        <f t="shared" si="0"/>
        <v/>
      </c>
      <c r="S51" s="21" t="str">
        <f t="shared" si="1"/>
        <v/>
      </c>
      <c r="T51" s="21" t="str">
        <f t="shared" si="2"/>
        <v/>
      </c>
      <c r="U51" s="20" t="str">
        <f t="shared" si="3"/>
        <v/>
      </c>
      <c r="V51" s="20" t="str">
        <f t="shared" si="4"/>
        <v/>
      </c>
      <c r="W51" s="18" t="str">
        <f>IF(OR($B51="",E51=""),"",MAX(0,MIN(100,100*(Settings!$G$6-E51)/(Settings!$G$6-Settings!$F$6))))</f>
        <v/>
      </c>
      <c r="X51" s="18" t="str">
        <f>IF(OR($B51="",R51=""),"",MAX(0,MIN(100,100*(Settings!$G$7-R51)/(Settings!$G$7-Settings!$F$7))))</f>
        <v/>
      </c>
      <c r="Y51" s="18" t="str">
        <f>IF(OR($B51="",S51=""),"",MAX(0,MIN(100,100*(Settings!$G$8-S51)/(Settings!$G$8-Settings!$F$8))))</f>
        <v/>
      </c>
      <c r="Z51" s="18" t="str">
        <f>IF(OR($B51="",T51=""),"",MAX(0,MIN(100,100*(Settings!$G$9-T51)/(Settings!$G$9-Settings!$F$9))))</f>
        <v/>
      </c>
      <c r="AA51" s="18" t="str">
        <f>IF(OR($B51="",J51=""),"",MAX(0,MIN(100,100*(Settings!$G$10-J51)/(Settings!$G$10-Settings!$F$10))))</f>
        <v/>
      </c>
      <c r="AB51" s="18" t="str">
        <f>IF(OR($B51="",K51=""),"",MAX(0,MIN(100,100*(Settings!$G$11-K51)/(Settings!$G$11-Settings!$F$11))))</f>
        <v/>
      </c>
      <c r="AC51" s="18" t="str">
        <f>IF(OR($B51="",U51=""),"",MAX(0,MIN(100,100*(Settings!$G$12-U51)/(Settings!$G$12-Settings!$F$12))))</f>
        <v/>
      </c>
      <c r="AD51" s="18" t="str">
        <f>IF(OR($B51="",V51=""),"",MAX(0,MIN(100,100*(Settings!$G$13-V51)/(Settings!$G$13-Settings!$F$13))))</f>
        <v/>
      </c>
      <c r="AE51" s="17" t="str">
        <f>IF($B51="","",IF((IF(ISNUMBER(W51),Settings!$H$6,0)+IF(ISNUMBER(X51),Settings!$H$7,0)+IF(ISNUMBER(Y51),Settings!$H$8,0)+IF(ISNUMBER(Z51),Settings!$H$9,0)+IF(ISNUMBER(AA51),Settings!$H$10,0)+IF(ISNUMBER(AB51),Settings!$H$11,0)+IF(ISNUMBER(AC51),Settings!$H$12,0)+IF(ISNUMBER(AD51),Settings!$H$13,0))=0,"",ROUND((IF(ISNUMBER(W51),W51*Settings!$H$6,0)+IF(ISNUMBER(X51),X51*Settings!$H$7,0)+IF(ISNUMBER(Y51),Y51*Settings!$H$8,0)+IF(ISNUMBER(Z51),Z51*Settings!$H$9,0)+IF(ISNUMBER(AA51),AA51*Settings!$H$10,0)+IF(ISNUMBER(AB51),AB51*Settings!$H$11,0)+IF(ISNUMBER(AC51),AC51*Settings!$H$12,0)+IF(ISNUMBER(AD51),AD51*Settings!$H$13,0))/(IF(ISNUMBER(W51),Settings!$H$6,0)+IF(ISNUMBER(X51),Settings!$H$7,0)+IF(ISNUMBER(Y51),Settings!$H$8,0)+IF(ISNUMBER(Z51),Settings!$H$9,0)+IF(ISNUMBER(AA51),Settings!$H$10,0)+IF(ISNUMBER(AB51),Settings!$H$11,0)+IF(ISNUMBER(AC51),Settings!$H$12,0)+IF(ISNUMBER(AD51),Settings!$H$13,0)),0)))</f>
        <v/>
      </c>
      <c r="AF51" s="16" t="str">
        <f>IF(AE51="","",IF(AE51&gt;=Settings!$D$18,"Green",IF(AE51&gt;=Settings!$D$19,"Amber","Red")))</f>
        <v/>
      </c>
      <c r="AG51" s="18" t="str">
        <f t="shared" si="5"/>
        <v/>
      </c>
      <c r="AH51" s="19" t="str">
        <f t="shared" si="6"/>
        <v/>
      </c>
      <c r="AI51" s="25"/>
    </row>
    <row r="52" spans="1:35" x14ac:dyDescent="0.2">
      <c r="A52" s="12"/>
      <c r="B52" s="30"/>
      <c r="C52" s="16" t="str">
        <f>IF($B52="","",IFERROR(INDEX(Settings!$D$24:$D$48,MATCH($B52,Settings!$C$24:$C$48,0)),""))</f>
        <v/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20" t="str">
        <f t="shared" si="0"/>
        <v/>
      </c>
      <c r="S52" s="21" t="str">
        <f t="shared" si="1"/>
        <v/>
      </c>
      <c r="T52" s="21" t="str">
        <f t="shared" si="2"/>
        <v/>
      </c>
      <c r="U52" s="20" t="str">
        <f t="shared" si="3"/>
        <v/>
      </c>
      <c r="V52" s="20" t="str">
        <f t="shared" si="4"/>
        <v/>
      </c>
      <c r="W52" s="18" t="str">
        <f>IF(OR($B52="",E52=""),"",MAX(0,MIN(100,100*(Settings!$G$6-E52)/(Settings!$G$6-Settings!$F$6))))</f>
        <v/>
      </c>
      <c r="X52" s="18" t="str">
        <f>IF(OR($B52="",R52=""),"",MAX(0,MIN(100,100*(Settings!$G$7-R52)/(Settings!$G$7-Settings!$F$7))))</f>
        <v/>
      </c>
      <c r="Y52" s="18" t="str">
        <f>IF(OR($B52="",S52=""),"",MAX(0,MIN(100,100*(Settings!$G$8-S52)/(Settings!$G$8-Settings!$F$8))))</f>
        <v/>
      </c>
      <c r="Z52" s="18" t="str">
        <f>IF(OR($B52="",T52=""),"",MAX(0,MIN(100,100*(Settings!$G$9-T52)/(Settings!$G$9-Settings!$F$9))))</f>
        <v/>
      </c>
      <c r="AA52" s="18" t="str">
        <f>IF(OR($B52="",J52=""),"",MAX(0,MIN(100,100*(Settings!$G$10-J52)/(Settings!$G$10-Settings!$F$10))))</f>
        <v/>
      </c>
      <c r="AB52" s="18" t="str">
        <f>IF(OR($B52="",K52=""),"",MAX(0,MIN(100,100*(Settings!$G$11-K52)/(Settings!$G$11-Settings!$F$11))))</f>
        <v/>
      </c>
      <c r="AC52" s="18" t="str">
        <f>IF(OR($B52="",U52=""),"",MAX(0,MIN(100,100*(Settings!$G$12-U52)/(Settings!$G$12-Settings!$F$12))))</f>
        <v/>
      </c>
      <c r="AD52" s="18" t="str">
        <f>IF(OR($B52="",V52=""),"",MAX(0,MIN(100,100*(Settings!$G$13-V52)/(Settings!$G$13-Settings!$F$13))))</f>
        <v/>
      </c>
      <c r="AE52" s="17" t="str">
        <f>IF($B52="","",IF((IF(ISNUMBER(W52),Settings!$H$6,0)+IF(ISNUMBER(X52),Settings!$H$7,0)+IF(ISNUMBER(Y52),Settings!$H$8,0)+IF(ISNUMBER(Z52),Settings!$H$9,0)+IF(ISNUMBER(AA52),Settings!$H$10,0)+IF(ISNUMBER(AB52),Settings!$H$11,0)+IF(ISNUMBER(AC52),Settings!$H$12,0)+IF(ISNUMBER(AD52),Settings!$H$13,0))=0,"",ROUND((IF(ISNUMBER(W52),W52*Settings!$H$6,0)+IF(ISNUMBER(X52),X52*Settings!$H$7,0)+IF(ISNUMBER(Y52),Y52*Settings!$H$8,0)+IF(ISNUMBER(Z52),Z52*Settings!$H$9,0)+IF(ISNUMBER(AA52),AA52*Settings!$H$10,0)+IF(ISNUMBER(AB52),AB52*Settings!$H$11,0)+IF(ISNUMBER(AC52),AC52*Settings!$H$12,0)+IF(ISNUMBER(AD52),AD52*Settings!$H$13,0))/(IF(ISNUMBER(W52),Settings!$H$6,0)+IF(ISNUMBER(X52),Settings!$H$7,0)+IF(ISNUMBER(Y52),Settings!$H$8,0)+IF(ISNUMBER(Z52),Settings!$H$9,0)+IF(ISNUMBER(AA52),Settings!$H$10,0)+IF(ISNUMBER(AB52),Settings!$H$11,0)+IF(ISNUMBER(AC52),Settings!$H$12,0)+IF(ISNUMBER(AD52),Settings!$H$13,0)),0)))</f>
        <v/>
      </c>
      <c r="AF52" s="16" t="str">
        <f>IF(AE52="","",IF(AE52&gt;=Settings!$D$18,"Green",IF(AE52&gt;=Settings!$D$19,"Amber","Red")))</f>
        <v/>
      </c>
      <c r="AG52" s="18" t="str">
        <f t="shared" si="5"/>
        <v/>
      </c>
      <c r="AH52" s="19" t="str">
        <f t="shared" si="6"/>
        <v/>
      </c>
      <c r="AI52" s="25"/>
    </row>
    <row r="53" spans="1:35" x14ac:dyDescent="0.2">
      <c r="A53" s="12"/>
      <c r="B53" s="30"/>
      <c r="C53" s="16" t="str">
        <f>IF($B53="","",IFERROR(INDEX(Settings!$D$24:$D$48,MATCH($B53,Settings!$C$24:$C$48,0)),""))</f>
        <v/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20" t="str">
        <f t="shared" si="0"/>
        <v/>
      </c>
      <c r="S53" s="21" t="str">
        <f t="shared" si="1"/>
        <v/>
      </c>
      <c r="T53" s="21" t="str">
        <f t="shared" si="2"/>
        <v/>
      </c>
      <c r="U53" s="20" t="str">
        <f t="shared" si="3"/>
        <v/>
      </c>
      <c r="V53" s="20" t="str">
        <f t="shared" si="4"/>
        <v/>
      </c>
      <c r="W53" s="18" t="str">
        <f>IF(OR($B53="",E53=""),"",MAX(0,MIN(100,100*(Settings!$G$6-E53)/(Settings!$G$6-Settings!$F$6))))</f>
        <v/>
      </c>
      <c r="X53" s="18" t="str">
        <f>IF(OR($B53="",R53=""),"",MAX(0,MIN(100,100*(Settings!$G$7-R53)/(Settings!$G$7-Settings!$F$7))))</f>
        <v/>
      </c>
      <c r="Y53" s="18" t="str">
        <f>IF(OR($B53="",S53=""),"",MAX(0,MIN(100,100*(Settings!$G$8-S53)/(Settings!$G$8-Settings!$F$8))))</f>
        <v/>
      </c>
      <c r="Z53" s="18" t="str">
        <f>IF(OR($B53="",T53=""),"",MAX(0,MIN(100,100*(Settings!$G$9-T53)/(Settings!$G$9-Settings!$F$9))))</f>
        <v/>
      </c>
      <c r="AA53" s="18" t="str">
        <f>IF(OR($B53="",J53=""),"",MAX(0,MIN(100,100*(Settings!$G$10-J53)/(Settings!$G$10-Settings!$F$10))))</f>
        <v/>
      </c>
      <c r="AB53" s="18" t="str">
        <f>IF(OR($B53="",K53=""),"",MAX(0,MIN(100,100*(Settings!$G$11-K53)/(Settings!$G$11-Settings!$F$11))))</f>
        <v/>
      </c>
      <c r="AC53" s="18" t="str">
        <f>IF(OR($B53="",U53=""),"",MAX(0,MIN(100,100*(Settings!$G$12-U53)/(Settings!$G$12-Settings!$F$12))))</f>
        <v/>
      </c>
      <c r="AD53" s="18" t="str">
        <f>IF(OR($B53="",V53=""),"",MAX(0,MIN(100,100*(Settings!$G$13-V53)/(Settings!$G$13-Settings!$F$13))))</f>
        <v/>
      </c>
      <c r="AE53" s="17" t="str">
        <f>IF($B53="","",IF((IF(ISNUMBER(W53),Settings!$H$6,0)+IF(ISNUMBER(X53),Settings!$H$7,0)+IF(ISNUMBER(Y53),Settings!$H$8,0)+IF(ISNUMBER(Z53),Settings!$H$9,0)+IF(ISNUMBER(AA53),Settings!$H$10,0)+IF(ISNUMBER(AB53),Settings!$H$11,0)+IF(ISNUMBER(AC53),Settings!$H$12,0)+IF(ISNUMBER(AD53),Settings!$H$13,0))=0,"",ROUND((IF(ISNUMBER(W53),W53*Settings!$H$6,0)+IF(ISNUMBER(X53),X53*Settings!$H$7,0)+IF(ISNUMBER(Y53),Y53*Settings!$H$8,0)+IF(ISNUMBER(Z53),Z53*Settings!$H$9,0)+IF(ISNUMBER(AA53),AA53*Settings!$H$10,0)+IF(ISNUMBER(AB53),AB53*Settings!$H$11,0)+IF(ISNUMBER(AC53),AC53*Settings!$H$12,0)+IF(ISNUMBER(AD53),AD53*Settings!$H$13,0))/(IF(ISNUMBER(W53),Settings!$H$6,0)+IF(ISNUMBER(X53),Settings!$H$7,0)+IF(ISNUMBER(Y53),Settings!$H$8,0)+IF(ISNUMBER(Z53),Settings!$H$9,0)+IF(ISNUMBER(AA53),Settings!$H$10,0)+IF(ISNUMBER(AB53),Settings!$H$11,0)+IF(ISNUMBER(AC53),Settings!$H$12,0)+IF(ISNUMBER(AD53),Settings!$H$13,0)),0)))</f>
        <v/>
      </c>
      <c r="AF53" s="16" t="str">
        <f>IF(AE53="","",IF(AE53&gt;=Settings!$D$18,"Green",IF(AE53&gt;=Settings!$D$19,"Amber","Red")))</f>
        <v/>
      </c>
      <c r="AG53" s="18" t="str">
        <f t="shared" si="5"/>
        <v/>
      </c>
      <c r="AH53" s="19" t="str">
        <f t="shared" si="6"/>
        <v/>
      </c>
      <c r="AI53" s="25"/>
    </row>
    <row r="54" spans="1:35" x14ac:dyDescent="0.2">
      <c r="A54" s="12"/>
      <c r="B54" s="30"/>
      <c r="C54" s="16" t="str">
        <f>IF($B54="","",IFERROR(INDEX(Settings!$D$24:$D$48,MATCH($B54,Settings!$C$24:$C$48,0)),""))</f>
        <v/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20" t="str">
        <f t="shared" si="0"/>
        <v/>
      </c>
      <c r="S54" s="21" t="str">
        <f t="shared" si="1"/>
        <v/>
      </c>
      <c r="T54" s="21" t="str">
        <f t="shared" si="2"/>
        <v/>
      </c>
      <c r="U54" s="20" t="str">
        <f t="shared" si="3"/>
        <v/>
      </c>
      <c r="V54" s="20" t="str">
        <f t="shared" si="4"/>
        <v/>
      </c>
      <c r="W54" s="18" t="str">
        <f>IF(OR($B54="",E54=""),"",MAX(0,MIN(100,100*(Settings!$G$6-E54)/(Settings!$G$6-Settings!$F$6))))</f>
        <v/>
      </c>
      <c r="X54" s="18" t="str">
        <f>IF(OR($B54="",R54=""),"",MAX(0,MIN(100,100*(Settings!$G$7-R54)/(Settings!$G$7-Settings!$F$7))))</f>
        <v/>
      </c>
      <c r="Y54" s="18" t="str">
        <f>IF(OR($B54="",S54=""),"",MAX(0,MIN(100,100*(Settings!$G$8-S54)/(Settings!$G$8-Settings!$F$8))))</f>
        <v/>
      </c>
      <c r="Z54" s="18" t="str">
        <f>IF(OR($B54="",T54=""),"",MAX(0,MIN(100,100*(Settings!$G$9-T54)/(Settings!$G$9-Settings!$F$9))))</f>
        <v/>
      </c>
      <c r="AA54" s="18" t="str">
        <f>IF(OR($B54="",J54=""),"",MAX(0,MIN(100,100*(Settings!$G$10-J54)/(Settings!$G$10-Settings!$F$10))))</f>
        <v/>
      </c>
      <c r="AB54" s="18" t="str">
        <f>IF(OR($B54="",K54=""),"",MAX(0,MIN(100,100*(Settings!$G$11-K54)/(Settings!$G$11-Settings!$F$11))))</f>
        <v/>
      </c>
      <c r="AC54" s="18" t="str">
        <f>IF(OR($B54="",U54=""),"",MAX(0,MIN(100,100*(Settings!$G$12-U54)/(Settings!$G$12-Settings!$F$12))))</f>
        <v/>
      </c>
      <c r="AD54" s="18" t="str">
        <f>IF(OR($B54="",V54=""),"",MAX(0,MIN(100,100*(Settings!$G$13-V54)/(Settings!$G$13-Settings!$F$13))))</f>
        <v/>
      </c>
      <c r="AE54" s="17" t="str">
        <f>IF($B54="","",IF((IF(ISNUMBER(W54),Settings!$H$6,0)+IF(ISNUMBER(X54),Settings!$H$7,0)+IF(ISNUMBER(Y54),Settings!$H$8,0)+IF(ISNUMBER(Z54),Settings!$H$9,0)+IF(ISNUMBER(AA54),Settings!$H$10,0)+IF(ISNUMBER(AB54),Settings!$H$11,0)+IF(ISNUMBER(AC54),Settings!$H$12,0)+IF(ISNUMBER(AD54),Settings!$H$13,0))=0,"",ROUND((IF(ISNUMBER(W54),W54*Settings!$H$6,0)+IF(ISNUMBER(X54),X54*Settings!$H$7,0)+IF(ISNUMBER(Y54),Y54*Settings!$H$8,0)+IF(ISNUMBER(Z54),Z54*Settings!$H$9,0)+IF(ISNUMBER(AA54),AA54*Settings!$H$10,0)+IF(ISNUMBER(AB54),AB54*Settings!$H$11,0)+IF(ISNUMBER(AC54),AC54*Settings!$H$12,0)+IF(ISNUMBER(AD54),AD54*Settings!$H$13,0))/(IF(ISNUMBER(W54),Settings!$H$6,0)+IF(ISNUMBER(X54),Settings!$H$7,0)+IF(ISNUMBER(Y54),Settings!$H$8,0)+IF(ISNUMBER(Z54),Settings!$H$9,0)+IF(ISNUMBER(AA54),Settings!$H$10,0)+IF(ISNUMBER(AB54),Settings!$H$11,0)+IF(ISNUMBER(AC54),Settings!$H$12,0)+IF(ISNUMBER(AD54),Settings!$H$13,0)),0)))</f>
        <v/>
      </c>
      <c r="AF54" s="16" t="str">
        <f>IF(AE54="","",IF(AE54&gt;=Settings!$D$18,"Green",IF(AE54&gt;=Settings!$D$19,"Amber","Red")))</f>
        <v/>
      </c>
      <c r="AG54" s="18" t="str">
        <f t="shared" si="5"/>
        <v/>
      </c>
      <c r="AH54" s="19" t="str">
        <f t="shared" si="6"/>
        <v/>
      </c>
      <c r="AI54" s="25"/>
    </row>
    <row r="55" spans="1:35" x14ac:dyDescent="0.2">
      <c r="A55" s="12"/>
      <c r="B55" s="30"/>
      <c r="C55" s="16" t="str">
        <f>IF($B55="","",IFERROR(INDEX(Settings!$D$24:$D$48,MATCH($B55,Settings!$C$24:$C$48,0)),""))</f>
        <v/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20" t="str">
        <f t="shared" si="0"/>
        <v/>
      </c>
      <c r="S55" s="21" t="str">
        <f t="shared" si="1"/>
        <v/>
      </c>
      <c r="T55" s="21" t="str">
        <f t="shared" si="2"/>
        <v/>
      </c>
      <c r="U55" s="20" t="str">
        <f t="shared" si="3"/>
        <v/>
      </c>
      <c r="V55" s="20" t="str">
        <f t="shared" si="4"/>
        <v/>
      </c>
      <c r="W55" s="18" t="str">
        <f>IF(OR($B55="",E55=""),"",MAX(0,MIN(100,100*(Settings!$G$6-E55)/(Settings!$G$6-Settings!$F$6))))</f>
        <v/>
      </c>
      <c r="X55" s="18" t="str">
        <f>IF(OR($B55="",R55=""),"",MAX(0,MIN(100,100*(Settings!$G$7-R55)/(Settings!$G$7-Settings!$F$7))))</f>
        <v/>
      </c>
      <c r="Y55" s="18" t="str">
        <f>IF(OR($B55="",S55=""),"",MAX(0,MIN(100,100*(Settings!$G$8-S55)/(Settings!$G$8-Settings!$F$8))))</f>
        <v/>
      </c>
      <c r="Z55" s="18" t="str">
        <f>IF(OR($B55="",T55=""),"",MAX(0,MIN(100,100*(Settings!$G$9-T55)/(Settings!$G$9-Settings!$F$9))))</f>
        <v/>
      </c>
      <c r="AA55" s="18" t="str">
        <f>IF(OR($B55="",J55=""),"",MAX(0,MIN(100,100*(Settings!$G$10-J55)/(Settings!$G$10-Settings!$F$10))))</f>
        <v/>
      </c>
      <c r="AB55" s="18" t="str">
        <f>IF(OR($B55="",K55=""),"",MAX(0,MIN(100,100*(Settings!$G$11-K55)/(Settings!$G$11-Settings!$F$11))))</f>
        <v/>
      </c>
      <c r="AC55" s="18" t="str">
        <f>IF(OR($B55="",U55=""),"",MAX(0,MIN(100,100*(Settings!$G$12-U55)/(Settings!$G$12-Settings!$F$12))))</f>
        <v/>
      </c>
      <c r="AD55" s="18" t="str">
        <f>IF(OR($B55="",V55=""),"",MAX(0,MIN(100,100*(Settings!$G$13-V55)/(Settings!$G$13-Settings!$F$13))))</f>
        <v/>
      </c>
      <c r="AE55" s="17" t="str">
        <f>IF($B55="","",IF((IF(ISNUMBER(W55),Settings!$H$6,0)+IF(ISNUMBER(X55),Settings!$H$7,0)+IF(ISNUMBER(Y55),Settings!$H$8,0)+IF(ISNUMBER(Z55),Settings!$H$9,0)+IF(ISNUMBER(AA55),Settings!$H$10,0)+IF(ISNUMBER(AB55),Settings!$H$11,0)+IF(ISNUMBER(AC55),Settings!$H$12,0)+IF(ISNUMBER(AD55),Settings!$H$13,0))=0,"",ROUND((IF(ISNUMBER(W55),W55*Settings!$H$6,0)+IF(ISNUMBER(X55),X55*Settings!$H$7,0)+IF(ISNUMBER(Y55),Y55*Settings!$H$8,0)+IF(ISNUMBER(Z55),Z55*Settings!$H$9,0)+IF(ISNUMBER(AA55),AA55*Settings!$H$10,0)+IF(ISNUMBER(AB55),AB55*Settings!$H$11,0)+IF(ISNUMBER(AC55),AC55*Settings!$H$12,0)+IF(ISNUMBER(AD55),AD55*Settings!$H$13,0))/(IF(ISNUMBER(W55),Settings!$H$6,0)+IF(ISNUMBER(X55),Settings!$H$7,0)+IF(ISNUMBER(Y55),Settings!$H$8,0)+IF(ISNUMBER(Z55),Settings!$H$9,0)+IF(ISNUMBER(AA55),Settings!$H$10,0)+IF(ISNUMBER(AB55),Settings!$H$11,0)+IF(ISNUMBER(AC55),Settings!$H$12,0)+IF(ISNUMBER(AD55),Settings!$H$13,0)),0)))</f>
        <v/>
      </c>
      <c r="AF55" s="16" t="str">
        <f>IF(AE55="","",IF(AE55&gt;=Settings!$D$18,"Green",IF(AE55&gt;=Settings!$D$19,"Amber","Red")))</f>
        <v/>
      </c>
      <c r="AG55" s="18" t="str">
        <f t="shared" si="5"/>
        <v/>
      </c>
      <c r="AH55" s="19" t="str">
        <f t="shared" si="6"/>
        <v/>
      </c>
      <c r="AI55" s="25"/>
    </row>
    <row r="56" spans="1:35" x14ac:dyDescent="0.2">
      <c r="A56" s="12"/>
      <c r="B56" s="30"/>
      <c r="C56" s="16" t="str">
        <f>IF($B56="","",IFERROR(INDEX(Settings!$D$24:$D$48,MATCH($B56,Settings!$C$24:$C$48,0)),""))</f>
        <v/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20" t="str">
        <f t="shared" si="0"/>
        <v/>
      </c>
      <c r="S56" s="21" t="str">
        <f t="shared" si="1"/>
        <v/>
      </c>
      <c r="T56" s="21" t="str">
        <f t="shared" si="2"/>
        <v/>
      </c>
      <c r="U56" s="20" t="str">
        <f t="shared" si="3"/>
        <v/>
      </c>
      <c r="V56" s="20" t="str">
        <f t="shared" si="4"/>
        <v/>
      </c>
      <c r="W56" s="18" t="str">
        <f>IF(OR($B56="",E56=""),"",MAX(0,MIN(100,100*(Settings!$G$6-E56)/(Settings!$G$6-Settings!$F$6))))</f>
        <v/>
      </c>
      <c r="X56" s="18" t="str">
        <f>IF(OR($B56="",R56=""),"",MAX(0,MIN(100,100*(Settings!$G$7-R56)/(Settings!$G$7-Settings!$F$7))))</f>
        <v/>
      </c>
      <c r="Y56" s="18" t="str">
        <f>IF(OR($B56="",S56=""),"",MAX(0,MIN(100,100*(Settings!$G$8-S56)/(Settings!$G$8-Settings!$F$8))))</f>
        <v/>
      </c>
      <c r="Z56" s="18" t="str">
        <f>IF(OR($B56="",T56=""),"",MAX(0,MIN(100,100*(Settings!$G$9-T56)/(Settings!$G$9-Settings!$F$9))))</f>
        <v/>
      </c>
      <c r="AA56" s="18" t="str">
        <f>IF(OR($B56="",J56=""),"",MAX(0,MIN(100,100*(Settings!$G$10-J56)/(Settings!$G$10-Settings!$F$10))))</f>
        <v/>
      </c>
      <c r="AB56" s="18" t="str">
        <f>IF(OR($B56="",K56=""),"",MAX(0,MIN(100,100*(Settings!$G$11-K56)/(Settings!$G$11-Settings!$F$11))))</f>
        <v/>
      </c>
      <c r="AC56" s="18" t="str">
        <f>IF(OR($B56="",U56=""),"",MAX(0,MIN(100,100*(Settings!$G$12-U56)/(Settings!$G$12-Settings!$F$12))))</f>
        <v/>
      </c>
      <c r="AD56" s="18" t="str">
        <f>IF(OR($B56="",V56=""),"",MAX(0,MIN(100,100*(Settings!$G$13-V56)/(Settings!$G$13-Settings!$F$13))))</f>
        <v/>
      </c>
      <c r="AE56" s="17" t="str">
        <f>IF($B56="","",IF((IF(ISNUMBER(W56),Settings!$H$6,0)+IF(ISNUMBER(X56),Settings!$H$7,0)+IF(ISNUMBER(Y56),Settings!$H$8,0)+IF(ISNUMBER(Z56),Settings!$H$9,0)+IF(ISNUMBER(AA56),Settings!$H$10,0)+IF(ISNUMBER(AB56),Settings!$H$11,0)+IF(ISNUMBER(AC56),Settings!$H$12,0)+IF(ISNUMBER(AD56),Settings!$H$13,0))=0,"",ROUND((IF(ISNUMBER(W56),W56*Settings!$H$6,0)+IF(ISNUMBER(X56),X56*Settings!$H$7,0)+IF(ISNUMBER(Y56),Y56*Settings!$H$8,0)+IF(ISNUMBER(Z56),Z56*Settings!$H$9,0)+IF(ISNUMBER(AA56),AA56*Settings!$H$10,0)+IF(ISNUMBER(AB56),AB56*Settings!$H$11,0)+IF(ISNUMBER(AC56),AC56*Settings!$H$12,0)+IF(ISNUMBER(AD56),AD56*Settings!$H$13,0))/(IF(ISNUMBER(W56),Settings!$H$6,0)+IF(ISNUMBER(X56),Settings!$H$7,0)+IF(ISNUMBER(Y56),Settings!$H$8,0)+IF(ISNUMBER(Z56),Settings!$H$9,0)+IF(ISNUMBER(AA56),Settings!$H$10,0)+IF(ISNUMBER(AB56),Settings!$H$11,0)+IF(ISNUMBER(AC56),Settings!$H$12,0)+IF(ISNUMBER(AD56),Settings!$H$13,0)),0)))</f>
        <v/>
      </c>
      <c r="AF56" s="16" t="str">
        <f>IF(AE56="","",IF(AE56&gt;=Settings!$D$18,"Green",IF(AE56&gt;=Settings!$D$19,"Amber","Red")))</f>
        <v/>
      </c>
      <c r="AG56" s="18" t="str">
        <f t="shared" si="5"/>
        <v/>
      </c>
      <c r="AH56" s="19" t="str">
        <f t="shared" si="6"/>
        <v/>
      </c>
      <c r="AI56" s="25"/>
    </row>
    <row r="57" spans="1:35" x14ac:dyDescent="0.2">
      <c r="A57" s="12"/>
      <c r="B57" s="30"/>
      <c r="C57" s="16" t="str">
        <f>IF($B57="","",IFERROR(INDEX(Settings!$D$24:$D$48,MATCH($B57,Settings!$C$24:$C$48,0)),""))</f>
        <v/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20" t="str">
        <f t="shared" si="0"/>
        <v/>
      </c>
      <c r="S57" s="21" t="str">
        <f t="shared" si="1"/>
        <v/>
      </c>
      <c r="T57" s="21" t="str">
        <f t="shared" si="2"/>
        <v/>
      </c>
      <c r="U57" s="20" t="str">
        <f t="shared" si="3"/>
        <v/>
      </c>
      <c r="V57" s="20" t="str">
        <f t="shared" si="4"/>
        <v/>
      </c>
      <c r="W57" s="18" t="str">
        <f>IF(OR($B57="",E57=""),"",MAX(0,MIN(100,100*(Settings!$G$6-E57)/(Settings!$G$6-Settings!$F$6))))</f>
        <v/>
      </c>
      <c r="X57" s="18" t="str">
        <f>IF(OR($B57="",R57=""),"",MAX(0,MIN(100,100*(Settings!$G$7-R57)/(Settings!$G$7-Settings!$F$7))))</f>
        <v/>
      </c>
      <c r="Y57" s="18" t="str">
        <f>IF(OR($B57="",S57=""),"",MAX(0,MIN(100,100*(Settings!$G$8-S57)/(Settings!$G$8-Settings!$F$8))))</f>
        <v/>
      </c>
      <c r="Z57" s="18" t="str">
        <f>IF(OR($B57="",T57=""),"",MAX(0,MIN(100,100*(Settings!$G$9-T57)/(Settings!$G$9-Settings!$F$9))))</f>
        <v/>
      </c>
      <c r="AA57" s="18" t="str">
        <f>IF(OR($B57="",J57=""),"",MAX(0,MIN(100,100*(Settings!$G$10-J57)/(Settings!$G$10-Settings!$F$10))))</f>
        <v/>
      </c>
      <c r="AB57" s="18" t="str">
        <f>IF(OR($B57="",K57=""),"",MAX(0,MIN(100,100*(Settings!$G$11-K57)/(Settings!$G$11-Settings!$F$11))))</f>
        <v/>
      </c>
      <c r="AC57" s="18" t="str">
        <f>IF(OR($B57="",U57=""),"",MAX(0,MIN(100,100*(Settings!$G$12-U57)/(Settings!$G$12-Settings!$F$12))))</f>
        <v/>
      </c>
      <c r="AD57" s="18" t="str">
        <f>IF(OR($B57="",V57=""),"",MAX(0,MIN(100,100*(Settings!$G$13-V57)/(Settings!$G$13-Settings!$F$13))))</f>
        <v/>
      </c>
      <c r="AE57" s="17" t="str">
        <f>IF($B57="","",IF((IF(ISNUMBER(W57),Settings!$H$6,0)+IF(ISNUMBER(X57),Settings!$H$7,0)+IF(ISNUMBER(Y57),Settings!$H$8,0)+IF(ISNUMBER(Z57),Settings!$H$9,0)+IF(ISNUMBER(AA57),Settings!$H$10,0)+IF(ISNUMBER(AB57),Settings!$H$11,0)+IF(ISNUMBER(AC57),Settings!$H$12,0)+IF(ISNUMBER(AD57),Settings!$H$13,0))=0,"",ROUND((IF(ISNUMBER(W57),W57*Settings!$H$6,0)+IF(ISNUMBER(X57),X57*Settings!$H$7,0)+IF(ISNUMBER(Y57),Y57*Settings!$H$8,0)+IF(ISNUMBER(Z57),Z57*Settings!$H$9,0)+IF(ISNUMBER(AA57),AA57*Settings!$H$10,0)+IF(ISNUMBER(AB57),AB57*Settings!$H$11,0)+IF(ISNUMBER(AC57),AC57*Settings!$H$12,0)+IF(ISNUMBER(AD57),AD57*Settings!$H$13,0))/(IF(ISNUMBER(W57),Settings!$H$6,0)+IF(ISNUMBER(X57),Settings!$H$7,0)+IF(ISNUMBER(Y57),Settings!$H$8,0)+IF(ISNUMBER(Z57),Settings!$H$9,0)+IF(ISNUMBER(AA57),Settings!$H$10,0)+IF(ISNUMBER(AB57),Settings!$H$11,0)+IF(ISNUMBER(AC57),Settings!$H$12,0)+IF(ISNUMBER(AD57),Settings!$H$13,0)),0)))</f>
        <v/>
      </c>
      <c r="AF57" s="16" t="str">
        <f>IF(AE57="","",IF(AE57&gt;=Settings!$D$18,"Green",IF(AE57&gt;=Settings!$D$19,"Amber","Red")))</f>
        <v/>
      </c>
      <c r="AG57" s="18" t="str">
        <f t="shared" si="5"/>
        <v/>
      </c>
      <c r="AH57" s="19" t="str">
        <f t="shared" si="6"/>
        <v/>
      </c>
      <c r="AI57" s="25"/>
    </row>
    <row r="58" spans="1:35" x14ac:dyDescent="0.2">
      <c r="A58" s="12"/>
      <c r="B58" s="30"/>
      <c r="C58" s="16" t="str">
        <f>IF($B58="","",IFERROR(INDEX(Settings!$D$24:$D$48,MATCH($B58,Settings!$C$24:$C$48,0)),""))</f>
        <v/>
      </c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20" t="str">
        <f t="shared" si="0"/>
        <v/>
      </c>
      <c r="S58" s="21" t="str">
        <f t="shared" si="1"/>
        <v/>
      </c>
      <c r="T58" s="21" t="str">
        <f t="shared" si="2"/>
        <v/>
      </c>
      <c r="U58" s="20" t="str">
        <f t="shared" si="3"/>
        <v/>
      </c>
      <c r="V58" s="20" t="str">
        <f t="shared" si="4"/>
        <v/>
      </c>
      <c r="W58" s="18" t="str">
        <f>IF(OR($B58="",E58=""),"",MAX(0,MIN(100,100*(Settings!$G$6-E58)/(Settings!$G$6-Settings!$F$6))))</f>
        <v/>
      </c>
      <c r="X58" s="18" t="str">
        <f>IF(OR($B58="",R58=""),"",MAX(0,MIN(100,100*(Settings!$G$7-R58)/(Settings!$G$7-Settings!$F$7))))</f>
        <v/>
      </c>
      <c r="Y58" s="18" t="str">
        <f>IF(OR($B58="",S58=""),"",MAX(0,MIN(100,100*(Settings!$G$8-S58)/(Settings!$G$8-Settings!$F$8))))</f>
        <v/>
      </c>
      <c r="Z58" s="18" t="str">
        <f>IF(OR($B58="",T58=""),"",MAX(0,MIN(100,100*(Settings!$G$9-T58)/(Settings!$G$9-Settings!$F$9))))</f>
        <v/>
      </c>
      <c r="AA58" s="18" t="str">
        <f>IF(OR($B58="",J58=""),"",MAX(0,MIN(100,100*(Settings!$G$10-J58)/(Settings!$G$10-Settings!$F$10))))</f>
        <v/>
      </c>
      <c r="AB58" s="18" t="str">
        <f>IF(OR($B58="",K58=""),"",MAX(0,MIN(100,100*(Settings!$G$11-K58)/(Settings!$G$11-Settings!$F$11))))</f>
        <v/>
      </c>
      <c r="AC58" s="18" t="str">
        <f>IF(OR($B58="",U58=""),"",MAX(0,MIN(100,100*(Settings!$G$12-U58)/(Settings!$G$12-Settings!$F$12))))</f>
        <v/>
      </c>
      <c r="AD58" s="18" t="str">
        <f>IF(OR($B58="",V58=""),"",MAX(0,MIN(100,100*(Settings!$G$13-V58)/(Settings!$G$13-Settings!$F$13))))</f>
        <v/>
      </c>
      <c r="AE58" s="17" t="str">
        <f>IF($B58="","",IF((IF(ISNUMBER(W58),Settings!$H$6,0)+IF(ISNUMBER(X58),Settings!$H$7,0)+IF(ISNUMBER(Y58),Settings!$H$8,0)+IF(ISNUMBER(Z58),Settings!$H$9,0)+IF(ISNUMBER(AA58),Settings!$H$10,0)+IF(ISNUMBER(AB58),Settings!$H$11,0)+IF(ISNUMBER(AC58),Settings!$H$12,0)+IF(ISNUMBER(AD58),Settings!$H$13,0))=0,"",ROUND((IF(ISNUMBER(W58),W58*Settings!$H$6,0)+IF(ISNUMBER(X58),X58*Settings!$H$7,0)+IF(ISNUMBER(Y58),Y58*Settings!$H$8,0)+IF(ISNUMBER(Z58),Z58*Settings!$H$9,0)+IF(ISNUMBER(AA58),AA58*Settings!$H$10,0)+IF(ISNUMBER(AB58),AB58*Settings!$H$11,0)+IF(ISNUMBER(AC58),AC58*Settings!$H$12,0)+IF(ISNUMBER(AD58),AD58*Settings!$H$13,0))/(IF(ISNUMBER(W58),Settings!$H$6,0)+IF(ISNUMBER(X58),Settings!$H$7,0)+IF(ISNUMBER(Y58),Settings!$H$8,0)+IF(ISNUMBER(Z58),Settings!$H$9,0)+IF(ISNUMBER(AA58),Settings!$H$10,0)+IF(ISNUMBER(AB58),Settings!$H$11,0)+IF(ISNUMBER(AC58),Settings!$H$12,0)+IF(ISNUMBER(AD58),Settings!$H$13,0)),0)))</f>
        <v/>
      </c>
      <c r="AF58" s="16" t="str">
        <f>IF(AE58="","",IF(AE58&gt;=Settings!$D$18,"Green",IF(AE58&gt;=Settings!$D$19,"Amber","Red")))</f>
        <v/>
      </c>
      <c r="AG58" s="18" t="str">
        <f t="shared" si="5"/>
        <v/>
      </c>
      <c r="AH58" s="19" t="str">
        <f t="shared" si="6"/>
        <v/>
      </c>
      <c r="AI58" s="25"/>
    </row>
    <row r="59" spans="1:35" x14ac:dyDescent="0.2">
      <c r="A59" s="12"/>
      <c r="B59" s="30"/>
      <c r="C59" s="16" t="str">
        <f>IF($B59="","",IFERROR(INDEX(Settings!$D$24:$D$48,MATCH($B59,Settings!$C$24:$C$48,0)),""))</f>
        <v/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20" t="str">
        <f t="shared" si="0"/>
        <v/>
      </c>
      <c r="S59" s="21" t="str">
        <f t="shared" si="1"/>
        <v/>
      </c>
      <c r="T59" s="21" t="str">
        <f t="shared" si="2"/>
        <v/>
      </c>
      <c r="U59" s="20" t="str">
        <f t="shared" si="3"/>
        <v/>
      </c>
      <c r="V59" s="20" t="str">
        <f t="shared" si="4"/>
        <v/>
      </c>
      <c r="W59" s="18" t="str">
        <f>IF(OR($B59="",E59=""),"",MAX(0,MIN(100,100*(Settings!$G$6-E59)/(Settings!$G$6-Settings!$F$6))))</f>
        <v/>
      </c>
      <c r="X59" s="18" t="str">
        <f>IF(OR($B59="",R59=""),"",MAX(0,MIN(100,100*(Settings!$G$7-R59)/(Settings!$G$7-Settings!$F$7))))</f>
        <v/>
      </c>
      <c r="Y59" s="18" t="str">
        <f>IF(OR($B59="",S59=""),"",MAX(0,MIN(100,100*(Settings!$G$8-S59)/(Settings!$G$8-Settings!$F$8))))</f>
        <v/>
      </c>
      <c r="Z59" s="18" t="str">
        <f>IF(OR($B59="",T59=""),"",MAX(0,MIN(100,100*(Settings!$G$9-T59)/(Settings!$G$9-Settings!$F$9))))</f>
        <v/>
      </c>
      <c r="AA59" s="18" t="str">
        <f>IF(OR($B59="",J59=""),"",MAX(0,MIN(100,100*(Settings!$G$10-J59)/(Settings!$G$10-Settings!$F$10))))</f>
        <v/>
      </c>
      <c r="AB59" s="18" t="str">
        <f>IF(OR($B59="",K59=""),"",MAX(0,MIN(100,100*(Settings!$G$11-K59)/(Settings!$G$11-Settings!$F$11))))</f>
        <v/>
      </c>
      <c r="AC59" s="18" t="str">
        <f>IF(OR($B59="",U59=""),"",MAX(0,MIN(100,100*(Settings!$G$12-U59)/(Settings!$G$12-Settings!$F$12))))</f>
        <v/>
      </c>
      <c r="AD59" s="18" t="str">
        <f>IF(OR($B59="",V59=""),"",MAX(0,MIN(100,100*(Settings!$G$13-V59)/(Settings!$G$13-Settings!$F$13))))</f>
        <v/>
      </c>
      <c r="AE59" s="17" t="str">
        <f>IF($B59="","",IF((IF(ISNUMBER(W59),Settings!$H$6,0)+IF(ISNUMBER(X59),Settings!$H$7,0)+IF(ISNUMBER(Y59),Settings!$H$8,0)+IF(ISNUMBER(Z59),Settings!$H$9,0)+IF(ISNUMBER(AA59),Settings!$H$10,0)+IF(ISNUMBER(AB59),Settings!$H$11,0)+IF(ISNUMBER(AC59),Settings!$H$12,0)+IF(ISNUMBER(AD59),Settings!$H$13,0))=0,"",ROUND((IF(ISNUMBER(W59),W59*Settings!$H$6,0)+IF(ISNUMBER(X59),X59*Settings!$H$7,0)+IF(ISNUMBER(Y59),Y59*Settings!$H$8,0)+IF(ISNUMBER(Z59),Z59*Settings!$H$9,0)+IF(ISNUMBER(AA59),AA59*Settings!$H$10,0)+IF(ISNUMBER(AB59),AB59*Settings!$H$11,0)+IF(ISNUMBER(AC59),AC59*Settings!$H$12,0)+IF(ISNUMBER(AD59),AD59*Settings!$H$13,0))/(IF(ISNUMBER(W59),Settings!$H$6,0)+IF(ISNUMBER(X59),Settings!$H$7,0)+IF(ISNUMBER(Y59),Settings!$H$8,0)+IF(ISNUMBER(Z59),Settings!$H$9,0)+IF(ISNUMBER(AA59),Settings!$H$10,0)+IF(ISNUMBER(AB59),Settings!$H$11,0)+IF(ISNUMBER(AC59),Settings!$H$12,0)+IF(ISNUMBER(AD59),Settings!$H$13,0)),0)))</f>
        <v/>
      </c>
      <c r="AF59" s="16" t="str">
        <f>IF(AE59="","",IF(AE59&gt;=Settings!$D$18,"Green",IF(AE59&gt;=Settings!$D$19,"Amber","Red")))</f>
        <v/>
      </c>
      <c r="AG59" s="18" t="str">
        <f t="shared" si="5"/>
        <v/>
      </c>
      <c r="AH59" s="19" t="str">
        <f t="shared" si="6"/>
        <v/>
      </c>
      <c r="AI59" s="25"/>
    </row>
    <row r="60" spans="1:35" x14ac:dyDescent="0.2">
      <c r="A60" s="12"/>
      <c r="B60" s="30"/>
      <c r="C60" s="16" t="str">
        <f>IF($B60="","",IFERROR(INDEX(Settings!$D$24:$D$48,MATCH($B60,Settings!$C$24:$C$48,0)),""))</f>
        <v/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20" t="str">
        <f t="shared" si="0"/>
        <v/>
      </c>
      <c r="S60" s="21" t="str">
        <f t="shared" si="1"/>
        <v/>
      </c>
      <c r="T60" s="21" t="str">
        <f t="shared" si="2"/>
        <v/>
      </c>
      <c r="U60" s="20" t="str">
        <f t="shared" si="3"/>
        <v/>
      </c>
      <c r="V60" s="20" t="str">
        <f t="shared" si="4"/>
        <v/>
      </c>
      <c r="W60" s="18" t="str">
        <f>IF(OR($B60="",E60=""),"",MAX(0,MIN(100,100*(Settings!$G$6-E60)/(Settings!$G$6-Settings!$F$6))))</f>
        <v/>
      </c>
      <c r="X60" s="18" t="str">
        <f>IF(OR($B60="",R60=""),"",MAX(0,MIN(100,100*(Settings!$G$7-R60)/(Settings!$G$7-Settings!$F$7))))</f>
        <v/>
      </c>
      <c r="Y60" s="18" t="str">
        <f>IF(OR($B60="",S60=""),"",MAX(0,MIN(100,100*(Settings!$G$8-S60)/(Settings!$G$8-Settings!$F$8))))</f>
        <v/>
      </c>
      <c r="Z60" s="18" t="str">
        <f>IF(OR($B60="",T60=""),"",MAX(0,MIN(100,100*(Settings!$G$9-T60)/(Settings!$G$9-Settings!$F$9))))</f>
        <v/>
      </c>
      <c r="AA60" s="18" t="str">
        <f>IF(OR($B60="",J60=""),"",MAX(0,MIN(100,100*(Settings!$G$10-J60)/(Settings!$G$10-Settings!$F$10))))</f>
        <v/>
      </c>
      <c r="AB60" s="18" t="str">
        <f>IF(OR($B60="",K60=""),"",MAX(0,MIN(100,100*(Settings!$G$11-K60)/(Settings!$G$11-Settings!$F$11))))</f>
        <v/>
      </c>
      <c r="AC60" s="18" t="str">
        <f>IF(OR($B60="",U60=""),"",MAX(0,MIN(100,100*(Settings!$G$12-U60)/(Settings!$G$12-Settings!$F$12))))</f>
        <v/>
      </c>
      <c r="AD60" s="18" t="str">
        <f>IF(OR($B60="",V60=""),"",MAX(0,MIN(100,100*(Settings!$G$13-V60)/(Settings!$G$13-Settings!$F$13))))</f>
        <v/>
      </c>
      <c r="AE60" s="17" t="str">
        <f>IF($B60="","",IF((IF(ISNUMBER(W60),Settings!$H$6,0)+IF(ISNUMBER(X60),Settings!$H$7,0)+IF(ISNUMBER(Y60),Settings!$H$8,0)+IF(ISNUMBER(Z60),Settings!$H$9,0)+IF(ISNUMBER(AA60),Settings!$H$10,0)+IF(ISNUMBER(AB60),Settings!$H$11,0)+IF(ISNUMBER(AC60),Settings!$H$12,0)+IF(ISNUMBER(AD60),Settings!$H$13,0))=0,"",ROUND((IF(ISNUMBER(W60),W60*Settings!$H$6,0)+IF(ISNUMBER(X60),X60*Settings!$H$7,0)+IF(ISNUMBER(Y60),Y60*Settings!$H$8,0)+IF(ISNUMBER(Z60),Z60*Settings!$H$9,0)+IF(ISNUMBER(AA60),AA60*Settings!$H$10,0)+IF(ISNUMBER(AB60),AB60*Settings!$H$11,0)+IF(ISNUMBER(AC60),AC60*Settings!$H$12,0)+IF(ISNUMBER(AD60),AD60*Settings!$H$13,0))/(IF(ISNUMBER(W60),Settings!$H$6,0)+IF(ISNUMBER(X60),Settings!$H$7,0)+IF(ISNUMBER(Y60),Settings!$H$8,0)+IF(ISNUMBER(Z60),Settings!$H$9,0)+IF(ISNUMBER(AA60),Settings!$H$10,0)+IF(ISNUMBER(AB60),Settings!$H$11,0)+IF(ISNUMBER(AC60),Settings!$H$12,0)+IF(ISNUMBER(AD60),Settings!$H$13,0)),0)))</f>
        <v/>
      </c>
      <c r="AF60" s="16" t="str">
        <f>IF(AE60="","",IF(AE60&gt;=Settings!$D$18,"Green",IF(AE60&gt;=Settings!$D$19,"Amber","Red")))</f>
        <v/>
      </c>
      <c r="AG60" s="18" t="str">
        <f t="shared" si="5"/>
        <v/>
      </c>
      <c r="AH60" s="19" t="str">
        <f t="shared" si="6"/>
        <v/>
      </c>
      <c r="AI60" s="25"/>
    </row>
    <row r="61" spans="1:35" x14ac:dyDescent="0.2">
      <c r="A61" s="12"/>
      <c r="B61" s="30"/>
      <c r="C61" s="16" t="str">
        <f>IF($B61="","",IFERROR(INDEX(Settings!$D$24:$D$48,MATCH($B61,Settings!$C$24:$C$48,0)),""))</f>
        <v/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20" t="str">
        <f t="shared" si="0"/>
        <v/>
      </c>
      <c r="S61" s="21" t="str">
        <f t="shared" si="1"/>
        <v/>
      </c>
      <c r="T61" s="21" t="str">
        <f t="shared" si="2"/>
        <v/>
      </c>
      <c r="U61" s="20" t="str">
        <f t="shared" si="3"/>
        <v/>
      </c>
      <c r="V61" s="20" t="str">
        <f t="shared" si="4"/>
        <v/>
      </c>
      <c r="W61" s="18" t="str">
        <f>IF(OR($B61="",E61=""),"",MAX(0,MIN(100,100*(Settings!$G$6-E61)/(Settings!$G$6-Settings!$F$6))))</f>
        <v/>
      </c>
      <c r="X61" s="18" t="str">
        <f>IF(OR($B61="",R61=""),"",MAX(0,MIN(100,100*(Settings!$G$7-R61)/(Settings!$G$7-Settings!$F$7))))</f>
        <v/>
      </c>
      <c r="Y61" s="18" t="str">
        <f>IF(OR($B61="",S61=""),"",MAX(0,MIN(100,100*(Settings!$G$8-S61)/(Settings!$G$8-Settings!$F$8))))</f>
        <v/>
      </c>
      <c r="Z61" s="18" t="str">
        <f>IF(OR($B61="",T61=""),"",MAX(0,MIN(100,100*(Settings!$G$9-T61)/(Settings!$G$9-Settings!$F$9))))</f>
        <v/>
      </c>
      <c r="AA61" s="18" t="str">
        <f>IF(OR($B61="",J61=""),"",MAX(0,MIN(100,100*(Settings!$G$10-J61)/(Settings!$G$10-Settings!$F$10))))</f>
        <v/>
      </c>
      <c r="AB61" s="18" t="str">
        <f>IF(OR($B61="",K61=""),"",MAX(0,MIN(100,100*(Settings!$G$11-K61)/(Settings!$G$11-Settings!$F$11))))</f>
        <v/>
      </c>
      <c r="AC61" s="18" t="str">
        <f>IF(OR($B61="",U61=""),"",MAX(0,MIN(100,100*(Settings!$G$12-U61)/(Settings!$G$12-Settings!$F$12))))</f>
        <v/>
      </c>
      <c r="AD61" s="18" t="str">
        <f>IF(OR($B61="",V61=""),"",MAX(0,MIN(100,100*(Settings!$G$13-V61)/(Settings!$G$13-Settings!$F$13))))</f>
        <v/>
      </c>
      <c r="AE61" s="17" t="str">
        <f>IF($B61="","",IF((IF(ISNUMBER(W61),Settings!$H$6,0)+IF(ISNUMBER(X61),Settings!$H$7,0)+IF(ISNUMBER(Y61),Settings!$H$8,0)+IF(ISNUMBER(Z61),Settings!$H$9,0)+IF(ISNUMBER(AA61),Settings!$H$10,0)+IF(ISNUMBER(AB61),Settings!$H$11,0)+IF(ISNUMBER(AC61),Settings!$H$12,0)+IF(ISNUMBER(AD61),Settings!$H$13,0))=0,"",ROUND((IF(ISNUMBER(W61),W61*Settings!$H$6,0)+IF(ISNUMBER(X61),X61*Settings!$H$7,0)+IF(ISNUMBER(Y61),Y61*Settings!$H$8,0)+IF(ISNUMBER(Z61),Z61*Settings!$H$9,0)+IF(ISNUMBER(AA61),AA61*Settings!$H$10,0)+IF(ISNUMBER(AB61),AB61*Settings!$H$11,0)+IF(ISNUMBER(AC61),AC61*Settings!$H$12,0)+IF(ISNUMBER(AD61),AD61*Settings!$H$13,0))/(IF(ISNUMBER(W61),Settings!$H$6,0)+IF(ISNUMBER(X61),Settings!$H$7,0)+IF(ISNUMBER(Y61),Settings!$H$8,0)+IF(ISNUMBER(Z61),Settings!$H$9,0)+IF(ISNUMBER(AA61),Settings!$H$10,0)+IF(ISNUMBER(AB61),Settings!$H$11,0)+IF(ISNUMBER(AC61),Settings!$H$12,0)+IF(ISNUMBER(AD61),Settings!$H$13,0)),0)))</f>
        <v/>
      </c>
      <c r="AF61" s="16" t="str">
        <f>IF(AE61="","",IF(AE61&gt;=Settings!$D$18,"Green",IF(AE61&gt;=Settings!$D$19,"Amber","Red")))</f>
        <v/>
      </c>
      <c r="AG61" s="18" t="str">
        <f t="shared" si="5"/>
        <v/>
      </c>
      <c r="AH61" s="19" t="str">
        <f t="shared" si="6"/>
        <v/>
      </c>
      <c r="AI61" s="25"/>
    </row>
    <row r="62" spans="1:35" x14ac:dyDescent="0.2">
      <c r="A62" s="12"/>
      <c r="B62" s="30"/>
      <c r="C62" s="16" t="str">
        <f>IF($B62="","",IFERROR(INDEX(Settings!$D$24:$D$48,MATCH($B62,Settings!$C$24:$C$48,0)),""))</f>
        <v/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20" t="str">
        <f t="shared" si="0"/>
        <v/>
      </c>
      <c r="S62" s="21" t="str">
        <f t="shared" si="1"/>
        <v/>
      </c>
      <c r="T62" s="21" t="str">
        <f t="shared" si="2"/>
        <v/>
      </c>
      <c r="U62" s="20" t="str">
        <f t="shared" si="3"/>
        <v/>
      </c>
      <c r="V62" s="20" t="str">
        <f t="shared" si="4"/>
        <v/>
      </c>
      <c r="W62" s="18" t="str">
        <f>IF(OR($B62="",E62=""),"",MAX(0,MIN(100,100*(Settings!$G$6-E62)/(Settings!$G$6-Settings!$F$6))))</f>
        <v/>
      </c>
      <c r="X62" s="18" t="str">
        <f>IF(OR($B62="",R62=""),"",MAX(0,MIN(100,100*(Settings!$G$7-R62)/(Settings!$G$7-Settings!$F$7))))</f>
        <v/>
      </c>
      <c r="Y62" s="18" t="str">
        <f>IF(OR($B62="",S62=""),"",MAX(0,MIN(100,100*(Settings!$G$8-S62)/(Settings!$G$8-Settings!$F$8))))</f>
        <v/>
      </c>
      <c r="Z62" s="18" t="str">
        <f>IF(OR($B62="",T62=""),"",MAX(0,MIN(100,100*(Settings!$G$9-T62)/(Settings!$G$9-Settings!$F$9))))</f>
        <v/>
      </c>
      <c r="AA62" s="18" t="str">
        <f>IF(OR($B62="",J62=""),"",MAX(0,MIN(100,100*(Settings!$G$10-J62)/(Settings!$G$10-Settings!$F$10))))</f>
        <v/>
      </c>
      <c r="AB62" s="18" t="str">
        <f>IF(OR($B62="",K62=""),"",MAX(0,MIN(100,100*(Settings!$G$11-K62)/(Settings!$G$11-Settings!$F$11))))</f>
        <v/>
      </c>
      <c r="AC62" s="18" t="str">
        <f>IF(OR($B62="",U62=""),"",MAX(0,MIN(100,100*(Settings!$G$12-U62)/(Settings!$G$12-Settings!$F$12))))</f>
        <v/>
      </c>
      <c r="AD62" s="18" t="str">
        <f>IF(OR($B62="",V62=""),"",MAX(0,MIN(100,100*(Settings!$G$13-V62)/(Settings!$G$13-Settings!$F$13))))</f>
        <v/>
      </c>
      <c r="AE62" s="17" t="str">
        <f>IF($B62="","",IF((IF(ISNUMBER(W62),Settings!$H$6,0)+IF(ISNUMBER(X62),Settings!$H$7,0)+IF(ISNUMBER(Y62),Settings!$H$8,0)+IF(ISNUMBER(Z62),Settings!$H$9,0)+IF(ISNUMBER(AA62),Settings!$H$10,0)+IF(ISNUMBER(AB62),Settings!$H$11,0)+IF(ISNUMBER(AC62),Settings!$H$12,0)+IF(ISNUMBER(AD62),Settings!$H$13,0))=0,"",ROUND((IF(ISNUMBER(W62),W62*Settings!$H$6,0)+IF(ISNUMBER(X62),X62*Settings!$H$7,0)+IF(ISNUMBER(Y62),Y62*Settings!$H$8,0)+IF(ISNUMBER(Z62),Z62*Settings!$H$9,0)+IF(ISNUMBER(AA62),AA62*Settings!$H$10,0)+IF(ISNUMBER(AB62),AB62*Settings!$H$11,0)+IF(ISNUMBER(AC62),AC62*Settings!$H$12,0)+IF(ISNUMBER(AD62),AD62*Settings!$H$13,0))/(IF(ISNUMBER(W62),Settings!$H$6,0)+IF(ISNUMBER(X62),Settings!$H$7,0)+IF(ISNUMBER(Y62),Settings!$H$8,0)+IF(ISNUMBER(Z62),Settings!$H$9,0)+IF(ISNUMBER(AA62),Settings!$H$10,0)+IF(ISNUMBER(AB62),Settings!$H$11,0)+IF(ISNUMBER(AC62),Settings!$H$12,0)+IF(ISNUMBER(AD62),Settings!$H$13,0)),0)))</f>
        <v/>
      </c>
      <c r="AF62" s="16" t="str">
        <f>IF(AE62="","",IF(AE62&gt;=Settings!$D$18,"Green",IF(AE62&gt;=Settings!$D$19,"Amber","Red")))</f>
        <v/>
      </c>
      <c r="AG62" s="18" t="str">
        <f t="shared" si="5"/>
        <v/>
      </c>
      <c r="AH62" s="19" t="str">
        <f t="shared" si="6"/>
        <v/>
      </c>
      <c r="AI62" s="25"/>
    </row>
    <row r="63" spans="1:35" x14ac:dyDescent="0.2">
      <c r="A63" s="12"/>
      <c r="B63" s="30"/>
      <c r="C63" s="16" t="str">
        <f>IF($B63="","",IFERROR(INDEX(Settings!$D$24:$D$48,MATCH($B63,Settings!$C$24:$C$48,0)),""))</f>
        <v/>
      </c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20" t="str">
        <f t="shared" si="0"/>
        <v/>
      </c>
      <c r="S63" s="21" t="str">
        <f t="shared" si="1"/>
        <v/>
      </c>
      <c r="T63" s="21" t="str">
        <f t="shared" si="2"/>
        <v/>
      </c>
      <c r="U63" s="20" t="str">
        <f t="shared" si="3"/>
        <v/>
      </c>
      <c r="V63" s="20" t="str">
        <f t="shared" si="4"/>
        <v/>
      </c>
      <c r="W63" s="18" t="str">
        <f>IF(OR($B63="",E63=""),"",MAX(0,MIN(100,100*(Settings!$G$6-E63)/(Settings!$G$6-Settings!$F$6))))</f>
        <v/>
      </c>
      <c r="X63" s="18" t="str">
        <f>IF(OR($B63="",R63=""),"",MAX(0,MIN(100,100*(Settings!$G$7-R63)/(Settings!$G$7-Settings!$F$7))))</f>
        <v/>
      </c>
      <c r="Y63" s="18" t="str">
        <f>IF(OR($B63="",S63=""),"",MAX(0,MIN(100,100*(Settings!$G$8-S63)/(Settings!$G$8-Settings!$F$8))))</f>
        <v/>
      </c>
      <c r="Z63" s="18" t="str">
        <f>IF(OR($B63="",T63=""),"",MAX(0,MIN(100,100*(Settings!$G$9-T63)/(Settings!$G$9-Settings!$F$9))))</f>
        <v/>
      </c>
      <c r="AA63" s="18" t="str">
        <f>IF(OR($B63="",J63=""),"",MAX(0,MIN(100,100*(Settings!$G$10-J63)/(Settings!$G$10-Settings!$F$10))))</f>
        <v/>
      </c>
      <c r="AB63" s="18" t="str">
        <f>IF(OR($B63="",K63=""),"",MAX(0,MIN(100,100*(Settings!$G$11-K63)/(Settings!$G$11-Settings!$F$11))))</f>
        <v/>
      </c>
      <c r="AC63" s="18" t="str">
        <f>IF(OR($B63="",U63=""),"",MAX(0,MIN(100,100*(Settings!$G$12-U63)/(Settings!$G$12-Settings!$F$12))))</f>
        <v/>
      </c>
      <c r="AD63" s="18" t="str">
        <f>IF(OR($B63="",V63=""),"",MAX(0,MIN(100,100*(Settings!$G$13-V63)/(Settings!$G$13-Settings!$F$13))))</f>
        <v/>
      </c>
      <c r="AE63" s="17" t="str">
        <f>IF($B63="","",IF((IF(ISNUMBER(W63),Settings!$H$6,0)+IF(ISNUMBER(X63),Settings!$H$7,0)+IF(ISNUMBER(Y63),Settings!$H$8,0)+IF(ISNUMBER(Z63),Settings!$H$9,0)+IF(ISNUMBER(AA63),Settings!$H$10,0)+IF(ISNUMBER(AB63),Settings!$H$11,0)+IF(ISNUMBER(AC63),Settings!$H$12,0)+IF(ISNUMBER(AD63),Settings!$H$13,0))=0,"",ROUND((IF(ISNUMBER(W63),W63*Settings!$H$6,0)+IF(ISNUMBER(X63),X63*Settings!$H$7,0)+IF(ISNUMBER(Y63),Y63*Settings!$H$8,0)+IF(ISNUMBER(Z63),Z63*Settings!$H$9,0)+IF(ISNUMBER(AA63),AA63*Settings!$H$10,0)+IF(ISNUMBER(AB63),AB63*Settings!$H$11,0)+IF(ISNUMBER(AC63),AC63*Settings!$H$12,0)+IF(ISNUMBER(AD63),AD63*Settings!$H$13,0))/(IF(ISNUMBER(W63),Settings!$H$6,0)+IF(ISNUMBER(X63),Settings!$H$7,0)+IF(ISNUMBER(Y63),Settings!$H$8,0)+IF(ISNUMBER(Z63),Settings!$H$9,0)+IF(ISNUMBER(AA63),Settings!$H$10,0)+IF(ISNUMBER(AB63),Settings!$H$11,0)+IF(ISNUMBER(AC63),Settings!$H$12,0)+IF(ISNUMBER(AD63),Settings!$H$13,0)),0)))</f>
        <v/>
      </c>
      <c r="AF63" s="16" t="str">
        <f>IF(AE63="","",IF(AE63&gt;=Settings!$D$18,"Green",IF(AE63&gt;=Settings!$D$19,"Amber","Red")))</f>
        <v/>
      </c>
      <c r="AG63" s="18" t="str">
        <f t="shared" si="5"/>
        <v/>
      </c>
      <c r="AH63" s="19" t="str">
        <f t="shared" si="6"/>
        <v/>
      </c>
      <c r="AI63" s="25"/>
    </row>
    <row r="64" spans="1:35" x14ac:dyDescent="0.2">
      <c r="A64" s="12"/>
      <c r="B64" s="30"/>
      <c r="C64" s="16" t="str">
        <f>IF($B64="","",IFERROR(INDEX(Settings!$D$24:$D$48,MATCH($B64,Settings!$C$24:$C$48,0)),""))</f>
        <v/>
      </c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20" t="str">
        <f t="shared" si="0"/>
        <v/>
      </c>
      <c r="S64" s="21" t="str">
        <f t="shared" si="1"/>
        <v/>
      </c>
      <c r="T64" s="21" t="str">
        <f t="shared" si="2"/>
        <v/>
      </c>
      <c r="U64" s="20" t="str">
        <f t="shared" si="3"/>
        <v/>
      </c>
      <c r="V64" s="20" t="str">
        <f t="shared" si="4"/>
        <v/>
      </c>
      <c r="W64" s="18" t="str">
        <f>IF(OR($B64="",E64=""),"",MAX(0,MIN(100,100*(Settings!$G$6-E64)/(Settings!$G$6-Settings!$F$6))))</f>
        <v/>
      </c>
      <c r="X64" s="18" t="str">
        <f>IF(OR($B64="",R64=""),"",MAX(0,MIN(100,100*(Settings!$G$7-R64)/(Settings!$G$7-Settings!$F$7))))</f>
        <v/>
      </c>
      <c r="Y64" s="18" t="str">
        <f>IF(OR($B64="",S64=""),"",MAX(0,MIN(100,100*(Settings!$G$8-S64)/(Settings!$G$8-Settings!$F$8))))</f>
        <v/>
      </c>
      <c r="Z64" s="18" t="str">
        <f>IF(OR($B64="",T64=""),"",MAX(0,MIN(100,100*(Settings!$G$9-T64)/(Settings!$G$9-Settings!$F$9))))</f>
        <v/>
      </c>
      <c r="AA64" s="18" t="str">
        <f>IF(OR($B64="",J64=""),"",MAX(0,MIN(100,100*(Settings!$G$10-J64)/(Settings!$G$10-Settings!$F$10))))</f>
        <v/>
      </c>
      <c r="AB64" s="18" t="str">
        <f>IF(OR($B64="",K64=""),"",MAX(0,MIN(100,100*(Settings!$G$11-K64)/(Settings!$G$11-Settings!$F$11))))</f>
        <v/>
      </c>
      <c r="AC64" s="18" t="str">
        <f>IF(OR($B64="",U64=""),"",MAX(0,MIN(100,100*(Settings!$G$12-U64)/(Settings!$G$12-Settings!$F$12))))</f>
        <v/>
      </c>
      <c r="AD64" s="18" t="str">
        <f>IF(OR($B64="",V64=""),"",MAX(0,MIN(100,100*(Settings!$G$13-V64)/(Settings!$G$13-Settings!$F$13))))</f>
        <v/>
      </c>
      <c r="AE64" s="17" t="str">
        <f>IF($B64="","",IF((IF(ISNUMBER(W64),Settings!$H$6,0)+IF(ISNUMBER(X64),Settings!$H$7,0)+IF(ISNUMBER(Y64),Settings!$H$8,0)+IF(ISNUMBER(Z64),Settings!$H$9,0)+IF(ISNUMBER(AA64),Settings!$H$10,0)+IF(ISNUMBER(AB64),Settings!$H$11,0)+IF(ISNUMBER(AC64),Settings!$H$12,0)+IF(ISNUMBER(AD64),Settings!$H$13,0))=0,"",ROUND((IF(ISNUMBER(W64),W64*Settings!$H$6,0)+IF(ISNUMBER(X64),X64*Settings!$H$7,0)+IF(ISNUMBER(Y64),Y64*Settings!$H$8,0)+IF(ISNUMBER(Z64),Z64*Settings!$H$9,0)+IF(ISNUMBER(AA64),AA64*Settings!$H$10,0)+IF(ISNUMBER(AB64),AB64*Settings!$H$11,0)+IF(ISNUMBER(AC64),AC64*Settings!$H$12,0)+IF(ISNUMBER(AD64),AD64*Settings!$H$13,0))/(IF(ISNUMBER(W64),Settings!$H$6,0)+IF(ISNUMBER(X64),Settings!$H$7,0)+IF(ISNUMBER(Y64),Settings!$H$8,0)+IF(ISNUMBER(Z64),Settings!$H$9,0)+IF(ISNUMBER(AA64),Settings!$H$10,0)+IF(ISNUMBER(AB64),Settings!$H$11,0)+IF(ISNUMBER(AC64),Settings!$H$12,0)+IF(ISNUMBER(AD64),Settings!$H$13,0)),0)))</f>
        <v/>
      </c>
      <c r="AF64" s="16" t="str">
        <f>IF(AE64="","",IF(AE64&gt;=Settings!$D$18,"Green",IF(AE64&gt;=Settings!$D$19,"Amber","Red")))</f>
        <v/>
      </c>
      <c r="AG64" s="18" t="str">
        <f t="shared" si="5"/>
        <v/>
      </c>
      <c r="AH64" s="19" t="str">
        <f t="shared" si="6"/>
        <v/>
      </c>
      <c r="AI64" s="25"/>
    </row>
    <row r="65" spans="1:35" x14ac:dyDescent="0.2">
      <c r="A65" s="12"/>
      <c r="B65" s="30"/>
      <c r="C65" s="16" t="str">
        <f>IF($B65="","",IFERROR(INDEX(Settings!$D$24:$D$48,MATCH($B65,Settings!$C$24:$C$48,0)),""))</f>
        <v/>
      </c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20" t="str">
        <f t="shared" si="0"/>
        <v/>
      </c>
      <c r="S65" s="21" t="str">
        <f t="shared" si="1"/>
        <v/>
      </c>
      <c r="T65" s="21" t="str">
        <f t="shared" si="2"/>
        <v/>
      </c>
      <c r="U65" s="20" t="str">
        <f t="shared" si="3"/>
        <v/>
      </c>
      <c r="V65" s="20" t="str">
        <f t="shared" si="4"/>
        <v/>
      </c>
      <c r="W65" s="18" t="str">
        <f>IF(OR($B65="",E65=""),"",MAX(0,MIN(100,100*(Settings!$G$6-E65)/(Settings!$G$6-Settings!$F$6))))</f>
        <v/>
      </c>
      <c r="X65" s="18" t="str">
        <f>IF(OR($B65="",R65=""),"",MAX(0,MIN(100,100*(Settings!$G$7-R65)/(Settings!$G$7-Settings!$F$7))))</f>
        <v/>
      </c>
      <c r="Y65" s="18" t="str">
        <f>IF(OR($B65="",S65=""),"",MAX(0,MIN(100,100*(Settings!$G$8-S65)/(Settings!$G$8-Settings!$F$8))))</f>
        <v/>
      </c>
      <c r="Z65" s="18" t="str">
        <f>IF(OR($B65="",T65=""),"",MAX(0,MIN(100,100*(Settings!$G$9-T65)/(Settings!$G$9-Settings!$F$9))))</f>
        <v/>
      </c>
      <c r="AA65" s="18" t="str">
        <f>IF(OR($B65="",J65=""),"",MAX(0,MIN(100,100*(Settings!$G$10-J65)/(Settings!$G$10-Settings!$F$10))))</f>
        <v/>
      </c>
      <c r="AB65" s="18" t="str">
        <f>IF(OR($B65="",K65=""),"",MAX(0,MIN(100,100*(Settings!$G$11-K65)/(Settings!$G$11-Settings!$F$11))))</f>
        <v/>
      </c>
      <c r="AC65" s="18" t="str">
        <f>IF(OR($B65="",U65=""),"",MAX(0,MIN(100,100*(Settings!$G$12-U65)/(Settings!$G$12-Settings!$F$12))))</f>
        <v/>
      </c>
      <c r="AD65" s="18" t="str">
        <f>IF(OR($B65="",V65=""),"",MAX(0,MIN(100,100*(Settings!$G$13-V65)/(Settings!$G$13-Settings!$F$13))))</f>
        <v/>
      </c>
      <c r="AE65" s="17" t="str">
        <f>IF($B65="","",IF((IF(ISNUMBER(W65),Settings!$H$6,0)+IF(ISNUMBER(X65),Settings!$H$7,0)+IF(ISNUMBER(Y65),Settings!$H$8,0)+IF(ISNUMBER(Z65),Settings!$H$9,0)+IF(ISNUMBER(AA65),Settings!$H$10,0)+IF(ISNUMBER(AB65),Settings!$H$11,0)+IF(ISNUMBER(AC65),Settings!$H$12,0)+IF(ISNUMBER(AD65),Settings!$H$13,0))=0,"",ROUND((IF(ISNUMBER(W65),W65*Settings!$H$6,0)+IF(ISNUMBER(X65),X65*Settings!$H$7,0)+IF(ISNUMBER(Y65),Y65*Settings!$H$8,0)+IF(ISNUMBER(Z65),Z65*Settings!$H$9,0)+IF(ISNUMBER(AA65),AA65*Settings!$H$10,0)+IF(ISNUMBER(AB65),AB65*Settings!$H$11,0)+IF(ISNUMBER(AC65),AC65*Settings!$H$12,0)+IF(ISNUMBER(AD65),AD65*Settings!$H$13,0))/(IF(ISNUMBER(W65),Settings!$H$6,0)+IF(ISNUMBER(X65),Settings!$H$7,0)+IF(ISNUMBER(Y65),Settings!$H$8,0)+IF(ISNUMBER(Z65),Settings!$H$9,0)+IF(ISNUMBER(AA65),Settings!$H$10,0)+IF(ISNUMBER(AB65),Settings!$H$11,0)+IF(ISNUMBER(AC65),Settings!$H$12,0)+IF(ISNUMBER(AD65),Settings!$H$13,0)),0)))</f>
        <v/>
      </c>
      <c r="AF65" s="16" t="str">
        <f>IF(AE65="","",IF(AE65&gt;=Settings!$D$18,"Green",IF(AE65&gt;=Settings!$D$19,"Amber","Red")))</f>
        <v/>
      </c>
      <c r="AG65" s="18" t="str">
        <f t="shared" si="5"/>
        <v/>
      </c>
      <c r="AH65" s="19" t="str">
        <f t="shared" si="6"/>
        <v/>
      </c>
      <c r="AI65" s="25"/>
    </row>
    <row r="66" spans="1:35" x14ac:dyDescent="0.2">
      <c r="A66" s="12"/>
      <c r="B66" s="30"/>
      <c r="C66" s="16" t="str">
        <f>IF($B66="","",IFERROR(INDEX(Settings!$D$24:$D$48,MATCH($B66,Settings!$C$24:$C$48,0)),""))</f>
        <v/>
      </c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20" t="str">
        <f t="shared" si="0"/>
        <v/>
      </c>
      <c r="S66" s="21" t="str">
        <f t="shared" si="1"/>
        <v/>
      </c>
      <c r="T66" s="21" t="str">
        <f t="shared" si="2"/>
        <v/>
      </c>
      <c r="U66" s="20" t="str">
        <f t="shared" si="3"/>
        <v/>
      </c>
      <c r="V66" s="20" t="str">
        <f t="shared" si="4"/>
        <v/>
      </c>
      <c r="W66" s="18" t="str">
        <f>IF(OR($B66="",E66=""),"",MAX(0,MIN(100,100*(Settings!$G$6-E66)/(Settings!$G$6-Settings!$F$6))))</f>
        <v/>
      </c>
      <c r="X66" s="18" t="str">
        <f>IF(OR($B66="",R66=""),"",MAX(0,MIN(100,100*(Settings!$G$7-R66)/(Settings!$G$7-Settings!$F$7))))</f>
        <v/>
      </c>
      <c r="Y66" s="18" t="str">
        <f>IF(OR($B66="",S66=""),"",MAX(0,MIN(100,100*(Settings!$G$8-S66)/(Settings!$G$8-Settings!$F$8))))</f>
        <v/>
      </c>
      <c r="Z66" s="18" t="str">
        <f>IF(OR($B66="",T66=""),"",MAX(0,MIN(100,100*(Settings!$G$9-T66)/(Settings!$G$9-Settings!$F$9))))</f>
        <v/>
      </c>
      <c r="AA66" s="18" t="str">
        <f>IF(OR($B66="",J66=""),"",MAX(0,MIN(100,100*(Settings!$G$10-J66)/(Settings!$G$10-Settings!$F$10))))</f>
        <v/>
      </c>
      <c r="AB66" s="18" t="str">
        <f>IF(OR($B66="",K66=""),"",MAX(0,MIN(100,100*(Settings!$G$11-K66)/(Settings!$G$11-Settings!$F$11))))</f>
        <v/>
      </c>
      <c r="AC66" s="18" t="str">
        <f>IF(OR($B66="",U66=""),"",MAX(0,MIN(100,100*(Settings!$G$12-U66)/(Settings!$G$12-Settings!$F$12))))</f>
        <v/>
      </c>
      <c r="AD66" s="18" t="str">
        <f>IF(OR($B66="",V66=""),"",MAX(0,MIN(100,100*(Settings!$G$13-V66)/(Settings!$G$13-Settings!$F$13))))</f>
        <v/>
      </c>
      <c r="AE66" s="17" t="str">
        <f>IF($B66="","",IF((IF(ISNUMBER(W66),Settings!$H$6,0)+IF(ISNUMBER(X66),Settings!$H$7,0)+IF(ISNUMBER(Y66),Settings!$H$8,0)+IF(ISNUMBER(Z66),Settings!$H$9,0)+IF(ISNUMBER(AA66),Settings!$H$10,0)+IF(ISNUMBER(AB66),Settings!$H$11,0)+IF(ISNUMBER(AC66),Settings!$H$12,0)+IF(ISNUMBER(AD66),Settings!$H$13,0))=0,"",ROUND((IF(ISNUMBER(W66),W66*Settings!$H$6,0)+IF(ISNUMBER(X66),X66*Settings!$H$7,0)+IF(ISNUMBER(Y66),Y66*Settings!$H$8,0)+IF(ISNUMBER(Z66),Z66*Settings!$H$9,0)+IF(ISNUMBER(AA66),AA66*Settings!$H$10,0)+IF(ISNUMBER(AB66),AB66*Settings!$H$11,0)+IF(ISNUMBER(AC66),AC66*Settings!$H$12,0)+IF(ISNUMBER(AD66),AD66*Settings!$H$13,0))/(IF(ISNUMBER(W66),Settings!$H$6,0)+IF(ISNUMBER(X66),Settings!$H$7,0)+IF(ISNUMBER(Y66),Settings!$H$8,0)+IF(ISNUMBER(Z66),Settings!$H$9,0)+IF(ISNUMBER(AA66),Settings!$H$10,0)+IF(ISNUMBER(AB66),Settings!$H$11,0)+IF(ISNUMBER(AC66),Settings!$H$12,0)+IF(ISNUMBER(AD66),Settings!$H$13,0)),0)))</f>
        <v/>
      </c>
      <c r="AF66" s="16" t="str">
        <f>IF(AE66="","",IF(AE66&gt;=Settings!$D$18,"Green",IF(AE66&gt;=Settings!$D$19,"Amber","Red")))</f>
        <v/>
      </c>
      <c r="AG66" s="18" t="str">
        <f t="shared" si="5"/>
        <v/>
      </c>
      <c r="AH66" s="19" t="str">
        <f t="shared" si="6"/>
        <v/>
      </c>
      <c r="AI66" s="25"/>
    </row>
    <row r="67" spans="1:35" x14ac:dyDescent="0.2">
      <c r="A67" s="12"/>
      <c r="B67" s="30"/>
      <c r="C67" s="16" t="str">
        <f>IF($B67="","",IFERROR(INDEX(Settings!$D$24:$D$48,MATCH($B67,Settings!$C$24:$C$48,0)),""))</f>
        <v/>
      </c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20" t="str">
        <f t="shared" si="0"/>
        <v/>
      </c>
      <c r="S67" s="21" t="str">
        <f t="shared" si="1"/>
        <v/>
      </c>
      <c r="T67" s="21" t="str">
        <f t="shared" si="2"/>
        <v/>
      </c>
      <c r="U67" s="20" t="str">
        <f t="shared" si="3"/>
        <v/>
      </c>
      <c r="V67" s="20" t="str">
        <f t="shared" si="4"/>
        <v/>
      </c>
      <c r="W67" s="18" t="str">
        <f>IF(OR($B67="",E67=""),"",MAX(0,MIN(100,100*(Settings!$G$6-E67)/(Settings!$G$6-Settings!$F$6))))</f>
        <v/>
      </c>
      <c r="X67" s="18" t="str">
        <f>IF(OR($B67="",R67=""),"",MAX(0,MIN(100,100*(Settings!$G$7-R67)/(Settings!$G$7-Settings!$F$7))))</f>
        <v/>
      </c>
      <c r="Y67" s="18" t="str">
        <f>IF(OR($B67="",S67=""),"",MAX(0,MIN(100,100*(Settings!$G$8-S67)/(Settings!$G$8-Settings!$F$8))))</f>
        <v/>
      </c>
      <c r="Z67" s="18" t="str">
        <f>IF(OR($B67="",T67=""),"",MAX(0,MIN(100,100*(Settings!$G$9-T67)/(Settings!$G$9-Settings!$F$9))))</f>
        <v/>
      </c>
      <c r="AA67" s="18" t="str">
        <f>IF(OR($B67="",J67=""),"",MAX(0,MIN(100,100*(Settings!$G$10-J67)/(Settings!$G$10-Settings!$F$10))))</f>
        <v/>
      </c>
      <c r="AB67" s="18" t="str">
        <f>IF(OR($B67="",K67=""),"",MAX(0,MIN(100,100*(Settings!$G$11-K67)/(Settings!$G$11-Settings!$F$11))))</f>
        <v/>
      </c>
      <c r="AC67" s="18" t="str">
        <f>IF(OR($B67="",U67=""),"",MAX(0,MIN(100,100*(Settings!$G$12-U67)/(Settings!$G$12-Settings!$F$12))))</f>
        <v/>
      </c>
      <c r="AD67" s="18" t="str">
        <f>IF(OR($B67="",V67=""),"",MAX(0,MIN(100,100*(Settings!$G$13-V67)/(Settings!$G$13-Settings!$F$13))))</f>
        <v/>
      </c>
      <c r="AE67" s="17" t="str">
        <f>IF($B67="","",IF((IF(ISNUMBER(W67),Settings!$H$6,0)+IF(ISNUMBER(X67),Settings!$H$7,0)+IF(ISNUMBER(Y67),Settings!$H$8,0)+IF(ISNUMBER(Z67),Settings!$H$9,0)+IF(ISNUMBER(AA67),Settings!$H$10,0)+IF(ISNUMBER(AB67),Settings!$H$11,0)+IF(ISNUMBER(AC67),Settings!$H$12,0)+IF(ISNUMBER(AD67),Settings!$H$13,0))=0,"",ROUND((IF(ISNUMBER(W67),W67*Settings!$H$6,0)+IF(ISNUMBER(X67),X67*Settings!$H$7,0)+IF(ISNUMBER(Y67),Y67*Settings!$H$8,0)+IF(ISNUMBER(Z67),Z67*Settings!$H$9,0)+IF(ISNUMBER(AA67),AA67*Settings!$H$10,0)+IF(ISNUMBER(AB67),AB67*Settings!$H$11,0)+IF(ISNUMBER(AC67),AC67*Settings!$H$12,0)+IF(ISNUMBER(AD67),AD67*Settings!$H$13,0))/(IF(ISNUMBER(W67),Settings!$H$6,0)+IF(ISNUMBER(X67),Settings!$H$7,0)+IF(ISNUMBER(Y67),Settings!$H$8,0)+IF(ISNUMBER(Z67),Settings!$H$9,0)+IF(ISNUMBER(AA67),Settings!$H$10,0)+IF(ISNUMBER(AB67),Settings!$H$11,0)+IF(ISNUMBER(AC67),Settings!$H$12,0)+IF(ISNUMBER(AD67),Settings!$H$13,0)),0)))</f>
        <v/>
      </c>
      <c r="AF67" s="16" t="str">
        <f>IF(AE67="","",IF(AE67&gt;=Settings!$D$18,"Green",IF(AE67&gt;=Settings!$D$19,"Amber","Red")))</f>
        <v/>
      </c>
      <c r="AG67" s="18" t="str">
        <f t="shared" si="5"/>
        <v/>
      </c>
      <c r="AH67" s="19" t="str">
        <f t="shared" si="6"/>
        <v/>
      </c>
      <c r="AI67" s="25"/>
    </row>
    <row r="68" spans="1:35" x14ac:dyDescent="0.2">
      <c r="A68" s="12"/>
      <c r="B68" s="30"/>
      <c r="C68" s="16" t="str">
        <f>IF($B68="","",IFERROR(INDEX(Settings!$D$24:$D$48,MATCH($B68,Settings!$C$24:$C$48,0)),""))</f>
        <v/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20" t="str">
        <f t="shared" si="0"/>
        <v/>
      </c>
      <c r="S68" s="21" t="str">
        <f t="shared" si="1"/>
        <v/>
      </c>
      <c r="T68" s="21" t="str">
        <f t="shared" si="2"/>
        <v/>
      </c>
      <c r="U68" s="20" t="str">
        <f t="shared" si="3"/>
        <v/>
      </c>
      <c r="V68" s="20" t="str">
        <f t="shared" si="4"/>
        <v/>
      </c>
      <c r="W68" s="18" t="str">
        <f>IF(OR($B68="",E68=""),"",MAX(0,MIN(100,100*(Settings!$G$6-E68)/(Settings!$G$6-Settings!$F$6))))</f>
        <v/>
      </c>
      <c r="X68" s="18" t="str">
        <f>IF(OR($B68="",R68=""),"",MAX(0,MIN(100,100*(Settings!$G$7-R68)/(Settings!$G$7-Settings!$F$7))))</f>
        <v/>
      </c>
      <c r="Y68" s="18" t="str">
        <f>IF(OR($B68="",S68=""),"",MAX(0,MIN(100,100*(Settings!$G$8-S68)/(Settings!$G$8-Settings!$F$8))))</f>
        <v/>
      </c>
      <c r="Z68" s="18" t="str">
        <f>IF(OR($B68="",T68=""),"",MAX(0,MIN(100,100*(Settings!$G$9-T68)/(Settings!$G$9-Settings!$F$9))))</f>
        <v/>
      </c>
      <c r="AA68" s="18" t="str">
        <f>IF(OR($B68="",J68=""),"",MAX(0,MIN(100,100*(Settings!$G$10-J68)/(Settings!$G$10-Settings!$F$10))))</f>
        <v/>
      </c>
      <c r="AB68" s="18" t="str">
        <f>IF(OR($B68="",K68=""),"",MAX(0,MIN(100,100*(Settings!$G$11-K68)/(Settings!$G$11-Settings!$F$11))))</f>
        <v/>
      </c>
      <c r="AC68" s="18" t="str">
        <f>IF(OR($B68="",U68=""),"",MAX(0,MIN(100,100*(Settings!$G$12-U68)/(Settings!$G$12-Settings!$F$12))))</f>
        <v/>
      </c>
      <c r="AD68" s="18" t="str">
        <f>IF(OR($B68="",V68=""),"",MAX(0,MIN(100,100*(Settings!$G$13-V68)/(Settings!$G$13-Settings!$F$13))))</f>
        <v/>
      </c>
      <c r="AE68" s="17" t="str">
        <f>IF($B68="","",IF((IF(ISNUMBER(W68),Settings!$H$6,0)+IF(ISNUMBER(X68),Settings!$H$7,0)+IF(ISNUMBER(Y68),Settings!$H$8,0)+IF(ISNUMBER(Z68),Settings!$H$9,0)+IF(ISNUMBER(AA68),Settings!$H$10,0)+IF(ISNUMBER(AB68),Settings!$H$11,0)+IF(ISNUMBER(AC68),Settings!$H$12,0)+IF(ISNUMBER(AD68),Settings!$H$13,0))=0,"",ROUND((IF(ISNUMBER(W68),W68*Settings!$H$6,0)+IF(ISNUMBER(X68),X68*Settings!$H$7,0)+IF(ISNUMBER(Y68),Y68*Settings!$H$8,0)+IF(ISNUMBER(Z68),Z68*Settings!$H$9,0)+IF(ISNUMBER(AA68),AA68*Settings!$H$10,0)+IF(ISNUMBER(AB68),AB68*Settings!$H$11,0)+IF(ISNUMBER(AC68),AC68*Settings!$H$12,0)+IF(ISNUMBER(AD68),AD68*Settings!$H$13,0))/(IF(ISNUMBER(W68),Settings!$H$6,0)+IF(ISNUMBER(X68),Settings!$H$7,0)+IF(ISNUMBER(Y68),Settings!$H$8,0)+IF(ISNUMBER(Z68),Settings!$H$9,0)+IF(ISNUMBER(AA68),Settings!$H$10,0)+IF(ISNUMBER(AB68),Settings!$H$11,0)+IF(ISNUMBER(AC68),Settings!$H$12,0)+IF(ISNUMBER(AD68),Settings!$H$13,0)),0)))</f>
        <v/>
      </c>
      <c r="AF68" s="16" t="str">
        <f>IF(AE68="","",IF(AE68&gt;=Settings!$D$18,"Green",IF(AE68&gt;=Settings!$D$19,"Amber","Red")))</f>
        <v/>
      </c>
      <c r="AG68" s="18" t="str">
        <f t="shared" si="5"/>
        <v/>
      </c>
      <c r="AH68" s="19" t="str">
        <f t="shared" si="6"/>
        <v/>
      </c>
      <c r="AI68" s="25"/>
    </row>
    <row r="69" spans="1:35" x14ac:dyDescent="0.2">
      <c r="A69" s="12"/>
      <c r="B69" s="30"/>
      <c r="C69" s="16" t="str">
        <f>IF($B69="","",IFERROR(INDEX(Settings!$D$24:$D$48,MATCH($B69,Settings!$C$24:$C$48,0)),""))</f>
        <v/>
      </c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20" t="str">
        <f t="shared" si="0"/>
        <v/>
      </c>
      <c r="S69" s="21" t="str">
        <f t="shared" si="1"/>
        <v/>
      </c>
      <c r="T69" s="21" t="str">
        <f t="shared" si="2"/>
        <v/>
      </c>
      <c r="U69" s="20" t="str">
        <f t="shared" si="3"/>
        <v/>
      </c>
      <c r="V69" s="20" t="str">
        <f t="shared" si="4"/>
        <v/>
      </c>
      <c r="W69" s="18" t="str">
        <f>IF(OR($B69="",E69=""),"",MAX(0,MIN(100,100*(Settings!$G$6-E69)/(Settings!$G$6-Settings!$F$6))))</f>
        <v/>
      </c>
      <c r="X69" s="18" t="str">
        <f>IF(OR($B69="",R69=""),"",MAX(0,MIN(100,100*(Settings!$G$7-R69)/(Settings!$G$7-Settings!$F$7))))</f>
        <v/>
      </c>
      <c r="Y69" s="18" t="str">
        <f>IF(OR($B69="",S69=""),"",MAX(0,MIN(100,100*(Settings!$G$8-S69)/(Settings!$G$8-Settings!$F$8))))</f>
        <v/>
      </c>
      <c r="Z69" s="18" t="str">
        <f>IF(OR($B69="",T69=""),"",MAX(0,MIN(100,100*(Settings!$G$9-T69)/(Settings!$G$9-Settings!$F$9))))</f>
        <v/>
      </c>
      <c r="AA69" s="18" t="str">
        <f>IF(OR($B69="",J69=""),"",MAX(0,MIN(100,100*(Settings!$G$10-J69)/(Settings!$G$10-Settings!$F$10))))</f>
        <v/>
      </c>
      <c r="AB69" s="18" t="str">
        <f>IF(OR($B69="",K69=""),"",MAX(0,MIN(100,100*(Settings!$G$11-K69)/(Settings!$G$11-Settings!$F$11))))</f>
        <v/>
      </c>
      <c r="AC69" s="18" t="str">
        <f>IF(OR($B69="",U69=""),"",MAX(0,MIN(100,100*(Settings!$G$12-U69)/(Settings!$G$12-Settings!$F$12))))</f>
        <v/>
      </c>
      <c r="AD69" s="18" t="str">
        <f>IF(OR($B69="",V69=""),"",MAX(0,MIN(100,100*(Settings!$G$13-V69)/(Settings!$G$13-Settings!$F$13))))</f>
        <v/>
      </c>
      <c r="AE69" s="17" t="str">
        <f>IF($B69="","",IF((IF(ISNUMBER(W69),Settings!$H$6,0)+IF(ISNUMBER(X69),Settings!$H$7,0)+IF(ISNUMBER(Y69),Settings!$H$8,0)+IF(ISNUMBER(Z69),Settings!$H$9,0)+IF(ISNUMBER(AA69),Settings!$H$10,0)+IF(ISNUMBER(AB69),Settings!$H$11,0)+IF(ISNUMBER(AC69),Settings!$H$12,0)+IF(ISNUMBER(AD69),Settings!$H$13,0))=0,"",ROUND((IF(ISNUMBER(W69),W69*Settings!$H$6,0)+IF(ISNUMBER(X69),X69*Settings!$H$7,0)+IF(ISNUMBER(Y69),Y69*Settings!$H$8,0)+IF(ISNUMBER(Z69),Z69*Settings!$H$9,0)+IF(ISNUMBER(AA69),AA69*Settings!$H$10,0)+IF(ISNUMBER(AB69),AB69*Settings!$H$11,0)+IF(ISNUMBER(AC69),AC69*Settings!$H$12,0)+IF(ISNUMBER(AD69),AD69*Settings!$H$13,0))/(IF(ISNUMBER(W69),Settings!$H$6,0)+IF(ISNUMBER(X69),Settings!$H$7,0)+IF(ISNUMBER(Y69),Settings!$H$8,0)+IF(ISNUMBER(Z69),Settings!$H$9,0)+IF(ISNUMBER(AA69),Settings!$H$10,0)+IF(ISNUMBER(AB69),Settings!$H$11,0)+IF(ISNUMBER(AC69),Settings!$H$12,0)+IF(ISNUMBER(AD69),Settings!$H$13,0)),0)))</f>
        <v/>
      </c>
      <c r="AF69" s="16" t="str">
        <f>IF(AE69="","",IF(AE69&gt;=Settings!$D$18,"Green",IF(AE69&gt;=Settings!$D$19,"Amber","Red")))</f>
        <v/>
      </c>
      <c r="AG69" s="18" t="str">
        <f t="shared" si="5"/>
        <v/>
      </c>
      <c r="AH69" s="19" t="str">
        <f t="shared" si="6"/>
        <v/>
      </c>
      <c r="AI69" s="25"/>
    </row>
    <row r="70" spans="1:35" x14ac:dyDescent="0.2">
      <c r="A70" s="12"/>
      <c r="B70" s="30"/>
      <c r="C70" s="16" t="str">
        <f>IF($B70="","",IFERROR(INDEX(Settings!$D$24:$D$48,MATCH($B70,Settings!$C$24:$C$48,0)),""))</f>
        <v/>
      </c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20" t="str">
        <f t="shared" ref="R70:R133" si="7">IF(OR($B70="",N(F70)=0,G70=""),"",G70/F70)</f>
        <v/>
      </c>
      <c r="S70" s="21" t="str">
        <f t="shared" ref="S70:S133" si="8">IF(OR($B70="",N(D70)=0,H70=""),"",H70/D70*100)</f>
        <v/>
      </c>
      <c r="T70" s="21" t="str">
        <f t="shared" ref="T70:T133" si="9">IF(OR($B70="",N(D70)=0,I70=""),"",I70/D70*100)</f>
        <v/>
      </c>
      <c r="U70" s="20" t="str">
        <f t="shared" ref="U70:U133" si="10">IF(OR($B70="",N(L70)=0,M70=""),"",M70/L70)</f>
        <v/>
      </c>
      <c r="V70" s="20" t="str">
        <f t="shared" ref="V70:V133" si="11">IF(OR($B70="",N(N70)=0,O70=""),"",O70/N70)</f>
        <v/>
      </c>
      <c r="W70" s="18" t="str">
        <f>IF(OR($B70="",E70=""),"",MAX(0,MIN(100,100*(Settings!$G$6-E70)/(Settings!$G$6-Settings!$F$6))))</f>
        <v/>
      </c>
      <c r="X70" s="18" t="str">
        <f>IF(OR($B70="",R70=""),"",MAX(0,MIN(100,100*(Settings!$G$7-R70)/(Settings!$G$7-Settings!$F$7))))</f>
        <v/>
      </c>
      <c r="Y70" s="18" t="str">
        <f>IF(OR($B70="",S70=""),"",MAX(0,MIN(100,100*(Settings!$G$8-S70)/(Settings!$G$8-Settings!$F$8))))</f>
        <v/>
      </c>
      <c r="Z70" s="18" t="str">
        <f>IF(OR($B70="",T70=""),"",MAX(0,MIN(100,100*(Settings!$G$9-T70)/(Settings!$G$9-Settings!$F$9))))</f>
        <v/>
      </c>
      <c r="AA70" s="18" t="str">
        <f>IF(OR($B70="",J70=""),"",MAX(0,MIN(100,100*(Settings!$G$10-J70)/(Settings!$G$10-Settings!$F$10))))</f>
        <v/>
      </c>
      <c r="AB70" s="18" t="str">
        <f>IF(OR($B70="",K70=""),"",MAX(0,MIN(100,100*(Settings!$G$11-K70)/(Settings!$G$11-Settings!$F$11))))</f>
        <v/>
      </c>
      <c r="AC70" s="18" t="str">
        <f>IF(OR($B70="",U70=""),"",MAX(0,MIN(100,100*(Settings!$G$12-U70)/(Settings!$G$12-Settings!$F$12))))</f>
        <v/>
      </c>
      <c r="AD70" s="18" t="str">
        <f>IF(OR($B70="",V70=""),"",MAX(0,MIN(100,100*(Settings!$G$13-V70)/(Settings!$G$13-Settings!$F$13))))</f>
        <v/>
      </c>
      <c r="AE70" s="17" t="str">
        <f>IF($B70="","",IF((IF(ISNUMBER(W70),Settings!$H$6,0)+IF(ISNUMBER(X70),Settings!$H$7,0)+IF(ISNUMBER(Y70),Settings!$H$8,0)+IF(ISNUMBER(Z70),Settings!$H$9,0)+IF(ISNUMBER(AA70),Settings!$H$10,0)+IF(ISNUMBER(AB70),Settings!$H$11,0)+IF(ISNUMBER(AC70),Settings!$H$12,0)+IF(ISNUMBER(AD70),Settings!$H$13,0))=0,"",ROUND((IF(ISNUMBER(W70),W70*Settings!$H$6,0)+IF(ISNUMBER(X70),X70*Settings!$H$7,0)+IF(ISNUMBER(Y70),Y70*Settings!$H$8,0)+IF(ISNUMBER(Z70),Z70*Settings!$H$9,0)+IF(ISNUMBER(AA70),AA70*Settings!$H$10,0)+IF(ISNUMBER(AB70),AB70*Settings!$H$11,0)+IF(ISNUMBER(AC70),AC70*Settings!$H$12,0)+IF(ISNUMBER(AD70),AD70*Settings!$H$13,0))/(IF(ISNUMBER(W70),Settings!$H$6,0)+IF(ISNUMBER(X70),Settings!$H$7,0)+IF(ISNUMBER(Y70),Settings!$H$8,0)+IF(ISNUMBER(Z70),Settings!$H$9,0)+IF(ISNUMBER(AA70),Settings!$H$10,0)+IF(ISNUMBER(AB70),Settings!$H$11,0)+IF(ISNUMBER(AC70),Settings!$H$12,0)+IF(ISNUMBER(AD70),Settings!$H$13,0)),0)))</f>
        <v/>
      </c>
      <c r="AF70" s="16" t="str">
        <f>IF(AE70="","",IF(AE70&gt;=Settings!$D$18,"Green",IF(AE70&gt;=Settings!$D$19,"Amber","Red")))</f>
        <v/>
      </c>
      <c r="AG70" s="18" t="str">
        <f t="shared" ref="AG70:AG133" si="12">IF($B70="","",IF(COUNTIFS($B$6:$B$505,$B70,$A$6:$A$505,$A70-7,$AE$6:$AE$505,"&gt;=0")=0,"",SUMIFS($AE$6:$AE$505,$B$6:$B$505,$B70,$A$6:$A$505,$A70-7)))</f>
        <v/>
      </c>
      <c r="AH70" s="19" t="str">
        <f t="shared" ref="AH70:AH133" si="13">IF(OR(AE70="",AG70=""),"",AE70-AG70)</f>
        <v/>
      </c>
      <c r="AI70" s="25"/>
    </row>
    <row r="71" spans="1:35" x14ac:dyDescent="0.2">
      <c r="A71" s="12"/>
      <c r="B71" s="30"/>
      <c r="C71" s="16" t="str">
        <f>IF($B71="","",IFERROR(INDEX(Settings!$D$24:$D$48,MATCH($B71,Settings!$C$24:$C$48,0)),""))</f>
        <v/>
      </c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20" t="str">
        <f t="shared" si="7"/>
        <v/>
      </c>
      <c r="S71" s="21" t="str">
        <f t="shared" si="8"/>
        <v/>
      </c>
      <c r="T71" s="21" t="str">
        <f t="shared" si="9"/>
        <v/>
      </c>
      <c r="U71" s="20" t="str">
        <f t="shared" si="10"/>
        <v/>
      </c>
      <c r="V71" s="20" t="str">
        <f t="shared" si="11"/>
        <v/>
      </c>
      <c r="W71" s="18" t="str">
        <f>IF(OR($B71="",E71=""),"",MAX(0,MIN(100,100*(Settings!$G$6-E71)/(Settings!$G$6-Settings!$F$6))))</f>
        <v/>
      </c>
      <c r="X71" s="18" t="str">
        <f>IF(OR($B71="",R71=""),"",MAX(0,MIN(100,100*(Settings!$G$7-R71)/(Settings!$G$7-Settings!$F$7))))</f>
        <v/>
      </c>
      <c r="Y71" s="18" t="str">
        <f>IF(OR($B71="",S71=""),"",MAX(0,MIN(100,100*(Settings!$G$8-S71)/(Settings!$G$8-Settings!$F$8))))</f>
        <v/>
      </c>
      <c r="Z71" s="18" t="str">
        <f>IF(OR($B71="",T71=""),"",MAX(0,MIN(100,100*(Settings!$G$9-T71)/(Settings!$G$9-Settings!$F$9))))</f>
        <v/>
      </c>
      <c r="AA71" s="18" t="str">
        <f>IF(OR($B71="",J71=""),"",MAX(0,MIN(100,100*(Settings!$G$10-J71)/(Settings!$G$10-Settings!$F$10))))</f>
        <v/>
      </c>
      <c r="AB71" s="18" t="str">
        <f>IF(OR($B71="",K71=""),"",MAX(0,MIN(100,100*(Settings!$G$11-K71)/(Settings!$G$11-Settings!$F$11))))</f>
        <v/>
      </c>
      <c r="AC71" s="18" t="str">
        <f>IF(OR($B71="",U71=""),"",MAX(0,MIN(100,100*(Settings!$G$12-U71)/(Settings!$G$12-Settings!$F$12))))</f>
        <v/>
      </c>
      <c r="AD71" s="18" t="str">
        <f>IF(OR($B71="",V71=""),"",MAX(0,MIN(100,100*(Settings!$G$13-V71)/(Settings!$G$13-Settings!$F$13))))</f>
        <v/>
      </c>
      <c r="AE71" s="17" t="str">
        <f>IF($B71="","",IF((IF(ISNUMBER(W71),Settings!$H$6,0)+IF(ISNUMBER(X71),Settings!$H$7,0)+IF(ISNUMBER(Y71),Settings!$H$8,0)+IF(ISNUMBER(Z71),Settings!$H$9,0)+IF(ISNUMBER(AA71),Settings!$H$10,0)+IF(ISNUMBER(AB71),Settings!$H$11,0)+IF(ISNUMBER(AC71),Settings!$H$12,0)+IF(ISNUMBER(AD71),Settings!$H$13,0))=0,"",ROUND((IF(ISNUMBER(W71),W71*Settings!$H$6,0)+IF(ISNUMBER(X71),X71*Settings!$H$7,0)+IF(ISNUMBER(Y71),Y71*Settings!$H$8,0)+IF(ISNUMBER(Z71),Z71*Settings!$H$9,0)+IF(ISNUMBER(AA71),AA71*Settings!$H$10,0)+IF(ISNUMBER(AB71),AB71*Settings!$H$11,0)+IF(ISNUMBER(AC71),AC71*Settings!$H$12,0)+IF(ISNUMBER(AD71),AD71*Settings!$H$13,0))/(IF(ISNUMBER(W71),Settings!$H$6,0)+IF(ISNUMBER(X71),Settings!$H$7,0)+IF(ISNUMBER(Y71),Settings!$H$8,0)+IF(ISNUMBER(Z71),Settings!$H$9,0)+IF(ISNUMBER(AA71),Settings!$H$10,0)+IF(ISNUMBER(AB71),Settings!$H$11,0)+IF(ISNUMBER(AC71),Settings!$H$12,0)+IF(ISNUMBER(AD71),Settings!$H$13,0)),0)))</f>
        <v/>
      </c>
      <c r="AF71" s="16" t="str">
        <f>IF(AE71="","",IF(AE71&gt;=Settings!$D$18,"Green",IF(AE71&gt;=Settings!$D$19,"Amber","Red")))</f>
        <v/>
      </c>
      <c r="AG71" s="18" t="str">
        <f t="shared" si="12"/>
        <v/>
      </c>
      <c r="AH71" s="19" t="str">
        <f t="shared" si="13"/>
        <v/>
      </c>
      <c r="AI71" s="25"/>
    </row>
    <row r="72" spans="1:35" x14ac:dyDescent="0.2">
      <c r="A72" s="12"/>
      <c r="B72" s="30"/>
      <c r="C72" s="16" t="str">
        <f>IF($B72="","",IFERROR(INDEX(Settings!$D$24:$D$48,MATCH($B72,Settings!$C$24:$C$48,0)),""))</f>
        <v/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20" t="str">
        <f t="shared" si="7"/>
        <v/>
      </c>
      <c r="S72" s="21" t="str">
        <f t="shared" si="8"/>
        <v/>
      </c>
      <c r="T72" s="21" t="str">
        <f t="shared" si="9"/>
        <v/>
      </c>
      <c r="U72" s="20" t="str">
        <f t="shared" si="10"/>
        <v/>
      </c>
      <c r="V72" s="20" t="str">
        <f t="shared" si="11"/>
        <v/>
      </c>
      <c r="W72" s="18" t="str">
        <f>IF(OR($B72="",E72=""),"",MAX(0,MIN(100,100*(Settings!$G$6-E72)/(Settings!$G$6-Settings!$F$6))))</f>
        <v/>
      </c>
      <c r="X72" s="18" t="str">
        <f>IF(OR($B72="",R72=""),"",MAX(0,MIN(100,100*(Settings!$G$7-R72)/(Settings!$G$7-Settings!$F$7))))</f>
        <v/>
      </c>
      <c r="Y72" s="18" t="str">
        <f>IF(OR($B72="",S72=""),"",MAX(0,MIN(100,100*(Settings!$G$8-S72)/(Settings!$G$8-Settings!$F$8))))</f>
        <v/>
      </c>
      <c r="Z72" s="18" t="str">
        <f>IF(OR($B72="",T72=""),"",MAX(0,MIN(100,100*(Settings!$G$9-T72)/(Settings!$G$9-Settings!$F$9))))</f>
        <v/>
      </c>
      <c r="AA72" s="18" t="str">
        <f>IF(OR($B72="",J72=""),"",MAX(0,MIN(100,100*(Settings!$G$10-J72)/(Settings!$G$10-Settings!$F$10))))</f>
        <v/>
      </c>
      <c r="AB72" s="18" t="str">
        <f>IF(OR($B72="",K72=""),"",MAX(0,MIN(100,100*(Settings!$G$11-K72)/(Settings!$G$11-Settings!$F$11))))</f>
        <v/>
      </c>
      <c r="AC72" s="18" t="str">
        <f>IF(OR($B72="",U72=""),"",MAX(0,MIN(100,100*(Settings!$G$12-U72)/(Settings!$G$12-Settings!$F$12))))</f>
        <v/>
      </c>
      <c r="AD72" s="18" t="str">
        <f>IF(OR($B72="",V72=""),"",MAX(0,MIN(100,100*(Settings!$G$13-V72)/(Settings!$G$13-Settings!$F$13))))</f>
        <v/>
      </c>
      <c r="AE72" s="17" t="str">
        <f>IF($B72="","",IF((IF(ISNUMBER(W72),Settings!$H$6,0)+IF(ISNUMBER(X72),Settings!$H$7,0)+IF(ISNUMBER(Y72),Settings!$H$8,0)+IF(ISNUMBER(Z72),Settings!$H$9,0)+IF(ISNUMBER(AA72),Settings!$H$10,0)+IF(ISNUMBER(AB72),Settings!$H$11,0)+IF(ISNUMBER(AC72),Settings!$H$12,0)+IF(ISNUMBER(AD72),Settings!$H$13,0))=0,"",ROUND((IF(ISNUMBER(W72),W72*Settings!$H$6,0)+IF(ISNUMBER(X72),X72*Settings!$H$7,0)+IF(ISNUMBER(Y72),Y72*Settings!$H$8,0)+IF(ISNUMBER(Z72),Z72*Settings!$H$9,0)+IF(ISNUMBER(AA72),AA72*Settings!$H$10,0)+IF(ISNUMBER(AB72),AB72*Settings!$H$11,0)+IF(ISNUMBER(AC72),AC72*Settings!$H$12,0)+IF(ISNUMBER(AD72),AD72*Settings!$H$13,0))/(IF(ISNUMBER(W72),Settings!$H$6,0)+IF(ISNUMBER(X72),Settings!$H$7,0)+IF(ISNUMBER(Y72),Settings!$H$8,0)+IF(ISNUMBER(Z72),Settings!$H$9,0)+IF(ISNUMBER(AA72),Settings!$H$10,0)+IF(ISNUMBER(AB72),Settings!$H$11,0)+IF(ISNUMBER(AC72),Settings!$H$12,0)+IF(ISNUMBER(AD72),Settings!$H$13,0)),0)))</f>
        <v/>
      </c>
      <c r="AF72" s="16" t="str">
        <f>IF(AE72="","",IF(AE72&gt;=Settings!$D$18,"Green",IF(AE72&gt;=Settings!$D$19,"Amber","Red")))</f>
        <v/>
      </c>
      <c r="AG72" s="18" t="str">
        <f t="shared" si="12"/>
        <v/>
      </c>
      <c r="AH72" s="19" t="str">
        <f t="shared" si="13"/>
        <v/>
      </c>
      <c r="AI72" s="25"/>
    </row>
    <row r="73" spans="1:35" x14ac:dyDescent="0.2">
      <c r="A73" s="12"/>
      <c r="B73" s="30"/>
      <c r="C73" s="16" t="str">
        <f>IF($B73="","",IFERROR(INDEX(Settings!$D$24:$D$48,MATCH($B73,Settings!$C$24:$C$48,0)),""))</f>
        <v/>
      </c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20" t="str">
        <f t="shared" si="7"/>
        <v/>
      </c>
      <c r="S73" s="21" t="str">
        <f t="shared" si="8"/>
        <v/>
      </c>
      <c r="T73" s="21" t="str">
        <f t="shared" si="9"/>
        <v/>
      </c>
      <c r="U73" s="20" t="str">
        <f t="shared" si="10"/>
        <v/>
      </c>
      <c r="V73" s="20" t="str">
        <f t="shared" si="11"/>
        <v/>
      </c>
      <c r="W73" s="18" t="str">
        <f>IF(OR($B73="",E73=""),"",MAX(0,MIN(100,100*(Settings!$G$6-E73)/(Settings!$G$6-Settings!$F$6))))</f>
        <v/>
      </c>
      <c r="X73" s="18" t="str">
        <f>IF(OR($B73="",R73=""),"",MAX(0,MIN(100,100*(Settings!$G$7-R73)/(Settings!$G$7-Settings!$F$7))))</f>
        <v/>
      </c>
      <c r="Y73" s="18" t="str">
        <f>IF(OR($B73="",S73=""),"",MAX(0,MIN(100,100*(Settings!$G$8-S73)/(Settings!$G$8-Settings!$F$8))))</f>
        <v/>
      </c>
      <c r="Z73" s="18" t="str">
        <f>IF(OR($B73="",T73=""),"",MAX(0,MIN(100,100*(Settings!$G$9-T73)/(Settings!$G$9-Settings!$F$9))))</f>
        <v/>
      </c>
      <c r="AA73" s="18" t="str">
        <f>IF(OR($B73="",J73=""),"",MAX(0,MIN(100,100*(Settings!$G$10-J73)/(Settings!$G$10-Settings!$F$10))))</f>
        <v/>
      </c>
      <c r="AB73" s="18" t="str">
        <f>IF(OR($B73="",K73=""),"",MAX(0,MIN(100,100*(Settings!$G$11-K73)/(Settings!$G$11-Settings!$F$11))))</f>
        <v/>
      </c>
      <c r="AC73" s="18" t="str">
        <f>IF(OR($B73="",U73=""),"",MAX(0,MIN(100,100*(Settings!$G$12-U73)/(Settings!$G$12-Settings!$F$12))))</f>
        <v/>
      </c>
      <c r="AD73" s="18" t="str">
        <f>IF(OR($B73="",V73=""),"",MAX(0,MIN(100,100*(Settings!$G$13-V73)/(Settings!$G$13-Settings!$F$13))))</f>
        <v/>
      </c>
      <c r="AE73" s="17" t="str">
        <f>IF($B73="","",IF((IF(ISNUMBER(W73),Settings!$H$6,0)+IF(ISNUMBER(X73),Settings!$H$7,0)+IF(ISNUMBER(Y73),Settings!$H$8,0)+IF(ISNUMBER(Z73),Settings!$H$9,0)+IF(ISNUMBER(AA73),Settings!$H$10,0)+IF(ISNUMBER(AB73),Settings!$H$11,0)+IF(ISNUMBER(AC73),Settings!$H$12,0)+IF(ISNUMBER(AD73),Settings!$H$13,0))=0,"",ROUND((IF(ISNUMBER(W73),W73*Settings!$H$6,0)+IF(ISNUMBER(X73),X73*Settings!$H$7,0)+IF(ISNUMBER(Y73),Y73*Settings!$H$8,0)+IF(ISNUMBER(Z73),Z73*Settings!$H$9,0)+IF(ISNUMBER(AA73),AA73*Settings!$H$10,0)+IF(ISNUMBER(AB73),AB73*Settings!$H$11,0)+IF(ISNUMBER(AC73),AC73*Settings!$H$12,0)+IF(ISNUMBER(AD73),AD73*Settings!$H$13,0))/(IF(ISNUMBER(W73),Settings!$H$6,0)+IF(ISNUMBER(X73),Settings!$H$7,0)+IF(ISNUMBER(Y73),Settings!$H$8,0)+IF(ISNUMBER(Z73),Settings!$H$9,0)+IF(ISNUMBER(AA73),Settings!$H$10,0)+IF(ISNUMBER(AB73),Settings!$H$11,0)+IF(ISNUMBER(AC73),Settings!$H$12,0)+IF(ISNUMBER(AD73),Settings!$H$13,0)),0)))</f>
        <v/>
      </c>
      <c r="AF73" s="16" t="str">
        <f>IF(AE73="","",IF(AE73&gt;=Settings!$D$18,"Green",IF(AE73&gt;=Settings!$D$19,"Amber","Red")))</f>
        <v/>
      </c>
      <c r="AG73" s="18" t="str">
        <f t="shared" si="12"/>
        <v/>
      </c>
      <c r="AH73" s="19" t="str">
        <f t="shared" si="13"/>
        <v/>
      </c>
      <c r="AI73" s="25"/>
    </row>
    <row r="74" spans="1:35" x14ac:dyDescent="0.2">
      <c r="A74" s="12"/>
      <c r="B74" s="30"/>
      <c r="C74" s="16" t="str">
        <f>IF($B74="","",IFERROR(INDEX(Settings!$D$24:$D$48,MATCH($B74,Settings!$C$24:$C$48,0)),""))</f>
        <v/>
      </c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20" t="str">
        <f t="shared" si="7"/>
        <v/>
      </c>
      <c r="S74" s="21" t="str">
        <f t="shared" si="8"/>
        <v/>
      </c>
      <c r="T74" s="21" t="str">
        <f t="shared" si="9"/>
        <v/>
      </c>
      <c r="U74" s="20" t="str">
        <f t="shared" si="10"/>
        <v/>
      </c>
      <c r="V74" s="20" t="str">
        <f t="shared" si="11"/>
        <v/>
      </c>
      <c r="W74" s="18" t="str">
        <f>IF(OR($B74="",E74=""),"",MAX(0,MIN(100,100*(Settings!$G$6-E74)/(Settings!$G$6-Settings!$F$6))))</f>
        <v/>
      </c>
      <c r="X74" s="18" t="str">
        <f>IF(OR($B74="",R74=""),"",MAX(0,MIN(100,100*(Settings!$G$7-R74)/(Settings!$G$7-Settings!$F$7))))</f>
        <v/>
      </c>
      <c r="Y74" s="18" t="str">
        <f>IF(OR($B74="",S74=""),"",MAX(0,MIN(100,100*(Settings!$G$8-S74)/(Settings!$G$8-Settings!$F$8))))</f>
        <v/>
      </c>
      <c r="Z74" s="18" t="str">
        <f>IF(OR($B74="",T74=""),"",MAX(0,MIN(100,100*(Settings!$G$9-T74)/(Settings!$G$9-Settings!$F$9))))</f>
        <v/>
      </c>
      <c r="AA74" s="18" t="str">
        <f>IF(OR($B74="",J74=""),"",MAX(0,MIN(100,100*(Settings!$G$10-J74)/(Settings!$G$10-Settings!$F$10))))</f>
        <v/>
      </c>
      <c r="AB74" s="18" t="str">
        <f>IF(OR($B74="",K74=""),"",MAX(0,MIN(100,100*(Settings!$G$11-K74)/(Settings!$G$11-Settings!$F$11))))</f>
        <v/>
      </c>
      <c r="AC74" s="18" t="str">
        <f>IF(OR($B74="",U74=""),"",MAX(0,MIN(100,100*(Settings!$G$12-U74)/(Settings!$G$12-Settings!$F$12))))</f>
        <v/>
      </c>
      <c r="AD74" s="18" t="str">
        <f>IF(OR($B74="",V74=""),"",MAX(0,MIN(100,100*(Settings!$G$13-V74)/(Settings!$G$13-Settings!$F$13))))</f>
        <v/>
      </c>
      <c r="AE74" s="17" t="str">
        <f>IF($B74="","",IF((IF(ISNUMBER(W74),Settings!$H$6,0)+IF(ISNUMBER(X74),Settings!$H$7,0)+IF(ISNUMBER(Y74),Settings!$H$8,0)+IF(ISNUMBER(Z74),Settings!$H$9,0)+IF(ISNUMBER(AA74),Settings!$H$10,0)+IF(ISNUMBER(AB74),Settings!$H$11,0)+IF(ISNUMBER(AC74),Settings!$H$12,0)+IF(ISNUMBER(AD74),Settings!$H$13,0))=0,"",ROUND((IF(ISNUMBER(W74),W74*Settings!$H$6,0)+IF(ISNUMBER(X74),X74*Settings!$H$7,0)+IF(ISNUMBER(Y74),Y74*Settings!$H$8,0)+IF(ISNUMBER(Z74),Z74*Settings!$H$9,0)+IF(ISNUMBER(AA74),AA74*Settings!$H$10,0)+IF(ISNUMBER(AB74),AB74*Settings!$H$11,0)+IF(ISNUMBER(AC74),AC74*Settings!$H$12,0)+IF(ISNUMBER(AD74),AD74*Settings!$H$13,0))/(IF(ISNUMBER(W74),Settings!$H$6,0)+IF(ISNUMBER(X74),Settings!$H$7,0)+IF(ISNUMBER(Y74),Settings!$H$8,0)+IF(ISNUMBER(Z74),Settings!$H$9,0)+IF(ISNUMBER(AA74),Settings!$H$10,0)+IF(ISNUMBER(AB74),Settings!$H$11,0)+IF(ISNUMBER(AC74),Settings!$H$12,0)+IF(ISNUMBER(AD74),Settings!$H$13,0)),0)))</f>
        <v/>
      </c>
      <c r="AF74" s="16" t="str">
        <f>IF(AE74="","",IF(AE74&gt;=Settings!$D$18,"Green",IF(AE74&gt;=Settings!$D$19,"Amber","Red")))</f>
        <v/>
      </c>
      <c r="AG74" s="18" t="str">
        <f t="shared" si="12"/>
        <v/>
      </c>
      <c r="AH74" s="19" t="str">
        <f t="shared" si="13"/>
        <v/>
      </c>
      <c r="AI74" s="25"/>
    </row>
    <row r="75" spans="1:35" x14ac:dyDescent="0.2">
      <c r="A75" s="12"/>
      <c r="B75" s="30"/>
      <c r="C75" s="16" t="str">
        <f>IF($B75="","",IFERROR(INDEX(Settings!$D$24:$D$48,MATCH($B75,Settings!$C$24:$C$48,0)),""))</f>
        <v/>
      </c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20" t="str">
        <f t="shared" si="7"/>
        <v/>
      </c>
      <c r="S75" s="21" t="str">
        <f t="shared" si="8"/>
        <v/>
      </c>
      <c r="T75" s="21" t="str">
        <f t="shared" si="9"/>
        <v/>
      </c>
      <c r="U75" s="20" t="str">
        <f t="shared" si="10"/>
        <v/>
      </c>
      <c r="V75" s="20" t="str">
        <f t="shared" si="11"/>
        <v/>
      </c>
      <c r="W75" s="18" t="str">
        <f>IF(OR($B75="",E75=""),"",MAX(0,MIN(100,100*(Settings!$G$6-E75)/(Settings!$G$6-Settings!$F$6))))</f>
        <v/>
      </c>
      <c r="X75" s="18" t="str">
        <f>IF(OR($B75="",R75=""),"",MAX(0,MIN(100,100*(Settings!$G$7-R75)/(Settings!$G$7-Settings!$F$7))))</f>
        <v/>
      </c>
      <c r="Y75" s="18" t="str">
        <f>IF(OR($B75="",S75=""),"",MAX(0,MIN(100,100*(Settings!$G$8-S75)/(Settings!$G$8-Settings!$F$8))))</f>
        <v/>
      </c>
      <c r="Z75" s="18" t="str">
        <f>IF(OR($B75="",T75=""),"",MAX(0,MIN(100,100*(Settings!$G$9-T75)/(Settings!$G$9-Settings!$F$9))))</f>
        <v/>
      </c>
      <c r="AA75" s="18" t="str">
        <f>IF(OR($B75="",J75=""),"",MAX(0,MIN(100,100*(Settings!$G$10-J75)/(Settings!$G$10-Settings!$F$10))))</f>
        <v/>
      </c>
      <c r="AB75" s="18" t="str">
        <f>IF(OR($B75="",K75=""),"",MAX(0,MIN(100,100*(Settings!$G$11-K75)/(Settings!$G$11-Settings!$F$11))))</f>
        <v/>
      </c>
      <c r="AC75" s="18" t="str">
        <f>IF(OR($B75="",U75=""),"",MAX(0,MIN(100,100*(Settings!$G$12-U75)/(Settings!$G$12-Settings!$F$12))))</f>
        <v/>
      </c>
      <c r="AD75" s="18" t="str">
        <f>IF(OR($B75="",V75=""),"",MAX(0,MIN(100,100*(Settings!$G$13-V75)/(Settings!$G$13-Settings!$F$13))))</f>
        <v/>
      </c>
      <c r="AE75" s="17" t="str">
        <f>IF($B75="","",IF((IF(ISNUMBER(W75),Settings!$H$6,0)+IF(ISNUMBER(X75),Settings!$H$7,0)+IF(ISNUMBER(Y75),Settings!$H$8,0)+IF(ISNUMBER(Z75),Settings!$H$9,0)+IF(ISNUMBER(AA75),Settings!$H$10,0)+IF(ISNUMBER(AB75),Settings!$H$11,0)+IF(ISNUMBER(AC75),Settings!$H$12,0)+IF(ISNUMBER(AD75),Settings!$H$13,0))=0,"",ROUND((IF(ISNUMBER(W75),W75*Settings!$H$6,0)+IF(ISNUMBER(X75),X75*Settings!$H$7,0)+IF(ISNUMBER(Y75),Y75*Settings!$H$8,0)+IF(ISNUMBER(Z75),Z75*Settings!$H$9,0)+IF(ISNUMBER(AA75),AA75*Settings!$H$10,0)+IF(ISNUMBER(AB75),AB75*Settings!$H$11,0)+IF(ISNUMBER(AC75),AC75*Settings!$H$12,0)+IF(ISNUMBER(AD75),AD75*Settings!$H$13,0))/(IF(ISNUMBER(W75),Settings!$H$6,0)+IF(ISNUMBER(X75),Settings!$H$7,0)+IF(ISNUMBER(Y75),Settings!$H$8,0)+IF(ISNUMBER(Z75),Settings!$H$9,0)+IF(ISNUMBER(AA75),Settings!$H$10,0)+IF(ISNUMBER(AB75),Settings!$H$11,0)+IF(ISNUMBER(AC75),Settings!$H$12,0)+IF(ISNUMBER(AD75),Settings!$H$13,0)),0)))</f>
        <v/>
      </c>
      <c r="AF75" s="16" t="str">
        <f>IF(AE75="","",IF(AE75&gt;=Settings!$D$18,"Green",IF(AE75&gt;=Settings!$D$19,"Amber","Red")))</f>
        <v/>
      </c>
      <c r="AG75" s="18" t="str">
        <f t="shared" si="12"/>
        <v/>
      </c>
      <c r="AH75" s="19" t="str">
        <f t="shared" si="13"/>
        <v/>
      </c>
      <c r="AI75" s="25"/>
    </row>
    <row r="76" spans="1:35" x14ac:dyDescent="0.2">
      <c r="A76" s="12"/>
      <c r="B76" s="30"/>
      <c r="C76" s="16" t="str">
        <f>IF($B76="","",IFERROR(INDEX(Settings!$D$24:$D$48,MATCH($B76,Settings!$C$24:$C$48,0)),""))</f>
        <v/>
      </c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20" t="str">
        <f t="shared" si="7"/>
        <v/>
      </c>
      <c r="S76" s="21" t="str">
        <f t="shared" si="8"/>
        <v/>
      </c>
      <c r="T76" s="21" t="str">
        <f t="shared" si="9"/>
        <v/>
      </c>
      <c r="U76" s="20" t="str">
        <f t="shared" si="10"/>
        <v/>
      </c>
      <c r="V76" s="20" t="str">
        <f t="shared" si="11"/>
        <v/>
      </c>
      <c r="W76" s="18" t="str">
        <f>IF(OR($B76="",E76=""),"",MAX(0,MIN(100,100*(Settings!$G$6-E76)/(Settings!$G$6-Settings!$F$6))))</f>
        <v/>
      </c>
      <c r="X76" s="18" t="str">
        <f>IF(OR($B76="",R76=""),"",MAX(0,MIN(100,100*(Settings!$G$7-R76)/(Settings!$G$7-Settings!$F$7))))</f>
        <v/>
      </c>
      <c r="Y76" s="18" t="str">
        <f>IF(OR($B76="",S76=""),"",MAX(0,MIN(100,100*(Settings!$G$8-S76)/(Settings!$G$8-Settings!$F$8))))</f>
        <v/>
      </c>
      <c r="Z76" s="18" t="str">
        <f>IF(OR($B76="",T76=""),"",MAX(0,MIN(100,100*(Settings!$G$9-T76)/(Settings!$G$9-Settings!$F$9))))</f>
        <v/>
      </c>
      <c r="AA76" s="18" t="str">
        <f>IF(OR($B76="",J76=""),"",MAX(0,MIN(100,100*(Settings!$G$10-J76)/(Settings!$G$10-Settings!$F$10))))</f>
        <v/>
      </c>
      <c r="AB76" s="18" t="str">
        <f>IF(OR($B76="",K76=""),"",MAX(0,MIN(100,100*(Settings!$G$11-K76)/(Settings!$G$11-Settings!$F$11))))</f>
        <v/>
      </c>
      <c r="AC76" s="18" t="str">
        <f>IF(OR($B76="",U76=""),"",MAX(0,MIN(100,100*(Settings!$G$12-U76)/(Settings!$G$12-Settings!$F$12))))</f>
        <v/>
      </c>
      <c r="AD76" s="18" t="str">
        <f>IF(OR($B76="",V76=""),"",MAX(0,MIN(100,100*(Settings!$G$13-V76)/(Settings!$G$13-Settings!$F$13))))</f>
        <v/>
      </c>
      <c r="AE76" s="17" t="str">
        <f>IF($B76="","",IF((IF(ISNUMBER(W76),Settings!$H$6,0)+IF(ISNUMBER(X76),Settings!$H$7,0)+IF(ISNUMBER(Y76),Settings!$H$8,0)+IF(ISNUMBER(Z76),Settings!$H$9,0)+IF(ISNUMBER(AA76),Settings!$H$10,0)+IF(ISNUMBER(AB76),Settings!$H$11,0)+IF(ISNUMBER(AC76),Settings!$H$12,0)+IF(ISNUMBER(AD76),Settings!$H$13,0))=0,"",ROUND((IF(ISNUMBER(W76),W76*Settings!$H$6,0)+IF(ISNUMBER(X76),X76*Settings!$H$7,0)+IF(ISNUMBER(Y76),Y76*Settings!$H$8,0)+IF(ISNUMBER(Z76),Z76*Settings!$H$9,0)+IF(ISNUMBER(AA76),AA76*Settings!$H$10,0)+IF(ISNUMBER(AB76),AB76*Settings!$H$11,0)+IF(ISNUMBER(AC76),AC76*Settings!$H$12,0)+IF(ISNUMBER(AD76),AD76*Settings!$H$13,0))/(IF(ISNUMBER(W76),Settings!$H$6,0)+IF(ISNUMBER(X76),Settings!$H$7,0)+IF(ISNUMBER(Y76),Settings!$H$8,0)+IF(ISNUMBER(Z76),Settings!$H$9,0)+IF(ISNUMBER(AA76),Settings!$H$10,0)+IF(ISNUMBER(AB76),Settings!$H$11,0)+IF(ISNUMBER(AC76),Settings!$H$12,0)+IF(ISNUMBER(AD76),Settings!$H$13,0)),0)))</f>
        <v/>
      </c>
      <c r="AF76" s="16" t="str">
        <f>IF(AE76="","",IF(AE76&gt;=Settings!$D$18,"Green",IF(AE76&gt;=Settings!$D$19,"Amber","Red")))</f>
        <v/>
      </c>
      <c r="AG76" s="18" t="str">
        <f t="shared" si="12"/>
        <v/>
      </c>
      <c r="AH76" s="19" t="str">
        <f t="shared" si="13"/>
        <v/>
      </c>
      <c r="AI76" s="25"/>
    </row>
    <row r="77" spans="1:35" x14ac:dyDescent="0.2">
      <c r="A77" s="12"/>
      <c r="B77" s="30"/>
      <c r="C77" s="16" t="str">
        <f>IF($B77="","",IFERROR(INDEX(Settings!$D$24:$D$48,MATCH($B77,Settings!$C$24:$C$48,0)),""))</f>
        <v/>
      </c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20" t="str">
        <f t="shared" si="7"/>
        <v/>
      </c>
      <c r="S77" s="21" t="str">
        <f t="shared" si="8"/>
        <v/>
      </c>
      <c r="T77" s="21" t="str">
        <f t="shared" si="9"/>
        <v/>
      </c>
      <c r="U77" s="20" t="str">
        <f t="shared" si="10"/>
        <v/>
      </c>
      <c r="V77" s="20" t="str">
        <f t="shared" si="11"/>
        <v/>
      </c>
      <c r="W77" s="18" t="str">
        <f>IF(OR($B77="",E77=""),"",MAX(0,MIN(100,100*(Settings!$G$6-E77)/(Settings!$G$6-Settings!$F$6))))</f>
        <v/>
      </c>
      <c r="X77" s="18" t="str">
        <f>IF(OR($B77="",R77=""),"",MAX(0,MIN(100,100*(Settings!$G$7-R77)/(Settings!$G$7-Settings!$F$7))))</f>
        <v/>
      </c>
      <c r="Y77" s="18" t="str">
        <f>IF(OR($B77="",S77=""),"",MAX(0,MIN(100,100*(Settings!$G$8-S77)/(Settings!$G$8-Settings!$F$8))))</f>
        <v/>
      </c>
      <c r="Z77" s="18" t="str">
        <f>IF(OR($B77="",T77=""),"",MAX(0,MIN(100,100*(Settings!$G$9-T77)/(Settings!$G$9-Settings!$F$9))))</f>
        <v/>
      </c>
      <c r="AA77" s="18" t="str">
        <f>IF(OR($B77="",J77=""),"",MAX(0,MIN(100,100*(Settings!$G$10-J77)/(Settings!$G$10-Settings!$F$10))))</f>
        <v/>
      </c>
      <c r="AB77" s="18" t="str">
        <f>IF(OR($B77="",K77=""),"",MAX(0,MIN(100,100*(Settings!$G$11-K77)/(Settings!$G$11-Settings!$F$11))))</f>
        <v/>
      </c>
      <c r="AC77" s="18" t="str">
        <f>IF(OR($B77="",U77=""),"",MAX(0,MIN(100,100*(Settings!$G$12-U77)/(Settings!$G$12-Settings!$F$12))))</f>
        <v/>
      </c>
      <c r="AD77" s="18" t="str">
        <f>IF(OR($B77="",V77=""),"",MAX(0,MIN(100,100*(Settings!$G$13-V77)/(Settings!$G$13-Settings!$F$13))))</f>
        <v/>
      </c>
      <c r="AE77" s="17" t="str">
        <f>IF($B77="","",IF((IF(ISNUMBER(W77),Settings!$H$6,0)+IF(ISNUMBER(X77),Settings!$H$7,0)+IF(ISNUMBER(Y77),Settings!$H$8,0)+IF(ISNUMBER(Z77),Settings!$H$9,0)+IF(ISNUMBER(AA77),Settings!$H$10,0)+IF(ISNUMBER(AB77),Settings!$H$11,0)+IF(ISNUMBER(AC77),Settings!$H$12,0)+IF(ISNUMBER(AD77),Settings!$H$13,0))=0,"",ROUND((IF(ISNUMBER(W77),W77*Settings!$H$6,0)+IF(ISNUMBER(X77),X77*Settings!$H$7,0)+IF(ISNUMBER(Y77),Y77*Settings!$H$8,0)+IF(ISNUMBER(Z77),Z77*Settings!$H$9,0)+IF(ISNUMBER(AA77),AA77*Settings!$H$10,0)+IF(ISNUMBER(AB77),AB77*Settings!$H$11,0)+IF(ISNUMBER(AC77),AC77*Settings!$H$12,0)+IF(ISNUMBER(AD77),AD77*Settings!$H$13,0))/(IF(ISNUMBER(W77),Settings!$H$6,0)+IF(ISNUMBER(X77),Settings!$H$7,0)+IF(ISNUMBER(Y77),Settings!$H$8,0)+IF(ISNUMBER(Z77),Settings!$H$9,0)+IF(ISNUMBER(AA77),Settings!$H$10,0)+IF(ISNUMBER(AB77),Settings!$H$11,0)+IF(ISNUMBER(AC77),Settings!$H$12,0)+IF(ISNUMBER(AD77),Settings!$H$13,0)),0)))</f>
        <v/>
      </c>
      <c r="AF77" s="16" t="str">
        <f>IF(AE77="","",IF(AE77&gt;=Settings!$D$18,"Green",IF(AE77&gt;=Settings!$D$19,"Amber","Red")))</f>
        <v/>
      </c>
      <c r="AG77" s="18" t="str">
        <f t="shared" si="12"/>
        <v/>
      </c>
      <c r="AH77" s="19" t="str">
        <f t="shared" si="13"/>
        <v/>
      </c>
      <c r="AI77" s="25"/>
    </row>
    <row r="78" spans="1:35" x14ac:dyDescent="0.2">
      <c r="A78" s="12"/>
      <c r="B78" s="30"/>
      <c r="C78" s="16" t="str">
        <f>IF($B78="","",IFERROR(INDEX(Settings!$D$24:$D$48,MATCH($B78,Settings!$C$24:$C$48,0)),""))</f>
        <v/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20" t="str">
        <f t="shared" si="7"/>
        <v/>
      </c>
      <c r="S78" s="21" t="str">
        <f t="shared" si="8"/>
        <v/>
      </c>
      <c r="T78" s="21" t="str">
        <f t="shared" si="9"/>
        <v/>
      </c>
      <c r="U78" s="20" t="str">
        <f t="shared" si="10"/>
        <v/>
      </c>
      <c r="V78" s="20" t="str">
        <f t="shared" si="11"/>
        <v/>
      </c>
      <c r="W78" s="18" t="str">
        <f>IF(OR($B78="",E78=""),"",MAX(0,MIN(100,100*(Settings!$G$6-E78)/(Settings!$G$6-Settings!$F$6))))</f>
        <v/>
      </c>
      <c r="X78" s="18" t="str">
        <f>IF(OR($B78="",R78=""),"",MAX(0,MIN(100,100*(Settings!$G$7-R78)/(Settings!$G$7-Settings!$F$7))))</f>
        <v/>
      </c>
      <c r="Y78" s="18" t="str">
        <f>IF(OR($B78="",S78=""),"",MAX(0,MIN(100,100*(Settings!$G$8-S78)/(Settings!$G$8-Settings!$F$8))))</f>
        <v/>
      </c>
      <c r="Z78" s="18" t="str">
        <f>IF(OR($B78="",T78=""),"",MAX(0,MIN(100,100*(Settings!$G$9-T78)/(Settings!$G$9-Settings!$F$9))))</f>
        <v/>
      </c>
      <c r="AA78" s="18" t="str">
        <f>IF(OR($B78="",J78=""),"",MAX(0,MIN(100,100*(Settings!$G$10-J78)/(Settings!$G$10-Settings!$F$10))))</f>
        <v/>
      </c>
      <c r="AB78" s="18" t="str">
        <f>IF(OR($B78="",K78=""),"",MAX(0,MIN(100,100*(Settings!$G$11-K78)/(Settings!$G$11-Settings!$F$11))))</f>
        <v/>
      </c>
      <c r="AC78" s="18" t="str">
        <f>IF(OR($B78="",U78=""),"",MAX(0,MIN(100,100*(Settings!$G$12-U78)/(Settings!$G$12-Settings!$F$12))))</f>
        <v/>
      </c>
      <c r="AD78" s="18" t="str">
        <f>IF(OR($B78="",V78=""),"",MAX(0,MIN(100,100*(Settings!$G$13-V78)/(Settings!$G$13-Settings!$F$13))))</f>
        <v/>
      </c>
      <c r="AE78" s="17" t="str">
        <f>IF($B78="","",IF((IF(ISNUMBER(W78),Settings!$H$6,0)+IF(ISNUMBER(X78),Settings!$H$7,0)+IF(ISNUMBER(Y78),Settings!$H$8,0)+IF(ISNUMBER(Z78),Settings!$H$9,0)+IF(ISNUMBER(AA78),Settings!$H$10,0)+IF(ISNUMBER(AB78),Settings!$H$11,0)+IF(ISNUMBER(AC78),Settings!$H$12,0)+IF(ISNUMBER(AD78),Settings!$H$13,0))=0,"",ROUND((IF(ISNUMBER(W78),W78*Settings!$H$6,0)+IF(ISNUMBER(X78),X78*Settings!$H$7,0)+IF(ISNUMBER(Y78),Y78*Settings!$H$8,0)+IF(ISNUMBER(Z78),Z78*Settings!$H$9,0)+IF(ISNUMBER(AA78),AA78*Settings!$H$10,0)+IF(ISNUMBER(AB78),AB78*Settings!$H$11,0)+IF(ISNUMBER(AC78),AC78*Settings!$H$12,0)+IF(ISNUMBER(AD78),AD78*Settings!$H$13,0))/(IF(ISNUMBER(W78),Settings!$H$6,0)+IF(ISNUMBER(X78),Settings!$H$7,0)+IF(ISNUMBER(Y78),Settings!$H$8,0)+IF(ISNUMBER(Z78),Settings!$H$9,0)+IF(ISNUMBER(AA78),Settings!$H$10,0)+IF(ISNUMBER(AB78),Settings!$H$11,0)+IF(ISNUMBER(AC78),Settings!$H$12,0)+IF(ISNUMBER(AD78),Settings!$H$13,0)),0)))</f>
        <v/>
      </c>
      <c r="AF78" s="16" t="str">
        <f>IF(AE78="","",IF(AE78&gt;=Settings!$D$18,"Green",IF(AE78&gt;=Settings!$D$19,"Amber","Red")))</f>
        <v/>
      </c>
      <c r="AG78" s="18" t="str">
        <f t="shared" si="12"/>
        <v/>
      </c>
      <c r="AH78" s="19" t="str">
        <f t="shared" si="13"/>
        <v/>
      </c>
      <c r="AI78" s="25"/>
    </row>
    <row r="79" spans="1:35" x14ac:dyDescent="0.2">
      <c r="A79" s="12"/>
      <c r="B79" s="30"/>
      <c r="C79" s="16" t="str">
        <f>IF($B79="","",IFERROR(INDEX(Settings!$D$24:$D$48,MATCH($B79,Settings!$C$24:$C$48,0)),""))</f>
        <v/>
      </c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20" t="str">
        <f t="shared" si="7"/>
        <v/>
      </c>
      <c r="S79" s="21" t="str">
        <f t="shared" si="8"/>
        <v/>
      </c>
      <c r="T79" s="21" t="str">
        <f t="shared" si="9"/>
        <v/>
      </c>
      <c r="U79" s="20" t="str">
        <f t="shared" si="10"/>
        <v/>
      </c>
      <c r="V79" s="20" t="str">
        <f t="shared" si="11"/>
        <v/>
      </c>
      <c r="W79" s="18" t="str">
        <f>IF(OR($B79="",E79=""),"",MAX(0,MIN(100,100*(Settings!$G$6-E79)/(Settings!$G$6-Settings!$F$6))))</f>
        <v/>
      </c>
      <c r="X79" s="18" t="str">
        <f>IF(OR($B79="",R79=""),"",MAX(0,MIN(100,100*(Settings!$G$7-R79)/(Settings!$G$7-Settings!$F$7))))</f>
        <v/>
      </c>
      <c r="Y79" s="18" t="str">
        <f>IF(OR($B79="",S79=""),"",MAX(0,MIN(100,100*(Settings!$G$8-S79)/(Settings!$G$8-Settings!$F$8))))</f>
        <v/>
      </c>
      <c r="Z79" s="18" t="str">
        <f>IF(OR($B79="",T79=""),"",MAX(0,MIN(100,100*(Settings!$G$9-T79)/(Settings!$G$9-Settings!$F$9))))</f>
        <v/>
      </c>
      <c r="AA79" s="18" t="str">
        <f>IF(OR($B79="",J79=""),"",MAX(0,MIN(100,100*(Settings!$G$10-J79)/(Settings!$G$10-Settings!$F$10))))</f>
        <v/>
      </c>
      <c r="AB79" s="18" t="str">
        <f>IF(OR($B79="",K79=""),"",MAX(0,MIN(100,100*(Settings!$G$11-K79)/(Settings!$G$11-Settings!$F$11))))</f>
        <v/>
      </c>
      <c r="AC79" s="18" t="str">
        <f>IF(OR($B79="",U79=""),"",MAX(0,MIN(100,100*(Settings!$G$12-U79)/(Settings!$G$12-Settings!$F$12))))</f>
        <v/>
      </c>
      <c r="AD79" s="18" t="str">
        <f>IF(OR($B79="",V79=""),"",MAX(0,MIN(100,100*(Settings!$G$13-V79)/(Settings!$G$13-Settings!$F$13))))</f>
        <v/>
      </c>
      <c r="AE79" s="17" t="str">
        <f>IF($B79="","",IF((IF(ISNUMBER(W79),Settings!$H$6,0)+IF(ISNUMBER(X79),Settings!$H$7,0)+IF(ISNUMBER(Y79),Settings!$H$8,0)+IF(ISNUMBER(Z79),Settings!$H$9,0)+IF(ISNUMBER(AA79),Settings!$H$10,0)+IF(ISNUMBER(AB79),Settings!$H$11,0)+IF(ISNUMBER(AC79),Settings!$H$12,0)+IF(ISNUMBER(AD79),Settings!$H$13,0))=0,"",ROUND((IF(ISNUMBER(W79),W79*Settings!$H$6,0)+IF(ISNUMBER(X79),X79*Settings!$H$7,0)+IF(ISNUMBER(Y79),Y79*Settings!$H$8,0)+IF(ISNUMBER(Z79),Z79*Settings!$H$9,0)+IF(ISNUMBER(AA79),AA79*Settings!$H$10,0)+IF(ISNUMBER(AB79),AB79*Settings!$H$11,0)+IF(ISNUMBER(AC79),AC79*Settings!$H$12,0)+IF(ISNUMBER(AD79),AD79*Settings!$H$13,0))/(IF(ISNUMBER(W79),Settings!$H$6,0)+IF(ISNUMBER(X79),Settings!$H$7,0)+IF(ISNUMBER(Y79),Settings!$H$8,0)+IF(ISNUMBER(Z79),Settings!$H$9,0)+IF(ISNUMBER(AA79),Settings!$H$10,0)+IF(ISNUMBER(AB79),Settings!$H$11,0)+IF(ISNUMBER(AC79),Settings!$H$12,0)+IF(ISNUMBER(AD79),Settings!$H$13,0)),0)))</f>
        <v/>
      </c>
      <c r="AF79" s="16" t="str">
        <f>IF(AE79="","",IF(AE79&gt;=Settings!$D$18,"Green",IF(AE79&gt;=Settings!$D$19,"Amber","Red")))</f>
        <v/>
      </c>
      <c r="AG79" s="18" t="str">
        <f t="shared" si="12"/>
        <v/>
      </c>
      <c r="AH79" s="19" t="str">
        <f t="shared" si="13"/>
        <v/>
      </c>
      <c r="AI79" s="25"/>
    </row>
    <row r="80" spans="1:35" x14ac:dyDescent="0.2">
      <c r="A80" s="12"/>
      <c r="B80" s="30"/>
      <c r="C80" s="16" t="str">
        <f>IF($B80="","",IFERROR(INDEX(Settings!$D$24:$D$48,MATCH($B80,Settings!$C$24:$C$48,0)),""))</f>
        <v/>
      </c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20" t="str">
        <f t="shared" si="7"/>
        <v/>
      </c>
      <c r="S80" s="21" t="str">
        <f t="shared" si="8"/>
        <v/>
      </c>
      <c r="T80" s="21" t="str">
        <f t="shared" si="9"/>
        <v/>
      </c>
      <c r="U80" s="20" t="str">
        <f t="shared" si="10"/>
        <v/>
      </c>
      <c r="V80" s="20" t="str">
        <f t="shared" si="11"/>
        <v/>
      </c>
      <c r="W80" s="18" t="str">
        <f>IF(OR($B80="",E80=""),"",MAX(0,MIN(100,100*(Settings!$G$6-E80)/(Settings!$G$6-Settings!$F$6))))</f>
        <v/>
      </c>
      <c r="X80" s="18" t="str">
        <f>IF(OR($B80="",R80=""),"",MAX(0,MIN(100,100*(Settings!$G$7-R80)/(Settings!$G$7-Settings!$F$7))))</f>
        <v/>
      </c>
      <c r="Y80" s="18" t="str">
        <f>IF(OR($B80="",S80=""),"",MAX(0,MIN(100,100*(Settings!$G$8-S80)/(Settings!$G$8-Settings!$F$8))))</f>
        <v/>
      </c>
      <c r="Z80" s="18" t="str">
        <f>IF(OR($B80="",T80=""),"",MAX(0,MIN(100,100*(Settings!$G$9-T80)/(Settings!$G$9-Settings!$F$9))))</f>
        <v/>
      </c>
      <c r="AA80" s="18" t="str">
        <f>IF(OR($B80="",J80=""),"",MAX(0,MIN(100,100*(Settings!$G$10-J80)/(Settings!$G$10-Settings!$F$10))))</f>
        <v/>
      </c>
      <c r="AB80" s="18" t="str">
        <f>IF(OR($B80="",K80=""),"",MAX(0,MIN(100,100*(Settings!$G$11-K80)/(Settings!$G$11-Settings!$F$11))))</f>
        <v/>
      </c>
      <c r="AC80" s="18" t="str">
        <f>IF(OR($B80="",U80=""),"",MAX(0,MIN(100,100*(Settings!$G$12-U80)/(Settings!$G$12-Settings!$F$12))))</f>
        <v/>
      </c>
      <c r="AD80" s="18" t="str">
        <f>IF(OR($B80="",V80=""),"",MAX(0,MIN(100,100*(Settings!$G$13-V80)/(Settings!$G$13-Settings!$F$13))))</f>
        <v/>
      </c>
      <c r="AE80" s="17" t="str">
        <f>IF($B80="","",IF((IF(ISNUMBER(W80),Settings!$H$6,0)+IF(ISNUMBER(X80),Settings!$H$7,0)+IF(ISNUMBER(Y80),Settings!$H$8,0)+IF(ISNUMBER(Z80),Settings!$H$9,0)+IF(ISNUMBER(AA80),Settings!$H$10,0)+IF(ISNUMBER(AB80),Settings!$H$11,0)+IF(ISNUMBER(AC80),Settings!$H$12,0)+IF(ISNUMBER(AD80),Settings!$H$13,0))=0,"",ROUND((IF(ISNUMBER(W80),W80*Settings!$H$6,0)+IF(ISNUMBER(X80),X80*Settings!$H$7,0)+IF(ISNUMBER(Y80),Y80*Settings!$H$8,0)+IF(ISNUMBER(Z80),Z80*Settings!$H$9,0)+IF(ISNUMBER(AA80),AA80*Settings!$H$10,0)+IF(ISNUMBER(AB80),AB80*Settings!$H$11,0)+IF(ISNUMBER(AC80),AC80*Settings!$H$12,0)+IF(ISNUMBER(AD80),AD80*Settings!$H$13,0))/(IF(ISNUMBER(W80),Settings!$H$6,0)+IF(ISNUMBER(X80),Settings!$H$7,0)+IF(ISNUMBER(Y80),Settings!$H$8,0)+IF(ISNUMBER(Z80),Settings!$H$9,0)+IF(ISNUMBER(AA80),Settings!$H$10,0)+IF(ISNUMBER(AB80),Settings!$H$11,0)+IF(ISNUMBER(AC80),Settings!$H$12,0)+IF(ISNUMBER(AD80),Settings!$H$13,0)),0)))</f>
        <v/>
      </c>
      <c r="AF80" s="16" t="str">
        <f>IF(AE80="","",IF(AE80&gt;=Settings!$D$18,"Green",IF(AE80&gt;=Settings!$D$19,"Amber","Red")))</f>
        <v/>
      </c>
      <c r="AG80" s="18" t="str">
        <f t="shared" si="12"/>
        <v/>
      </c>
      <c r="AH80" s="19" t="str">
        <f t="shared" si="13"/>
        <v/>
      </c>
      <c r="AI80" s="25"/>
    </row>
    <row r="81" spans="1:35" x14ac:dyDescent="0.2">
      <c r="A81" s="12"/>
      <c r="B81" s="30"/>
      <c r="C81" s="16" t="str">
        <f>IF($B81="","",IFERROR(INDEX(Settings!$D$24:$D$48,MATCH($B81,Settings!$C$24:$C$48,0)),""))</f>
        <v/>
      </c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20" t="str">
        <f t="shared" si="7"/>
        <v/>
      </c>
      <c r="S81" s="21" t="str">
        <f t="shared" si="8"/>
        <v/>
      </c>
      <c r="T81" s="21" t="str">
        <f t="shared" si="9"/>
        <v/>
      </c>
      <c r="U81" s="20" t="str">
        <f t="shared" si="10"/>
        <v/>
      </c>
      <c r="V81" s="20" t="str">
        <f t="shared" si="11"/>
        <v/>
      </c>
      <c r="W81" s="18" t="str">
        <f>IF(OR($B81="",E81=""),"",MAX(0,MIN(100,100*(Settings!$G$6-E81)/(Settings!$G$6-Settings!$F$6))))</f>
        <v/>
      </c>
      <c r="X81" s="18" t="str">
        <f>IF(OR($B81="",R81=""),"",MAX(0,MIN(100,100*(Settings!$G$7-R81)/(Settings!$G$7-Settings!$F$7))))</f>
        <v/>
      </c>
      <c r="Y81" s="18" t="str">
        <f>IF(OR($B81="",S81=""),"",MAX(0,MIN(100,100*(Settings!$G$8-S81)/(Settings!$G$8-Settings!$F$8))))</f>
        <v/>
      </c>
      <c r="Z81" s="18" t="str">
        <f>IF(OR($B81="",T81=""),"",MAX(0,MIN(100,100*(Settings!$G$9-T81)/(Settings!$G$9-Settings!$F$9))))</f>
        <v/>
      </c>
      <c r="AA81" s="18" t="str">
        <f>IF(OR($B81="",J81=""),"",MAX(0,MIN(100,100*(Settings!$G$10-J81)/(Settings!$G$10-Settings!$F$10))))</f>
        <v/>
      </c>
      <c r="AB81" s="18" t="str">
        <f>IF(OR($B81="",K81=""),"",MAX(0,MIN(100,100*(Settings!$G$11-K81)/(Settings!$G$11-Settings!$F$11))))</f>
        <v/>
      </c>
      <c r="AC81" s="18" t="str">
        <f>IF(OR($B81="",U81=""),"",MAX(0,MIN(100,100*(Settings!$G$12-U81)/(Settings!$G$12-Settings!$F$12))))</f>
        <v/>
      </c>
      <c r="AD81" s="18" t="str">
        <f>IF(OR($B81="",V81=""),"",MAX(0,MIN(100,100*(Settings!$G$13-V81)/(Settings!$G$13-Settings!$F$13))))</f>
        <v/>
      </c>
      <c r="AE81" s="17" t="str">
        <f>IF($B81="","",IF((IF(ISNUMBER(W81),Settings!$H$6,0)+IF(ISNUMBER(X81),Settings!$H$7,0)+IF(ISNUMBER(Y81),Settings!$H$8,0)+IF(ISNUMBER(Z81),Settings!$H$9,0)+IF(ISNUMBER(AA81),Settings!$H$10,0)+IF(ISNUMBER(AB81),Settings!$H$11,0)+IF(ISNUMBER(AC81),Settings!$H$12,0)+IF(ISNUMBER(AD81),Settings!$H$13,0))=0,"",ROUND((IF(ISNUMBER(W81),W81*Settings!$H$6,0)+IF(ISNUMBER(X81),X81*Settings!$H$7,0)+IF(ISNUMBER(Y81),Y81*Settings!$H$8,0)+IF(ISNUMBER(Z81),Z81*Settings!$H$9,0)+IF(ISNUMBER(AA81),AA81*Settings!$H$10,0)+IF(ISNUMBER(AB81),AB81*Settings!$H$11,0)+IF(ISNUMBER(AC81),AC81*Settings!$H$12,0)+IF(ISNUMBER(AD81),AD81*Settings!$H$13,0))/(IF(ISNUMBER(W81),Settings!$H$6,0)+IF(ISNUMBER(X81),Settings!$H$7,0)+IF(ISNUMBER(Y81),Settings!$H$8,0)+IF(ISNUMBER(Z81),Settings!$H$9,0)+IF(ISNUMBER(AA81),Settings!$H$10,0)+IF(ISNUMBER(AB81),Settings!$H$11,0)+IF(ISNUMBER(AC81),Settings!$H$12,0)+IF(ISNUMBER(AD81),Settings!$H$13,0)),0)))</f>
        <v/>
      </c>
      <c r="AF81" s="16" t="str">
        <f>IF(AE81="","",IF(AE81&gt;=Settings!$D$18,"Green",IF(AE81&gt;=Settings!$D$19,"Amber","Red")))</f>
        <v/>
      </c>
      <c r="AG81" s="18" t="str">
        <f t="shared" si="12"/>
        <v/>
      </c>
      <c r="AH81" s="19" t="str">
        <f t="shared" si="13"/>
        <v/>
      </c>
      <c r="AI81" s="25"/>
    </row>
    <row r="82" spans="1:35" x14ac:dyDescent="0.2">
      <c r="A82" s="12"/>
      <c r="B82" s="30"/>
      <c r="C82" s="16" t="str">
        <f>IF($B82="","",IFERROR(INDEX(Settings!$D$24:$D$48,MATCH($B82,Settings!$C$24:$C$48,0)),""))</f>
        <v/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20" t="str">
        <f t="shared" si="7"/>
        <v/>
      </c>
      <c r="S82" s="21" t="str">
        <f t="shared" si="8"/>
        <v/>
      </c>
      <c r="T82" s="21" t="str">
        <f t="shared" si="9"/>
        <v/>
      </c>
      <c r="U82" s="20" t="str">
        <f t="shared" si="10"/>
        <v/>
      </c>
      <c r="V82" s="20" t="str">
        <f t="shared" si="11"/>
        <v/>
      </c>
      <c r="W82" s="18" t="str">
        <f>IF(OR($B82="",E82=""),"",MAX(0,MIN(100,100*(Settings!$G$6-E82)/(Settings!$G$6-Settings!$F$6))))</f>
        <v/>
      </c>
      <c r="X82" s="18" t="str">
        <f>IF(OR($B82="",R82=""),"",MAX(0,MIN(100,100*(Settings!$G$7-R82)/(Settings!$G$7-Settings!$F$7))))</f>
        <v/>
      </c>
      <c r="Y82" s="18" t="str">
        <f>IF(OR($B82="",S82=""),"",MAX(0,MIN(100,100*(Settings!$G$8-S82)/(Settings!$G$8-Settings!$F$8))))</f>
        <v/>
      </c>
      <c r="Z82" s="18" t="str">
        <f>IF(OR($B82="",T82=""),"",MAX(0,MIN(100,100*(Settings!$G$9-T82)/(Settings!$G$9-Settings!$F$9))))</f>
        <v/>
      </c>
      <c r="AA82" s="18" t="str">
        <f>IF(OR($B82="",J82=""),"",MAX(0,MIN(100,100*(Settings!$G$10-J82)/(Settings!$G$10-Settings!$F$10))))</f>
        <v/>
      </c>
      <c r="AB82" s="18" t="str">
        <f>IF(OR($B82="",K82=""),"",MAX(0,MIN(100,100*(Settings!$G$11-K82)/(Settings!$G$11-Settings!$F$11))))</f>
        <v/>
      </c>
      <c r="AC82" s="18" t="str">
        <f>IF(OR($B82="",U82=""),"",MAX(0,MIN(100,100*(Settings!$G$12-U82)/(Settings!$G$12-Settings!$F$12))))</f>
        <v/>
      </c>
      <c r="AD82" s="18" t="str">
        <f>IF(OR($B82="",V82=""),"",MAX(0,MIN(100,100*(Settings!$G$13-V82)/(Settings!$G$13-Settings!$F$13))))</f>
        <v/>
      </c>
      <c r="AE82" s="17" t="str">
        <f>IF($B82="","",IF((IF(ISNUMBER(W82),Settings!$H$6,0)+IF(ISNUMBER(X82),Settings!$H$7,0)+IF(ISNUMBER(Y82),Settings!$H$8,0)+IF(ISNUMBER(Z82),Settings!$H$9,0)+IF(ISNUMBER(AA82),Settings!$H$10,0)+IF(ISNUMBER(AB82),Settings!$H$11,0)+IF(ISNUMBER(AC82),Settings!$H$12,0)+IF(ISNUMBER(AD82),Settings!$H$13,0))=0,"",ROUND((IF(ISNUMBER(W82),W82*Settings!$H$6,0)+IF(ISNUMBER(X82),X82*Settings!$H$7,0)+IF(ISNUMBER(Y82),Y82*Settings!$H$8,0)+IF(ISNUMBER(Z82),Z82*Settings!$H$9,0)+IF(ISNUMBER(AA82),AA82*Settings!$H$10,0)+IF(ISNUMBER(AB82),AB82*Settings!$H$11,0)+IF(ISNUMBER(AC82),AC82*Settings!$H$12,0)+IF(ISNUMBER(AD82),AD82*Settings!$H$13,0))/(IF(ISNUMBER(W82),Settings!$H$6,0)+IF(ISNUMBER(X82),Settings!$H$7,0)+IF(ISNUMBER(Y82),Settings!$H$8,0)+IF(ISNUMBER(Z82),Settings!$H$9,0)+IF(ISNUMBER(AA82),Settings!$H$10,0)+IF(ISNUMBER(AB82),Settings!$H$11,0)+IF(ISNUMBER(AC82),Settings!$H$12,0)+IF(ISNUMBER(AD82),Settings!$H$13,0)),0)))</f>
        <v/>
      </c>
      <c r="AF82" s="16" t="str">
        <f>IF(AE82="","",IF(AE82&gt;=Settings!$D$18,"Green",IF(AE82&gt;=Settings!$D$19,"Amber","Red")))</f>
        <v/>
      </c>
      <c r="AG82" s="18" t="str">
        <f t="shared" si="12"/>
        <v/>
      </c>
      <c r="AH82" s="19" t="str">
        <f t="shared" si="13"/>
        <v/>
      </c>
      <c r="AI82" s="25"/>
    </row>
    <row r="83" spans="1:35" x14ac:dyDescent="0.2">
      <c r="A83" s="12"/>
      <c r="B83" s="30"/>
      <c r="C83" s="16" t="str">
        <f>IF($B83="","",IFERROR(INDEX(Settings!$D$24:$D$48,MATCH($B83,Settings!$C$24:$C$48,0)),""))</f>
        <v/>
      </c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20" t="str">
        <f t="shared" si="7"/>
        <v/>
      </c>
      <c r="S83" s="21" t="str">
        <f t="shared" si="8"/>
        <v/>
      </c>
      <c r="T83" s="21" t="str">
        <f t="shared" si="9"/>
        <v/>
      </c>
      <c r="U83" s="20" t="str">
        <f t="shared" si="10"/>
        <v/>
      </c>
      <c r="V83" s="20" t="str">
        <f t="shared" si="11"/>
        <v/>
      </c>
      <c r="W83" s="18" t="str">
        <f>IF(OR($B83="",E83=""),"",MAX(0,MIN(100,100*(Settings!$G$6-E83)/(Settings!$G$6-Settings!$F$6))))</f>
        <v/>
      </c>
      <c r="X83" s="18" t="str">
        <f>IF(OR($B83="",R83=""),"",MAX(0,MIN(100,100*(Settings!$G$7-R83)/(Settings!$G$7-Settings!$F$7))))</f>
        <v/>
      </c>
      <c r="Y83" s="18" t="str">
        <f>IF(OR($B83="",S83=""),"",MAX(0,MIN(100,100*(Settings!$G$8-S83)/(Settings!$G$8-Settings!$F$8))))</f>
        <v/>
      </c>
      <c r="Z83" s="18" t="str">
        <f>IF(OR($B83="",T83=""),"",MAX(0,MIN(100,100*(Settings!$G$9-T83)/(Settings!$G$9-Settings!$F$9))))</f>
        <v/>
      </c>
      <c r="AA83" s="18" t="str">
        <f>IF(OR($B83="",J83=""),"",MAX(0,MIN(100,100*(Settings!$G$10-J83)/(Settings!$G$10-Settings!$F$10))))</f>
        <v/>
      </c>
      <c r="AB83" s="18" t="str">
        <f>IF(OR($B83="",K83=""),"",MAX(0,MIN(100,100*(Settings!$G$11-K83)/(Settings!$G$11-Settings!$F$11))))</f>
        <v/>
      </c>
      <c r="AC83" s="18" t="str">
        <f>IF(OR($B83="",U83=""),"",MAX(0,MIN(100,100*(Settings!$G$12-U83)/(Settings!$G$12-Settings!$F$12))))</f>
        <v/>
      </c>
      <c r="AD83" s="18" t="str">
        <f>IF(OR($B83="",V83=""),"",MAX(0,MIN(100,100*(Settings!$G$13-V83)/(Settings!$G$13-Settings!$F$13))))</f>
        <v/>
      </c>
      <c r="AE83" s="17" t="str">
        <f>IF($B83="","",IF((IF(ISNUMBER(W83),Settings!$H$6,0)+IF(ISNUMBER(X83),Settings!$H$7,0)+IF(ISNUMBER(Y83),Settings!$H$8,0)+IF(ISNUMBER(Z83),Settings!$H$9,0)+IF(ISNUMBER(AA83),Settings!$H$10,0)+IF(ISNUMBER(AB83),Settings!$H$11,0)+IF(ISNUMBER(AC83),Settings!$H$12,0)+IF(ISNUMBER(AD83),Settings!$H$13,0))=0,"",ROUND((IF(ISNUMBER(W83),W83*Settings!$H$6,0)+IF(ISNUMBER(X83),X83*Settings!$H$7,0)+IF(ISNUMBER(Y83),Y83*Settings!$H$8,0)+IF(ISNUMBER(Z83),Z83*Settings!$H$9,0)+IF(ISNUMBER(AA83),AA83*Settings!$H$10,0)+IF(ISNUMBER(AB83),AB83*Settings!$H$11,0)+IF(ISNUMBER(AC83),AC83*Settings!$H$12,0)+IF(ISNUMBER(AD83),AD83*Settings!$H$13,0))/(IF(ISNUMBER(W83),Settings!$H$6,0)+IF(ISNUMBER(X83),Settings!$H$7,0)+IF(ISNUMBER(Y83),Settings!$H$8,0)+IF(ISNUMBER(Z83),Settings!$H$9,0)+IF(ISNUMBER(AA83),Settings!$H$10,0)+IF(ISNUMBER(AB83),Settings!$H$11,0)+IF(ISNUMBER(AC83),Settings!$H$12,0)+IF(ISNUMBER(AD83),Settings!$H$13,0)),0)))</f>
        <v/>
      </c>
      <c r="AF83" s="16" t="str">
        <f>IF(AE83="","",IF(AE83&gt;=Settings!$D$18,"Green",IF(AE83&gt;=Settings!$D$19,"Amber","Red")))</f>
        <v/>
      </c>
      <c r="AG83" s="18" t="str">
        <f t="shared" si="12"/>
        <v/>
      </c>
      <c r="AH83" s="19" t="str">
        <f t="shared" si="13"/>
        <v/>
      </c>
      <c r="AI83" s="25"/>
    </row>
    <row r="84" spans="1:35" x14ac:dyDescent="0.2">
      <c r="A84" s="12"/>
      <c r="B84" s="30"/>
      <c r="C84" s="16" t="str">
        <f>IF($B84="","",IFERROR(INDEX(Settings!$D$24:$D$48,MATCH($B84,Settings!$C$24:$C$48,0)),""))</f>
        <v/>
      </c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20" t="str">
        <f t="shared" si="7"/>
        <v/>
      </c>
      <c r="S84" s="21" t="str">
        <f t="shared" si="8"/>
        <v/>
      </c>
      <c r="T84" s="21" t="str">
        <f t="shared" si="9"/>
        <v/>
      </c>
      <c r="U84" s="20" t="str">
        <f t="shared" si="10"/>
        <v/>
      </c>
      <c r="V84" s="20" t="str">
        <f t="shared" si="11"/>
        <v/>
      </c>
      <c r="W84" s="18" t="str">
        <f>IF(OR($B84="",E84=""),"",MAX(0,MIN(100,100*(Settings!$G$6-E84)/(Settings!$G$6-Settings!$F$6))))</f>
        <v/>
      </c>
      <c r="X84" s="18" t="str">
        <f>IF(OR($B84="",R84=""),"",MAX(0,MIN(100,100*(Settings!$G$7-R84)/(Settings!$G$7-Settings!$F$7))))</f>
        <v/>
      </c>
      <c r="Y84" s="18" t="str">
        <f>IF(OR($B84="",S84=""),"",MAX(0,MIN(100,100*(Settings!$G$8-S84)/(Settings!$G$8-Settings!$F$8))))</f>
        <v/>
      </c>
      <c r="Z84" s="18" t="str">
        <f>IF(OR($B84="",T84=""),"",MAX(0,MIN(100,100*(Settings!$G$9-T84)/(Settings!$G$9-Settings!$F$9))))</f>
        <v/>
      </c>
      <c r="AA84" s="18" t="str">
        <f>IF(OR($B84="",J84=""),"",MAX(0,MIN(100,100*(Settings!$G$10-J84)/(Settings!$G$10-Settings!$F$10))))</f>
        <v/>
      </c>
      <c r="AB84" s="18" t="str">
        <f>IF(OR($B84="",K84=""),"",MAX(0,MIN(100,100*(Settings!$G$11-K84)/(Settings!$G$11-Settings!$F$11))))</f>
        <v/>
      </c>
      <c r="AC84" s="18" t="str">
        <f>IF(OR($B84="",U84=""),"",MAX(0,MIN(100,100*(Settings!$G$12-U84)/(Settings!$G$12-Settings!$F$12))))</f>
        <v/>
      </c>
      <c r="AD84" s="18" t="str">
        <f>IF(OR($B84="",V84=""),"",MAX(0,MIN(100,100*(Settings!$G$13-V84)/(Settings!$G$13-Settings!$F$13))))</f>
        <v/>
      </c>
      <c r="AE84" s="17" t="str">
        <f>IF($B84="","",IF((IF(ISNUMBER(W84),Settings!$H$6,0)+IF(ISNUMBER(X84),Settings!$H$7,0)+IF(ISNUMBER(Y84),Settings!$H$8,0)+IF(ISNUMBER(Z84),Settings!$H$9,0)+IF(ISNUMBER(AA84),Settings!$H$10,0)+IF(ISNUMBER(AB84),Settings!$H$11,0)+IF(ISNUMBER(AC84),Settings!$H$12,0)+IF(ISNUMBER(AD84),Settings!$H$13,0))=0,"",ROUND((IF(ISNUMBER(W84),W84*Settings!$H$6,0)+IF(ISNUMBER(X84),X84*Settings!$H$7,0)+IF(ISNUMBER(Y84),Y84*Settings!$H$8,0)+IF(ISNUMBER(Z84),Z84*Settings!$H$9,0)+IF(ISNUMBER(AA84),AA84*Settings!$H$10,0)+IF(ISNUMBER(AB84),AB84*Settings!$H$11,0)+IF(ISNUMBER(AC84),AC84*Settings!$H$12,0)+IF(ISNUMBER(AD84),AD84*Settings!$H$13,0))/(IF(ISNUMBER(W84),Settings!$H$6,0)+IF(ISNUMBER(X84),Settings!$H$7,0)+IF(ISNUMBER(Y84),Settings!$H$8,0)+IF(ISNUMBER(Z84),Settings!$H$9,0)+IF(ISNUMBER(AA84),Settings!$H$10,0)+IF(ISNUMBER(AB84),Settings!$H$11,0)+IF(ISNUMBER(AC84),Settings!$H$12,0)+IF(ISNUMBER(AD84),Settings!$H$13,0)),0)))</f>
        <v/>
      </c>
      <c r="AF84" s="16" t="str">
        <f>IF(AE84="","",IF(AE84&gt;=Settings!$D$18,"Green",IF(AE84&gt;=Settings!$D$19,"Amber","Red")))</f>
        <v/>
      </c>
      <c r="AG84" s="18" t="str">
        <f t="shared" si="12"/>
        <v/>
      </c>
      <c r="AH84" s="19" t="str">
        <f t="shared" si="13"/>
        <v/>
      </c>
      <c r="AI84" s="25"/>
    </row>
    <row r="85" spans="1:35" x14ac:dyDescent="0.2">
      <c r="A85" s="12"/>
      <c r="B85" s="30"/>
      <c r="C85" s="16" t="str">
        <f>IF($B85="","",IFERROR(INDEX(Settings!$D$24:$D$48,MATCH($B85,Settings!$C$24:$C$48,0)),""))</f>
        <v/>
      </c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20" t="str">
        <f t="shared" si="7"/>
        <v/>
      </c>
      <c r="S85" s="21" t="str">
        <f t="shared" si="8"/>
        <v/>
      </c>
      <c r="T85" s="21" t="str">
        <f t="shared" si="9"/>
        <v/>
      </c>
      <c r="U85" s="20" t="str">
        <f t="shared" si="10"/>
        <v/>
      </c>
      <c r="V85" s="20" t="str">
        <f t="shared" si="11"/>
        <v/>
      </c>
      <c r="W85" s="18" t="str">
        <f>IF(OR($B85="",E85=""),"",MAX(0,MIN(100,100*(Settings!$G$6-E85)/(Settings!$G$6-Settings!$F$6))))</f>
        <v/>
      </c>
      <c r="X85" s="18" t="str">
        <f>IF(OR($B85="",R85=""),"",MAX(0,MIN(100,100*(Settings!$G$7-R85)/(Settings!$G$7-Settings!$F$7))))</f>
        <v/>
      </c>
      <c r="Y85" s="18" t="str">
        <f>IF(OR($B85="",S85=""),"",MAX(0,MIN(100,100*(Settings!$G$8-S85)/(Settings!$G$8-Settings!$F$8))))</f>
        <v/>
      </c>
      <c r="Z85" s="18" t="str">
        <f>IF(OR($B85="",T85=""),"",MAX(0,MIN(100,100*(Settings!$G$9-T85)/(Settings!$G$9-Settings!$F$9))))</f>
        <v/>
      </c>
      <c r="AA85" s="18" t="str">
        <f>IF(OR($B85="",J85=""),"",MAX(0,MIN(100,100*(Settings!$G$10-J85)/(Settings!$G$10-Settings!$F$10))))</f>
        <v/>
      </c>
      <c r="AB85" s="18" t="str">
        <f>IF(OR($B85="",K85=""),"",MAX(0,MIN(100,100*(Settings!$G$11-K85)/(Settings!$G$11-Settings!$F$11))))</f>
        <v/>
      </c>
      <c r="AC85" s="18" t="str">
        <f>IF(OR($B85="",U85=""),"",MAX(0,MIN(100,100*(Settings!$G$12-U85)/(Settings!$G$12-Settings!$F$12))))</f>
        <v/>
      </c>
      <c r="AD85" s="18" t="str">
        <f>IF(OR($B85="",V85=""),"",MAX(0,MIN(100,100*(Settings!$G$13-V85)/(Settings!$G$13-Settings!$F$13))))</f>
        <v/>
      </c>
      <c r="AE85" s="17" t="str">
        <f>IF($B85="","",IF((IF(ISNUMBER(W85),Settings!$H$6,0)+IF(ISNUMBER(X85),Settings!$H$7,0)+IF(ISNUMBER(Y85),Settings!$H$8,0)+IF(ISNUMBER(Z85),Settings!$H$9,0)+IF(ISNUMBER(AA85),Settings!$H$10,0)+IF(ISNUMBER(AB85),Settings!$H$11,0)+IF(ISNUMBER(AC85),Settings!$H$12,0)+IF(ISNUMBER(AD85),Settings!$H$13,0))=0,"",ROUND((IF(ISNUMBER(W85),W85*Settings!$H$6,0)+IF(ISNUMBER(X85),X85*Settings!$H$7,0)+IF(ISNUMBER(Y85),Y85*Settings!$H$8,0)+IF(ISNUMBER(Z85),Z85*Settings!$H$9,0)+IF(ISNUMBER(AA85),AA85*Settings!$H$10,0)+IF(ISNUMBER(AB85),AB85*Settings!$H$11,0)+IF(ISNUMBER(AC85),AC85*Settings!$H$12,0)+IF(ISNUMBER(AD85),AD85*Settings!$H$13,0))/(IF(ISNUMBER(W85),Settings!$H$6,0)+IF(ISNUMBER(X85),Settings!$H$7,0)+IF(ISNUMBER(Y85),Settings!$H$8,0)+IF(ISNUMBER(Z85),Settings!$H$9,0)+IF(ISNUMBER(AA85),Settings!$H$10,0)+IF(ISNUMBER(AB85),Settings!$H$11,0)+IF(ISNUMBER(AC85),Settings!$H$12,0)+IF(ISNUMBER(AD85),Settings!$H$13,0)),0)))</f>
        <v/>
      </c>
      <c r="AF85" s="16" t="str">
        <f>IF(AE85="","",IF(AE85&gt;=Settings!$D$18,"Green",IF(AE85&gt;=Settings!$D$19,"Amber","Red")))</f>
        <v/>
      </c>
      <c r="AG85" s="18" t="str">
        <f t="shared" si="12"/>
        <v/>
      </c>
      <c r="AH85" s="19" t="str">
        <f t="shared" si="13"/>
        <v/>
      </c>
      <c r="AI85" s="25"/>
    </row>
    <row r="86" spans="1:35" x14ac:dyDescent="0.2">
      <c r="A86" s="12"/>
      <c r="B86" s="30"/>
      <c r="C86" s="16" t="str">
        <f>IF($B86="","",IFERROR(INDEX(Settings!$D$24:$D$48,MATCH($B86,Settings!$C$24:$C$48,0)),""))</f>
        <v/>
      </c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20" t="str">
        <f t="shared" si="7"/>
        <v/>
      </c>
      <c r="S86" s="21" t="str">
        <f t="shared" si="8"/>
        <v/>
      </c>
      <c r="T86" s="21" t="str">
        <f t="shared" si="9"/>
        <v/>
      </c>
      <c r="U86" s="20" t="str">
        <f t="shared" si="10"/>
        <v/>
      </c>
      <c r="V86" s="20" t="str">
        <f t="shared" si="11"/>
        <v/>
      </c>
      <c r="W86" s="18" t="str">
        <f>IF(OR($B86="",E86=""),"",MAX(0,MIN(100,100*(Settings!$G$6-E86)/(Settings!$G$6-Settings!$F$6))))</f>
        <v/>
      </c>
      <c r="X86" s="18" t="str">
        <f>IF(OR($B86="",R86=""),"",MAX(0,MIN(100,100*(Settings!$G$7-R86)/(Settings!$G$7-Settings!$F$7))))</f>
        <v/>
      </c>
      <c r="Y86" s="18" t="str">
        <f>IF(OR($B86="",S86=""),"",MAX(0,MIN(100,100*(Settings!$G$8-S86)/(Settings!$G$8-Settings!$F$8))))</f>
        <v/>
      </c>
      <c r="Z86" s="18" t="str">
        <f>IF(OR($B86="",T86=""),"",MAX(0,MIN(100,100*(Settings!$G$9-T86)/(Settings!$G$9-Settings!$F$9))))</f>
        <v/>
      </c>
      <c r="AA86" s="18" t="str">
        <f>IF(OR($B86="",J86=""),"",MAX(0,MIN(100,100*(Settings!$G$10-J86)/(Settings!$G$10-Settings!$F$10))))</f>
        <v/>
      </c>
      <c r="AB86" s="18" t="str">
        <f>IF(OR($B86="",K86=""),"",MAX(0,MIN(100,100*(Settings!$G$11-K86)/(Settings!$G$11-Settings!$F$11))))</f>
        <v/>
      </c>
      <c r="AC86" s="18" t="str">
        <f>IF(OR($B86="",U86=""),"",MAX(0,MIN(100,100*(Settings!$G$12-U86)/(Settings!$G$12-Settings!$F$12))))</f>
        <v/>
      </c>
      <c r="AD86" s="18" t="str">
        <f>IF(OR($B86="",V86=""),"",MAX(0,MIN(100,100*(Settings!$G$13-V86)/(Settings!$G$13-Settings!$F$13))))</f>
        <v/>
      </c>
      <c r="AE86" s="17" t="str">
        <f>IF($B86="","",IF((IF(ISNUMBER(W86),Settings!$H$6,0)+IF(ISNUMBER(X86),Settings!$H$7,0)+IF(ISNUMBER(Y86),Settings!$H$8,0)+IF(ISNUMBER(Z86),Settings!$H$9,0)+IF(ISNUMBER(AA86),Settings!$H$10,0)+IF(ISNUMBER(AB86),Settings!$H$11,0)+IF(ISNUMBER(AC86),Settings!$H$12,0)+IF(ISNUMBER(AD86),Settings!$H$13,0))=0,"",ROUND((IF(ISNUMBER(W86),W86*Settings!$H$6,0)+IF(ISNUMBER(X86),X86*Settings!$H$7,0)+IF(ISNUMBER(Y86),Y86*Settings!$H$8,0)+IF(ISNUMBER(Z86),Z86*Settings!$H$9,0)+IF(ISNUMBER(AA86),AA86*Settings!$H$10,0)+IF(ISNUMBER(AB86),AB86*Settings!$H$11,0)+IF(ISNUMBER(AC86),AC86*Settings!$H$12,0)+IF(ISNUMBER(AD86),AD86*Settings!$H$13,0))/(IF(ISNUMBER(W86),Settings!$H$6,0)+IF(ISNUMBER(X86),Settings!$H$7,0)+IF(ISNUMBER(Y86),Settings!$H$8,0)+IF(ISNUMBER(Z86),Settings!$H$9,0)+IF(ISNUMBER(AA86),Settings!$H$10,0)+IF(ISNUMBER(AB86),Settings!$H$11,0)+IF(ISNUMBER(AC86),Settings!$H$12,0)+IF(ISNUMBER(AD86),Settings!$H$13,0)),0)))</f>
        <v/>
      </c>
      <c r="AF86" s="16" t="str">
        <f>IF(AE86="","",IF(AE86&gt;=Settings!$D$18,"Green",IF(AE86&gt;=Settings!$D$19,"Amber","Red")))</f>
        <v/>
      </c>
      <c r="AG86" s="18" t="str">
        <f t="shared" si="12"/>
        <v/>
      </c>
      <c r="AH86" s="19" t="str">
        <f t="shared" si="13"/>
        <v/>
      </c>
      <c r="AI86" s="25"/>
    </row>
    <row r="87" spans="1:35" x14ac:dyDescent="0.2">
      <c r="A87" s="12"/>
      <c r="B87" s="30"/>
      <c r="C87" s="16" t="str">
        <f>IF($B87="","",IFERROR(INDEX(Settings!$D$24:$D$48,MATCH($B87,Settings!$C$24:$C$48,0)),""))</f>
        <v/>
      </c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20" t="str">
        <f t="shared" si="7"/>
        <v/>
      </c>
      <c r="S87" s="21" t="str">
        <f t="shared" si="8"/>
        <v/>
      </c>
      <c r="T87" s="21" t="str">
        <f t="shared" si="9"/>
        <v/>
      </c>
      <c r="U87" s="20" t="str">
        <f t="shared" si="10"/>
        <v/>
      </c>
      <c r="V87" s="20" t="str">
        <f t="shared" si="11"/>
        <v/>
      </c>
      <c r="W87" s="18" t="str">
        <f>IF(OR($B87="",E87=""),"",MAX(0,MIN(100,100*(Settings!$G$6-E87)/(Settings!$G$6-Settings!$F$6))))</f>
        <v/>
      </c>
      <c r="X87" s="18" t="str">
        <f>IF(OR($B87="",R87=""),"",MAX(0,MIN(100,100*(Settings!$G$7-R87)/(Settings!$G$7-Settings!$F$7))))</f>
        <v/>
      </c>
      <c r="Y87" s="18" t="str">
        <f>IF(OR($B87="",S87=""),"",MAX(0,MIN(100,100*(Settings!$G$8-S87)/(Settings!$G$8-Settings!$F$8))))</f>
        <v/>
      </c>
      <c r="Z87" s="18" t="str">
        <f>IF(OR($B87="",T87=""),"",MAX(0,MIN(100,100*(Settings!$G$9-T87)/(Settings!$G$9-Settings!$F$9))))</f>
        <v/>
      </c>
      <c r="AA87" s="18" t="str">
        <f>IF(OR($B87="",J87=""),"",MAX(0,MIN(100,100*(Settings!$G$10-J87)/(Settings!$G$10-Settings!$F$10))))</f>
        <v/>
      </c>
      <c r="AB87" s="18" t="str">
        <f>IF(OR($B87="",K87=""),"",MAX(0,MIN(100,100*(Settings!$G$11-K87)/(Settings!$G$11-Settings!$F$11))))</f>
        <v/>
      </c>
      <c r="AC87" s="18" t="str">
        <f>IF(OR($B87="",U87=""),"",MAX(0,MIN(100,100*(Settings!$G$12-U87)/(Settings!$G$12-Settings!$F$12))))</f>
        <v/>
      </c>
      <c r="AD87" s="18" t="str">
        <f>IF(OR($B87="",V87=""),"",MAX(0,MIN(100,100*(Settings!$G$13-V87)/(Settings!$G$13-Settings!$F$13))))</f>
        <v/>
      </c>
      <c r="AE87" s="17" t="str">
        <f>IF($B87="","",IF((IF(ISNUMBER(W87),Settings!$H$6,0)+IF(ISNUMBER(X87),Settings!$H$7,0)+IF(ISNUMBER(Y87),Settings!$H$8,0)+IF(ISNUMBER(Z87),Settings!$H$9,0)+IF(ISNUMBER(AA87),Settings!$H$10,0)+IF(ISNUMBER(AB87),Settings!$H$11,0)+IF(ISNUMBER(AC87),Settings!$H$12,0)+IF(ISNUMBER(AD87),Settings!$H$13,0))=0,"",ROUND((IF(ISNUMBER(W87),W87*Settings!$H$6,0)+IF(ISNUMBER(X87),X87*Settings!$H$7,0)+IF(ISNUMBER(Y87),Y87*Settings!$H$8,0)+IF(ISNUMBER(Z87),Z87*Settings!$H$9,0)+IF(ISNUMBER(AA87),AA87*Settings!$H$10,0)+IF(ISNUMBER(AB87),AB87*Settings!$H$11,0)+IF(ISNUMBER(AC87),AC87*Settings!$H$12,0)+IF(ISNUMBER(AD87),AD87*Settings!$H$13,0))/(IF(ISNUMBER(W87),Settings!$H$6,0)+IF(ISNUMBER(X87),Settings!$H$7,0)+IF(ISNUMBER(Y87),Settings!$H$8,0)+IF(ISNUMBER(Z87),Settings!$H$9,0)+IF(ISNUMBER(AA87),Settings!$H$10,0)+IF(ISNUMBER(AB87),Settings!$H$11,0)+IF(ISNUMBER(AC87),Settings!$H$12,0)+IF(ISNUMBER(AD87),Settings!$H$13,0)),0)))</f>
        <v/>
      </c>
      <c r="AF87" s="16" t="str">
        <f>IF(AE87="","",IF(AE87&gt;=Settings!$D$18,"Green",IF(AE87&gt;=Settings!$D$19,"Amber","Red")))</f>
        <v/>
      </c>
      <c r="AG87" s="18" t="str">
        <f t="shared" si="12"/>
        <v/>
      </c>
      <c r="AH87" s="19" t="str">
        <f t="shared" si="13"/>
        <v/>
      </c>
      <c r="AI87" s="25"/>
    </row>
    <row r="88" spans="1:35" x14ac:dyDescent="0.2">
      <c r="A88" s="12"/>
      <c r="B88" s="30"/>
      <c r="C88" s="16" t="str">
        <f>IF($B88="","",IFERROR(INDEX(Settings!$D$24:$D$48,MATCH($B88,Settings!$C$24:$C$48,0)),""))</f>
        <v/>
      </c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20" t="str">
        <f t="shared" si="7"/>
        <v/>
      </c>
      <c r="S88" s="21" t="str">
        <f t="shared" si="8"/>
        <v/>
      </c>
      <c r="T88" s="21" t="str">
        <f t="shared" si="9"/>
        <v/>
      </c>
      <c r="U88" s="20" t="str">
        <f t="shared" si="10"/>
        <v/>
      </c>
      <c r="V88" s="20" t="str">
        <f t="shared" si="11"/>
        <v/>
      </c>
      <c r="W88" s="18" t="str">
        <f>IF(OR($B88="",E88=""),"",MAX(0,MIN(100,100*(Settings!$G$6-E88)/(Settings!$G$6-Settings!$F$6))))</f>
        <v/>
      </c>
      <c r="X88" s="18" t="str">
        <f>IF(OR($B88="",R88=""),"",MAX(0,MIN(100,100*(Settings!$G$7-R88)/(Settings!$G$7-Settings!$F$7))))</f>
        <v/>
      </c>
      <c r="Y88" s="18" t="str">
        <f>IF(OR($B88="",S88=""),"",MAX(0,MIN(100,100*(Settings!$G$8-S88)/(Settings!$G$8-Settings!$F$8))))</f>
        <v/>
      </c>
      <c r="Z88" s="18" t="str">
        <f>IF(OR($B88="",T88=""),"",MAX(0,MIN(100,100*(Settings!$G$9-T88)/(Settings!$G$9-Settings!$F$9))))</f>
        <v/>
      </c>
      <c r="AA88" s="18" t="str">
        <f>IF(OR($B88="",J88=""),"",MAX(0,MIN(100,100*(Settings!$G$10-J88)/(Settings!$G$10-Settings!$F$10))))</f>
        <v/>
      </c>
      <c r="AB88" s="18" t="str">
        <f>IF(OR($B88="",K88=""),"",MAX(0,MIN(100,100*(Settings!$G$11-K88)/(Settings!$G$11-Settings!$F$11))))</f>
        <v/>
      </c>
      <c r="AC88" s="18" t="str">
        <f>IF(OR($B88="",U88=""),"",MAX(0,MIN(100,100*(Settings!$G$12-U88)/(Settings!$G$12-Settings!$F$12))))</f>
        <v/>
      </c>
      <c r="AD88" s="18" t="str">
        <f>IF(OR($B88="",V88=""),"",MAX(0,MIN(100,100*(Settings!$G$13-V88)/(Settings!$G$13-Settings!$F$13))))</f>
        <v/>
      </c>
      <c r="AE88" s="17" t="str">
        <f>IF($B88="","",IF((IF(ISNUMBER(W88),Settings!$H$6,0)+IF(ISNUMBER(X88),Settings!$H$7,0)+IF(ISNUMBER(Y88),Settings!$H$8,0)+IF(ISNUMBER(Z88),Settings!$H$9,0)+IF(ISNUMBER(AA88),Settings!$H$10,0)+IF(ISNUMBER(AB88),Settings!$H$11,0)+IF(ISNUMBER(AC88),Settings!$H$12,0)+IF(ISNUMBER(AD88),Settings!$H$13,0))=0,"",ROUND((IF(ISNUMBER(W88),W88*Settings!$H$6,0)+IF(ISNUMBER(X88),X88*Settings!$H$7,0)+IF(ISNUMBER(Y88),Y88*Settings!$H$8,0)+IF(ISNUMBER(Z88),Z88*Settings!$H$9,0)+IF(ISNUMBER(AA88),AA88*Settings!$H$10,0)+IF(ISNUMBER(AB88),AB88*Settings!$H$11,0)+IF(ISNUMBER(AC88),AC88*Settings!$H$12,0)+IF(ISNUMBER(AD88),AD88*Settings!$H$13,0))/(IF(ISNUMBER(W88),Settings!$H$6,0)+IF(ISNUMBER(X88),Settings!$H$7,0)+IF(ISNUMBER(Y88),Settings!$H$8,0)+IF(ISNUMBER(Z88),Settings!$H$9,0)+IF(ISNUMBER(AA88),Settings!$H$10,0)+IF(ISNUMBER(AB88),Settings!$H$11,0)+IF(ISNUMBER(AC88),Settings!$H$12,0)+IF(ISNUMBER(AD88),Settings!$H$13,0)),0)))</f>
        <v/>
      </c>
      <c r="AF88" s="16" t="str">
        <f>IF(AE88="","",IF(AE88&gt;=Settings!$D$18,"Green",IF(AE88&gt;=Settings!$D$19,"Amber","Red")))</f>
        <v/>
      </c>
      <c r="AG88" s="18" t="str">
        <f t="shared" si="12"/>
        <v/>
      </c>
      <c r="AH88" s="19" t="str">
        <f t="shared" si="13"/>
        <v/>
      </c>
      <c r="AI88" s="25"/>
    </row>
    <row r="89" spans="1:35" x14ac:dyDescent="0.2">
      <c r="A89" s="12"/>
      <c r="B89" s="30"/>
      <c r="C89" s="16" t="str">
        <f>IF($B89="","",IFERROR(INDEX(Settings!$D$24:$D$48,MATCH($B89,Settings!$C$24:$C$48,0)),""))</f>
        <v/>
      </c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0" t="str">
        <f t="shared" si="7"/>
        <v/>
      </c>
      <c r="S89" s="21" t="str">
        <f t="shared" si="8"/>
        <v/>
      </c>
      <c r="T89" s="21" t="str">
        <f t="shared" si="9"/>
        <v/>
      </c>
      <c r="U89" s="20" t="str">
        <f t="shared" si="10"/>
        <v/>
      </c>
      <c r="V89" s="20" t="str">
        <f t="shared" si="11"/>
        <v/>
      </c>
      <c r="W89" s="18" t="str">
        <f>IF(OR($B89="",E89=""),"",MAX(0,MIN(100,100*(Settings!$G$6-E89)/(Settings!$G$6-Settings!$F$6))))</f>
        <v/>
      </c>
      <c r="X89" s="18" t="str">
        <f>IF(OR($B89="",R89=""),"",MAX(0,MIN(100,100*(Settings!$G$7-R89)/(Settings!$G$7-Settings!$F$7))))</f>
        <v/>
      </c>
      <c r="Y89" s="18" t="str">
        <f>IF(OR($B89="",S89=""),"",MAX(0,MIN(100,100*(Settings!$G$8-S89)/(Settings!$G$8-Settings!$F$8))))</f>
        <v/>
      </c>
      <c r="Z89" s="18" t="str">
        <f>IF(OR($B89="",T89=""),"",MAX(0,MIN(100,100*(Settings!$G$9-T89)/(Settings!$G$9-Settings!$F$9))))</f>
        <v/>
      </c>
      <c r="AA89" s="18" t="str">
        <f>IF(OR($B89="",J89=""),"",MAX(0,MIN(100,100*(Settings!$G$10-J89)/(Settings!$G$10-Settings!$F$10))))</f>
        <v/>
      </c>
      <c r="AB89" s="18" t="str">
        <f>IF(OR($B89="",K89=""),"",MAX(0,MIN(100,100*(Settings!$G$11-K89)/(Settings!$G$11-Settings!$F$11))))</f>
        <v/>
      </c>
      <c r="AC89" s="18" t="str">
        <f>IF(OR($B89="",U89=""),"",MAX(0,MIN(100,100*(Settings!$G$12-U89)/(Settings!$G$12-Settings!$F$12))))</f>
        <v/>
      </c>
      <c r="AD89" s="18" t="str">
        <f>IF(OR($B89="",V89=""),"",MAX(0,MIN(100,100*(Settings!$G$13-V89)/(Settings!$G$13-Settings!$F$13))))</f>
        <v/>
      </c>
      <c r="AE89" s="17" t="str">
        <f>IF($B89="","",IF((IF(ISNUMBER(W89),Settings!$H$6,0)+IF(ISNUMBER(X89),Settings!$H$7,0)+IF(ISNUMBER(Y89),Settings!$H$8,0)+IF(ISNUMBER(Z89),Settings!$H$9,0)+IF(ISNUMBER(AA89),Settings!$H$10,0)+IF(ISNUMBER(AB89),Settings!$H$11,0)+IF(ISNUMBER(AC89),Settings!$H$12,0)+IF(ISNUMBER(AD89),Settings!$H$13,0))=0,"",ROUND((IF(ISNUMBER(W89),W89*Settings!$H$6,0)+IF(ISNUMBER(X89),X89*Settings!$H$7,0)+IF(ISNUMBER(Y89),Y89*Settings!$H$8,0)+IF(ISNUMBER(Z89),Z89*Settings!$H$9,0)+IF(ISNUMBER(AA89),AA89*Settings!$H$10,0)+IF(ISNUMBER(AB89),AB89*Settings!$H$11,0)+IF(ISNUMBER(AC89),AC89*Settings!$H$12,0)+IF(ISNUMBER(AD89),AD89*Settings!$H$13,0))/(IF(ISNUMBER(W89),Settings!$H$6,0)+IF(ISNUMBER(X89),Settings!$H$7,0)+IF(ISNUMBER(Y89),Settings!$H$8,0)+IF(ISNUMBER(Z89),Settings!$H$9,0)+IF(ISNUMBER(AA89),Settings!$H$10,0)+IF(ISNUMBER(AB89),Settings!$H$11,0)+IF(ISNUMBER(AC89),Settings!$H$12,0)+IF(ISNUMBER(AD89),Settings!$H$13,0)),0)))</f>
        <v/>
      </c>
      <c r="AF89" s="16" t="str">
        <f>IF(AE89="","",IF(AE89&gt;=Settings!$D$18,"Green",IF(AE89&gt;=Settings!$D$19,"Amber","Red")))</f>
        <v/>
      </c>
      <c r="AG89" s="18" t="str">
        <f t="shared" si="12"/>
        <v/>
      </c>
      <c r="AH89" s="19" t="str">
        <f t="shared" si="13"/>
        <v/>
      </c>
      <c r="AI89" s="25"/>
    </row>
    <row r="90" spans="1:35" x14ac:dyDescent="0.2">
      <c r="A90" s="12"/>
      <c r="B90" s="30"/>
      <c r="C90" s="16" t="str">
        <f>IF($B90="","",IFERROR(INDEX(Settings!$D$24:$D$48,MATCH($B90,Settings!$C$24:$C$48,0)),""))</f>
        <v/>
      </c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20" t="str">
        <f t="shared" si="7"/>
        <v/>
      </c>
      <c r="S90" s="21" t="str">
        <f t="shared" si="8"/>
        <v/>
      </c>
      <c r="T90" s="21" t="str">
        <f t="shared" si="9"/>
        <v/>
      </c>
      <c r="U90" s="20" t="str">
        <f t="shared" si="10"/>
        <v/>
      </c>
      <c r="V90" s="20" t="str">
        <f t="shared" si="11"/>
        <v/>
      </c>
      <c r="W90" s="18" t="str">
        <f>IF(OR($B90="",E90=""),"",MAX(0,MIN(100,100*(Settings!$G$6-E90)/(Settings!$G$6-Settings!$F$6))))</f>
        <v/>
      </c>
      <c r="X90" s="18" t="str">
        <f>IF(OR($B90="",R90=""),"",MAX(0,MIN(100,100*(Settings!$G$7-R90)/(Settings!$G$7-Settings!$F$7))))</f>
        <v/>
      </c>
      <c r="Y90" s="18" t="str">
        <f>IF(OR($B90="",S90=""),"",MAX(0,MIN(100,100*(Settings!$G$8-S90)/(Settings!$G$8-Settings!$F$8))))</f>
        <v/>
      </c>
      <c r="Z90" s="18" t="str">
        <f>IF(OR($B90="",T90=""),"",MAX(0,MIN(100,100*(Settings!$G$9-T90)/(Settings!$G$9-Settings!$F$9))))</f>
        <v/>
      </c>
      <c r="AA90" s="18" t="str">
        <f>IF(OR($B90="",J90=""),"",MAX(0,MIN(100,100*(Settings!$G$10-J90)/(Settings!$G$10-Settings!$F$10))))</f>
        <v/>
      </c>
      <c r="AB90" s="18" t="str">
        <f>IF(OR($B90="",K90=""),"",MAX(0,MIN(100,100*(Settings!$G$11-K90)/(Settings!$G$11-Settings!$F$11))))</f>
        <v/>
      </c>
      <c r="AC90" s="18" t="str">
        <f>IF(OR($B90="",U90=""),"",MAX(0,MIN(100,100*(Settings!$G$12-U90)/(Settings!$G$12-Settings!$F$12))))</f>
        <v/>
      </c>
      <c r="AD90" s="18" t="str">
        <f>IF(OR($B90="",V90=""),"",MAX(0,MIN(100,100*(Settings!$G$13-V90)/(Settings!$G$13-Settings!$F$13))))</f>
        <v/>
      </c>
      <c r="AE90" s="17" t="str">
        <f>IF($B90="","",IF((IF(ISNUMBER(W90),Settings!$H$6,0)+IF(ISNUMBER(X90),Settings!$H$7,0)+IF(ISNUMBER(Y90),Settings!$H$8,0)+IF(ISNUMBER(Z90),Settings!$H$9,0)+IF(ISNUMBER(AA90),Settings!$H$10,0)+IF(ISNUMBER(AB90),Settings!$H$11,0)+IF(ISNUMBER(AC90),Settings!$H$12,0)+IF(ISNUMBER(AD90),Settings!$H$13,0))=0,"",ROUND((IF(ISNUMBER(W90),W90*Settings!$H$6,0)+IF(ISNUMBER(X90),X90*Settings!$H$7,0)+IF(ISNUMBER(Y90),Y90*Settings!$H$8,0)+IF(ISNUMBER(Z90),Z90*Settings!$H$9,0)+IF(ISNUMBER(AA90),AA90*Settings!$H$10,0)+IF(ISNUMBER(AB90),AB90*Settings!$H$11,0)+IF(ISNUMBER(AC90),AC90*Settings!$H$12,0)+IF(ISNUMBER(AD90),AD90*Settings!$H$13,0))/(IF(ISNUMBER(W90),Settings!$H$6,0)+IF(ISNUMBER(X90),Settings!$H$7,0)+IF(ISNUMBER(Y90),Settings!$H$8,0)+IF(ISNUMBER(Z90),Settings!$H$9,0)+IF(ISNUMBER(AA90),Settings!$H$10,0)+IF(ISNUMBER(AB90),Settings!$H$11,0)+IF(ISNUMBER(AC90),Settings!$H$12,0)+IF(ISNUMBER(AD90),Settings!$H$13,0)),0)))</f>
        <v/>
      </c>
      <c r="AF90" s="16" t="str">
        <f>IF(AE90="","",IF(AE90&gt;=Settings!$D$18,"Green",IF(AE90&gt;=Settings!$D$19,"Amber","Red")))</f>
        <v/>
      </c>
      <c r="AG90" s="18" t="str">
        <f t="shared" si="12"/>
        <v/>
      </c>
      <c r="AH90" s="19" t="str">
        <f t="shared" si="13"/>
        <v/>
      </c>
      <c r="AI90" s="25"/>
    </row>
    <row r="91" spans="1:35" x14ac:dyDescent="0.2">
      <c r="A91" s="12"/>
      <c r="B91" s="30"/>
      <c r="C91" s="16" t="str">
        <f>IF($B91="","",IFERROR(INDEX(Settings!$D$24:$D$48,MATCH($B91,Settings!$C$24:$C$48,0)),""))</f>
        <v/>
      </c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20" t="str">
        <f t="shared" si="7"/>
        <v/>
      </c>
      <c r="S91" s="21" t="str">
        <f t="shared" si="8"/>
        <v/>
      </c>
      <c r="T91" s="21" t="str">
        <f t="shared" si="9"/>
        <v/>
      </c>
      <c r="U91" s="20" t="str">
        <f t="shared" si="10"/>
        <v/>
      </c>
      <c r="V91" s="20" t="str">
        <f t="shared" si="11"/>
        <v/>
      </c>
      <c r="W91" s="18" t="str">
        <f>IF(OR($B91="",E91=""),"",MAX(0,MIN(100,100*(Settings!$G$6-E91)/(Settings!$G$6-Settings!$F$6))))</f>
        <v/>
      </c>
      <c r="X91" s="18" t="str">
        <f>IF(OR($B91="",R91=""),"",MAX(0,MIN(100,100*(Settings!$G$7-R91)/(Settings!$G$7-Settings!$F$7))))</f>
        <v/>
      </c>
      <c r="Y91" s="18" t="str">
        <f>IF(OR($B91="",S91=""),"",MAX(0,MIN(100,100*(Settings!$G$8-S91)/(Settings!$G$8-Settings!$F$8))))</f>
        <v/>
      </c>
      <c r="Z91" s="18" t="str">
        <f>IF(OR($B91="",T91=""),"",MAX(0,MIN(100,100*(Settings!$G$9-T91)/(Settings!$G$9-Settings!$F$9))))</f>
        <v/>
      </c>
      <c r="AA91" s="18" t="str">
        <f>IF(OR($B91="",J91=""),"",MAX(0,MIN(100,100*(Settings!$G$10-J91)/(Settings!$G$10-Settings!$F$10))))</f>
        <v/>
      </c>
      <c r="AB91" s="18" t="str">
        <f>IF(OR($B91="",K91=""),"",MAX(0,MIN(100,100*(Settings!$G$11-K91)/(Settings!$G$11-Settings!$F$11))))</f>
        <v/>
      </c>
      <c r="AC91" s="18" t="str">
        <f>IF(OR($B91="",U91=""),"",MAX(0,MIN(100,100*(Settings!$G$12-U91)/(Settings!$G$12-Settings!$F$12))))</f>
        <v/>
      </c>
      <c r="AD91" s="18" t="str">
        <f>IF(OR($B91="",V91=""),"",MAX(0,MIN(100,100*(Settings!$G$13-V91)/(Settings!$G$13-Settings!$F$13))))</f>
        <v/>
      </c>
      <c r="AE91" s="17" t="str">
        <f>IF($B91="","",IF((IF(ISNUMBER(W91),Settings!$H$6,0)+IF(ISNUMBER(X91),Settings!$H$7,0)+IF(ISNUMBER(Y91),Settings!$H$8,0)+IF(ISNUMBER(Z91),Settings!$H$9,0)+IF(ISNUMBER(AA91),Settings!$H$10,0)+IF(ISNUMBER(AB91),Settings!$H$11,0)+IF(ISNUMBER(AC91),Settings!$H$12,0)+IF(ISNUMBER(AD91),Settings!$H$13,0))=0,"",ROUND((IF(ISNUMBER(W91),W91*Settings!$H$6,0)+IF(ISNUMBER(X91),X91*Settings!$H$7,0)+IF(ISNUMBER(Y91),Y91*Settings!$H$8,0)+IF(ISNUMBER(Z91),Z91*Settings!$H$9,0)+IF(ISNUMBER(AA91),AA91*Settings!$H$10,0)+IF(ISNUMBER(AB91),AB91*Settings!$H$11,0)+IF(ISNUMBER(AC91),AC91*Settings!$H$12,0)+IF(ISNUMBER(AD91),AD91*Settings!$H$13,0))/(IF(ISNUMBER(W91),Settings!$H$6,0)+IF(ISNUMBER(X91),Settings!$H$7,0)+IF(ISNUMBER(Y91),Settings!$H$8,0)+IF(ISNUMBER(Z91),Settings!$H$9,0)+IF(ISNUMBER(AA91),Settings!$H$10,0)+IF(ISNUMBER(AB91),Settings!$H$11,0)+IF(ISNUMBER(AC91),Settings!$H$12,0)+IF(ISNUMBER(AD91),Settings!$H$13,0)),0)))</f>
        <v/>
      </c>
      <c r="AF91" s="16" t="str">
        <f>IF(AE91="","",IF(AE91&gt;=Settings!$D$18,"Green",IF(AE91&gt;=Settings!$D$19,"Amber","Red")))</f>
        <v/>
      </c>
      <c r="AG91" s="18" t="str">
        <f t="shared" si="12"/>
        <v/>
      </c>
      <c r="AH91" s="19" t="str">
        <f t="shared" si="13"/>
        <v/>
      </c>
      <c r="AI91" s="25"/>
    </row>
    <row r="92" spans="1:35" x14ac:dyDescent="0.2">
      <c r="A92" s="12"/>
      <c r="B92" s="30"/>
      <c r="C92" s="16" t="str">
        <f>IF($B92="","",IFERROR(INDEX(Settings!$D$24:$D$48,MATCH($B92,Settings!$C$24:$C$48,0)),""))</f>
        <v/>
      </c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20" t="str">
        <f t="shared" si="7"/>
        <v/>
      </c>
      <c r="S92" s="21" t="str">
        <f t="shared" si="8"/>
        <v/>
      </c>
      <c r="T92" s="21" t="str">
        <f t="shared" si="9"/>
        <v/>
      </c>
      <c r="U92" s="20" t="str">
        <f t="shared" si="10"/>
        <v/>
      </c>
      <c r="V92" s="20" t="str">
        <f t="shared" si="11"/>
        <v/>
      </c>
      <c r="W92" s="18" t="str">
        <f>IF(OR($B92="",E92=""),"",MAX(0,MIN(100,100*(Settings!$G$6-E92)/(Settings!$G$6-Settings!$F$6))))</f>
        <v/>
      </c>
      <c r="X92" s="18" t="str">
        <f>IF(OR($B92="",R92=""),"",MAX(0,MIN(100,100*(Settings!$G$7-R92)/(Settings!$G$7-Settings!$F$7))))</f>
        <v/>
      </c>
      <c r="Y92" s="18" t="str">
        <f>IF(OR($B92="",S92=""),"",MAX(0,MIN(100,100*(Settings!$G$8-S92)/(Settings!$G$8-Settings!$F$8))))</f>
        <v/>
      </c>
      <c r="Z92" s="18" t="str">
        <f>IF(OR($B92="",T92=""),"",MAX(0,MIN(100,100*(Settings!$G$9-T92)/(Settings!$G$9-Settings!$F$9))))</f>
        <v/>
      </c>
      <c r="AA92" s="18" t="str">
        <f>IF(OR($B92="",J92=""),"",MAX(0,MIN(100,100*(Settings!$G$10-J92)/(Settings!$G$10-Settings!$F$10))))</f>
        <v/>
      </c>
      <c r="AB92" s="18" t="str">
        <f>IF(OR($B92="",K92=""),"",MAX(0,MIN(100,100*(Settings!$G$11-K92)/(Settings!$G$11-Settings!$F$11))))</f>
        <v/>
      </c>
      <c r="AC92" s="18" t="str">
        <f>IF(OR($B92="",U92=""),"",MAX(0,MIN(100,100*(Settings!$G$12-U92)/(Settings!$G$12-Settings!$F$12))))</f>
        <v/>
      </c>
      <c r="AD92" s="18" t="str">
        <f>IF(OR($B92="",V92=""),"",MAX(0,MIN(100,100*(Settings!$G$13-V92)/(Settings!$G$13-Settings!$F$13))))</f>
        <v/>
      </c>
      <c r="AE92" s="17" t="str">
        <f>IF($B92="","",IF((IF(ISNUMBER(W92),Settings!$H$6,0)+IF(ISNUMBER(X92),Settings!$H$7,0)+IF(ISNUMBER(Y92),Settings!$H$8,0)+IF(ISNUMBER(Z92),Settings!$H$9,0)+IF(ISNUMBER(AA92),Settings!$H$10,0)+IF(ISNUMBER(AB92),Settings!$H$11,0)+IF(ISNUMBER(AC92),Settings!$H$12,0)+IF(ISNUMBER(AD92),Settings!$H$13,0))=0,"",ROUND((IF(ISNUMBER(W92),W92*Settings!$H$6,0)+IF(ISNUMBER(X92),X92*Settings!$H$7,0)+IF(ISNUMBER(Y92),Y92*Settings!$H$8,0)+IF(ISNUMBER(Z92),Z92*Settings!$H$9,0)+IF(ISNUMBER(AA92),AA92*Settings!$H$10,0)+IF(ISNUMBER(AB92),AB92*Settings!$H$11,0)+IF(ISNUMBER(AC92),AC92*Settings!$H$12,0)+IF(ISNUMBER(AD92),AD92*Settings!$H$13,0))/(IF(ISNUMBER(W92),Settings!$H$6,0)+IF(ISNUMBER(X92),Settings!$H$7,0)+IF(ISNUMBER(Y92),Settings!$H$8,0)+IF(ISNUMBER(Z92),Settings!$H$9,0)+IF(ISNUMBER(AA92),Settings!$H$10,0)+IF(ISNUMBER(AB92),Settings!$H$11,0)+IF(ISNUMBER(AC92),Settings!$H$12,0)+IF(ISNUMBER(AD92),Settings!$H$13,0)),0)))</f>
        <v/>
      </c>
      <c r="AF92" s="16" t="str">
        <f>IF(AE92="","",IF(AE92&gt;=Settings!$D$18,"Green",IF(AE92&gt;=Settings!$D$19,"Amber","Red")))</f>
        <v/>
      </c>
      <c r="AG92" s="18" t="str">
        <f t="shared" si="12"/>
        <v/>
      </c>
      <c r="AH92" s="19" t="str">
        <f t="shared" si="13"/>
        <v/>
      </c>
      <c r="AI92" s="25"/>
    </row>
    <row r="93" spans="1:35" x14ac:dyDescent="0.2">
      <c r="A93" s="12"/>
      <c r="B93" s="30"/>
      <c r="C93" s="16" t="str">
        <f>IF($B93="","",IFERROR(INDEX(Settings!$D$24:$D$48,MATCH($B93,Settings!$C$24:$C$48,0)),""))</f>
        <v/>
      </c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20" t="str">
        <f t="shared" si="7"/>
        <v/>
      </c>
      <c r="S93" s="21" t="str">
        <f t="shared" si="8"/>
        <v/>
      </c>
      <c r="T93" s="21" t="str">
        <f t="shared" si="9"/>
        <v/>
      </c>
      <c r="U93" s="20" t="str">
        <f t="shared" si="10"/>
        <v/>
      </c>
      <c r="V93" s="20" t="str">
        <f t="shared" si="11"/>
        <v/>
      </c>
      <c r="W93" s="18" t="str">
        <f>IF(OR($B93="",E93=""),"",MAX(0,MIN(100,100*(Settings!$G$6-E93)/(Settings!$G$6-Settings!$F$6))))</f>
        <v/>
      </c>
      <c r="X93" s="18" t="str">
        <f>IF(OR($B93="",R93=""),"",MAX(0,MIN(100,100*(Settings!$G$7-R93)/(Settings!$G$7-Settings!$F$7))))</f>
        <v/>
      </c>
      <c r="Y93" s="18" t="str">
        <f>IF(OR($B93="",S93=""),"",MAX(0,MIN(100,100*(Settings!$G$8-S93)/(Settings!$G$8-Settings!$F$8))))</f>
        <v/>
      </c>
      <c r="Z93" s="18" t="str">
        <f>IF(OR($B93="",T93=""),"",MAX(0,MIN(100,100*(Settings!$G$9-T93)/(Settings!$G$9-Settings!$F$9))))</f>
        <v/>
      </c>
      <c r="AA93" s="18" t="str">
        <f>IF(OR($B93="",J93=""),"",MAX(0,MIN(100,100*(Settings!$G$10-J93)/(Settings!$G$10-Settings!$F$10))))</f>
        <v/>
      </c>
      <c r="AB93" s="18" t="str">
        <f>IF(OR($B93="",K93=""),"",MAX(0,MIN(100,100*(Settings!$G$11-K93)/(Settings!$G$11-Settings!$F$11))))</f>
        <v/>
      </c>
      <c r="AC93" s="18" t="str">
        <f>IF(OR($B93="",U93=""),"",MAX(0,MIN(100,100*(Settings!$G$12-U93)/(Settings!$G$12-Settings!$F$12))))</f>
        <v/>
      </c>
      <c r="AD93" s="18" t="str">
        <f>IF(OR($B93="",V93=""),"",MAX(0,MIN(100,100*(Settings!$G$13-V93)/(Settings!$G$13-Settings!$F$13))))</f>
        <v/>
      </c>
      <c r="AE93" s="17" t="str">
        <f>IF($B93="","",IF((IF(ISNUMBER(W93),Settings!$H$6,0)+IF(ISNUMBER(X93),Settings!$H$7,0)+IF(ISNUMBER(Y93),Settings!$H$8,0)+IF(ISNUMBER(Z93),Settings!$H$9,0)+IF(ISNUMBER(AA93),Settings!$H$10,0)+IF(ISNUMBER(AB93),Settings!$H$11,0)+IF(ISNUMBER(AC93),Settings!$H$12,0)+IF(ISNUMBER(AD93),Settings!$H$13,0))=0,"",ROUND((IF(ISNUMBER(W93),W93*Settings!$H$6,0)+IF(ISNUMBER(X93),X93*Settings!$H$7,0)+IF(ISNUMBER(Y93),Y93*Settings!$H$8,0)+IF(ISNUMBER(Z93),Z93*Settings!$H$9,0)+IF(ISNUMBER(AA93),AA93*Settings!$H$10,0)+IF(ISNUMBER(AB93),AB93*Settings!$H$11,0)+IF(ISNUMBER(AC93),AC93*Settings!$H$12,0)+IF(ISNUMBER(AD93),AD93*Settings!$H$13,0))/(IF(ISNUMBER(W93),Settings!$H$6,0)+IF(ISNUMBER(X93),Settings!$H$7,0)+IF(ISNUMBER(Y93),Settings!$H$8,0)+IF(ISNUMBER(Z93),Settings!$H$9,0)+IF(ISNUMBER(AA93),Settings!$H$10,0)+IF(ISNUMBER(AB93),Settings!$H$11,0)+IF(ISNUMBER(AC93),Settings!$H$12,0)+IF(ISNUMBER(AD93),Settings!$H$13,0)),0)))</f>
        <v/>
      </c>
      <c r="AF93" s="16" t="str">
        <f>IF(AE93="","",IF(AE93&gt;=Settings!$D$18,"Green",IF(AE93&gt;=Settings!$D$19,"Amber","Red")))</f>
        <v/>
      </c>
      <c r="AG93" s="18" t="str">
        <f t="shared" si="12"/>
        <v/>
      </c>
      <c r="AH93" s="19" t="str">
        <f t="shared" si="13"/>
        <v/>
      </c>
      <c r="AI93" s="25"/>
    </row>
    <row r="94" spans="1:35" x14ac:dyDescent="0.2">
      <c r="A94" s="12"/>
      <c r="B94" s="30"/>
      <c r="C94" s="16" t="str">
        <f>IF($B94="","",IFERROR(INDEX(Settings!$D$24:$D$48,MATCH($B94,Settings!$C$24:$C$48,0)),""))</f>
        <v/>
      </c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20" t="str">
        <f t="shared" si="7"/>
        <v/>
      </c>
      <c r="S94" s="21" t="str">
        <f t="shared" si="8"/>
        <v/>
      </c>
      <c r="T94" s="21" t="str">
        <f t="shared" si="9"/>
        <v/>
      </c>
      <c r="U94" s="20" t="str">
        <f t="shared" si="10"/>
        <v/>
      </c>
      <c r="V94" s="20" t="str">
        <f t="shared" si="11"/>
        <v/>
      </c>
      <c r="W94" s="18" t="str">
        <f>IF(OR($B94="",E94=""),"",MAX(0,MIN(100,100*(Settings!$G$6-E94)/(Settings!$G$6-Settings!$F$6))))</f>
        <v/>
      </c>
      <c r="X94" s="18" t="str">
        <f>IF(OR($B94="",R94=""),"",MAX(0,MIN(100,100*(Settings!$G$7-R94)/(Settings!$G$7-Settings!$F$7))))</f>
        <v/>
      </c>
      <c r="Y94" s="18" t="str">
        <f>IF(OR($B94="",S94=""),"",MAX(0,MIN(100,100*(Settings!$G$8-S94)/(Settings!$G$8-Settings!$F$8))))</f>
        <v/>
      </c>
      <c r="Z94" s="18" t="str">
        <f>IF(OR($B94="",T94=""),"",MAX(0,MIN(100,100*(Settings!$G$9-T94)/(Settings!$G$9-Settings!$F$9))))</f>
        <v/>
      </c>
      <c r="AA94" s="18" t="str">
        <f>IF(OR($B94="",J94=""),"",MAX(0,MIN(100,100*(Settings!$G$10-J94)/(Settings!$G$10-Settings!$F$10))))</f>
        <v/>
      </c>
      <c r="AB94" s="18" t="str">
        <f>IF(OR($B94="",K94=""),"",MAX(0,MIN(100,100*(Settings!$G$11-K94)/(Settings!$G$11-Settings!$F$11))))</f>
        <v/>
      </c>
      <c r="AC94" s="18" t="str">
        <f>IF(OR($B94="",U94=""),"",MAX(0,MIN(100,100*(Settings!$G$12-U94)/(Settings!$G$12-Settings!$F$12))))</f>
        <v/>
      </c>
      <c r="AD94" s="18" t="str">
        <f>IF(OR($B94="",V94=""),"",MAX(0,MIN(100,100*(Settings!$G$13-V94)/(Settings!$G$13-Settings!$F$13))))</f>
        <v/>
      </c>
      <c r="AE94" s="17" t="str">
        <f>IF($B94="","",IF((IF(ISNUMBER(W94),Settings!$H$6,0)+IF(ISNUMBER(X94),Settings!$H$7,0)+IF(ISNUMBER(Y94),Settings!$H$8,0)+IF(ISNUMBER(Z94),Settings!$H$9,0)+IF(ISNUMBER(AA94),Settings!$H$10,0)+IF(ISNUMBER(AB94),Settings!$H$11,0)+IF(ISNUMBER(AC94),Settings!$H$12,0)+IF(ISNUMBER(AD94),Settings!$H$13,0))=0,"",ROUND((IF(ISNUMBER(W94),W94*Settings!$H$6,0)+IF(ISNUMBER(X94),X94*Settings!$H$7,0)+IF(ISNUMBER(Y94),Y94*Settings!$H$8,0)+IF(ISNUMBER(Z94),Z94*Settings!$H$9,0)+IF(ISNUMBER(AA94),AA94*Settings!$H$10,0)+IF(ISNUMBER(AB94),AB94*Settings!$H$11,0)+IF(ISNUMBER(AC94),AC94*Settings!$H$12,0)+IF(ISNUMBER(AD94),AD94*Settings!$H$13,0))/(IF(ISNUMBER(W94),Settings!$H$6,0)+IF(ISNUMBER(X94),Settings!$H$7,0)+IF(ISNUMBER(Y94),Settings!$H$8,0)+IF(ISNUMBER(Z94),Settings!$H$9,0)+IF(ISNUMBER(AA94),Settings!$H$10,0)+IF(ISNUMBER(AB94),Settings!$H$11,0)+IF(ISNUMBER(AC94),Settings!$H$12,0)+IF(ISNUMBER(AD94),Settings!$H$13,0)),0)))</f>
        <v/>
      </c>
      <c r="AF94" s="16" t="str">
        <f>IF(AE94="","",IF(AE94&gt;=Settings!$D$18,"Green",IF(AE94&gt;=Settings!$D$19,"Amber","Red")))</f>
        <v/>
      </c>
      <c r="AG94" s="18" t="str">
        <f t="shared" si="12"/>
        <v/>
      </c>
      <c r="AH94" s="19" t="str">
        <f t="shared" si="13"/>
        <v/>
      </c>
      <c r="AI94" s="25"/>
    </row>
    <row r="95" spans="1:35" x14ac:dyDescent="0.2">
      <c r="A95" s="12"/>
      <c r="B95" s="30"/>
      <c r="C95" s="16" t="str">
        <f>IF($B95="","",IFERROR(INDEX(Settings!$D$24:$D$48,MATCH($B95,Settings!$C$24:$C$48,0)),""))</f>
        <v/>
      </c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20" t="str">
        <f t="shared" si="7"/>
        <v/>
      </c>
      <c r="S95" s="21" t="str">
        <f t="shared" si="8"/>
        <v/>
      </c>
      <c r="T95" s="21" t="str">
        <f t="shared" si="9"/>
        <v/>
      </c>
      <c r="U95" s="20" t="str">
        <f t="shared" si="10"/>
        <v/>
      </c>
      <c r="V95" s="20" t="str">
        <f t="shared" si="11"/>
        <v/>
      </c>
      <c r="W95" s="18" t="str">
        <f>IF(OR($B95="",E95=""),"",MAX(0,MIN(100,100*(Settings!$G$6-E95)/(Settings!$G$6-Settings!$F$6))))</f>
        <v/>
      </c>
      <c r="X95" s="18" t="str">
        <f>IF(OR($B95="",R95=""),"",MAX(0,MIN(100,100*(Settings!$G$7-R95)/(Settings!$G$7-Settings!$F$7))))</f>
        <v/>
      </c>
      <c r="Y95" s="18" t="str">
        <f>IF(OR($B95="",S95=""),"",MAX(0,MIN(100,100*(Settings!$G$8-S95)/(Settings!$G$8-Settings!$F$8))))</f>
        <v/>
      </c>
      <c r="Z95" s="18" t="str">
        <f>IF(OR($B95="",T95=""),"",MAX(0,MIN(100,100*(Settings!$G$9-T95)/(Settings!$G$9-Settings!$F$9))))</f>
        <v/>
      </c>
      <c r="AA95" s="18" t="str">
        <f>IF(OR($B95="",J95=""),"",MAX(0,MIN(100,100*(Settings!$G$10-J95)/(Settings!$G$10-Settings!$F$10))))</f>
        <v/>
      </c>
      <c r="AB95" s="18" t="str">
        <f>IF(OR($B95="",K95=""),"",MAX(0,MIN(100,100*(Settings!$G$11-K95)/(Settings!$G$11-Settings!$F$11))))</f>
        <v/>
      </c>
      <c r="AC95" s="18" t="str">
        <f>IF(OR($B95="",U95=""),"",MAX(0,MIN(100,100*(Settings!$G$12-U95)/(Settings!$G$12-Settings!$F$12))))</f>
        <v/>
      </c>
      <c r="AD95" s="18" t="str">
        <f>IF(OR($B95="",V95=""),"",MAX(0,MIN(100,100*(Settings!$G$13-V95)/(Settings!$G$13-Settings!$F$13))))</f>
        <v/>
      </c>
      <c r="AE95" s="17" t="str">
        <f>IF($B95="","",IF((IF(ISNUMBER(W95),Settings!$H$6,0)+IF(ISNUMBER(X95),Settings!$H$7,0)+IF(ISNUMBER(Y95),Settings!$H$8,0)+IF(ISNUMBER(Z95),Settings!$H$9,0)+IF(ISNUMBER(AA95),Settings!$H$10,0)+IF(ISNUMBER(AB95),Settings!$H$11,0)+IF(ISNUMBER(AC95),Settings!$H$12,0)+IF(ISNUMBER(AD95),Settings!$H$13,0))=0,"",ROUND((IF(ISNUMBER(W95),W95*Settings!$H$6,0)+IF(ISNUMBER(X95),X95*Settings!$H$7,0)+IF(ISNUMBER(Y95),Y95*Settings!$H$8,0)+IF(ISNUMBER(Z95),Z95*Settings!$H$9,0)+IF(ISNUMBER(AA95),AA95*Settings!$H$10,0)+IF(ISNUMBER(AB95),AB95*Settings!$H$11,0)+IF(ISNUMBER(AC95),AC95*Settings!$H$12,0)+IF(ISNUMBER(AD95),AD95*Settings!$H$13,0))/(IF(ISNUMBER(W95),Settings!$H$6,0)+IF(ISNUMBER(X95),Settings!$H$7,0)+IF(ISNUMBER(Y95),Settings!$H$8,0)+IF(ISNUMBER(Z95),Settings!$H$9,0)+IF(ISNUMBER(AA95),Settings!$H$10,0)+IF(ISNUMBER(AB95),Settings!$H$11,0)+IF(ISNUMBER(AC95),Settings!$H$12,0)+IF(ISNUMBER(AD95),Settings!$H$13,0)),0)))</f>
        <v/>
      </c>
      <c r="AF95" s="16" t="str">
        <f>IF(AE95="","",IF(AE95&gt;=Settings!$D$18,"Green",IF(AE95&gt;=Settings!$D$19,"Amber","Red")))</f>
        <v/>
      </c>
      <c r="AG95" s="18" t="str">
        <f t="shared" si="12"/>
        <v/>
      </c>
      <c r="AH95" s="19" t="str">
        <f t="shared" si="13"/>
        <v/>
      </c>
      <c r="AI95" s="25"/>
    </row>
    <row r="96" spans="1:35" x14ac:dyDescent="0.2">
      <c r="A96" s="12"/>
      <c r="B96" s="30"/>
      <c r="C96" s="16" t="str">
        <f>IF($B96="","",IFERROR(INDEX(Settings!$D$24:$D$48,MATCH($B96,Settings!$C$24:$C$48,0)),""))</f>
        <v/>
      </c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20" t="str">
        <f t="shared" si="7"/>
        <v/>
      </c>
      <c r="S96" s="21" t="str">
        <f t="shared" si="8"/>
        <v/>
      </c>
      <c r="T96" s="21" t="str">
        <f t="shared" si="9"/>
        <v/>
      </c>
      <c r="U96" s="20" t="str">
        <f t="shared" si="10"/>
        <v/>
      </c>
      <c r="V96" s="20" t="str">
        <f t="shared" si="11"/>
        <v/>
      </c>
      <c r="W96" s="18" t="str">
        <f>IF(OR($B96="",E96=""),"",MAX(0,MIN(100,100*(Settings!$G$6-E96)/(Settings!$G$6-Settings!$F$6))))</f>
        <v/>
      </c>
      <c r="X96" s="18" t="str">
        <f>IF(OR($B96="",R96=""),"",MAX(0,MIN(100,100*(Settings!$G$7-R96)/(Settings!$G$7-Settings!$F$7))))</f>
        <v/>
      </c>
      <c r="Y96" s="18" t="str">
        <f>IF(OR($B96="",S96=""),"",MAX(0,MIN(100,100*(Settings!$G$8-S96)/(Settings!$G$8-Settings!$F$8))))</f>
        <v/>
      </c>
      <c r="Z96" s="18" t="str">
        <f>IF(OR($B96="",T96=""),"",MAX(0,MIN(100,100*(Settings!$G$9-T96)/(Settings!$G$9-Settings!$F$9))))</f>
        <v/>
      </c>
      <c r="AA96" s="18" t="str">
        <f>IF(OR($B96="",J96=""),"",MAX(0,MIN(100,100*(Settings!$G$10-J96)/(Settings!$G$10-Settings!$F$10))))</f>
        <v/>
      </c>
      <c r="AB96" s="18" t="str">
        <f>IF(OR($B96="",K96=""),"",MAX(0,MIN(100,100*(Settings!$G$11-K96)/(Settings!$G$11-Settings!$F$11))))</f>
        <v/>
      </c>
      <c r="AC96" s="18" t="str">
        <f>IF(OR($B96="",U96=""),"",MAX(0,MIN(100,100*(Settings!$G$12-U96)/(Settings!$G$12-Settings!$F$12))))</f>
        <v/>
      </c>
      <c r="AD96" s="18" t="str">
        <f>IF(OR($B96="",V96=""),"",MAX(0,MIN(100,100*(Settings!$G$13-V96)/(Settings!$G$13-Settings!$F$13))))</f>
        <v/>
      </c>
      <c r="AE96" s="17" t="str">
        <f>IF($B96="","",IF((IF(ISNUMBER(W96),Settings!$H$6,0)+IF(ISNUMBER(X96),Settings!$H$7,0)+IF(ISNUMBER(Y96),Settings!$H$8,0)+IF(ISNUMBER(Z96),Settings!$H$9,0)+IF(ISNUMBER(AA96),Settings!$H$10,0)+IF(ISNUMBER(AB96),Settings!$H$11,0)+IF(ISNUMBER(AC96),Settings!$H$12,0)+IF(ISNUMBER(AD96),Settings!$H$13,0))=0,"",ROUND((IF(ISNUMBER(W96),W96*Settings!$H$6,0)+IF(ISNUMBER(X96),X96*Settings!$H$7,0)+IF(ISNUMBER(Y96),Y96*Settings!$H$8,0)+IF(ISNUMBER(Z96),Z96*Settings!$H$9,0)+IF(ISNUMBER(AA96),AA96*Settings!$H$10,0)+IF(ISNUMBER(AB96),AB96*Settings!$H$11,0)+IF(ISNUMBER(AC96),AC96*Settings!$H$12,0)+IF(ISNUMBER(AD96),AD96*Settings!$H$13,0))/(IF(ISNUMBER(W96),Settings!$H$6,0)+IF(ISNUMBER(X96),Settings!$H$7,0)+IF(ISNUMBER(Y96),Settings!$H$8,0)+IF(ISNUMBER(Z96),Settings!$H$9,0)+IF(ISNUMBER(AA96),Settings!$H$10,0)+IF(ISNUMBER(AB96),Settings!$H$11,0)+IF(ISNUMBER(AC96),Settings!$H$12,0)+IF(ISNUMBER(AD96),Settings!$H$13,0)),0)))</f>
        <v/>
      </c>
      <c r="AF96" s="16" t="str">
        <f>IF(AE96="","",IF(AE96&gt;=Settings!$D$18,"Green",IF(AE96&gt;=Settings!$D$19,"Amber","Red")))</f>
        <v/>
      </c>
      <c r="AG96" s="18" t="str">
        <f t="shared" si="12"/>
        <v/>
      </c>
      <c r="AH96" s="19" t="str">
        <f t="shared" si="13"/>
        <v/>
      </c>
      <c r="AI96" s="25"/>
    </row>
    <row r="97" spans="1:35" x14ac:dyDescent="0.2">
      <c r="A97" s="12"/>
      <c r="B97" s="30"/>
      <c r="C97" s="16" t="str">
        <f>IF($B97="","",IFERROR(INDEX(Settings!$D$24:$D$48,MATCH($B97,Settings!$C$24:$C$48,0)),""))</f>
        <v/>
      </c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20" t="str">
        <f t="shared" si="7"/>
        <v/>
      </c>
      <c r="S97" s="21" t="str">
        <f t="shared" si="8"/>
        <v/>
      </c>
      <c r="T97" s="21" t="str">
        <f t="shared" si="9"/>
        <v/>
      </c>
      <c r="U97" s="20" t="str">
        <f t="shared" si="10"/>
        <v/>
      </c>
      <c r="V97" s="20" t="str">
        <f t="shared" si="11"/>
        <v/>
      </c>
      <c r="W97" s="18" t="str">
        <f>IF(OR($B97="",E97=""),"",MAX(0,MIN(100,100*(Settings!$G$6-E97)/(Settings!$G$6-Settings!$F$6))))</f>
        <v/>
      </c>
      <c r="X97" s="18" t="str">
        <f>IF(OR($B97="",R97=""),"",MAX(0,MIN(100,100*(Settings!$G$7-R97)/(Settings!$G$7-Settings!$F$7))))</f>
        <v/>
      </c>
      <c r="Y97" s="18" t="str">
        <f>IF(OR($B97="",S97=""),"",MAX(0,MIN(100,100*(Settings!$G$8-S97)/(Settings!$G$8-Settings!$F$8))))</f>
        <v/>
      </c>
      <c r="Z97" s="18" t="str">
        <f>IF(OR($B97="",T97=""),"",MAX(0,MIN(100,100*(Settings!$G$9-T97)/(Settings!$G$9-Settings!$F$9))))</f>
        <v/>
      </c>
      <c r="AA97" s="18" t="str">
        <f>IF(OR($B97="",J97=""),"",MAX(0,MIN(100,100*(Settings!$G$10-J97)/(Settings!$G$10-Settings!$F$10))))</f>
        <v/>
      </c>
      <c r="AB97" s="18" t="str">
        <f>IF(OR($B97="",K97=""),"",MAX(0,MIN(100,100*(Settings!$G$11-K97)/(Settings!$G$11-Settings!$F$11))))</f>
        <v/>
      </c>
      <c r="AC97" s="18" t="str">
        <f>IF(OR($B97="",U97=""),"",MAX(0,MIN(100,100*(Settings!$G$12-U97)/(Settings!$G$12-Settings!$F$12))))</f>
        <v/>
      </c>
      <c r="AD97" s="18" t="str">
        <f>IF(OR($B97="",V97=""),"",MAX(0,MIN(100,100*(Settings!$G$13-V97)/(Settings!$G$13-Settings!$F$13))))</f>
        <v/>
      </c>
      <c r="AE97" s="17" t="str">
        <f>IF($B97="","",IF((IF(ISNUMBER(W97),Settings!$H$6,0)+IF(ISNUMBER(X97),Settings!$H$7,0)+IF(ISNUMBER(Y97),Settings!$H$8,0)+IF(ISNUMBER(Z97),Settings!$H$9,0)+IF(ISNUMBER(AA97),Settings!$H$10,0)+IF(ISNUMBER(AB97),Settings!$H$11,0)+IF(ISNUMBER(AC97),Settings!$H$12,0)+IF(ISNUMBER(AD97),Settings!$H$13,0))=0,"",ROUND((IF(ISNUMBER(W97),W97*Settings!$H$6,0)+IF(ISNUMBER(X97),X97*Settings!$H$7,0)+IF(ISNUMBER(Y97),Y97*Settings!$H$8,0)+IF(ISNUMBER(Z97),Z97*Settings!$H$9,0)+IF(ISNUMBER(AA97),AA97*Settings!$H$10,0)+IF(ISNUMBER(AB97),AB97*Settings!$H$11,0)+IF(ISNUMBER(AC97),AC97*Settings!$H$12,0)+IF(ISNUMBER(AD97),AD97*Settings!$H$13,0))/(IF(ISNUMBER(W97),Settings!$H$6,0)+IF(ISNUMBER(X97),Settings!$H$7,0)+IF(ISNUMBER(Y97),Settings!$H$8,0)+IF(ISNUMBER(Z97),Settings!$H$9,0)+IF(ISNUMBER(AA97),Settings!$H$10,0)+IF(ISNUMBER(AB97),Settings!$H$11,0)+IF(ISNUMBER(AC97),Settings!$H$12,0)+IF(ISNUMBER(AD97),Settings!$H$13,0)),0)))</f>
        <v/>
      </c>
      <c r="AF97" s="16" t="str">
        <f>IF(AE97="","",IF(AE97&gt;=Settings!$D$18,"Green",IF(AE97&gt;=Settings!$D$19,"Amber","Red")))</f>
        <v/>
      </c>
      <c r="AG97" s="18" t="str">
        <f t="shared" si="12"/>
        <v/>
      </c>
      <c r="AH97" s="19" t="str">
        <f t="shared" si="13"/>
        <v/>
      </c>
      <c r="AI97" s="25"/>
    </row>
    <row r="98" spans="1:35" x14ac:dyDescent="0.2">
      <c r="A98" s="12"/>
      <c r="B98" s="30"/>
      <c r="C98" s="16" t="str">
        <f>IF($B98="","",IFERROR(INDEX(Settings!$D$24:$D$48,MATCH($B98,Settings!$C$24:$C$48,0)),""))</f>
        <v/>
      </c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20" t="str">
        <f t="shared" si="7"/>
        <v/>
      </c>
      <c r="S98" s="21" t="str">
        <f t="shared" si="8"/>
        <v/>
      </c>
      <c r="T98" s="21" t="str">
        <f t="shared" si="9"/>
        <v/>
      </c>
      <c r="U98" s="20" t="str">
        <f t="shared" si="10"/>
        <v/>
      </c>
      <c r="V98" s="20" t="str">
        <f t="shared" si="11"/>
        <v/>
      </c>
      <c r="W98" s="18" t="str">
        <f>IF(OR($B98="",E98=""),"",MAX(0,MIN(100,100*(Settings!$G$6-E98)/(Settings!$G$6-Settings!$F$6))))</f>
        <v/>
      </c>
      <c r="X98" s="18" t="str">
        <f>IF(OR($B98="",R98=""),"",MAX(0,MIN(100,100*(Settings!$G$7-R98)/(Settings!$G$7-Settings!$F$7))))</f>
        <v/>
      </c>
      <c r="Y98" s="18" t="str">
        <f>IF(OR($B98="",S98=""),"",MAX(0,MIN(100,100*(Settings!$G$8-S98)/(Settings!$G$8-Settings!$F$8))))</f>
        <v/>
      </c>
      <c r="Z98" s="18" t="str">
        <f>IF(OR($B98="",T98=""),"",MAX(0,MIN(100,100*(Settings!$G$9-T98)/(Settings!$G$9-Settings!$F$9))))</f>
        <v/>
      </c>
      <c r="AA98" s="18" t="str">
        <f>IF(OR($B98="",J98=""),"",MAX(0,MIN(100,100*(Settings!$G$10-J98)/(Settings!$G$10-Settings!$F$10))))</f>
        <v/>
      </c>
      <c r="AB98" s="18" t="str">
        <f>IF(OR($B98="",K98=""),"",MAX(0,MIN(100,100*(Settings!$G$11-K98)/(Settings!$G$11-Settings!$F$11))))</f>
        <v/>
      </c>
      <c r="AC98" s="18" t="str">
        <f>IF(OR($B98="",U98=""),"",MAX(0,MIN(100,100*(Settings!$G$12-U98)/(Settings!$G$12-Settings!$F$12))))</f>
        <v/>
      </c>
      <c r="AD98" s="18" t="str">
        <f>IF(OR($B98="",V98=""),"",MAX(0,MIN(100,100*(Settings!$G$13-V98)/(Settings!$G$13-Settings!$F$13))))</f>
        <v/>
      </c>
      <c r="AE98" s="17" t="str">
        <f>IF($B98="","",IF((IF(ISNUMBER(W98),Settings!$H$6,0)+IF(ISNUMBER(X98),Settings!$H$7,0)+IF(ISNUMBER(Y98),Settings!$H$8,0)+IF(ISNUMBER(Z98),Settings!$H$9,0)+IF(ISNUMBER(AA98),Settings!$H$10,0)+IF(ISNUMBER(AB98),Settings!$H$11,0)+IF(ISNUMBER(AC98),Settings!$H$12,0)+IF(ISNUMBER(AD98),Settings!$H$13,0))=0,"",ROUND((IF(ISNUMBER(W98),W98*Settings!$H$6,0)+IF(ISNUMBER(X98),X98*Settings!$H$7,0)+IF(ISNUMBER(Y98),Y98*Settings!$H$8,0)+IF(ISNUMBER(Z98),Z98*Settings!$H$9,0)+IF(ISNUMBER(AA98),AA98*Settings!$H$10,0)+IF(ISNUMBER(AB98),AB98*Settings!$H$11,0)+IF(ISNUMBER(AC98),AC98*Settings!$H$12,0)+IF(ISNUMBER(AD98),AD98*Settings!$H$13,0))/(IF(ISNUMBER(W98),Settings!$H$6,0)+IF(ISNUMBER(X98),Settings!$H$7,0)+IF(ISNUMBER(Y98),Settings!$H$8,0)+IF(ISNUMBER(Z98),Settings!$H$9,0)+IF(ISNUMBER(AA98),Settings!$H$10,0)+IF(ISNUMBER(AB98),Settings!$H$11,0)+IF(ISNUMBER(AC98),Settings!$H$12,0)+IF(ISNUMBER(AD98),Settings!$H$13,0)),0)))</f>
        <v/>
      </c>
      <c r="AF98" s="16" t="str">
        <f>IF(AE98="","",IF(AE98&gt;=Settings!$D$18,"Green",IF(AE98&gt;=Settings!$D$19,"Amber","Red")))</f>
        <v/>
      </c>
      <c r="AG98" s="18" t="str">
        <f t="shared" si="12"/>
        <v/>
      </c>
      <c r="AH98" s="19" t="str">
        <f t="shared" si="13"/>
        <v/>
      </c>
      <c r="AI98" s="25"/>
    </row>
    <row r="99" spans="1:35" x14ac:dyDescent="0.2">
      <c r="A99" s="12"/>
      <c r="B99" s="30"/>
      <c r="C99" s="16" t="str">
        <f>IF($B99="","",IFERROR(INDEX(Settings!$D$24:$D$48,MATCH($B99,Settings!$C$24:$C$48,0)),""))</f>
        <v/>
      </c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20" t="str">
        <f t="shared" si="7"/>
        <v/>
      </c>
      <c r="S99" s="21" t="str">
        <f t="shared" si="8"/>
        <v/>
      </c>
      <c r="T99" s="21" t="str">
        <f t="shared" si="9"/>
        <v/>
      </c>
      <c r="U99" s="20" t="str">
        <f t="shared" si="10"/>
        <v/>
      </c>
      <c r="V99" s="20" t="str">
        <f t="shared" si="11"/>
        <v/>
      </c>
      <c r="W99" s="18" t="str">
        <f>IF(OR($B99="",E99=""),"",MAX(0,MIN(100,100*(Settings!$G$6-E99)/(Settings!$G$6-Settings!$F$6))))</f>
        <v/>
      </c>
      <c r="X99" s="18" t="str">
        <f>IF(OR($B99="",R99=""),"",MAX(0,MIN(100,100*(Settings!$G$7-R99)/(Settings!$G$7-Settings!$F$7))))</f>
        <v/>
      </c>
      <c r="Y99" s="18" t="str">
        <f>IF(OR($B99="",S99=""),"",MAX(0,MIN(100,100*(Settings!$G$8-S99)/(Settings!$G$8-Settings!$F$8))))</f>
        <v/>
      </c>
      <c r="Z99" s="18" t="str">
        <f>IF(OR($B99="",T99=""),"",MAX(0,MIN(100,100*(Settings!$G$9-T99)/(Settings!$G$9-Settings!$F$9))))</f>
        <v/>
      </c>
      <c r="AA99" s="18" t="str">
        <f>IF(OR($B99="",J99=""),"",MAX(0,MIN(100,100*(Settings!$G$10-J99)/(Settings!$G$10-Settings!$F$10))))</f>
        <v/>
      </c>
      <c r="AB99" s="18" t="str">
        <f>IF(OR($B99="",K99=""),"",MAX(0,MIN(100,100*(Settings!$G$11-K99)/(Settings!$G$11-Settings!$F$11))))</f>
        <v/>
      </c>
      <c r="AC99" s="18" t="str">
        <f>IF(OR($B99="",U99=""),"",MAX(0,MIN(100,100*(Settings!$G$12-U99)/(Settings!$G$12-Settings!$F$12))))</f>
        <v/>
      </c>
      <c r="AD99" s="18" t="str">
        <f>IF(OR($B99="",V99=""),"",MAX(0,MIN(100,100*(Settings!$G$13-V99)/(Settings!$G$13-Settings!$F$13))))</f>
        <v/>
      </c>
      <c r="AE99" s="17" t="str">
        <f>IF($B99="","",IF((IF(ISNUMBER(W99),Settings!$H$6,0)+IF(ISNUMBER(X99),Settings!$H$7,0)+IF(ISNUMBER(Y99),Settings!$H$8,0)+IF(ISNUMBER(Z99),Settings!$H$9,0)+IF(ISNUMBER(AA99),Settings!$H$10,0)+IF(ISNUMBER(AB99),Settings!$H$11,0)+IF(ISNUMBER(AC99),Settings!$H$12,0)+IF(ISNUMBER(AD99),Settings!$H$13,0))=0,"",ROUND((IF(ISNUMBER(W99),W99*Settings!$H$6,0)+IF(ISNUMBER(X99),X99*Settings!$H$7,0)+IF(ISNUMBER(Y99),Y99*Settings!$H$8,0)+IF(ISNUMBER(Z99),Z99*Settings!$H$9,0)+IF(ISNUMBER(AA99),AA99*Settings!$H$10,0)+IF(ISNUMBER(AB99),AB99*Settings!$H$11,0)+IF(ISNUMBER(AC99),AC99*Settings!$H$12,0)+IF(ISNUMBER(AD99),AD99*Settings!$H$13,0))/(IF(ISNUMBER(W99),Settings!$H$6,0)+IF(ISNUMBER(X99),Settings!$H$7,0)+IF(ISNUMBER(Y99),Settings!$H$8,0)+IF(ISNUMBER(Z99),Settings!$H$9,0)+IF(ISNUMBER(AA99),Settings!$H$10,0)+IF(ISNUMBER(AB99),Settings!$H$11,0)+IF(ISNUMBER(AC99),Settings!$H$12,0)+IF(ISNUMBER(AD99),Settings!$H$13,0)),0)))</f>
        <v/>
      </c>
      <c r="AF99" s="16" t="str">
        <f>IF(AE99="","",IF(AE99&gt;=Settings!$D$18,"Green",IF(AE99&gt;=Settings!$D$19,"Amber","Red")))</f>
        <v/>
      </c>
      <c r="AG99" s="18" t="str">
        <f t="shared" si="12"/>
        <v/>
      </c>
      <c r="AH99" s="19" t="str">
        <f t="shared" si="13"/>
        <v/>
      </c>
      <c r="AI99" s="25"/>
    </row>
    <row r="100" spans="1:35" x14ac:dyDescent="0.2">
      <c r="A100" s="12"/>
      <c r="B100" s="30"/>
      <c r="C100" s="16" t="str">
        <f>IF($B100="","",IFERROR(INDEX(Settings!$D$24:$D$48,MATCH($B100,Settings!$C$24:$C$48,0)),""))</f>
        <v/>
      </c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20" t="str">
        <f t="shared" si="7"/>
        <v/>
      </c>
      <c r="S100" s="21" t="str">
        <f t="shared" si="8"/>
        <v/>
      </c>
      <c r="T100" s="21" t="str">
        <f t="shared" si="9"/>
        <v/>
      </c>
      <c r="U100" s="20" t="str">
        <f t="shared" si="10"/>
        <v/>
      </c>
      <c r="V100" s="20" t="str">
        <f t="shared" si="11"/>
        <v/>
      </c>
      <c r="W100" s="18" t="str">
        <f>IF(OR($B100="",E100=""),"",MAX(0,MIN(100,100*(Settings!$G$6-E100)/(Settings!$G$6-Settings!$F$6))))</f>
        <v/>
      </c>
      <c r="X100" s="18" t="str">
        <f>IF(OR($B100="",R100=""),"",MAX(0,MIN(100,100*(Settings!$G$7-R100)/(Settings!$G$7-Settings!$F$7))))</f>
        <v/>
      </c>
      <c r="Y100" s="18" t="str">
        <f>IF(OR($B100="",S100=""),"",MAX(0,MIN(100,100*(Settings!$G$8-S100)/(Settings!$G$8-Settings!$F$8))))</f>
        <v/>
      </c>
      <c r="Z100" s="18" t="str">
        <f>IF(OR($B100="",T100=""),"",MAX(0,MIN(100,100*(Settings!$G$9-T100)/(Settings!$G$9-Settings!$F$9))))</f>
        <v/>
      </c>
      <c r="AA100" s="18" t="str">
        <f>IF(OR($B100="",J100=""),"",MAX(0,MIN(100,100*(Settings!$G$10-J100)/(Settings!$G$10-Settings!$F$10))))</f>
        <v/>
      </c>
      <c r="AB100" s="18" t="str">
        <f>IF(OR($B100="",K100=""),"",MAX(0,MIN(100,100*(Settings!$G$11-K100)/(Settings!$G$11-Settings!$F$11))))</f>
        <v/>
      </c>
      <c r="AC100" s="18" t="str">
        <f>IF(OR($B100="",U100=""),"",MAX(0,MIN(100,100*(Settings!$G$12-U100)/(Settings!$G$12-Settings!$F$12))))</f>
        <v/>
      </c>
      <c r="AD100" s="18" t="str">
        <f>IF(OR($B100="",V100=""),"",MAX(0,MIN(100,100*(Settings!$G$13-V100)/(Settings!$G$13-Settings!$F$13))))</f>
        <v/>
      </c>
      <c r="AE100" s="17" t="str">
        <f>IF($B100="","",IF((IF(ISNUMBER(W100),Settings!$H$6,0)+IF(ISNUMBER(X100),Settings!$H$7,0)+IF(ISNUMBER(Y100),Settings!$H$8,0)+IF(ISNUMBER(Z100),Settings!$H$9,0)+IF(ISNUMBER(AA100),Settings!$H$10,0)+IF(ISNUMBER(AB100),Settings!$H$11,0)+IF(ISNUMBER(AC100),Settings!$H$12,0)+IF(ISNUMBER(AD100),Settings!$H$13,0))=0,"",ROUND((IF(ISNUMBER(W100),W100*Settings!$H$6,0)+IF(ISNUMBER(X100),X100*Settings!$H$7,0)+IF(ISNUMBER(Y100),Y100*Settings!$H$8,0)+IF(ISNUMBER(Z100),Z100*Settings!$H$9,0)+IF(ISNUMBER(AA100),AA100*Settings!$H$10,0)+IF(ISNUMBER(AB100),AB100*Settings!$H$11,0)+IF(ISNUMBER(AC100),AC100*Settings!$H$12,0)+IF(ISNUMBER(AD100),AD100*Settings!$H$13,0))/(IF(ISNUMBER(W100),Settings!$H$6,0)+IF(ISNUMBER(X100),Settings!$H$7,0)+IF(ISNUMBER(Y100),Settings!$H$8,0)+IF(ISNUMBER(Z100),Settings!$H$9,0)+IF(ISNUMBER(AA100),Settings!$H$10,0)+IF(ISNUMBER(AB100),Settings!$H$11,0)+IF(ISNUMBER(AC100),Settings!$H$12,0)+IF(ISNUMBER(AD100),Settings!$H$13,0)),0)))</f>
        <v/>
      </c>
      <c r="AF100" s="16" t="str">
        <f>IF(AE100="","",IF(AE100&gt;=Settings!$D$18,"Green",IF(AE100&gt;=Settings!$D$19,"Amber","Red")))</f>
        <v/>
      </c>
      <c r="AG100" s="18" t="str">
        <f t="shared" si="12"/>
        <v/>
      </c>
      <c r="AH100" s="19" t="str">
        <f t="shared" si="13"/>
        <v/>
      </c>
      <c r="AI100" s="25"/>
    </row>
    <row r="101" spans="1:35" x14ac:dyDescent="0.2">
      <c r="A101" s="12"/>
      <c r="B101" s="30"/>
      <c r="C101" s="16" t="str">
        <f>IF($B101="","",IFERROR(INDEX(Settings!$D$24:$D$48,MATCH($B101,Settings!$C$24:$C$48,0)),""))</f>
        <v/>
      </c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20" t="str">
        <f t="shared" si="7"/>
        <v/>
      </c>
      <c r="S101" s="21" t="str">
        <f t="shared" si="8"/>
        <v/>
      </c>
      <c r="T101" s="21" t="str">
        <f t="shared" si="9"/>
        <v/>
      </c>
      <c r="U101" s="20" t="str">
        <f t="shared" si="10"/>
        <v/>
      </c>
      <c r="V101" s="20" t="str">
        <f t="shared" si="11"/>
        <v/>
      </c>
      <c r="W101" s="18" t="str">
        <f>IF(OR($B101="",E101=""),"",MAX(0,MIN(100,100*(Settings!$G$6-E101)/(Settings!$G$6-Settings!$F$6))))</f>
        <v/>
      </c>
      <c r="X101" s="18" t="str">
        <f>IF(OR($B101="",R101=""),"",MAX(0,MIN(100,100*(Settings!$G$7-R101)/(Settings!$G$7-Settings!$F$7))))</f>
        <v/>
      </c>
      <c r="Y101" s="18" t="str">
        <f>IF(OR($B101="",S101=""),"",MAX(0,MIN(100,100*(Settings!$G$8-S101)/(Settings!$G$8-Settings!$F$8))))</f>
        <v/>
      </c>
      <c r="Z101" s="18" t="str">
        <f>IF(OR($B101="",T101=""),"",MAX(0,MIN(100,100*(Settings!$G$9-T101)/(Settings!$G$9-Settings!$F$9))))</f>
        <v/>
      </c>
      <c r="AA101" s="18" t="str">
        <f>IF(OR($B101="",J101=""),"",MAX(0,MIN(100,100*(Settings!$G$10-J101)/(Settings!$G$10-Settings!$F$10))))</f>
        <v/>
      </c>
      <c r="AB101" s="18" t="str">
        <f>IF(OR($B101="",K101=""),"",MAX(0,MIN(100,100*(Settings!$G$11-K101)/(Settings!$G$11-Settings!$F$11))))</f>
        <v/>
      </c>
      <c r="AC101" s="18" t="str">
        <f>IF(OR($B101="",U101=""),"",MAX(0,MIN(100,100*(Settings!$G$12-U101)/(Settings!$G$12-Settings!$F$12))))</f>
        <v/>
      </c>
      <c r="AD101" s="18" t="str">
        <f>IF(OR($B101="",V101=""),"",MAX(0,MIN(100,100*(Settings!$G$13-V101)/(Settings!$G$13-Settings!$F$13))))</f>
        <v/>
      </c>
      <c r="AE101" s="17" t="str">
        <f>IF($B101="","",IF((IF(ISNUMBER(W101),Settings!$H$6,0)+IF(ISNUMBER(X101),Settings!$H$7,0)+IF(ISNUMBER(Y101),Settings!$H$8,0)+IF(ISNUMBER(Z101),Settings!$H$9,0)+IF(ISNUMBER(AA101),Settings!$H$10,0)+IF(ISNUMBER(AB101),Settings!$H$11,0)+IF(ISNUMBER(AC101),Settings!$H$12,0)+IF(ISNUMBER(AD101),Settings!$H$13,0))=0,"",ROUND((IF(ISNUMBER(W101),W101*Settings!$H$6,0)+IF(ISNUMBER(X101),X101*Settings!$H$7,0)+IF(ISNUMBER(Y101),Y101*Settings!$H$8,0)+IF(ISNUMBER(Z101),Z101*Settings!$H$9,0)+IF(ISNUMBER(AA101),AA101*Settings!$H$10,0)+IF(ISNUMBER(AB101),AB101*Settings!$H$11,0)+IF(ISNUMBER(AC101),AC101*Settings!$H$12,0)+IF(ISNUMBER(AD101),AD101*Settings!$H$13,0))/(IF(ISNUMBER(W101),Settings!$H$6,0)+IF(ISNUMBER(X101),Settings!$H$7,0)+IF(ISNUMBER(Y101),Settings!$H$8,0)+IF(ISNUMBER(Z101),Settings!$H$9,0)+IF(ISNUMBER(AA101),Settings!$H$10,0)+IF(ISNUMBER(AB101),Settings!$H$11,0)+IF(ISNUMBER(AC101),Settings!$H$12,0)+IF(ISNUMBER(AD101),Settings!$H$13,0)),0)))</f>
        <v/>
      </c>
      <c r="AF101" s="16" t="str">
        <f>IF(AE101="","",IF(AE101&gt;=Settings!$D$18,"Green",IF(AE101&gt;=Settings!$D$19,"Amber","Red")))</f>
        <v/>
      </c>
      <c r="AG101" s="18" t="str">
        <f t="shared" si="12"/>
        <v/>
      </c>
      <c r="AH101" s="19" t="str">
        <f t="shared" si="13"/>
        <v/>
      </c>
      <c r="AI101" s="25"/>
    </row>
    <row r="102" spans="1:35" x14ac:dyDescent="0.2">
      <c r="A102" s="12"/>
      <c r="B102" s="30"/>
      <c r="C102" s="16" t="str">
        <f>IF($B102="","",IFERROR(INDEX(Settings!$D$24:$D$48,MATCH($B102,Settings!$C$24:$C$48,0)),""))</f>
        <v/>
      </c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20" t="str">
        <f t="shared" si="7"/>
        <v/>
      </c>
      <c r="S102" s="21" t="str">
        <f t="shared" si="8"/>
        <v/>
      </c>
      <c r="T102" s="21" t="str">
        <f t="shared" si="9"/>
        <v/>
      </c>
      <c r="U102" s="20" t="str">
        <f t="shared" si="10"/>
        <v/>
      </c>
      <c r="V102" s="20" t="str">
        <f t="shared" si="11"/>
        <v/>
      </c>
      <c r="W102" s="18" t="str">
        <f>IF(OR($B102="",E102=""),"",MAX(0,MIN(100,100*(Settings!$G$6-E102)/(Settings!$G$6-Settings!$F$6))))</f>
        <v/>
      </c>
      <c r="X102" s="18" t="str">
        <f>IF(OR($B102="",R102=""),"",MAX(0,MIN(100,100*(Settings!$G$7-R102)/(Settings!$G$7-Settings!$F$7))))</f>
        <v/>
      </c>
      <c r="Y102" s="18" t="str">
        <f>IF(OR($B102="",S102=""),"",MAX(0,MIN(100,100*(Settings!$G$8-S102)/(Settings!$G$8-Settings!$F$8))))</f>
        <v/>
      </c>
      <c r="Z102" s="18" t="str">
        <f>IF(OR($B102="",T102=""),"",MAX(0,MIN(100,100*(Settings!$G$9-T102)/(Settings!$G$9-Settings!$F$9))))</f>
        <v/>
      </c>
      <c r="AA102" s="18" t="str">
        <f>IF(OR($B102="",J102=""),"",MAX(0,MIN(100,100*(Settings!$G$10-J102)/(Settings!$G$10-Settings!$F$10))))</f>
        <v/>
      </c>
      <c r="AB102" s="18" t="str">
        <f>IF(OR($B102="",K102=""),"",MAX(0,MIN(100,100*(Settings!$G$11-K102)/(Settings!$G$11-Settings!$F$11))))</f>
        <v/>
      </c>
      <c r="AC102" s="18" t="str">
        <f>IF(OR($B102="",U102=""),"",MAX(0,MIN(100,100*(Settings!$G$12-U102)/(Settings!$G$12-Settings!$F$12))))</f>
        <v/>
      </c>
      <c r="AD102" s="18" t="str">
        <f>IF(OR($B102="",V102=""),"",MAX(0,MIN(100,100*(Settings!$G$13-V102)/(Settings!$G$13-Settings!$F$13))))</f>
        <v/>
      </c>
      <c r="AE102" s="17" t="str">
        <f>IF($B102="","",IF((IF(ISNUMBER(W102),Settings!$H$6,0)+IF(ISNUMBER(X102),Settings!$H$7,0)+IF(ISNUMBER(Y102),Settings!$H$8,0)+IF(ISNUMBER(Z102),Settings!$H$9,0)+IF(ISNUMBER(AA102),Settings!$H$10,0)+IF(ISNUMBER(AB102),Settings!$H$11,0)+IF(ISNUMBER(AC102),Settings!$H$12,0)+IF(ISNUMBER(AD102),Settings!$H$13,0))=0,"",ROUND((IF(ISNUMBER(W102),W102*Settings!$H$6,0)+IF(ISNUMBER(X102),X102*Settings!$H$7,0)+IF(ISNUMBER(Y102),Y102*Settings!$H$8,0)+IF(ISNUMBER(Z102),Z102*Settings!$H$9,0)+IF(ISNUMBER(AA102),AA102*Settings!$H$10,0)+IF(ISNUMBER(AB102),AB102*Settings!$H$11,0)+IF(ISNUMBER(AC102),AC102*Settings!$H$12,0)+IF(ISNUMBER(AD102),AD102*Settings!$H$13,0))/(IF(ISNUMBER(W102),Settings!$H$6,0)+IF(ISNUMBER(X102),Settings!$H$7,0)+IF(ISNUMBER(Y102),Settings!$H$8,0)+IF(ISNUMBER(Z102),Settings!$H$9,0)+IF(ISNUMBER(AA102),Settings!$H$10,0)+IF(ISNUMBER(AB102),Settings!$H$11,0)+IF(ISNUMBER(AC102),Settings!$H$12,0)+IF(ISNUMBER(AD102),Settings!$H$13,0)),0)))</f>
        <v/>
      </c>
      <c r="AF102" s="16" t="str">
        <f>IF(AE102="","",IF(AE102&gt;=Settings!$D$18,"Green",IF(AE102&gt;=Settings!$D$19,"Amber","Red")))</f>
        <v/>
      </c>
      <c r="AG102" s="18" t="str">
        <f t="shared" si="12"/>
        <v/>
      </c>
      <c r="AH102" s="19" t="str">
        <f t="shared" si="13"/>
        <v/>
      </c>
      <c r="AI102" s="25"/>
    </row>
    <row r="103" spans="1:35" x14ac:dyDescent="0.2">
      <c r="A103" s="12"/>
      <c r="B103" s="30"/>
      <c r="C103" s="16" t="str">
        <f>IF($B103="","",IFERROR(INDEX(Settings!$D$24:$D$48,MATCH($B103,Settings!$C$24:$C$48,0)),""))</f>
        <v/>
      </c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20" t="str">
        <f t="shared" si="7"/>
        <v/>
      </c>
      <c r="S103" s="21" t="str">
        <f t="shared" si="8"/>
        <v/>
      </c>
      <c r="T103" s="21" t="str">
        <f t="shared" si="9"/>
        <v/>
      </c>
      <c r="U103" s="20" t="str">
        <f t="shared" si="10"/>
        <v/>
      </c>
      <c r="V103" s="20" t="str">
        <f t="shared" si="11"/>
        <v/>
      </c>
      <c r="W103" s="18" t="str">
        <f>IF(OR($B103="",E103=""),"",MAX(0,MIN(100,100*(Settings!$G$6-E103)/(Settings!$G$6-Settings!$F$6))))</f>
        <v/>
      </c>
      <c r="X103" s="18" t="str">
        <f>IF(OR($B103="",R103=""),"",MAX(0,MIN(100,100*(Settings!$G$7-R103)/(Settings!$G$7-Settings!$F$7))))</f>
        <v/>
      </c>
      <c r="Y103" s="18" t="str">
        <f>IF(OR($B103="",S103=""),"",MAX(0,MIN(100,100*(Settings!$G$8-S103)/(Settings!$G$8-Settings!$F$8))))</f>
        <v/>
      </c>
      <c r="Z103" s="18" t="str">
        <f>IF(OR($B103="",T103=""),"",MAX(0,MIN(100,100*(Settings!$G$9-T103)/(Settings!$G$9-Settings!$F$9))))</f>
        <v/>
      </c>
      <c r="AA103" s="18" t="str">
        <f>IF(OR($B103="",J103=""),"",MAX(0,MIN(100,100*(Settings!$G$10-J103)/(Settings!$G$10-Settings!$F$10))))</f>
        <v/>
      </c>
      <c r="AB103" s="18" t="str">
        <f>IF(OR($B103="",K103=""),"",MAX(0,MIN(100,100*(Settings!$G$11-K103)/(Settings!$G$11-Settings!$F$11))))</f>
        <v/>
      </c>
      <c r="AC103" s="18" t="str">
        <f>IF(OR($B103="",U103=""),"",MAX(0,MIN(100,100*(Settings!$G$12-U103)/(Settings!$G$12-Settings!$F$12))))</f>
        <v/>
      </c>
      <c r="AD103" s="18" t="str">
        <f>IF(OR($B103="",V103=""),"",MAX(0,MIN(100,100*(Settings!$G$13-V103)/(Settings!$G$13-Settings!$F$13))))</f>
        <v/>
      </c>
      <c r="AE103" s="17" t="str">
        <f>IF($B103="","",IF((IF(ISNUMBER(W103),Settings!$H$6,0)+IF(ISNUMBER(X103),Settings!$H$7,0)+IF(ISNUMBER(Y103),Settings!$H$8,0)+IF(ISNUMBER(Z103),Settings!$H$9,0)+IF(ISNUMBER(AA103),Settings!$H$10,0)+IF(ISNUMBER(AB103),Settings!$H$11,0)+IF(ISNUMBER(AC103),Settings!$H$12,0)+IF(ISNUMBER(AD103),Settings!$H$13,0))=0,"",ROUND((IF(ISNUMBER(W103),W103*Settings!$H$6,0)+IF(ISNUMBER(X103),X103*Settings!$H$7,0)+IF(ISNUMBER(Y103),Y103*Settings!$H$8,0)+IF(ISNUMBER(Z103),Z103*Settings!$H$9,0)+IF(ISNUMBER(AA103),AA103*Settings!$H$10,0)+IF(ISNUMBER(AB103),AB103*Settings!$H$11,0)+IF(ISNUMBER(AC103),AC103*Settings!$H$12,0)+IF(ISNUMBER(AD103),AD103*Settings!$H$13,0))/(IF(ISNUMBER(W103),Settings!$H$6,0)+IF(ISNUMBER(X103),Settings!$H$7,0)+IF(ISNUMBER(Y103),Settings!$H$8,0)+IF(ISNUMBER(Z103),Settings!$H$9,0)+IF(ISNUMBER(AA103),Settings!$H$10,0)+IF(ISNUMBER(AB103),Settings!$H$11,0)+IF(ISNUMBER(AC103),Settings!$H$12,0)+IF(ISNUMBER(AD103),Settings!$H$13,0)),0)))</f>
        <v/>
      </c>
      <c r="AF103" s="16" t="str">
        <f>IF(AE103="","",IF(AE103&gt;=Settings!$D$18,"Green",IF(AE103&gt;=Settings!$D$19,"Amber","Red")))</f>
        <v/>
      </c>
      <c r="AG103" s="18" t="str">
        <f t="shared" si="12"/>
        <v/>
      </c>
      <c r="AH103" s="19" t="str">
        <f t="shared" si="13"/>
        <v/>
      </c>
      <c r="AI103" s="25"/>
    </row>
    <row r="104" spans="1:35" x14ac:dyDescent="0.2">
      <c r="A104" s="12"/>
      <c r="B104" s="30"/>
      <c r="C104" s="16" t="str">
        <f>IF($B104="","",IFERROR(INDEX(Settings!$D$24:$D$48,MATCH($B104,Settings!$C$24:$C$48,0)),""))</f>
        <v/>
      </c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20" t="str">
        <f t="shared" si="7"/>
        <v/>
      </c>
      <c r="S104" s="21" t="str">
        <f t="shared" si="8"/>
        <v/>
      </c>
      <c r="T104" s="21" t="str">
        <f t="shared" si="9"/>
        <v/>
      </c>
      <c r="U104" s="20" t="str">
        <f t="shared" si="10"/>
        <v/>
      </c>
      <c r="V104" s="20" t="str">
        <f t="shared" si="11"/>
        <v/>
      </c>
      <c r="W104" s="18" t="str">
        <f>IF(OR($B104="",E104=""),"",MAX(0,MIN(100,100*(Settings!$G$6-E104)/(Settings!$G$6-Settings!$F$6))))</f>
        <v/>
      </c>
      <c r="X104" s="18" t="str">
        <f>IF(OR($B104="",R104=""),"",MAX(0,MIN(100,100*(Settings!$G$7-R104)/(Settings!$G$7-Settings!$F$7))))</f>
        <v/>
      </c>
      <c r="Y104" s="18" t="str">
        <f>IF(OR($B104="",S104=""),"",MAX(0,MIN(100,100*(Settings!$G$8-S104)/(Settings!$G$8-Settings!$F$8))))</f>
        <v/>
      </c>
      <c r="Z104" s="18" t="str">
        <f>IF(OR($B104="",T104=""),"",MAX(0,MIN(100,100*(Settings!$G$9-T104)/(Settings!$G$9-Settings!$F$9))))</f>
        <v/>
      </c>
      <c r="AA104" s="18" t="str">
        <f>IF(OR($B104="",J104=""),"",MAX(0,MIN(100,100*(Settings!$G$10-J104)/(Settings!$G$10-Settings!$F$10))))</f>
        <v/>
      </c>
      <c r="AB104" s="18" t="str">
        <f>IF(OR($B104="",K104=""),"",MAX(0,MIN(100,100*(Settings!$G$11-K104)/(Settings!$G$11-Settings!$F$11))))</f>
        <v/>
      </c>
      <c r="AC104" s="18" t="str">
        <f>IF(OR($B104="",U104=""),"",MAX(0,MIN(100,100*(Settings!$G$12-U104)/(Settings!$G$12-Settings!$F$12))))</f>
        <v/>
      </c>
      <c r="AD104" s="18" t="str">
        <f>IF(OR($B104="",V104=""),"",MAX(0,MIN(100,100*(Settings!$G$13-V104)/(Settings!$G$13-Settings!$F$13))))</f>
        <v/>
      </c>
      <c r="AE104" s="17" t="str">
        <f>IF($B104="","",IF((IF(ISNUMBER(W104),Settings!$H$6,0)+IF(ISNUMBER(X104),Settings!$H$7,0)+IF(ISNUMBER(Y104),Settings!$H$8,0)+IF(ISNUMBER(Z104),Settings!$H$9,0)+IF(ISNUMBER(AA104),Settings!$H$10,0)+IF(ISNUMBER(AB104),Settings!$H$11,0)+IF(ISNUMBER(AC104),Settings!$H$12,0)+IF(ISNUMBER(AD104),Settings!$H$13,0))=0,"",ROUND((IF(ISNUMBER(W104),W104*Settings!$H$6,0)+IF(ISNUMBER(X104),X104*Settings!$H$7,0)+IF(ISNUMBER(Y104),Y104*Settings!$H$8,0)+IF(ISNUMBER(Z104),Z104*Settings!$H$9,0)+IF(ISNUMBER(AA104),AA104*Settings!$H$10,0)+IF(ISNUMBER(AB104),AB104*Settings!$H$11,0)+IF(ISNUMBER(AC104),AC104*Settings!$H$12,0)+IF(ISNUMBER(AD104),AD104*Settings!$H$13,0))/(IF(ISNUMBER(W104),Settings!$H$6,0)+IF(ISNUMBER(X104),Settings!$H$7,0)+IF(ISNUMBER(Y104),Settings!$H$8,0)+IF(ISNUMBER(Z104),Settings!$H$9,0)+IF(ISNUMBER(AA104),Settings!$H$10,0)+IF(ISNUMBER(AB104),Settings!$H$11,0)+IF(ISNUMBER(AC104),Settings!$H$12,0)+IF(ISNUMBER(AD104),Settings!$H$13,0)),0)))</f>
        <v/>
      </c>
      <c r="AF104" s="16" t="str">
        <f>IF(AE104="","",IF(AE104&gt;=Settings!$D$18,"Green",IF(AE104&gt;=Settings!$D$19,"Amber","Red")))</f>
        <v/>
      </c>
      <c r="AG104" s="18" t="str">
        <f t="shared" si="12"/>
        <v/>
      </c>
      <c r="AH104" s="19" t="str">
        <f t="shared" si="13"/>
        <v/>
      </c>
      <c r="AI104" s="25"/>
    </row>
    <row r="105" spans="1:35" x14ac:dyDescent="0.2">
      <c r="A105" s="12"/>
      <c r="B105" s="30"/>
      <c r="C105" s="16" t="str">
        <f>IF($B105="","",IFERROR(INDEX(Settings!$D$24:$D$48,MATCH($B105,Settings!$C$24:$C$48,0)),""))</f>
        <v/>
      </c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20" t="str">
        <f t="shared" si="7"/>
        <v/>
      </c>
      <c r="S105" s="21" t="str">
        <f t="shared" si="8"/>
        <v/>
      </c>
      <c r="T105" s="21" t="str">
        <f t="shared" si="9"/>
        <v/>
      </c>
      <c r="U105" s="20" t="str">
        <f t="shared" si="10"/>
        <v/>
      </c>
      <c r="V105" s="20" t="str">
        <f t="shared" si="11"/>
        <v/>
      </c>
      <c r="W105" s="18" t="str">
        <f>IF(OR($B105="",E105=""),"",MAX(0,MIN(100,100*(Settings!$G$6-E105)/(Settings!$G$6-Settings!$F$6))))</f>
        <v/>
      </c>
      <c r="X105" s="18" t="str">
        <f>IF(OR($B105="",R105=""),"",MAX(0,MIN(100,100*(Settings!$G$7-R105)/(Settings!$G$7-Settings!$F$7))))</f>
        <v/>
      </c>
      <c r="Y105" s="18" t="str">
        <f>IF(OR($B105="",S105=""),"",MAX(0,MIN(100,100*(Settings!$G$8-S105)/(Settings!$G$8-Settings!$F$8))))</f>
        <v/>
      </c>
      <c r="Z105" s="18" t="str">
        <f>IF(OR($B105="",T105=""),"",MAX(0,MIN(100,100*(Settings!$G$9-T105)/(Settings!$G$9-Settings!$F$9))))</f>
        <v/>
      </c>
      <c r="AA105" s="18" t="str">
        <f>IF(OR($B105="",J105=""),"",MAX(0,MIN(100,100*(Settings!$G$10-J105)/(Settings!$G$10-Settings!$F$10))))</f>
        <v/>
      </c>
      <c r="AB105" s="18" t="str">
        <f>IF(OR($B105="",K105=""),"",MAX(0,MIN(100,100*(Settings!$G$11-K105)/(Settings!$G$11-Settings!$F$11))))</f>
        <v/>
      </c>
      <c r="AC105" s="18" t="str">
        <f>IF(OR($B105="",U105=""),"",MAX(0,MIN(100,100*(Settings!$G$12-U105)/(Settings!$G$12-Settings!$F$12))))</f>
        <v/>
      </c>
      <c r="AD105" s="18" t="str">
        <f>IF(OR($B105="",V105=""),"",MAX(0,MIN(100,100*(Settings!$G$13-V105)/(Settings!$G$13-Settings!$F$13))))</f>
        <v/>
      </c>
      <c r="AE105" s="17" t="str">
        <f>IF($B105="","",IF((IF(ISNUMBER(W105),Settings!$H$6,0)+IF(ISNUMBER(X105),Settings!$H$7,0)+IF(ISNUMBER(Y105),Settings!$H$8,0)+IF(ISNUMBER(Z105),Settings!$H$9,0)+IF(ISNUMBER(AA105),Settings!$H$10,0)+IF(ISNUMBER(AB105),Settings!$H$11,0)+IF(ISNUMBER(AC105),Settings!$H$12,0)+IF(ISNUMBER(AD105),Settings!$H$13,0))=0,"",ROUND((IF(ISNUMBER(W105),W105*Settings!$H$6,0)+IF(ISNUMBER(X105),X105*Settings!$H$7,0)+IF(ISNUMBER(Y105),Y105*Settings!$H$8,0)+IF(ISNUMBER(Z105),Z105*Settings!$H$9,0)+IF(ISNUMBER(AA105),AA105*Settings!$H$10,0)+IF(ISNUMBER(AB105),AB105*Settings!$H$11,0)+IF(ISNUMBER(AC105),AC105*Settings!$H$12,0)+IF(ISNUMBER(AD105),AD105*Settings!$H$13,0))/(IF(ISNUMBER(W105),Settings!$H$6,0)+IF(ISNUMBER(X105),Settings!$H$7,0)+IF(ISNUMBER(Y105),Settings!$H$8,0)+IF(ISNUMBER(Z105),Settings!$H$9,0)+IF(ISNUMBER(AA105),Settings!$H$10,0)+IF(ISNUMBER(AB105),Settings!$H$11,0)+IF(ISNUMBER(AC105),Settings!$H$12,0)+IF(ISNUMBER(AD105),Settings!$H$13,0)),0)))</f>
        <v/>
      </c>
      <c r="AF105" s="16" t="str">
        <f>IF(AE105="","",IF(AE105&gt;=Settings!$D$18,"Green",IF(AE105&gt;=Settings!$D$19,"Amber","Red")))</f>
        <v/>
      </c>
      <c r="AG105" s="18" t="str">
        <f t="shared" si="12"/>
        <v/>
      </c>
      <c r="AH105" s="19" t="str">
        <f t="shared" si="13"/>
        <v/>
      </c>
      <c r="AI105" s="25"/>
    </row>
    <row r="106" spans="1:35" x14ac:dyDescent="0.2">
      <c r="A106" s="12"/>
      <c r="B106" s="30"/>
      <c r="C106" s="16" t="str">
        <f>IF($B106="","",IFERROR(INDEX(Settings!$D$24:$D$48,MATCH($B106,Settings!$C$24:$C$48,0)),""))</f>
        <v/>
      </c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20" t="str">
        <f t="shared" si="7"/>
        <v/>
      </c>
      <c r="S106" s="21" t="str">
        <f t="shared" si="8"/>
        <v/>
      </c>
      <c r="T106" s="21" t="str">
        <f t="shared" si="9"/>
        <v/>
      </c>
      <c r="U106" s="20" t="str">
        <f t="shared" si="10"/>
        <v/>
      </c>
      <c r="V106" s="20" t="str">
        <f t="shared" si="11"/>
        <v/>
      </c>
      <c r="W106" s="18" t="str">
        <f>IF(OR($B106="",E106=""),"",MAX(0,MIN(100,100*(Settings!$G$6-E106)/(Settings!$G$6-Settings!$F$6))))</f>
        <v/>
      </c>
      <c r="X106" s="18" t="str">
        <f>IF(OR($B106="",R106=""),"",MAX(0,MIN(100,100*(Settings!$G$7-R106)/(Settings!$G$7-Settings!$F$7))))</f>
        <v/>
      </c>
      <c r="Y106" s="18" t="str">
        <f>IF(OR($B106="",S106=""),"",MAX(0,MIN(100,100*(Settings!$G$8-S106)/(Settings!$G$8-Settings!$F$8))))</f>
        <v/>
      </c>
      <c r="Z106" s="18" t="str">
        <f>IF(OR($B106="",T106=""),"",MAX(0,MIN(100,100*(Settings!$G$9-T106)/(Settings!$G$9-Settings!$F$9))))</f>
        <v/>
      </c>
      <c r="AA106" s="18" t="str">
        <f>IF(OR($B106="",J106=""),"",MAX(0,MIN(100,100*(Settings!$G$10-J106)/(Settings!$G$10-Settings!$F$10))))</f>
        <v/>
      </c>
      <c r="AB106" s="18" t="str">
        <f>IF(OR($B106="",K106=""),"",MAX(0,MIN(100,100*(Settings!$G$11-K106)/(Settings!$G$11-Settings!$F$11))))</f>
        <v/>
      </c>
      <c r="AC106" s="18" t="str">
        <f>IF(OR($B106="",U106=""),"",MAX(0,MIN(100,100*(Settings!$G$12-U106)/(Settings!$G$12-Settings!$F$12))))</f>
        <v/>
      </c>
      <c r="AD106" s="18" t="str">
        <f>IF(OR($B106="",V106=""),"",MAX(0,MIN(100,100*(Settings!$G$13-V106)/(Settings!$G$13-Settings!$F$13))))</f>
        <v/>
      </c>
      <c r="AE106" s="17" t="str">
        <f>IF($B106="","",IF((IF(ISNUMBER(W106),Settings!$H$6,0)+IF(ISNUMBER(X106),Settings!$H$7,0)+IF(ISNUMBER(Y106),Settings!$H$8,0)+IF(ISNUMBER(Z106),Settings!$H$9,0)+IF(ISNUMBER(AA106),Settings!$H$10,0)+IF(ISNUMBER(AB106),Settings!$H$11,0)+IF(ISNUMBER(AC106),Settings!$H$12,0)+IF(ISNUMBER(AD106),Settings!$H$13,0))=0,"",ROUND((IF(ISNUMBER(W106),W106*Settings!$H$6,0)+IF(ISNUMBER(X106),X106*Settings!$H$7,0)+IF(ISNUMBER(Y106),Y106*Settings!$H$8,0)+IF(ISNUMBER(Z106),Z106*Settings!$H$9,0)+IF(ISNUMBER(AA106),AA106*Settings!$H$10,0)+IF(ISNUMBER(AB106),AB106*Settings!$H$11,0)+IF(ISNUMBER(AC106),AC106*Settings!$H$12,0)+IF(ISNUMBER(AD106),AD106*Settings!$H$13,0))/(IF(ISNUMBER(W106),Settings!$H$6,0)+IF(ISNUMBER(X106),Settings!$H$7,0)+IF(ISNUMBER(Y106),Settings!$H$8,0)+IF(ISNUMBER(Z106),Settings!$H$9,0)+IF(ISNUMBER(AA106),Settings!$H$10,0)+IF(ISNUMBER(AB106),Settings!$H$11,0)+IF(ISNUMBER(AC106),Settings!$H$12,0)+IF(ISNUMBER(AD106),Settings!$H$13,0)),0)))</f>
        <v/>
      </c>
      <c r="AF106" s="16" t="str">
        <f>IF(AE106="","",IF(AE106&gt;=Settings!$D$18,"Green",IF(AE106&gt;=Settings!$D$19,"Amber","Red")))</f>
        <v/>
      </c>
      <c r="AG106" s="18" t="str">
        <f t="shared" si="12"/>
        <v/>
      </c>
      <c r="AH106" s="19" t="str">
        <f t="shared" si="13"/>
        <v/>
      </c>
      <c r="AI106" s="25"/>
    </row>
    <row r="107" spans="1:35" x14ac:dyDescent="0.2">
      <c r="A107" s="12"/>
      <c r="B107" s="30"/>
      <c r="C107" s="16" t="str">
        <f>IF($B107="","",IFERROR(INDEX(Settings!$D$24:$D$48,MATCH($B107,Settings!$C$24:$C$48,0)),""))</f>
        <v/>
      </c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20" t="str">
        <f t="shared" si="7"/>
        <v/>
      </c>
      <c r="S107" s="21" t="str">
        <f t="shared" si="8"/>
        <v/>
      </c>
      <c r="T107" s="21" t="str">
        <f t="shared" si="9"/>
        <v/>
      </c>
      <c r="U107" s="20" t="str">
        <f t="shared" si="10"/>
        <v/>
      </c>
      <c r="V107" s="20" t="str">
        <f t="shared" si="11"/>
        <v/>
      </c>
      <c r="W107" s="18" t="str">
        <f>IF(OR($B107="",E107=""),"",MAX(0,MIN(100,100*(Settings!$G$6-E107)/(Settings!$G$6-Settings!$F$6))))</f>
        <v/>
      </c>
      <c r="X107" s="18" t="str">
        <f>IF(OR($B107="",R107=""),"",MAX(0,MIN(100,100*(Settings!$G$7-R107)/(Settings!$G$7-Settings!$F$7))))</f>
        <v/>
      </c>
      <c r="Y107" s="18" t="str">
        <f>IF(OR($B107="",S107=""),"",MAX(0,MIN(100,100*(Settings!$G$8-S107)/(Settings!$G$8-Settings!$F$8))))</f>
        <v/>
      </c>
      <c r="Z107" s="18" t="str">
        <f>IF(OR($B107="",T107=""),"",MAX(0,MIN(100,100*(Settings!$G$9-T107)/(Settings!$G$9-Settings!$F$9))))</f>
        <v/>
      </c>
      <c r="AA107" s="18" t="str">
        <f>IF(OR($B107="",J107=""),"",MAX(0,MIN(100,100*(Settings!$G$10-J107)/(Settings!$G$10-Settings!$F$10))))</f>
        <v/>
      </c>
      <c r="AB107" s="18" t="str">
        <f>IF(OR($B107="",K107=""),"",MAX(0,MIN(100,100*(Settings!$G$11-K107)/(Settings!$G$11-Settings!$F$11))))</f>
        <v/>
      </c>
      <c r="AC107" s="18" t="str">
        <f>IF(OR($B107="",U107=""),"",MAX(0,MIN(100,100*(Settings!$G$12-U107)/(Settings!$G$12-Settings!$F$12))))</f>
        <v/>
      </c>
      <c r="AD107" s="18" t="str">
        <f>IF(OR($B107="",V107=""),"",MAX(0,MIN(100,100*(Settings!$G$13-V107)/(Settings!$G$13-Settings!$F$13))))</f>
        <v/>
      </c>
      <c r="AE107" s="17" t="str">
        <f>IF($B107="","",IF((IF(ISNUMBER(W107),Settings!$H$6,0)+IF(ISNUMBER(X107),Settings!$H$7,0)+IF(ISNUMBER(Y107),Settings!$H$8,0)+IF(ISNUMBER(Z107),Settings!$H$9,0)+IF(ISNUMBER(AA107),Settings!$H$10,0)+IF(ISNUMBER(AB107),Settings!$H$11,0)+IF(ISNUMBER(AC107),Settings!$H$12,0)+IF(ISNUMBER(AD107),Settings!$H$13,0))=0,"",ROUND((IF(ISNUMBER(W107),W107*Settings!$H$6,0)+IF(ISNUMBER(X107),X107*Settings!$H$7,0)+IF(ISNUMBER(Y107),Y107*Settings!$H$8,0)+IF(ISNUMBER(Z107),Z107*Settings!$H$9,0)+IF(ISNUMBER(AA107),AA107*Settings!$H$10,0)+IF(ISNUMBER(AB107),AB107*Settings!$H$11,0)+IF(ISNUMBER(AC107),AC107*Settings!$H$12,0)+IF(ISNUMBER(AD107),AD107*Settings!$H$13,0))/(IF(ISNUMBER(W107),Settings!$H$6,0)+IF(ISNUMBER(X107),Settings!$H$7,0)+IF(ISNUMBER(Y107),Settings!$H$8,0)+IF(ISNUMBER(Z107),Settings!$H$9,0)+IF(ISNUMBER(AA107),Settings!$H$10,0)+IF(ISNUMBER(AB107),Settings!$H$11,0)+IF(ISNUMBER(AC107),Settings!$H$12,0)+IF(ISNUMBER(AD107),Settings!$H$13,0)),0)))</f>
        <v/>
      </c>
      <c r="AF107" s="16" t="str">
        <f>IF(AE107="","",IF(AE107&gt;=Settings!$D$18,"Green",IF(AE107&gt;=Settings!$D$19,"Amber","Red")))</f>
        <v/>
      </c>
      <c r="AG107" s="18" t="str">
        <f t="shared" si="12"/>
        <v/>
      </c>
      <c r="AH107" s="19" t="str">
        <f t="shared" si="13"/>
        <v/>
      </c>
      <c r="AI107" s="25"/>
    </row>
    <row r="108" spans="1:35" x14ac:dyDescent="0.2">
      <c r="A108" s="12"/>
      <c r="B108" s="30"/>
      <c r="C108" s="16" t="str">
        <f>IF($B108="","",IFERROR(INDEX(Settings!$D$24:$D$48,MATCH($B108,Settings!$C$24:$C$48,0)),""))</f>
        <v/>
      </c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20" t="str">
        <f t="shared" si="7"/>
        <v/>
      </c>
      <c r="S108" s="21" t="str">
        <f t="shared" si="8"/>
        <v/>
      </c>
      <c r="T108" s="21" t="str">
        <f t="shared" si="9"/>
        <v/>
      </c>
      <c r="U108" s="20" t="str">
        <f t="shared" si="10"/>
        <v/>
      </c>
      <c r="V108" s="20" t="str">
        <f t="shared" si="11"/>
        <v/>
      </c>
      <c r="W108" s="18" t="str">
        <f>IF(OR($B108="",E108=""),"",MAX(0,MIN(100,100*(Settings!$G$6-E108)/(Settings!$G$6-Settings!$F$6))))</f>
        <v/>
      </c>
      <c r="X108" s="18" t="str">
        <f>IF(OR($B108="",R108=""),"",MAX(0,MIN(100,100*(Settings!$G$7-R108)/(Settings!$G$7-Settings!$F$7))))</f>
        <v/>
      </c>
      <c r="Y108" s="18" t="str">
        <f>IF(OR($B108="",S108=""),"",MAX(0,MIN(100,100*(Settings!$G$8-S108)/(Settings!$G$8-Settings!$F$8))))</f>
        <v/>
      </c>
      <c r="Z108" s="18" t="str">
        <f>IF(OR($B108="",T108=""),"",MAX(0,MIN(100,100*(Settings!$G$9-T108)/(Settings!$G$9-Settings!$F$9))))</f>
        <v/>
      </c>
      <c r="AA108" s="18" t="str">
        <f>IF(OR($B108="",J108=""),"",MAX(0,MIN(100,100*(Settings!$G$10-J108)/(Settings!$G$10-Settings!$F$10))))</f>
        <v/>
      </c>
      <c r="AB108" s="18" t="str">
        <f>IF(OR($B108="",K108=""),"",MAX(0,MIN(100,100*(Settings!$G$11-K108)/(Settings!$G$11-Settings!$F$11))))</f>
        <v/>
      </c>
      <c r="AC108" s="18" t="str">
        <f>IF(OR($B108="",U108=""),"",MAX(0,MIN(100,100*(Settings!$G$12-U108)/(Settings!$G$12-Settings!$F$12))))</f>
        <v/>
      </c>
      <c r="AD108" s="18" t="str">
        <f>IF(OR($B108="",V108=""),"",MAX(0,MIN(100,100*(Settings!$G$13-V108)/(Settings!$G$13-Settings!$F$13))))</f>
        <v/>
      </c>
      <c r="AE108" s="17" t="str">
        <f>IF($B108="","",IF((IF(ISNUMBER(W108),Settings!$H$6,0)+IF(ISNUMBER(X108),Settings!$H$7,0)+IF(ISNUMBER(Y108),Settings!$H$8,0)+IF(ISNUMBER(Z108),Settings!$H$9,0)+IF(ISNUMBER(AA108),Settings!$H$10,0)+IF(ISNUMBER(AB108),Settings!$H$11,0)+IF(ISNUMBER(AC108),Settings!$H$12,0)+IF(ISNUMBER(AD108),Settings!$H$13,0))=0,"",ROUND((IF(ISNUMBER(W108),W108*Settings!$H$6,0)+IF(ISNUMBER(X108),X108*Settings!$H$7,0)+IF(ISNUMBER(Y108),Y108*Settings!$H$8,0)+IF(ISNUMBER(Z108),Z108*Settings!$H$9,0)+IF(ISNUMBER(AA108),AA108*Settings!$H$10,0)+IF(ISNUMBER(AB108),AB108*Settings!$H$11,0)+IF(ISNUMBER(AC108),AC108*Settings!$H$12,0)+IF(ISNUMBER(AD108),AD108*Settings!$H$13,0))/(IF(ISNUMBER(W108),Settings!$H$6,0)+IF(ISNUMBER(X108),Settings!$H$7,0)+IF(ISNUMBER(Y108),Settings!$H$8,0)+IF(ISNUMBER(Z108),Settings!$H$9,0)+IF(ISNUMBER(AA108),Settings!$H$10,0)+IF(ISNUMBER(AB108),Settings!$H$11,0)+IF(ISNUMBER(AC108),Settings!$H$12,0)+IF(ISNUMBER(AD108),Settings!$H$13,0)),0)))</f>
        <v/>
      </c>
      <c r="AF108" s="16" t="str">
        <f>IF(AE108="","",IF(AE108&gt;=Settings!$D$18,"Green",IF(AE108&gt;=Settings!$D$19,"Amber","Red")))</f>
        <v/>
      </c>
      <c r="AG108" s="18" t="str">
        <f t="shared" si="12"/>
        <v/>
      </c>
      <c r="AH108" s="19" t="str">
        <f t="shared" si="13"/>
        <v/>
      </c>
      <c r="AI108" s="25"/>
    </row>
    <row r="109" spans="1:35" x14ac:dyDescent="0.2">
      <c r="A109" s="12"/>
      <c r="B109" s="30"/>
      <c r="C109" s="16" t="str">
        <f>IF($B109="","",IFERROR(INDEX(Settings!$D$24:$D$48,MATCH($B109,Settings!$C$24:$C$48,0)),""))</f>
        <v/>
      </c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20" t="str">
        <f t="shared" si="7"/>
        <v/>
      </c>
      <c r="S109" s="21" t="str">
        <f t="shared" si="8"/>
        <v/>
      </c>
      <c r="T109" s="21" t="str">
        <f t="shared" si="9"/>
        <v/>
      </c>
      <c r="U109" s="20" t="str">
        <f t="shared" si="10"/>
        <v/>
      </c>
      <c r="V109" s="20" t="str">
        <f t="shared" si="11"/>
        <v/>
      </c>
      <c r="W109" s="18" t="str">
        <f>IF(OR($B109="",E109=""),"",MAX(0,MIN(100,100*(Settings!$G$6-E109)/(Settings!$G$6-Settings!$F$6))))</f>
        <v/>
      </c>
      <c r="X109" s="18" t="str">
        <f>IF(OR($B109="",R109=""),"",MAX(0,MIN(100,100*(Settings!$G$7-R109)/(Settings!$G$7-Settings!$F$7))))</f>
        <v/>
      </c>
      <c r="Y109" s="18" t="str">
        <f>IF(OR($B109="",S109=""),"",MAX(0,MIN(100,100*(Settings!$G$8-S109)/(Settings!$G$8-Settings!$F$8))))</f>
        <v/>
      </c>
      <c r="Z109" s="18" t="str">
        <f>IF(OR($B109="",T109=""),"",MAX(0,MIN(100,100*(Settings!$G$9-T109)/(Settings!$G$9-Settings!$F$9))))</f>
        <v/>
      </c>
      <c r="AA109" s="18" t="str">
        <f>IF(OR($B109="",J109=""),"",MAX(0,MIN(100,100*(Settings!$G$10-J109)/(Settings!$G$10-Settings!$F$10))))</f>
        <v/>
      </c>
      <c r="AB109" s="18" t="str">
        <f>IF(OR($B109="",K109=""),"",MAX(0,MIN(100,100*(Settings!$G$11-K109)/(Settings!$G$11-Settings!$F$11))))</f>
        <v/>
      </c>
      <c r="AC109" s="18" t="str">
        <f>IF(OR($B109="",U109=""),"",MAX(0,MIN(100,100*(Settings!$G$12-U109)/(Settings!$G$12-Settings!$F$12))))</f>
        <v/>
      </c>
      <c r="AD109" s="18" t="str">
        <f>IF(OR($B109="",V109=""),"",MAX(0,MIN(100,100*(Settings!$G$13-V109)/(Settings!$G$13-Settings!$F$13))))</f>
        <v/>
      </c>
      <c r="AE109" s="17" t="str">
        <f>IF($B109="","",IF((IF(ISNUMBER(W109),Settings!$H$6,0)+IF(ISNUMBER(X109),Settings!$H$7,0)+IF(ISNUMBER(Y109),Settings!$H$8,0)+IF(ISNUMBER(Z109),Settings!$H$9,0)+IF(ISNUMBER(AA109),Settings!$H$10,0)+IF(ISNUMBER(AB109),Settings!$H$11,0)+IF(ISNUMBER(AC109),Settings!$H$12,0)+IF(ISNUMBER(AD109),Settings!$H$13,0))=0,"",ROUND((IF(ISNUMBER(W109),W109*Settings!$H$6,0)+IF(ISNUMBER(X109),X109*Settings!$H$7,0)+IF(ISNUMBER(Y109),Y109*Settings!$H$8,0)+IF(ISNUMBER(Z109),Z109*Settings!$H$9,0)+IF(ISNUMBER(AA109),AA109*Settings!$H$10,0)+IF(ISNUMBER(AB109),AB109*Settings!$H$11,0)+IF(ISNUMBER(AC109),AC109*Settings!$H$12,0)+IF(ISNUMBER(AD109),AD109*Settings!$H$13,0))/(IF(ISNUMBER(W109),Settings!$H$6,0)+IF(ISNUMBER(X109),Settings!$H$7,0)+IF(ISNUMBER(Y109),Settings!$H$8,0)+IF(ISNUMBER(Z109),Settings!$H$9,0)+IF(ISNUMBER(AA109),Settings!$H$10,0)+IF(ISNUMBER(AB109),Settings!$H$11,0)+IF(ISNUMBER(AC109),Settings!$H$12,0)+IF(ISNUMBER(AD109),Settings!$H$13,0)),0)))</f>
        <v/>
      </c>
      <c r="AF109" s="16" t="str">
        <f>IF(AE109="","",IF(AE109&gt;=Settings!$D$18,"Green",IF(AE109&gt;=Settings!$D$19,"Amber","Red")))</f>
        <v/>
      </c>
      <c r="AG109" s="18" t="str">
        <f t="shared" si="12"/>
        <v/>
      </c>
      <c r="AH109" s="19" t="str">
        <f t="shared" si="13"/>
        <v/>
      </c>
      <c r="AI109" s="25"/>
    </row>
    <row r="110" spans="1:35" x14ac:dyDescent="0.2">
      <c r="A110" s="12"/>
      <c r="B110" s="30"/>
      <c r="C110" s="16" t="str">
        <f>IF($B110="","",IFERROR(INDEX(Settings!$D$24:$D$48,MATCH($B110,Settings!$C$24:$C$48,0)),""))</f>
        <v/>
      </c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20" t="str">
        <f t="shared" si="7"/>
        <v/>
      </c>
      <c r="S110" s="21" t="str">
        <f t="shared" si="8"/>
        <v/>
      </c>
      <c r="T110" s="21" t="str">
        <f t="shared" si="9"/>
        <v/>
      </c>
      <c r="U110" s="20" t="str">
        <f t="shared" si="10"/>
        <v/>
      </c>
      <c r="V110" s="20" t="str">
        <f t="shared" si="11"/>
        <v/>
      </c>
      <c r="W110" s="18" t="str">
        <f>IF(OR($B110="",E110=""),"",MAX(0,MIN(100,100*(Settings!$G$6-E110)/(Settings!$G$6-Settings!$F$6))))</f>
        <v/>
      </c>
      <c r="X110" s="18" t="str">
        <f>IF(OR($B110="",R110=""),"",MAX(0,MIN(100,100*(Settings!$G$7-R110)/(Settings!$G$7-Settings!$F$7))))</f>
        <v/>
      </c>
      <c r="Y110" s="18" t="str">
        <f>IF(OR($B110="",S110=""),"",MAX(0,MIN(100,100*(Settings!$G$8-S110)/(Settings!$G$8-Settings!$F$8))))</f>
        <v/>
      </c>
      <c r="Z110" s="18" t="str">
        <f>IF(OR($B110="",T110=""),"",MAX(0,MIN(100,100*(Settings!$G$9-T110)/(Settings!$G$9-Settings!$F$9))))</f>
        <v/>
      </c>
      <c r="AA110" s="18" t="str">
        <f>IF(OR($B110="",J110=""),"",MAX(0,MIN(100,100*(Settings!$G$10-J110)/(Settings!$G$10-Settings!$F$10))))</f>
        <v/>
      </c>
      <c r="AB110" s="18" t="str">
        <f>IF(OR($B110="",K110=""),"",MAX(0,MIN(100,100*(Settings!$G$11-K110)/(Settings!$G$11-Settings!$F$11))))</f>
        <v/>
      </c>
      <c r="AC110" s="18" t="str">
        <f>IF(OR($B110="",U110=""),"",MAX(0,MIN(100,100*(Settings!$G$12-U110)/(Settings!$G$12-Settings!$F$12))))</f>
        <v/>
      </c>
      <c r="AD110" s="18" t="str">
        <f>IF(OR($B110="",V110=""),"",MAX(0,MIN(100,100*(Settings!$G$13-V110)/(Settings!$G$13-Settings!$F$13))))</f>
        <v/>
      </c>
      <c r="AE110" s="17" t="str">
        <f>IF($B110="","",IF((IF(ISNUMBER(W110),Settings!$H$6,0)+IF(ISNUMBER(X110),Settings!$H$7,0)+IF(ISNUMBER(Y110),Settings!$H$8,0)+IF(ISNUMBER(Z110),Settings!$H$9,0)+IF(ISNUMBER(AA110),Settings!$H$10,0)+IF(ISNUMBER(AB110),Settings!$H$11,0)+IF(ISNUMBER(AC110),Settings!$H$12,0)+IF(ISNUMBER(AD110),Settings!$H$13,0))=0,"",ROUND((IF(ISNUMBER(W110),W110*Settings!$H$6,0)+IF(ISNUMBER(X110),X110*Settings!$H$7,0)+IF(ISNUMBER(Y110),Y110*Settings!$H$8,0)+IF(ISNUMBER(Z110),Z110*Settings!$H$9,0)+IF(ISNUMBER(AA110),AA110*Settings!$H$10,0)+IF(ISNUMBER(AB110),AB110*Settings!$H$11,0)+IF(ISNUMBER(AC110),AC110*Settings!$H$12,0)+IF(ISNUMBER(AD110),AD110*Settings!$H$13,0))/(IF(ISNUMBER(W110),Settings!$H$6,0)+IF(ISNUMBER(X110),Settings!$H$7,0)+IF(ISNUMBER(Y110),Settings!$H$8,0)+IF(ISNUMBER(Z110),Settings!$H$9,0)+IF(ISNUMBER(AA110),Settings!$H$10,0)+IF(ISNUMBER(AB110),Settings!$H$11,0)+IF(ISNUMBER(AC110),Settings!$H$12,0)+IF(ISNUMBER(AD110),Settings!$H$13,0)),0)))</f>
        <v/>
      </c>
      <c r="AF110" s="16" t="str">
        <f>IF(AE110="","",IF(AE110&gt;=Settings!$D$18,"Green",IF(AE110&gt;=Settings!$D$19,"Amber","Red")))</f>
        <v/>
      </c>
      <c r="AG110" s="18" t="str">
        <f t="shared" si="12"/>
        <v/>
      </c>
      <c r="AH110" s="19" t="str">
        <f t="shared" si="13"/>
        <v/>
      </c>
      <c r="AI110" s="25"/>
    </row>
    <row r="111" spans="1:35" x14ac:dyDescent="0.2">
      <c r="A111" s="12"/>
      <c r="B111" s="30"/>
      <c r="C111" s="16" t="str">
        <f>IF($B111="","",IFERROR(INDEX(Settings!$D$24:$D$48,MATCH($B111,Settings!$C$24:$C$48,0)),""))</f>
        <v/>
      </c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20" t="str">
        <f t="shared" si="7"/>
        <v/>
      </c>
      <c r="S111" s="21" t="str">
        <f t="shared" si="8"/>
        <v/>
      </c>
      <c r="T111" s="21" t="str">
        <f t="shared" si="9"/>
        <v/>
      </c>
      <c r="U111" s="20" t="str">
        <f t="shared" si="10"/>
        <v/>
      </c>
      <c r="V111" s="20" t="str">
        <f t="shared" si="11"/>
        <v/>
      </c>
      <c r="W111" s="18" t="str">
        <f>IF(OR($B111="",E111=""),"",MAX(0,MIN(100,100*(Settings!$G$6-E111)/(Settings!$G$6-Settings!$F$6))))</f>
        <v/>
      </c>
      <c r="X111" s="18" t="str">
        <f>IF(OR($B111="",R111=""),"",MAX(0,MIN(100,100*(Settings!$G$7-R111)/(Settings!$G$7-Settings!$F$7))))</f>
        <v/>
      </c>
      <c r="Y111" s="18" t="str">
        <f>IF(OR($B111="",S111=""),"",MAX(0,MIN(100,100*(Settings!$G$8-S111)/(Settings!$G$8-Settings!$F$8))))</f>
        <v/>
      </c>
      <c r="Z111" s="18" t="str">
        <f>IF(OR($B111="",T111=""),"",MAX(0,MIN(100,100*(Settings!$G$9-T111)/(Settings!$G$9-Settings!$F$9))))</f>
        <v/>
      </c>
      <c r="AA111" s="18" t="str">
        <f>IF(OR($B111="",J111=""),"",MAX(0,MIN(100,100*(Settings!$G$10-J111)/(Settings!$G$10-Settings!$F$10))))</f>
        <v/>
      </c>
      <c r="AB111" s="18" t="str">
        <f>IF(OR($B111="",K111=""),"",MAX(0,MIN(100,100*(Settings!$G$11-K111)/(Settings!$G$11-Settings!$F$11))))</f>
        <v/>
      </c>
      <c r="AC111" s="18" t="str">
        <f>IF(OR($B111="",U111=""),"",MAX(0,MIN(100,100*(Settings!$G$12-U111)/(Settings!$G$12-Settings!$F$12))))</f>
        <v/>
      </c>
      <c r="AD111" s="18" t="str">
        <f>IF(OR($B111="",V111=""),"",MAX(0,MIN(100,100*(Settings!$G$13-V111)/(Settings!$G$13-Settings!$F$13))))</f>
        <v/>
      </c>
      <c r="AE111" s="17" t="str">
        <f>IF($B111="","",IF((IF(ISNUMBER(W111),Settings!$H$6,0)+IF(ISNUMBER(X111),Settings!$H$7,0)+IF(ISNUMBER(Y111),Settings!$H$8,0)+IF(ISNUMBER(Z111),Settings!$H$9,0)+IF(ISNUMBER(AA111),Settings!$H$10,0)+IF(ISNUMBER(AB111),Settings!$H$11,0)+IF(ISNUMBER(AC111),Settings!$H$12,0)+IF(ISNUMBER(AD111),Settings!$H$13,0))=0,"",ROUND((IF(ISNUMBER(W111),W111*Settings!$H$6,0)+IF(ISNUMBER(X111),X111*Settings!$H$7,0)+IF(ISNUMBER(Y111),Y111*Settings!$H$8,0)+IF(ISNUMBER(Z111),Z111*Settings!$H$9,0)+IF(ISNUMBER(AA111),AA111*Settings!$H$10,0)+IF(ISNUMBER(AB111),AB111*Settings!$H$11,0)+IF(ISNUMBER(AC111),AC111*Settings!$H$12,0)+IF(ISNUMBER(AD111),AD111*Settings!$H$13,0))/(IF(ISNUMBER(W111),Settings!$H$6,0)+IF(ISNUMBER(X111),Settings!$H$7,0)+IF(ISNUMBER(Y111),Settings!$H$8,0)+IF(ISNUMBER(Z111),Settings!$H$9,0)+IF(ISNUMBER(AA111),Settings!$H$10,0)+IF(ISNUMBER(AB111),Settings!$H$11,0)+IF(ISNUMBER(AC111),Settings!$H$12,0)+IF(ISNUMBER(AD111),Settings!$H$13,0)),0)))</f>
        <v/>
      </c>
      <c r="AF111" s="16" t="str">
        <f>IF(AE111="","",IF(AE111&gt;=Settings!$D$18,"Green",IF(AE111&gt;=Settings!$D$19,"Amber","Red")))</f>
        <v/>
      </c>
      <c r="AG111" s="18" t="str">
        <f t="shared" si="12"/>
        <v/>
      </c>
      <c r="AH111" s="19" t="str">
        <f t="shared" si="13"/>
        <v/>
      </c>
      <c r="AI111" s="25"/>
    </row>
    <row r="112" spans="1:35" x14ac:dyDescent="0.2">
      <c r="A112" s="12"/>
      <c r="B112" s="30"/>
      <c r="C112" s="16" t="str">
        <f>IF($B112="","",IFERROR(INDEX(Settings!$D$24:$D$48,MATCH($B112,Settings!$C$24:$C$48,0)),""))</f>
        <v/>
      </c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20" t="str">
        <f t="shared" si="7"/>
        <v/>
      </c>
      <c r="S112" s="21" t="str">
        <f t="shared" si="8"/>
        <v/>
      </c>
      <c r="T112" s="21" t="str">
        <f t="shared" si="9"/>
        <v/>
      </c>
      <c r="U112" s="20" t="str">
        <f t="shared" si="10"/>
        <v/>
      </c>
      <c r="V112" s="20" t="str">
        <f t="shared" si="11"/>
        <v/>
      </c>
      <c r="W112" s="18" t="str">
        <f>IF(OR($B112="",E112=""),"",MAX(0,MIN(100,100*(Settings!$G$6-E112)/(Settings!$G$6-Settings!$F$6))))</f>
        <v/>
      </c>
      <c r="X112" s="18" t="str">
        <f>IF(OR($B112="",R112=""),"",MAX(0,MIN(100,100*(Settings!$G$7-R112)/(Settings!$G$7-Settings!$F$7))))</f>
        <v/>
      </c>
      <c r="Y112" s="18" t="str">
        <f>IF(OR($B112="",S112=""),"",MAX(0,MIN(100,100*(Settings!$G$8-S112)/(Settings!$G$8-Settings!$F$8))))</f>
        <v/>
      </c>
      <c r="Z112" s="18" t="str">
        <f>IF(OR($B112="",T112=""),"",MAX(0,MIN(100,100*(Settings!$G$9-T112)/(Settings!$G$9-Settings!$F$9))))</f>
        <v/>
      </c>
      <c r="AA112" s="18" t="str">
        <f>IF(OR($B112="",J112=""),"",MAX(0,MIN(100,100*(Settings!$G$10-J112)/(Settings!$G$10-Settings!$F$10))))</f>
        <v/>
      </c>
      <c r="AB112" s="18" t="str">
        <f>IF(OR($B112="",K112=""),"",MAX(0,MIN(100,100*(Settings!$G$11-K112)/(Settings!$G$11-Settings!$F$11))))</f>
        <v/>
      </c>
      <c r="AC112" s="18" t="str">
        <f>IF(OR($B112="",U112=""),"",MAX(0,MIN(100,100*(Settings!$G$12-U112)/(Settings!$G$12-Settings!$F$12))))</f>
        <v/>
      </c>
      <c r="AD112" s="18" t="str">
        <f>IF(OR($B112="",V112=""),"",MAX(0,MIN(100,100*(Settings!$G$13-V112)/(Settings!$G$13-Settings!$F$13))))</f>
        <v/>
      </c>
      <c r="AE112" s="17" t="str">
        <f>IF($B112="","",IF((IF(ISNUMBER(W112),Settings!$H$6,0)+IF(ISNUMBER(X112),Settings!$H$7,0)+IF(ISNUMBER(Y112),Settings!$H$8,0)+IF(ISNUMBER(Z112),Settings!$H$9,0)+IF(ISNUMBER(AA112),Settings!$H$10,0)+IF(ISNUMBER(AB112),Settings!$H$11,0)+IF(ISNUMBER(AC112),Settings!$H$12,0)+IF(ISNUMBER(AD112),Settings!$H$13,0))=0,"",ROUND((IF(ISNUMBER(W112),W112*Settings!$H$6,0)+IF(ISNUMBER(X112),X112*Settings!$H$7,0)+IF(ISNUMBER(Y112),Y112*Settings!$H$8,0)+IF(ISNUMBER(Z112),Z112*Settings!$H$9,0)+IF(ISNUMBER(AA112),AA112*Settings!$H$10,0)+IF(ISNUMBER(AB112),AB112*Settings!$H$11,0)+IF(ISNUMBER(AC112),AC112*Settings!$H$12,0)+IF(ISNUMBER(AD112),AD112*Settings!$H$13,0))/(IF(ISNUMBER(W112),Settings!$H$6,0)+IF(ISNUMBER(X112),Settings!$H$7,0)+IF(ISNUMBER(Y112),Settings!$H$8,0)+IF(ISNUMBER(Z112),Settings!$H$9,0)+IF(ISNUMBER(AA112),Settings!$H$10,0)+IF(ISNUMBER(AB112),Settings!$H$11,0)+IF(ISNUMBER(AC112),Settings!$H$12,0)+IF(ISNUMBER(AD112),Settings!$H$13,0)),0)))</f>
        <v/>
      </c>
      <c r="AF112" s="16" t="str">
        <f>IF(AE112="","",IF(AE112&gt;=Settings!$D$18,"Green",IF(AE112&gt;=Settings!$D$19,"Amber","Red")))</f>
        <v/>
      </c>
      <c r="AG112" s="18" t="str">
        <f t="shared" si="12"/>
        <v/>
      </c>
      <c r="AH112" s="19" t="str">
        <f t="shared" si="13"/>
        <v/>
      </c>
      <c r="AI112" s="25"/>
    </row>
    <row r="113" spans="1:35" x14ac:dyDescent="0.2">
      <c r="A113" s="12"/>
      <c r="B113" s="30"/>
      <c r="C113" s="16" t="str">
        <f>IF($B113="","",IFERROR(INDEX(Settings!$D$24:$D$48,MATCH($B113,Settings!$C$24:$C$48,0)),""))</f>
        <v/>
      </c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20" t="str">
        <f t="shared" si="7"/>
        <v/>
      </c>
      <c r="S113" s="21" t="str">
        <f t="shared" si="8"/>
        <v/>
      </c>
      <c r="T113" s="21" t="str">
        <f t="shared" si="9"/>
        <v/>
      </c>
      <c r="U113" s="20" t="str">
        <f t="shared" si="10"/>
        <v/>
      </c>
      <c r="V113" s="20" t="str">
        <f t="shared" si="11"/>
        <v/>
      </c>
      <c r="W113" s="18" t="str">
        <f>IF(OR($B113="",E113=""),"",MAX(0,MIN(100,100*(Settings!$G$6-E113)/(Settings!$G$6-Settings!$F$6))))</f>
        <v/>
      </c>
      <c r="X113" s="18" t="str">
        <f>IF(OR($B113="",R113=""),"",MAX(0,MIN(100,100*(Settings!$G$7-R113)/(Settings!$G$7-Settings!$F$7))))</f>
        <v/>
      </c>
      <c r="Y113" s="18" t="str">
        <f>IF(OR($B113="",S113=""),"",MAX(0,MIN(100,100*(Settings!$G$8-S113)/(Settings!$G$8-Settings!$F$8))))</f>
        <v/>
      </c>
      <c r="Z113" s="18" t="str">
        <f>IF(OR($B113="",T113=""),"",MAX(0,MIN(100,100*(Settings!$G$9-T113)/(Settings!$G$9-Settings!$F$9))))</f>
        <v/>
      </c>
      <c r="AA113" s="18" t="str">
        <f>IF(OR($B113="",J113=""),"",MAX(0,MIN(100,100*(Settings!$G$10-J113)/(Settings!$G$10-Settings!$F$10))))</f>
        <v/>
      </c>
      <c r="AB113" s="18" t="str">
        <f>IF(OR($B113="",K113=""),"",MAX(0,MIN(100,100*(Settings!$G$11-K113)/(Settings!$G$11-Settings!$F$11))))</f>
        <v/>
      </c>
      <c r="AC113" s="18" t="str">
        <f>IF(OR($B113="",U113=""),"",MAX(0,MIN(100,100*(Settings!$G$12-U113)/(Settings!$G$12-Settings!$F$12))))</f>
        <v/>
      </c>
      <c r="AD113" s="18" t="str">
        <f>IF(OR($B113="",V113=""),"",MAX(0,MIN(100,100*(Settings!$G$13-V113)/(Settings!$G$13-Settings!$F$13))))</f>
        <v/>
      </c>
      <c r="AE113" s="17" t="str">
        <f>IF($B113="","",IF((IF(ISNUMBER(W113),Settings!$H$6,0)+IF(ISNUMBER(X113),Settings!$H$7,0)+IF(ISNUMBER(Y113),Settings!$H$8,0)+IF(ISNUMBER(Z113),Settings!$H$9,0)+IF(ISNUMBER(AA113),Settings!$H$10,0)+IF(ISNUMBER(AB113),Settings!$H$11,0)+IF(ISNUMBER(AC113),Settings!$H$12,0)+IF(ISNUMBER(AD113),Settings!$H$13,0))=0,"",ROUND((IF(ISNUMBER(W113),W113*Settings!$H$6,0)+IF(ISNUMBER(X113),X113*Settings!$H$7,0)+IF(ISNUMBER(Y113),Y113*Settings!$H$8,0)+IF(ISNUMBER(Z113),Z113*Settings!$H$9,0)+IF(ISNUMBER(AA113),AA113*Settings!$H$10,0)+IF(ISNUMBER(AB113),AB113*Settings!$H$11,0)+IF(ISNUMBER(AC113),AC113*Settings!$H$12,0)+IF(ISNUMBER(AD113),AD113*Settings!$H$13,0))/(IF(ISNUMBER(W113),Settings!$H$6,0)+IF(ISNUMBER(X113),Settings!$H$7,0)+IF(ISNUMBER(Y113),Settings!$H$8,0)+IF(ISNUMBER(Z113),Settings!$H$9,0)+IF(ISNUMBER(AA113),Settings!$H$10,0)+IF(ISNUMBER(AB113),Settings!$H$11,0)+IF(ISNUMBER(AC113),Settings!$H$12,0)+IF(ISNUMBER(AD113),Settings!$H$13,0)),0)))</f>
        <v/>
      </c>
      <c r="AF113" s="16" t="str">
        <f>IF(AE113="","",IF(AE113&gt;=Settings!$D$18,"Green",IF(AE113&gt;=Settings!$D$19,"Amber","Red")))</f>
        <v/>
      </c>
      <c r="AG113" s="18" t="str">
        <f t="shared" si="12"/>
        <v/>
      </c>
      <c r="AH113" s="19" t="str">
        <f t="shared" si="13"/>
        <v/>
      </c>
      <c r="AI113" s="25"/>
    </row>
    <row r="114" spans="1:35" x14ac:dyDescent="0.2">
      <c r="A114" s="12"/>
      <c r="B114" s="30"/>
      <c r="C114" s="16" t="str">
        <f>IF($B114="","",IFERROR(INDEX(Settings!$D$24:$D$48,MATCH($B114,Settings!$C$24:$C$48,0)),""))</f>
        <v/>
      </c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20" t="str">
        <f t="shared" si="7"/>
        <v/>
      </c>
      <c r="S114" s="21" t="str">
        <f t="shared" si="8"/>
        <v/>
      </c>
      <c r="T114" s="21" t="str">
        <f t="shared" si="9"/>
        <v/>
      </c>
      <c r="U114" s="20" t="str">
        <f t="shared" si="10"/>
        <v/>
      </c>
      <c r="V114" s="20" t="str">
        <f t="shared" si="11"/>
        <v/>
      </c>
      <c r="W114" s="18" t="str">
        <f>IF(OR($B114="",E114=""),"",MAX(0,MIN(100,100*(Settings!$G$6-E114)/(Settings!$G$6-Settings!$F$6))))</f>
        <v/>
      </c>
      <c r="X114" s="18" t="str">
        <f>IF(OR($B114="",R114=""),"",MAX(0,MIN(100,100*(Settings!$G$7-R114)/(Settings!$G$7-Settings!$F$7))))</f>
        <v/>
      </c>
      <c r="Y114" s="18" t="str">
        <f>IF(OR($B114="",S114=""),"",MAX(0,MIN(100,100*(Settings!$G$8-S114)/(Settings!$G$8-Settings!$F$8))))</f>
        <v/>
      </c>
      <c r="Z114" s="18" t="str">
        <f>IF(OR($B114="",T114=""),"",MAX(0,MIN(100,100*(Settings!$G$9-T114)/(Settings!$G$9-Settings!$F$9))))</f>
        <v/>
      </c>
      <c r="AA114" s="18" t="str">
        <f>IF(OR($B114="",J114=""),"",MAX(0,MIN(100,100*(Settings!$G$10-J114)/(Settings!$G$10-Settings!$F$10))))</f>
        <v/>
      </c>
      <c r="AB114" s="18" t="str">
        <f>IF(OR($B114="",K114=""),"",MAX(0,MIN(100,100*(Settings!$G$11-K114)/(Settings!$G$11-Settings!$F$11))))</f>
        <v/>
      </c>
      <c r="AC114" s="18" t="str">
        <f>IF(OR($B114="",U114=""),"",MAX(0,MIN(100,100*(Settings!$G$12-U114)/(Settings!$G$12-Settings!$F$12))))</f>
        <v/>
      </c>
      <c r="AD114" s="18" t="str">
        <f>IF(OR($B114="",V114=""),"",MAX(0,MIN(100,100*(Settings!$G$13-V114)/(Settings!$G$13-Settings!$F$13))))</f>
        <v/>
      </c>
      <c r="AE114" s="17" t="str">
        <f>IF($B114="","",IF((IF(ISNUMBER(W114),Settings!$H$6,0)+IF(ISNUMBER(X114),Settings!$H$7,0)+IF(ISNUMBER(Y114),Settings!$H$8,0)+IF(ISNUMBER(Z114),Settings!$H$9,0)+IF(ISNUMBER(AA114),Settings!$H$10,0)+IF(ISNUMBER(AB114),Settings!$H$11,0)+IF(ISNUMBER(AC114),Settings!$H$12,0)+IF(ISNUMBER(AD114),Settings!$H$13,0))=0,"",ROUND((IF(ISNUMBER(W114),W114*Settings!$H$6,0)+IF(ISNUMBER(X114),X114*Settings!$H$7,0)+IF(ISNUMBER(Y114),Y114*Settings!$H$8,0)+IF(ISNUMBER(Z114),Z114*Settings!$H$9,0)+IF(ISNUMBER(AA114),AA114*Settings!$H$10,0)+IF(ISNUMBER(AB114),AB114*Settings!$H$11,0)+IF(ISNUMBER(AC114),AC114*Settings!$H$12,0)+IF(ISNUMBER(AD114),AD114*Settings!$H$13,0))/(IF(ISNUMBER(W114),Settings!$H$6,0)+IF(ISNUMBER(X114),Settings!$H$7,0)+IF(ISNUMBER(Y114),Settings!$H$8,0)+IF(ISNUMBER(Z114),Settings!$H$9,0)+IF(ISNUMBER(AA114),Settings!$H$10,0)+IF(ISNUMBER(AB114),Settings!$H$11,0)+IF(ISNUMBER(AC114),Settings!$H$12,0)+IF(ISNUMBER(AD114),Settings!$H$13,0)),0)))</f>
        <v/>
      </c>
      <c r="AF114" s="16" t="str">
        <f>IF(AE114="","",IF(AE114&gt;=Settings!$D$18,"Green",IF(AE114&gt;=Settings!$D$19,"Amber","Red")))</f>
        <v/>
      </c>
      <c r="AG114" s="18" t="str">
        <f t="shared" si="12"/>
        <v/>
      </c>
      <c r="AH114" s="19" t="str">
        <f t="shared" si="13"/>
        <v/>
      </c>
      <c r="AI114" s="25"/>
    </row>
    <row r="115" spans="1:35" x14ac:dyDescent="0.2">
      <c r="A115" s="12"/>
      <c r="B115" s="30"/>
      <c r="C115" s="16" t="str">
        <f>IF($B115="","",IFERROR(INDEX(Settings!$D$24:$D$48,MATCH($B115,Settings!$C$24:$C$48,0)),""))</f>
        <v/>
      </c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20" t="str">
        <f t="shared" si="7"/>
        <v/>
      </c>
      <c r="S115" s="21" t="str">
        <f t="shared" si="8"/>
        <v/>
      </c>
      <c r="T115" s="21" t="str">
        <f t="shared" si="9"/>
        <v/>
      </c>
      <c r="U115" s="20" t="str">
        <f t="shared" si="10"/>
        <v/>
      </c>
      <c r="V115" s="20" t="str">
        <f t="shared" si="11"/>
        <v/>
      </c>
      <c r="W115" s="18" t="str">
        <f>IF(OR($B115="",E115=""),"",MAX(0,MIN(100,100*(Settings!$G$6-E115)/(Settings!$G$6-Settings!$F$6))))</f>
        <v/>
      </c>
      <c r="X115" s="18" t="str">
        <f>IF(OR($B115="",R115=""),"",MAX(0,MIN(100,100*(Settings!$G$7-R115)/(Settings!$G$7-Settings!$F$7))))</f>
        <v/>
      </c>
      <c r="Y115" s="18" t="str">
        <f>IF(OR($B115="",S115=""),"",MAX(0,MIN(100,100*(Settings!$G$8-S115)/(Settings!$G$8-Settings!$F$8))))</f>
        <v/>
      </c>
      <c r="Z115" s="18" t="str">
        <f>IF(OR($B115="",T115=""),"",MAX(0,MIN(100,100*(Settings!$G$9-T115)/(Settings!$G$9-Settings!$F$9))))</f>
        <v/>
      </c>
      <c r="AA115" s="18" t="str">
        <f>IF(OR($B115="",J115=""),"",MAX(0,MIN(100,100*(Settings!$G$10-J115)/(Settings!$G$10-Settings!$F$10))))</f>
        <v/>
      </c>
      <c r="AB115" s="18" t="str">
        <f>IF(OR($B115="",K115=""),"",MAX(0,MIN(100,100*(Settings!$G$11-K115)/(Settings!$G$11-Settings!$F$11))))</f>
        <v/>
      </c>
      <c r="AC115" s="18" t="str">
        <f>IF(OR($B115="",U115=""),"",MAX(0,MIN(100,100*(Settings!$G$12-U115)/(Settings!$G$12-Settings!$F$12))))</f>
        <v/>
      </c>
      <c r="AD115" s="18" t="str">
        <f>IF(OR($B115="",V115=""),"",MAX(0,MIN(100,100*(Settings!$G$13-V115)/(Settings!$G$13-Settings!$F$13))))</f>
        <v/>
      </c>
      <c r="AE115" s="17" t="str">
        <f>IF($B115="","",IF((IF(ISNUMBER(W115),Settings!$H$6,0)+IF(ISNUMBER(X115),Settings!$H$7,0)+IF(ISNUMBER(Y115),Settings!$H$8,0)+IF(ISNUMBER(Z115),Settings!$H$9,0)+IF(ISNUMBER(AA115),Settings!$H$10,0)+IF(ISNUMBER(AB115),Settings!$H$11,0)+IF(ISNUMBER(AC115),Settings!$H$12,0)+IF(ISNUMBER(AD115),Settings!$H$13,0))=0,"",ROUND((IF(ISNUMBER(W115),W115*Settings!$H$6,0)+IF(ISNUMBER(X115),X115*Settings!$H$7,0)+IF(ISNUMBER(Y115),Y115*Settings!$H$8,0)+IF(ISNUMBER(Z115),Z115*Settings!$H$9,0)+IF(ISNUMBER(AA115),AA115*Settings!$H$10,0)+IF(ISNUMBER(AB115),AB115*Settings!$H$11,0)+IF(ISNUMBER(AC115),AC115*Settings!$H$12,0)+IF(ISNUMBER(AD115),AD115*Settings!$H$13,0))/(IF(ISNUMBER(W115),Settings!$H$6,0)+IF(ISNUMBER(X115),Settings!$H$7,0)+IF(ISNUMBER(Y115),Settings!$H$8,0)+IF(ISNUMBER(Z115),Settings!$H$9,0)+IF(ISNUMBER(AA115),Settings!$H$10,0)+IF(ISNUMBER(AB115),Settings!$H$11,0)+IF(ISNUMBER(AC115),Settings!$H$12,0)+IF(ISNUMBER(AD115),Settings!$H$13,0)),0)))</f>
        <v/>
      </c>
      <c r="AF115" s="16" t="str">
        <f>IF(AE115="","",IF(AE115&gt;=Settings!$D$18,"Green",IF(AE115&gt;=Settings!$D$19,"Amber","Red")))</f>
        <v/>
      </c>
      <c r="AG115" s="18" t="str">
        <f t="shared" si="12"/>
        <v/>
      </c>
      <c r="AH115" s="19" t="str">
        <f t="shared" si="13"/>
        <v/>
      </c>
      <c r="AI115" s="25"/>
    </row>
    <row r="116" spans="1:35" x14ac:dyDescent="0.2">
      <c r="A116" s="12"/>
      <c r="B116" s="30"/>
      <c r="C116" s="16" t="str">
        <f>IF($B116="","",IFERROR(INDEX(Settings!$D$24:$D$48,MATCH($B116,Settings!$C$24:$C$48,0)),""))</f>
        <v/>
      </c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20" t="str">
        <f t="shared" si="7"/>
        <v/>
      </c>
      <c r="S116" s="21" t="str">
        <f t="shared" si="8"/>
        <v/>
      </c>
      <c r="T116" s="21" t="str">
        <f t="shared" si="9"/>
        <v/>
      </c>
      <c r="U116" s="20" t="str">
        <f t="shared" si="10"/>
        <v/>
      </c>
      <c r="V116" s="20" t="str">
        <f t="shared" si="11"/>
        <v/>
      </c>
      <c r="W116" s="18" t="str">
        <f>IF(OR($B116="",E116=""),"",MAX(0,MIN(100,100*(Settings!$G$6-E116)/(Settings!$G$6-Settings!$F$6))))</f>
        <v/>
      </c>
      <c r="X116" s="18" t="str">
        <f>IF(OR($B116="",R116=""),"",MAX(0,MIN(100,100*(Settings!$G$7-R116)/(Settings!$G$7-Settings!$F$7))))</f>
        <v/>
      </c>
      <c r="Y116" s="18" t="str">
        <f>IF(OR($B116="",S116=""),"",MAX(0,MIN(100,100*(Settings!$G$8-S116)/(Settings!$G$8-Settings!$F$8))))</f>
        <v/>
      </c>
      <c r="Z116" s="18" t="str">
        <f>IF(OR($B116="",T116=""),"",MAX(0,MIN(100,100*(Settings!$G$9-T116)/(Settings!$G$9-Settings!$F$9))))</f>
        <v/>
      </c>
      <c r="AA116" s="18" t="str">
        <f>IF(OR($B116="",J116=""),"",MAX(0,MIN(100,100*(Settings!$G$10-J116)/(Settings!$G$10-Settings!$F$10))))</f>
        <v/>
      </c>
      <c r="AB116" s="18" t="str">
        <f>IF(OR($B116="",K116=""),"",MAX(0,MIN(100,100*(Settings!$G$11-K116)/(Settings!$G$11-Settings!$F$11))))</f>
        <v/>
      </c>
      <c r="AC116" s="18" t="str">
        <f>IF(OR($B116="",U116=""),"",MAX(0,MIN(100,100*(Settings!$G$12-U116)/(Settings!$G$12-Settings!$F$12))))</f>
        <v/>
      </c>
      <c r="AD116" s="18" t="str">
        <f>IF(OR($B116="",V116=""),"",MAX(0,MIN(100,100*(Settings!$G$13-V116)/(Settings!$G$13-Settings!$F$13))))</f>
        <v/>
      </c>
      <c r="AE116" s="17" t="str">
        <f>IF($B116="","",IF((IF(ISNUMBER(W116),Settings!$H$6,0)+IF(ISNUMBER(X116),Settings!$H$7,0)+IF(ISNUMBER(Y116),Settings!$H$8,0)+IF(ISNUMBER(Z116),Settings!$H$9,0)+IF(ISNUMBER(AA116),Settings!$H$10,0)+IF(ISNUMBER(AB116),Settings!$H$11,0)+IF(ISNUMBER(AC116),Settings!$H$12,0)+IF(ISNUMBER(AD116),Settings!$H$13,0))=0,"",ROUND((IF(ISNUMBER(W116),W116*Settings!$H$6,0)+IF(ISNUMBER(X116),X116*Settings!$H$7,0)+IF(ISNUMBER(Y116),Y116*Settings!$H$8,0)+IF(ISNUMBER(Z116),Z116*Settings!$H$9,0)+IF(ISNUMBER(AA116),AA116*Settings!$H$10,0)+IF(ISNUMBER(AB116),AB116*Settings!$H$11,0)+IF(ISNUMBER(AC116),AC116*Settings!$H$12,0)+IF(ISNUMBER(AD116),AD116*Settings!$H$13,0))/(IF(ISNUMBER(W116),Settings!$H$6,0)+IF(ISNUMBER(X116),Settings!$H$7,0)+IF(ISNUMBER(Y116),Settings!$H$8,0)+IF(ISNUMBER(Z116),Settings!$H$9,0)+IF(ISNUMBER(AA116),Settings!$H$10,0)+IF(ISNUMBER(AB116),Settings!$H$11,0)+IF(ISNUMBER(AC116),Settings!$H$12,0)+IF(ISNUMBER(AD116),Settings!$H$13,0)),0)))</f>
        <v/>
      </c>
      <c r="AF116" s="16" t="str">
        <f>IF(AE116="","",IF(AE116&gt;=Settings!$D$18,"Green",IF(AE116&gt;=Settings!$D$19,"Amber","Red")))</f>
        <v/>
      </c>
      <c r="AG116" s="18" t="str">
        <f t="shared" si="12"/>
        <v/>
      </c>
      <c r="AH116" s="19" t="str">
        <f t="shared" si="13"/>
        <v/>
      </c>
      <c r="AI116" s="25"/>
    </row>
    <row r="117" spans="1:35" x14ac:dyDescent="0.2">
      <c r="A117" s="12"/>
      <c r="B117" s="30"/>
      <c r="C117" s="16" t="str">
        <f>IF($B117="","",IFERROR(INDEX(Settings!$D$24:$D$48,MATCH($B117,Settings!$C$24:$C$48,0)),""))</f>
        <v/>
      </c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20" t="str">
        <f t="shared" si="7"/>
        <v/>
      </c>
      <c r="S117" s="21" t="str">
        <f t="shared" si="8"/>
        <v/>
      </c>
      <c r="T117" s="21" t="str">
        <f t="shared" si="9"/>
        <v/>
      </c>
      <c r="U117" s="20" t="str">
        <f t="shared" si="10"/>
        <v/>
      </c>
      <c r="V117" s="20" t="str">
        <f t="shared" si="11"/>
        <v/>
      </c>
      <c r="W117" s="18" t="str">
        <f>IF(OR($B117="",E117=""),"",MAX(0,MIN(100,100*(Settings!$G$6-E117)/(Settings!$G$6-Settings!$F$6))))</f>
        <v/>
      </c>
      <c r="X117" s="18" t="str">
        <f>IF(OR($B117="",R117=""),"",MAX(0,MIN(100,100*(Settings!$G$7-R117)/(Settings!$G$7-Settings!$F$7))))</f>
        <v/>
      </c>
      <c r="Y117" s="18" t="str">
        <f>IF(OR($B117="",S117=""),"",MAX(0,MIN(100,100*(Settings!$G$8-S117)/(Settings!$G$8-Settings!$F$8))))</f>
        <v/>
      </c>
      <c r="Z117" s="18" t="str">
        <f>IF(OR($B117="",T117=""),"",MAX(0,MIN(100,100*(Settings!$G$9-T117)/(Settings!$G$9-Settings!$F$9))))</f>
        <v/>
      </c>
      <c r="AA117" s="18" t="str">
        <f>IF(OR($B117="",J117=""),"",MAX(0,MIN(100,100*(Settings!$G$10-J117)/(Settings!$G$10-Settings!$F$10))))</f>
        <v/>
      </c>
      <c r="AB117" s="18" t="str">
        <f>IF(OR($B117="",K117=""),"",MAX(0,MIN(100,100*(Settings!$G$11-K117)/(Settings!$G$11-Settings!$F$11))))</f>
        <v/>
      </c>
      <c r="AC117" s="18" t="str">
        <f>IF(OR($B117="",U117=""),"",MAX(0,MIN(100,100*(Settings!$G$12-U117)/(Settings!$G$12-Settings!$F$12))))</f>
        <v/>
      </c>
      <c r="AD117" s="18" t="str">
        <f>IF(OR($B117="",V117=""),"",MAX(0,MIN(100,100*(Settings!$G$13-V117)/(Settings!$G$13-Settings!$F$13))))</f>
        <v/>
      </c>
      <c r="AE117" s="17" t="str">
        <f>IF($B117="","",IF((IF(ISNUMBER(W117),Settings!$H$6,0)+IF(ISNUMBER(X117),Settings!$H$7,0)+IF(ISNUMBER(Y117),Settings!$H$8,0)+IF(ISNUMBER(Z117),Settings!$H$9,0)+IF(ISNUMBER(AA117),Settings!$H$10,0)+IF(ISNUMBER(AB117),Settings!$H$11,0)+IF(ISNUMBER(AC117),Settings!$H$12,0)+IF(ISNUMBER(AD117),Settings!$H$13,0))=0,"",ROUND((IF(ISNUMBER(W117),W117*Settings!$H$6,0)+IF(ISNUMBER(X117),X117*Settings!$H$7,0)+IF(ISNUMBER(Y117),Y117*Settings!$H$8,0)+IF(ISNUMBER(Z117),Z117*Settings!$H$9,0)+IF(ISNUMBER(AA117),AA117*Settings!$H$10,0)+IF(ISNUMBER(AB117),AB117*Settings!$H$11,0)+IF(ISNUMBER(AC117),AC117*Settings!$H$12,0)+IF(ISNUMBER(AD117),AD117*Settings!$H$13,0))/(IF(ISNUMBER(W117),Settings!$H$6,0)+IF(ISNUMBER(X117),Settings!$H$7,0)+IF(ISNUMBER(Y117),Settings!$H$8,0)+IF(ISNUMBER(Z117),Settings!$H$9,0)+IF(ISNUMBER(AA117),Settings!$H$10,0)+IF(ISNUMBER(AB117),Settings!$H$11,0)+IF(ISNUMBER(AC117),Settings!$H$12,0)+IF(ISNUMBER(AD117),Settings!$H$13,0)),0)))</f>
        <v/>
      </c>
      <c r="AF117" s="16" t="str">
        <f>IF(AE117="","",IF(AE117&gt;=Settings!$D$18,"Green",IF(AE117&gt;=Settings!$D$19,"Amber","Red")))</f>
        <v/>
      </c>
      <c r="AG117" s="18" t="str">
        <f t="shared" si="12"/>
        <v/>
      </c>
      <c r="AH117" s="19" t="str">
        <f t="shared" si="13"/>
        <v/>
      </c>
      <c r="AI117" s="25"/>
    </row>
    <row r="118" spans="1:35" x14ac:dyDescent="0.2">
      <c r="A118" s="12"/>
      <c r="B118" s="30"/>
      <c r="C118" s="16" t="str">
        <f>IF($B118="","",IFERROR(INDEX(Settings!$D$24:$D$48,MATCH($B118,Settings!$C$24:$C$48,0)),""))</f>
        <v/>
      </c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20" t="str">
        <f t="shared" si="7"/>
        <v/>
      </c>
      <c r="S118" s="21" t="str">
        <f t="shared" si="8"/>
        <v/>
      </c>
      <c r="T118" s="21" t="str">
        <f t="shared" si="9"/>
        <v/>
      </c>
      <c r="U118" s="20" t="str">
        <f t="shared" si="10"/>
        <v/>
      </c>
      <c r="V118" s="20" t="str">
        <f t="shared" si="11"/>
        <v/>
      </c>
      <c r="W118" s="18" t="str">
        <f>IF(OR($B118="",E118=""),"",MAX(0,MIN(100,100*(Settings!$G$6-E118)/(Settings!$G$6-Settings!$F$6))))</f>
        <v/>
      </c>
      <c r="X118" s="18" t="str">
        <f>IF(OR($B118="",R118=""),"",MAX(0,MIN(100,100*(Settings!$G$7-R118)/(Settings!$G$7-Settings!$F$7))))</f>
        <v/>
      </c>
      <c r="Y118" s="18" t="str">
        <f>IF(OR($B118="",S118=""),"",MAX(0,MIN(100,100*(Settings!$G$8-S118)/(Settings!$G$8-Settings!$F$8))))</f>
        <v/>
      </c>
      <c r="Z118" s="18" t="str">
        <f>IF(OR($B118="",T118=""),"",MAX(0,MIN(100,100*(Settings!$G$9-T118)/(Settings!$G$9-Settings!$F$9))))</f>
        <v/>
      </c>
      <c r="AA118" s="18" t="str">
        <f>IF(OR($B118="",J118=""),"",MAX(0,MIN(100,100*(Settings!$G$10-J118)/(Settings!$G$10-Settings!$F$10))))</f>
        <v/>
      </c>
      <c r="AB118" s="18" t="str">
        <f>IF(OR($B118="",K118=""),"",MAX(0,MIN(100,100*(Settings!$G$11-K118)/(Settings!$G$11-Settings!$F$11))))</f>
        <v/>
      </c>
      <c r="AC118" s="18" t="str">
        <f>IF(OR($B118="",U118=""),"",MAX(0,MIN(100,100*(Settings!$G$12-U118)/(Settings!$G$12-Settings!$F$12))))</f>
        <v/>
      </c>
      <c r="AD118" s="18" t="str">
        <f>IF(OR($B118="",V118=""),"",MAX(0,MIN(100,100*(Settings!$G$13-V118)/(Settings!$G$13-Settings!$F$13))))</f>
        <v/>
      </c>
      <c r="AE118" s="17" t="str">
        <f>IF($B118="","",IF((IF(ISNUMBER(W118),Settings!$H$6,0)+IF(ISNUMBER(X118),Settings!$H$7,0)+IF(ISNUMBER(Y118),Settings!$H$8,0)+IF(ISNUMBER(Z118),Settings!$H$9,0)+IF(ISNUMBER(AA118),Settings!$H$10,0)+IF(ISNUMBER(AB118),Settings!$H$11,0)+IF(ISNUMBER(AC118),Settings!$H$12,0)+IF(ISNUMBER(AD118),Settings!$H$13,0))=0,"",ROUND((IF(ISNUMBER(W118),W118*Settings!$H$6,0)+IF(ISNUMBER(X118),X118*Settings!$H$7,0)+IF(ISNUMBER(Y118),Y118*Settings!$H$8,0)+IF(ISNUMBER(Z118),Z118*Settings!$H$9,0)+IF(ISNUMBER(AA118),AA118*Settings!$H$10,0)+IF(ISNUMBER(AB118),AB118*Settings!$H$11,0)+IF(ISNUMBER(AC118),AC118*Settings!$H$12,0)+IF(ISNUMBER(AD118),AD118*Settings!$H$13,0))/(IF(ISNUMBER(W118),Settings!$H$6,0)+IF(ISNUMBER(X118),Settings!$H$7,0)+IF(ISNUMBER(Y118),Settings!$H$8,0)+IF(ISNUMBER(Z118),Settings!$H$9,0)+IF(ISNUMBER(AA118),Settings!$H$10,0)+IF(ISNUMBER(AB118),Settings!$H$11,0)+IF(ISNUMBER(AC118),Settings!$H$12,0)+IF(ISNUMBER(AD118),Settings!$H$13,0)),0)))</f>
        <v/>
      </c>
      <c r="AF118" s="16" t="str">
        <f>IF(AE118="","",IF(AE118&gt;=Settings!$D$18,"Green",IF(AE118&gt;=Settings!$D$19,"Amber","Red")))</f>
        <v/>
      </c>
      <c r="AG118" s="18" t="str">
        <f t="shared" si="12"/>
        <v/>
      </c>
      <c r="AH118" s="19" t="str">
        <f t="shared" si="13"/>
        <v/>
      </c>
      <c r="AI118" s="25"/>
    </row>
    <row r="119" spans="1:35" x14ac:dyDescent="0.2">
      <c r="A119" s="12"/>
      <c r="B119" s="30"/>
      <c r="C119" s="16" t="str">
        <f>IF($B119="","",IFERROR(INDEX(Settings!$D$24:$D$48,MATCH($B119,Settings!$C$24:$C$48,0)),""))</f>
        <v/>
      </c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20" t="str">
        <f t="shared" si="7"/>
        <v/>
      </c>
      <c r="S119" s="21" t="str">
        <f t="shared" si="8"/>
        <v/>
      </c>
      <c r="T119" s="21" t="str">
        <f t="shared" si="9"/>
        <v/>
      </c>
      <c r="U119" s="20" t="str">
        <f t="shared" si="10"/>
        <v/>
      </c>
      <c r="V119" s="20" t="str">
        <f t="shared" si="11"/>
        <v/>
      </c>
      <c r="W119" s="18" t="str">
        <f>IF(OR($B119="",E119=""),"",MAX(0,MIN(100,100*(Settings!$G$6-E119)/(Settings!$G$6-Settings!$F$6))))</f>
        <v/>
      </c>
      <c r="X119" s="18" t="str">
        <f>IF(OR($B119="",R119=""),"",MAX(0,MIN(100,100*(Settings!$G$7-R119)/(Settings!$G$7-Settings!$F$7))))</f>
        <v/>
      </c>
      <c r="Y119" s="18" t="str">
        <f>IF(OR($B119="",S119=""),"",MAX(0,MIN(100,100*(Settings!$G$8-S119)/(Settings!$G$8-Settings!$F$8))))</f>
        <v/>
      </c>
      <c r="Z119" s="18" t="str">
        <f>IF(OR($B119="",T119=""),"",MAX(0,MIN(100,100*(Settings!$G$9-T119)/(Settings!$G$9-Settings!$F$9))))</f>
        <v/>
      </c>
      <c r="AA119" s="18" t="str">
        <f>IF(OR($B119="",J119=""),"",MAX(0,MIN(100,100*(Settings!$G$10-J119)/(Settings!$G$10-Settings!$F$10))))</f>
        <v/>
      </c>
      <c r="AB119" s="18" t="str">
        <f>IF(OR($B119="",K119=""),"",MAX(0,MIN(100,100*(Settings!$G$11-K119)/(Settings!$G$11-Settings!$F$11))))</f>
        <v/>
      </c>
      <c r="AC119" s="18" t="str">
        <f>IF(OR($B119="",U119=""),"",MAX(0,MIN(100,100*(Settings!$G$12-U119)/(Settings!$G$12-Settings!$F$12))))</f>
        <v/>
      </c>
      <c r="AD119" s="18" t="str">
        <f>IF(OR($B119="",V119=""),"",MAX(0,MIN(100,100*(Settings!$G$13-V119)/(Settings!$G$13-Settings!$F$13))))</f>
        <v/>
      </c>
      <c r="AE119" s="17" t="str">
        <f>IF($B119="","",IF((IF(ISNUMBER(W119),Settings!$H$6,0)+IF(ISNUMBER(X119),Settings!$H$7,0)+IF(ISNUMBER(Y119),Settings!$H$8,0)+IF(ISNUMBER(Z119),Settings!$H$9,0)+IF(ISNUMBER(AA119),Settings!$H$10,0)+IF(ISNUMBER(AB119),Settings!$H$11,0)+IF(ISNUMBER(AC119),Settings!$H$12,0)+IF(ISNUMBER(AD119),Settings!$H$13,0))=0,"",ROUND((IF(ISNUMBER(W119),W119*Settings!$H$6,0)+IF(ISNUMBER(X119),X119*Settings!$H$7,0)+IF(ISNUMBER(Y119),Y119*Settings!$H$8,0)+IF(ISNUMBER(Z119),Z119*Settings!$H$9,0)+IF(ISNUMBER(AA119),AA119*Settings!$H$10,0)+IF(ISNUMBER(AB119),AB119*Settings!$H$11,0)+IF(ISNUMBER(AC119),AC119*Settings!$H$12,0)+IF(ISNUMBER(AD119),AD119*Settings!$H$13,0))/(IF(ISNUMBER(W119),Settings!$H$6,0)+IF(ISNUMBER(X119),Settings!$H$7,0)+IF(ISNUMBER(Y119),Settings!$H$8,0)+IF(ISNUMBER(Z119),Settings!$H$9,0)+IF(ISNUMBER(AA119),Settings!$H$10,0)+IF(ISNUMBER(AB119),Settings!$H$11,0)+IF(ISNUMBER(AC119),Settings!$H$12,0)+IF(ISNUMBER(AD119),Settings!$H$13,0)),0)))</f>
        <v/>
      </c>
      <c r="AF119" s="16" t="str">
        <f>IF(AE119="","",IF(AE119&gt;=Settings!$D$18,"Green",IF(AE119&gt;=Settings!$D$19,"Amber","Red")))</f>
        <v/>
      </c>
      <c r="AG119" s="18" t="str">
        <f t="shared" si="12"/>
        <v/>
      </c>
      <c r="AH119" s="19" t="str">
        <f t="shared" si="13"/>
        <v/>
      </c>
      <c r="AI119" s="25"/>
    </row>
    <row r="120" spans="1:35" x14ac:dyDescent="0.2">
      <c r="A120" s="12"/>
      <c r="B120" s="30"/>
      <c r="C120" s="16" t="str">
        <f>IF($B120="","",IFERROR(INDEX(Settings!$D$24:$D$48,MATCH($B120,Settings!$C$24:$C$48,0)),""))</f>
        <v/>
      </c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20" t="str">
        <f t="shared" si="7"/>
        <v/>
      </c>
      <c r="S120" s="21" t="str">
        <f t="shared" si="8"/>
        <v/>
      </c>
      <c r="T120" s="21" t="str">
        <f t="shared" si="9"/>
        <v/>
      </c>
      <c r="U120" s="20" t="str">
        <f t="shared" si="10"/>
        <v/>
      </c>
      <c r="V120" s="20" t="str">
        <f t="shared" si="11"/>
        <v/>
      </c>
      <c r="W120" s="18" t="str">
        <f>IF(OR($B120="",E120=""),"",MAX(0,MIN(100,100*(Settings!$G$6-E120)/(Settings!$G$6-Settings!$F$6))))</f>
        <v/>
      </c>
      <c r="X120" s="18" t="str">
        <f>IF(OR($B120="",R120=""),"",MAX(0,MIN(100,100*(Settings!$G$7-R120)/(Settings!$G$7-Settings!$F$7))))</f>
        <v/>
      </c>
      <c r="Y120" s="18" t="str">
        <f>IF(OR($B120="",S120=""),"",MAX(0,MIN(100,100*(Settings!$G$8-S120)/(Settings!$G$8-Settings!$F$8))))</f>
        <v/>
      </c>
      <c r="Z120" s="18" t="str">
        <f>IF(OR($B120="",T120=""),"",MAX(0,MIN(100,100*(Settings!$G$9-T120)/(Settings!$G$9-Settings!$F$9))))</f>
        <v/>
      </c>
      <c r="AA120" s="18" t="str">
        <f>IF(OR($B120="",J120=""),"",MAX(0,MIN(100,100*(Settings!$G$10-J120)/(Settings!$G$10-Settings!$F$10))))</f>
        <v/>
      </c>
      <c r="AB120" s="18" t="str">
        <f>IF(OR($B120="",K120=""),"",MAX(0,MIN(100,100*(Settings!$G$11-K120)/(Settings!$G$11-Settings!$F$11))))</f>
        <v/>
      </c>
      <c r="AC120" s="18" t="str">
        <f>IF(OR($B120="",U120=""),"",MAX(0,MIN(100,100*(Settings!$G$12-U120)/(Settings!$G$12-Settings!$F$12))))</f>
        <v/>
      </c>
      <c r="AD120" s="18" t="str">
        <f>IF(OR($B120="",V120=""),"",MAX(0,MIN(100,100*(Settings!$G$13-V120)/(Settings!$G$13-Settings!$F$13))))</f>
        <v/>
      </c>
      <c r="AE120" s="17" t="str">
        <f>IF($B120="","",IF((IF(ISNUMBER(W120),Settings!$H$6,0)+IF(ISNUMBER(X120),Settings!$H$7,0)+IF(ISNUMBER(Y120),Settings!$H$8,0)+IF(ISNUMBER(Z120),Settings!$H$9,0)+IF(ISNUMBER(AA120),Settings!$H$10,0)+IF(ISNUMBER(AB120),Settings!$H$11,0)+IF(ISNUMBER(AC120),Settings!$H$12,0)+IF(ISNUMBER(AD120),Settings!$H$13,0))=0,"",ROUND((IF(ISNUMBER(W120),W120*Settings!$H$6,0)+IF(ISNUMBER(X120),X120*Settings!$H$7,0)+IF(ISNUMBER(Y120),Y120*Settings!$H$8,0)+IF(ISNUMBER(Z120),Z120*Settings!$H$9,0)+IF(ISNUMBER(AA120),AA120*Settings!$H$10,0)+IF(ISNUMBER(AB120),AB120*Settings!$H$11,0)+IF(ISNUMBER(AC120),AC120*Settings!$H$12,0)+IF(ISNUMBER(AD120),AD120*Settings!$H$13,0))/(IF(ISNUMBER(W120),Settings!$H$6,0)+IF(ISNUMBER(X120),Settings!$H$7,0)+IF(ISNUMBER(Y120),Settings!$H$8,0)+IF(ISNUMBER(Z120),Settings!$H$9,0)+IF(ISNUMBER(AA120),Settings!$H$10,0)+IF(ISNUMBER(AB120),Settings!$H$11,0)+IF(ISNUMBER(AC120),Settings!$H$12,0)+IF(ISNUMBER(AD120),Settings!$H$13,0)),0)))</f>
        <v/>
      </c>
      <c r="AF120" s="16" t="str">
        <f>IF(AE120="","",IF(AE120&gt;=Settings!$D$18,"Green",IF(AE120&gt;=Settings!$D$19,"Amber","Red")))</f>
        <v/>
      </c>
      <c r="AG120" s="18" t="str">
        <f t="shared" si="12"/>
        <v/>
      </c>
      <c r="AH120" s="19" t="str">
        <f t="shared" si="13"/>
        <v/>
      </c>
      <c r="AI120" s="25"/>
    </row>
    <row r="121" spans="1:35" x14ac:dyDescent="0.2">
      <c r="A121" s="12"/>
      <c r="B121" s="30"/>
      <c r="C121" s="16" t="str">
        <f>IF($B121="","",IFERROR(INDEX(Settings!$D$24:$D$48,MATCH($B121,Settings!$C$24:$C$48,0)),""))</f>
        <v/>
      </c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20" t="str">
        <f t="shared" si="7"/>
        <v/>
      </c>
      <c r="S121" s="21" t="str">
        <f t="shared" si="8"/>
        <v/>
      </c>
      <c r="T121" s="21" t="str">
        <f t="shared" si="9"/>
        <v/>
      </c>
      <c r="U121" s="20" t="str">
        <f t="shared" si="10"/>
        <v/>
      </c>
      <c r="V121" s="20" t="str">
        <f t="shared" si="11"/>
        <v/>
      </c>
      <c r="W121" s="18" t="str">
        <f>IF(OR($B121="",E121=""),"",MAX(0,MIN(100,100*(Settings!$G$6-E121)/(Settings!$G$6-Settings!$F$6))))</f>
        <v/>
      </c>
      <c r="X121" s="18" t="str">
        <f>IF(OR($B121="",R121=""),"",MAX(0,MIN(100,100*(Settings!$G$7-R121)/(Settings!$G$7-Settings!$F$7))))</f>
        <v/>
      </c>
      <c r="Y121" s="18" t="str">
        <f>IF(OR($B121="",S121=""),"",MAX(0,MIN(100,100*(Settings!$G$8-S121)/(Settings!$G$8-Settings!$F$8))))</f>
        <v/>
      </c>
      <c r="Z121" s="18" t="str">
        <f>IF(OR($B121="",T121=""),"",MAX(0,MIN(100,100*(Settings!$G$9-T121)/(Settings!$G$9-Settings!$F$9))))</f>
        <v/>
      </c>
      <c r="AA121" s="18" t="str">
        <f>IF(OR($B121="",J121=""),"",MAX(0,MIN(100,100*(Settings!$G$10-J121)/(Settings!$G$10-Settings!$F$10))))</f>
        <v/>
      </c>
      <c r="AB121" s="18" t="str">
        <f>IF(OR($B121="",K121=""),"",MAX(0,MIN(100,100*(Settings!$G$11-K121)/(Settings!$G$11-Settings!$F$11))))</f>
        <v/>
      </c>
      <c r="AC121" s="18" t="str">
        <f>IF(OR($B121="",U121=""),"",MAX(0,MIN(100,100*(Settings!$G$12-U121)/(Settings!$G$12-Settings!$F$12))))</f>
        <v/>
      </c>
      <c r="AD121" s="18" t="str">
        <f>IF(OR($B121="",V121=""),"",MAX(0,MIN(100,100*(Settings!$G$13-V121)/(Settings!$G$13-Settings!$F$13))))</f>
        <v/>
      </c>
      <c r="AE121" s="17" t="str">
        <f>IF($B121="","",IF((IF(ISNUMBER(W121),Settings!$H$6,0)+IF(ISNUMBER(X121),Settings!$H$7,0)+IF(ISNUMBER(Y121),Settings!$H$8,0)+IF(ISNUMBER(Z121),Settings!$H$9,0)+IF(ISNUMBER(AA121),Settings!$H$10,0)+IF(ISNUMBER(AB121),Settings!$H$11,0)+IF(ISNUMBER(AC121),Settings!$H$12,0)+IF(ISNUMBER(AD121),Settings!$H$13,0))=0,"",ROUND((IF(ISNUMBER(W121),W121*Settings!$H$6,0)+IF(ISNUMBER(X121),X121*Settings!$H$7,0)+IF(ISNUMBER(Y121),Y121*Settings!$H$8,0)+IF(ISNUMBER(Z121),Z121*Settings!$H$9,0)+IF(ISNUMBER(AA121),AA121*Settings!$H$10,0)+IF(ISNUMBER(AB121),AB121*Settings!$H$11,0)+IF(ISNUMBER(AC121),AC121*Settings!$H$12,0)+IF(ISNUMBER(AD121),AD121*Settings!$H$13,0))/(IF(ISNUMBER(W121),Settings!$H$6,0)+IF(ISNUMBER(X121),Settings!$H$7,0)+IF(ISNUMBER(Y121),Settings!$H$8,0)+IF(ISNUMBER(Z121),Settings!$H$9,0)+IF(ISNUMBER(AA121),Settings!$H$10,0)+IF(ISNUMBER(AB121),Settings!$H$11,0)+IF(ISNUMBER(AC121),Settings!$H$12,0)+IF(ISNUMBER(AD121),Settings!$H$13,0)),0)))</f>
        <v/>
      </c>
      <c r="AF121" s="16" t="str">
        <f>IF(AE121="","",IF(AE121&gt;=Settings!$D$18,"Green",IF(AE121&gt;=Settings!$D$19,"Amber","Red")))</f>
        <v/>
      </c>
      <c r="AG121" s="18" t="str">
        <f t="shared" si="12"/>
        <v/>
      </c>
      <c r="AH121" s="19" t="str">
        <f t="shared" si="13"/>
        <v/>
      </c>
      <c r="AI121" s="25"/>
    </row>
    <row r="122" spans="1:35" x14ac:dyDescent="0.2">
      <c r="A122" s="12"/>
      <c r="B122" s="30"/>
      <c r="C122" s="16" t="str">
        <f>IF($B122="","",IFERROR(INDEX(Settings!$D$24:$D$48,MATCH($B122,Settings!$C$24:$C$48,0)),""))</f>
        <v/>
      </c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20" t="str">
        <f t="shared" si="7"/>
        <v/>
      </c>
      <c r="S122" s="21" t="str">
        <f t="shared" si="8"/>
        <v/>
      </c>
      <c r="T122" s="21" t="str">
        <f t="shared" si="9"/>
        <v/>
      </c>
      <c r="U122" s="20" t="str">
        <f t="shared" si="10"/>
        <v/>
      </c>
      <c r="V122" s="20" t="str">
        <f t="shared" si="11"/>
        <v/>
      </c>
      <c r="W122" s="18" t="str">
        <f>IF(OR($B122="",E122=""),"",MAX(0,MIN(100,100*(Settings!$G$6-E122)/(Settings!$G$6-Settings!$F$6))))</f>
        <v/>
      </c>
      <c r="X122" s="18" t="str">
        <f>IF(OR($B122="",R122=""),"",MAX(0,MIN(100,100*(Settings!$G$7-R122)/(Settings!$G$7-Settings!$F$7))))</f>
        <v/>
      </c>
      <c r="Y122" s="18" t="str">
        <f>IF(OR($B122="",S122=""),"",MAX(0,MIN(100,100*(Settings!$G$8-S122)/(Settings!$G$8-Settings!$F$8))))</f>
        <v/>
      </c>
      <c r="Z122" s="18" t="str">
        <f>IF(OR($B122="",T122=""),"",MAX(0,MIN(100,100*(Settings!$G$9-T122)/(Settings!$G$9-Settings!$F$9))))</f>
        <v/>
      </c>
      <c r="AA122" s="18" t="str">
        <f>IF(OR($B122="",J122=""),"",MAX(0,MIN(100,100*(Settings!$G$10-J122)/(Settings!$G$10-Settings!$F$10))))</f>
        <v/>
      </c>
      <c r="AB122" s="18" t="str">
        <f>IF(OR($B122="",K122=""),"",MAX(0,MIN(100,100*(Settings!$G$11-K122)/(Settings!$G$11-Settings!$F$11))))</f>
        <v/>
      </c>
      <c r="AC122" s="18" t="str">
        <f>IF(OR($B122="",U122=""),"",MAX(0,MIN(100,100*(Settings!$G$12-U122)/(Settings!$G$12-Settings!$F$12))))</f>
        <v/>
      </c>
      <c r="AD122" s="18" t="str">
        <f>IF(OR($B122="",V122=""),"",MAX(0,MIN(100,100*(Settings!$G$13-V122)/(Settings!$G$13-Settings!$F$13))))</f>
        <v/>
      </c>
      <c r="AE122" s="17" t="str">
        <f>IF($B122="","",IF((IF(ISNUMBER(W122),Settings!$H$6,0)+IF(ISNUMBER(X122),Settings!$H$7,0)+IF(ISNUMBER(Y122),Settings!$H$8,0)+IF(ISNUMBER(Z122),Settings!$H$9,0)+IF(ISNUMBER(AA122),Settings!$H$10,0)+IF(ISNUMBER(AB122),Settings!$H$11,0)+IF(ISNUMBER(AC122),Settings!$H$12,0)+IF(ISNUMBER(AD122),Settings!$H$13,0))=0,"",ROUND((IF(ISNUMBER(W122),W122*Settings!$H$6,0)+IF(ISNUMBER(X122),X122*Settings!$H$7,0)+IF(ISNUMBER(Y122),Y122*Settings!$H$8,0)+IF(ISNUMBER(Z122),Z122*Settings!$H$9,0)+IF(ISNUMBER(AA122),AA122*Settings!$H$10,0)+IF(ISNUMBER(AB122),AB122*Settings!$H$11,0)+IF(ISNUMBER(AC122),AC122*Settings!$H$12,0)+IF(ISNUMBER(AD122),AD122*Settings!$H$13,0))/(IF(ISNUMBER(W122),Settings!$H$6,0)+IF(ISNUMBER(X122),Settings!$H$7,0)+IF(ISNUMBER(Y122),Settings!$H$8,0)+IF(ISNUMBER(Z122),Settings!$H$9,0)+IF(ISNUMBER(AA122),Settings!$H$10,0)+IF(ISNUMBER(AB122),Settings!$H$11,0)+IF(ISNUMBER(AC122),Settings!$H$12,0)+IF(ISNUMBER(AD122),Settings!$H$13,0)),0)))</f>
        <v/>
      </c>
      <c r="AF122" s="16" t="str">
        <f>IF(AE122="","",IF(AE122&gt;=Settings!$D$18,"Green",IF(AE122&gt;=Settings!$D$19,"Amber","Red")))</f>
        <v/>
      </c>
      <c r="AG122" s="18" t="str">
        <f t="shared" si="12"/>
        <v/>
      </c>
      <c r="AH122" s="19" t="str">
        <f t="shared" si="13"/>
        <v/>
      </c>
      <c r="AI122" s="25"/>
    </row>
    <row r="123" spans="1:35" x14ac:dyDescent="0.2">
      <c r="A123" s="12"/>
      <c r="B123" s="30"/>
      <c r="C123" s="16" t="str">
        <f>IF($B123="","",IFERROR(INDEX(Settings!$D$24:$D$48,MATCH($B123,Settings!$C$24:$C$48,0)),""))</f>
        <v/>
      </c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20" t="str">
        <f t="shared" si="7"/>
        <v/>
      </c>
      <c r="S123" s="21" t="str">
        <f t="shared" si="8"/>
        <v/>
      </c>
      <c r="T123" s="21" t="str">
        <f t="shared" si="9"/>
        <v/>
      </c>
      <c r="U123" s="20" t="str">
        <f t="shared" si="10"/>
        <v/>
      </c>
      <c r="V123" s="20" t="str">
        <f t="shared" si="11"/>
        <v/>
      </c>
      <c r="W123" s="18" t="str">
        <f>IF(OR($B123="",E123=""),"",MAX(0,MIN(100,100*(Settings!$G$6-E123)/(Settings!$G$6-Settings!$F$6))))</f>
        <v/>
      </c>
      <c r="X123" s="18" t="str">
        <f>IF(OR($B123="",R123=""),"",MAX(0,MIN(100,100*(Settings!$G$7-R123)/(Settings!$G$7-Settings!$F$7))))</f>
        <v/>
      </c>
      <c r="Y123" s="18" t="str">
        <f>IF(OR($B123="",S123=""),"",MAX(0,MIN(100,100*(Settings!$G$8-S123)/(Settings!$G$8-Settings!$F$8))))</f>
        <v/>
      </c>
      <c r="Z123" s="18" t="str">
        <f>IF(OR($B123="",T123=""),"",MAX(0,MIN(100,100*(Settings!$G$9-T123)/(Settings!$G$9-Settings!$F$9))))</f>
        <v/>
      </c>
      <c r="AA123" s="18" t="str">
        <f>IF(OR($B123="",J123=""),"",MAX(0,MIN(100,100*(Settings!$G$10-J123)/(Settings!$G$10-Settings!$F$10))))</f>
        <v/>
      </c>
      <c r="AB123" s="18" t="str">
        <f>IF(OR($B123="",K123=""),"",MAX(0,MIN(100,100*(Settings!$G$11-K123)/(Settings!$G$11-Settings!$F$11))))</f>
        <v/>
      </c>
      <c r="AC123" s="18" t="str">
        <f>IF(OR($B123="",U123=""),"",MAX(0,MIN(100,100*(Settings!$G$12-U123)/(Settings!$G$12-Settings!$F$12))))</f>
        <v/>
      </c>
      <c r="AD123" s="18" t="str">
        <f>IF(OR($B123="",V123=""),"",MAX(0,MIN(100,100*(Settings!$G$13-V123)/(Settings!$G$13-Settings!$F$13))))</f>
        <v/>
      </c>
      <c r="AE123" s="17" t="str">
        <f>IF($B123="","",IF((IF(ISNUMBER(W123),Settings!$H$6,0)+IF(ISNUMBER(X123),Settings!$H$7,0)+IF(ISNUMBER(Y123),Settings!$H$8,0)+IF(ISNUMBER(Z123),Settings!$H$9,0)+IF(ISNUMBER(AA123),Settings!$H$10,0)+IF(ISNUMBER(AB123),Settings!$H$11,0)+IF(ISNUMBER(AC123),Settings!$H$12,0)+IF(ISNUMBER(AD123),Settings!$H$13,0))=0,"",ROUND((IF(ISNUMBER(W123),W123*Settings!$H$6,0)+IF(ISNUMBER(X123),X123*Settings!$H$7,0)+IF(ISNUMBER(Y123),Y123*Settings!$H$8,0)+IF(ISNUMBER(Z123),Z123*Settings!$H$9,0)+IF(ISNUMBER(AA123),AA123*Settings!$H$10,0)+IF(ISNUMBER(AB123),AB123*Settings!$H$11,0)+IF(ISNUMBER(AC123),AC123*Settings!$H$12,0)+IF(ISNUMBER(AD123),AD123*Settings!$H$13,0))/(IF(ISNUMBER(W123),Settings!$H$6,0)+IF(ISNUMBER(X123),Settings!$H$7,0)+IF(ISNUMBER(Y123),Settings!$H$8,0)+IF(ISNUMBER(Z123),Settings!$H$9,0)+IF(ISNUMBER(AA123),Settings!$H$10,0)+IF(ISNUMBER(AB123),Settings!$H$11,0)+IF(ISNUMBER(AC123),Settings!$H$12,0)+IF(ISNUMBER(AD123),Settings!$H$13,0)),0)))</f>
        <v/>
      </c>
      <c r="AF123" s="16" t="str">
        <f>IF(AE123="","",IF(AE123&gt;=Settings!$D$18,"Green",IF(AE123&gt;=Settings!$D$19,"Amber","Red")))</f>
        <v/>
      </c>
      <c r="AG123" s="18" t="str">
        <f t="shared" si="12"/>
        <v/>
      </c>
      <c r="AH123" s="19" t="str">
        <f t="shared" si="13"/>
        <v/>
      </c>
      <c r="AI123" s="25"/>
    </row>
    <row r="124" spans="1:35" x14ac:dyDescent="0.2">
      <c r="A124" s="12"/>
      <c r="B124" s="30"/>
      <c r="C124" s="16" t="str">
        <f>IF($B124="","",IFERROR(INDEX(Settings!$D$24:$D$48,MATCH($B124,Settings!$C$24:$C$48,0)),""))</f>
        <v/>
      </c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20" t="str">
        <f t="shared" si="7"/>
        <v/>
      </c>
      <c r="S124" s="21" t="str">
        <f t="shared" si="8"/>
        <v/>
      </c>
      <c r="T124" s="21" t="str">
        <f t="shared" si="9"/>
        <v/>
      </c>
      <c r="U124" s="20" t="str">
        <f t="shared" si="10"/>
        <v/>
      </c>
      <c r="V124" s="20" t="str">
        <f t="shared" si="11"/>
        <v/>
      </c>
      <c r="W124" s="18" t="str">
        <f>IF(OR($B124="",E124=""),"",MAX(0,MIN(100,100*(Settings!$G$6-E124)/(Settings!$G$6-Settings!$F$6))))</f>
        <v/>
      </c>
      <c r="X124" s="18" t="str">
        <f>IF(OR($B124="",R124=""),"",MAX(0,MIN(100,100*(Settings!$G$7-R124)/(Settings!$G$7-Settings!$F$7))))</f>
        <v/>
      </c>
      <c r="Y124" s="18" t="str">
        <f>IF(OR($B124="",S124=""),"",MAX(0,MIN(100,100*(Settings!$G$8-S124)/(Settings!$G$8-Settings!$F$8))))</f>
        <v/>
      </c>
      <c r="Z124" s="18" t="str">
        <f>IF(OR($B124="",T124=""),"",MAX(0,MIN(100,100*(Settings!$G$9-T124)/(Settings!$G$9-Settings!$F$9))))</f>
        <v/>
      </c>
      <c r="AA124" s="18" t="str">
        <f>IF(OR($B124="",J124=""),"",MAX(0,MIN(100,100*(Settings!$G$10-J124)/(Settings!$G$10-Settings!$F$10))))</f>
        <v/>
      </c>
      <c r="AB124" s="18" t="str">
        <f>IF(OR($B124="",K124=""),"",MAX(0,MIN(100,100*(Settings!$G$11-K124)/(Settings!$G$11-Settings!$F$11))))</f>
        <v/>
      </c>
      <c r="AC124" s="18" t="str">
        <f>IF(OR($B124="",U124=""),"",MAX(0,MIN(100,100*(Settings!$G$12-U124)/(Settings!$G$12-Settings!$F$12))))</f>
        <v/>
      </c>
      <c r="AD124" s="18" t="str">
        <f>IF(OR($B124="",V124=""),"",MAX(0,MIN(100,100*(Settings!$G$13-V124)/(Settings!$G$13-Settings!$F$13))))</f>
        <v/>
      </c>
      <c r="AE124" s="17" t="str">
        <f>IF($B124="","",IF((IF(ISNUMBER(W124),Settings!$H$6,0)+IF(ISNUMBER(X124),Settings!$H$7,0)+IF(ISNUMBER(Y124),Settings!$H$8,0)+IF(ISNUMBER(Z124),Settings!$H$9,0)+IF(ISNUMBER(AA124),Settings!$H$10,0)+IF(ISNUMBER(AB124),Settings!$H$11,0)+IF(ISNUMBER(AC124),Settings!$H$12,0)+IF(ISNUMBER(AD124),Settings!$H$13,0))=0,"",ROUND((IF(ISNUMBER(W124),W124*Settings!$H$6,0)+IF(ISNUMBER(X124),X124*Settings!$H$7,0)+IF(ISNUMBER(Y124),Y124*Settings!$H$8,0)+IF(ISNUMBER(Z124),Z124*Settings!$H$9,0)+IF(ISNUMBER(AA124),AA124*Settings!$H$10,0)+IF(ISNUMBER(AB124),AB124*Settings!$H$11,0)+IF(ISNUMBER(AC124),AC124*Settings!$H$12,0)+IF(ISNUMBER(AD124),AD124*Settings!$H$13,0))/(IF(ISNUMBER(W124),Settings!$H$6,0)+IF(ISNUMBER(X124),Settings!$H$7,0)+IF(ISNUMBER(Y124),Settings!$H$8,0)+IF(ISNUMBER(Z124),Settings!$H$9,0)+IF(ISNUMBER(AA124),Settings!$H$10,0)+IF(ISNUMBER(AB124),Settings!$H$11,0)+IF(ISNUMBER(AC124),Settings!$H$12,0)+IF(ISNUMBER(AD124),Settings!$H$13,0)),0)))</f>
        <v/>
      </c>
      <c r="AF124" s="16" t="str">
        <f>IF(AE124="","",IF(AE124&gt;=Settings!$D$18,"Green",IF(AE124&gt;=Settings!$D$19,"Amber","Red")))</f>
        <v/>
      </c>
      <c r="AG124" s="18" t="str">
        <f t="shared" si="12"/>
        <v/>
      </c>
      <c r="AH124" s="19" t="str">
        <f t="shared" si="13"/>
        <v/>
      </c>
      <c r="AI124" s="25"/>
    </row>
    <row r="125" spans="1:35" x14ac:dyDescent="0.2">
      <c r="A125" s="12"/>
      <c r="B125" s="30"/>
      <c r="C125" s="16" t="str">
        <f>IF($B125="","",IFERROR(INDEX(Settings!$D$24:$D$48,MATCH($B125,Settings!$C$24:$C$48,0)),""))</f>
        <v/>
      </c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20" t="str">
        <f t="shared" si="7"/>
        <v/>
      </c>
      <c r="S125" s="21" t="str">
        <f t="shared" si="8"/>
        <v/>
      </c>
      <c r="T125" s="21" t="str">
        <f t="shared" si="9"/>
        <v/>
      </c>
      <c r="U125" s="20" t="str">
        <f t="shared" si="10"/>
        <v/>
      </c>
      <c r="V125" s="20" t="str">
        <f t="shared" si="11"/>
        <v/>
      </c>
      <c r="W125" s="18" t="str">
        <f>IF(OR($B125="",E125=""),"",MAX(0,MIN(100,100*(Settings!$G$6-E125)/(Settings!$G$6-Settings!$F$6))))</f>
        <v/>
      </c>
      <c r="X125" s="18" t="str">
        <f>IF(OR($B125="",R125=""),"",MAX(0,MIN(100,100*(Settings!$G$7-R125)/(Settings!$G$7-Settings!$F$7))))</f>
        <v/>
      </c>
      <c r="Y125" s="18" t="str">
        <f>IF(OR($B125="",S125=""),"",MAX(0,MIN(100,100*(Settings!$G$8-S125)/(Settings!$G$8-Settings!$F$8))))</f>
        <v/>
      </c>
      <c r="Z125" s="18" t="str">
        <f>IF(OR($B125="",T125=""),"",MAX(0,MIN(100,100*(Settings!$G$9-T125)/(Settings!$G$9-Settings!$F$9))))</f>
        <v/>
      </c>
      <c r="AA125" s="18" t="str">
        <f>IF(OR($B125="",J125=""),"",MAX(0,MIN(100,100*(Settings!$G$10-J125)/(Settings!$G$10-Settings!$F$10))))</f>
        <v/>
      </c>
      <c r="AB125" s="18" t="str">
        <f>IF(OR($B125="",K125=""),"",MAX(0,MIN(100,100*(Settings!$G$11-K125)/(Settings!$G$11-Settings!$F$11))))</f>
        <v/>
      </c>
      <c r="AC125" s="18" t="str">
        <f>IF(OR($B125="",U125=""),"",MAX(0,MIN(100,100*(Settings!$G$12-U125)/(Settings!$G$12-Settings!$F$12))))</f>
        <v/>
      </c>
      <c r="AD125" s="18" t="str">
        <f>IF(OR($B125="",V125=""),"",MAX(0,MIN(100,100*(Settings!$G$13-V125)/(Settings!$G$13-Settings!$F$13))))</f>
        <v/>
      </c>
      <c r="AE125" s="17" t="str">
        <f>IF($B125="","",IF((IF(ISNUMBER(W125),Settings!$H$6,0)+IF(ISNUMBER(X125),Settings!$H$7,0)+IF(ISNUMBER(Y125),Settings!$H$8,0)+IF(ISNUMBER(Z125),Settings!$H$9,0)+IF(ISNUMBER(AA125),Settings!$H$10,0)+IF(ISNUMBER(AB125),Settings!$H$11,0)+IF(ISNUMBER(AC125),Settings!$H$12,0)+IF(ISNUMBER(AD125),Settings!$H$13,0))=0,"",ROUND((IF(ISNUMBER(W125),W125*Settings!$H$6,0)+IF(ISNUMBER(X125),X125*Settings!$H$7,0)+IF(ISNUMBER(Y125),Y125*Settings!$H$8,0)+IF(ISNUMBER(Z125),Z125*Settings!$H$9,0)+IF(ISNUMBER(AA125),AA125*Settings!$H$10,0)+IF(ISNUMBER(AB125),AB125*Settings!$H$11,0)+IF(ISNUMBER(AC125),AC125*Settings!$H$12,0)+IF(ISNUMBER(AD125),AD125*Settings!$H$13,0))/(IF(ISNUMBER(W125),Settings!$H$6,0)+IF(ISNUMBER(X125),Settings!$H$7,0)+IF(ISNUMBER(Y125),Settings!$H$8,0)+IF(ISNUMBER(Z125),Settings!$H$9,0)+IF(ISNUMBER(AA125),Settings!$H$10,0)+IF(ISNUMBER(AB125),Settings!$H$11,0)+IF(ISNUMBER(AC125),Settings!$H$12,0)+IF(ISNUMBER(AD125),Settings!$H$13,0)),0)))</f>
        <v/>
      </c>
      <c r="AF125" s="16" t="str">
        <f>IF(AE125="","",IF(AE125&gt;=Settings!$D$18,"Green",IF(AE125&gt;=Settings!$D$19,"Amber","Red")))</f>
        <v/>
      </c>
      <c r="AG125" s="18" t="str">
        <f t="shared" si="12"/>
        <v/>
      </c>
      <c r="AH125" s="19" t="str">
        <f t="shared" si="13"/>
        <v/>
      </c>
      <c r="AI125" s="25"/>
    </row>
    <row r="126" spans="1:35" x14ac:dyDescent="0.2">
      <c r="A126" s="12"/>
      <c r="B126" s="30"/>
      <c r="C126" s="16" t="str">
        <f>IF($B126="","",IFERROR(INDEX(Settings!$D$24:$D$48,MATCH($B126,Settings!$C$24:$C$48,0)),""))</f>
        <v/>
      </c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20" t="str">
        <f t="shared" si="7"/>
        <v/>
      </c>
      <c r="S126" s="21" t="str">
        <f t="shared" si="8"/>
        <v/>
      </c>
      <c r="T126" s="21" t="str">
        <f t="shared" si="9"/>
        <v/>
      </c>
      <c r="U126" s="20" t="str">
        <f t="shared" si="10"/>
        <v/>
      </c>
      <c r="V126" s="20" t="str">
        <f t="shared" si="11"/>
        <v/>
      </c>
      <c r="W126" s="18" t="str">
        <f>IF(OR($B126="",E126=""),"",MAX(0,MIN(100,100*(Settings!$G$6-E126)/(Settings!$G$6-Settings!$F$6))))</f>
        <v/>
      </c>
      <c r="X126" s="18" t="str">
        <f>IF(OR($B126="",R126=""),"",MAX(0,MIN(100,100*(Settings!$G$7-R126)/(Settings!$G$7-Settings!$F$7))))</f>
        <v/>
      </c>
      <c r="Y126" s="18" t="str">
        <f>IF(OR($B126="",S126=""),"",MAX(0,MIN(100,100*(Settings!$G$8-S126)/(Settings!$G$8-Settings!$F$8))))</f>
        <v/>
      </c>
      <c r="Z126" s="18" t="str">
        <f>IF(OR($B126="",T126=""),"",MAX(0,MIN(100,100*(Settings!$G$9-T126)/(Settings!$G$9-Settings!$F$9))))</f>
        <v/>
      </c>
      <c r="AA126" s="18" t="str">
        <f>IF(OR($B126="",J126=""),"",MAX(0,MIN(100,100*(Settings!$G$10-J126)/(Settings!$G$10-Settings!$F$10))))</f>
        <v/>
      </c>
      <c r="AB126" s="18" t="str">
        <f>IF(OR($B126="",K126=""),"",MAX(0,MIN(100,100*(Settings!$G$11-K126)/(Settings!$G$11-Settings!$F$11))))</f>
        <v/>
      </c>
      <c r="AC126" s="18" t="str">
        <f>IF(OR($B126="",U126=""),"",MAX(0,MIN(100,100*(Settings!$G$12-U126)/(Settings!$G$12-Settings!$F$12))))</f>
        <v/>
      </c>
      <c r="AD126" s="18" t="str">
        <f>IF(OR($B126="",V126=""),"",MAX(0,MIN(100,100*(Settings!$G$13-V126)/(Settings!$G$13-Settings!$F$13))))</f>
        <v/>
      </c>
      <c r="AE126" s="17" t="str">
        <f>IF($B126="","",IF((IF(ISNUMBER(W126),Settings!$H$6,0)+IF(ISNUMBER(X126),Settings!$H$7,0)+IF(ISNUMBER(Y126),Settings!$H$8,0)+IF(ISNUMBER(Z126),Settings!$H$9,0)+IF(ISNUMBER(AA126),Settings!$H$10,0)+IF(ISNUMBER(AB126),Settings!$H$11,0)+IF(ISNUMBER(AC126),Settings!$H$12,0)+IF(ISNUMBER(AD126),Settings!$H$13,0))=0,"",ROUND((IF(ISNUMBER(W126),W126*Settings!$H$6,0)+IF(ISNUMBER(X126),X126*Settings!$H$7,0)+IF(ISNUMBER(Y126),Y126*Settings!$H$8,0)+IF(ISNUMBER(Z126),Z126*Settings!$H$9,0)+IF(ISNUMBER(AA126),AA126*Settings!$H$10,0)+IF(ISNUMBER(AB126),AB126*Settings!$H$11,0)+IF(ISNUMBER(AC126),AC126*Settings!$H$12,0)+IF(ISNUMBER(AD126),AD126*Settings!$H$13,0))/(IF(ISNUMBER(W126),Settings!$H$6,0)+IF(ISNUMBER(X126),Settings!$H$7,0)+IF(ISNUMBER(Y126),Settings!$H$8,0)+IF(ISNUMBER(Z126),Settings!$H$9,0)+IF(ISNUMBER(AA126),Settings!$H$10,0)+IF(ISNUMBER(AB126),Settings!$H$11,0)+IF(ISNUMBER(AC126),Settings!$H$12,0)+IF(ISNUMBER(AD126),Settings!$H$13,0)),0)))</f>
        <v/>
      </c>
      <c r="AF126" s="16" t="str">
        <f>IF(AE126="","",IF(AE126&gt;=Settings!$D$18,"Green",IF(AE126&gt;=Settings!$D$19,"Amber","Red")))</f>
        <v/>
      </c>
      <c r="AG126" s="18" t="str">
        <f t="shared" si="12"/>
        <v/>
      </c>
      <c r="AH126" s="19" t="str">
        <f t="shared" si="13"/>
        <v/>
      </c>
      <c r="AI126" s="25"/>
    </row>
    <row r="127" spans="1:35" x14ac:dyDescent="0.2">
      <c r="A127" s="12"/>
      <c r="B127" s="30"/>
      <c r="C127" s="16" t="str">
        <f>IF($B127="","",IFERROR(INDEX(Settings!$D$24:$D$48,MATCH($B127,Settings!$C$24:$C$48,0)),""))</f>
        <v/>
      </c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20" t="str">
        <f t="shared" si="7"/>
        <v/>
      </c>
      <c r="S127" s="21" t="str">
        <f t="shared" si="8"/>
        <v/>
      </c>
      <c r="T127" s="21" t="str">
        <f t="shared" si="9"/>
        <v/>
      </c>
      <c r="U127" s="20" t="str">
        <f t="shared" si="10"/>
        <v/>
      </c>
      <c r="V127" s="20" t="str">
        <f t="shared" si="11"/>
        <v/>
      </c>
      <c r="W127" s="18" t="str">
        <f>IF(OR($B127="",E127=""),"",MAX(0,MIN(100,100*(Settings!$G$6-E127)/(Settings!$G$6-Settings!$F$6))))</f>
        <v/>
      </c>
      <c r="X127" s="18" t="str">
        <f>IF(OR($B127="",R127=""),"",MAX(0,MIN(100,100*(Settings!$G$7-R127)/(Settings!$G$7-Settings!$F$7))))</f>
        <v/>
      </c>
      <c r="Y127" s="18" t="str">
        <f>IF(OR($B127="",S127=""),"",MAX(0,MIN(100,100*(Settings!$G$8-S127)/(Settings!$G$8-Settings!$F$8))))</f>
        <v/>
      </c>
      <c r="Z127" s="18" t="str">
        <f>IF(OR($B127="",T127=""),"",MAX(0,MIN(100,100*(Settings!$G$9-T127)/(Settings!$G$9-Settings!$F$9))))</f>
        <v/>
      </c>
      <c r="AA127" s="18" t="str">
        <f>IF(OR($B127="",J127=""),"",MAX(0,MIN(100,100*(Settings!$G$10-J127)/(Settings!$G$10-Settings!$F$10))))</f>
        <v/>
      </c>
      <c r="AB127" s="18" t="str">
        <f>IF(OR($B127="",K127=""),"",MAX(0,MIN(100,100*(Settings!$G$11-K127)/(Settings!$G$11-Settings!$F$11))))</f>
        <v/>
      </c>
      <c r="AC127" s="18" t="str">
        <f>IF(OR($B127="",U127=""),"",MAX(0,MIN(100,100*(Settings!$G$12-U127)/(Settings!$G$12-Settings!$F$12))))</f>
        <v/>
      </c>
      <c r="AD127" s="18" t="str">
        <f>IF(OR($B127="",V127=""),"",MAX(0,MIN(100,100*(Settings!$G$13-V127)/(Settings!$G$13-Settings!$F$13))))</f>
        <v/>
      </c>
      <c r="AE127" s="17" t="str">
        <f>IF($B127="","",IF((IF(ISNUMBER(W127),Settings!$H$6,0)+IF(ISNUMBER(X127),Settings!$H$7,0)+IF(ISNUMBER(Y127),Settings!$H$8,0)+IF(ISNUMBER(Z127),Settings!$H$9,0)+IF(ISNUMBER(AA127),Settings!$H$10,0)+IF(ISNUMBER(AB127),Settings!$H$11,0)+IF(ISNUMBER(AC127),Settings!$H$12,0)+IF(ISNUMBER(AD127),Settings!$H$13,0))=0,"",ROUND((IF(ISNUMBER(W127),W127*Settings!$H$6,0)+IF(ISNUMBER(X127),X127*Settings!$H$7,0)+IF(ISNUMBER(Y127),Y127*Settings!$H$8,0)+IF(ISNUMBER(Z127),Z127*Settings!$H$9,0)+IF(ISNUMBER(AA127),AA127*Settings!$H$10,0)+IF(ISNUMBER(AB127),AB127*Settings!$H$11,0)+IF(ISNUMBER(AC127),AC127*Settings!$H$12,0)+IF(ISNUMBER(AD127),AD127*Settings!$H$13,0))/(IF(ISNUMBER(W127),Settings!$H$6,0)+IF(ISNUMBER(X127),Settings!$H$7,0)+IF(ISNUMBER(Y127),Settings!$H$8,0)+IF(ISNUMBER(Z127),Settings!$H$9,0)+IF(ISNUMBER(AA127),Settings!$H$10,0)+IF(ISNUMBER(AB127),Settings!$H$11,0)+IF(ISNUMBER(AC127),Settings!$H$12,0)+IF(ISNUMBER(AD127),Settings!$H$13,0)),0)))</f>
        <v/>
      </c>
      <c r="AF127" s="16" t="str">
        <f>IF(AE127="","",IF(AE127&gt;=Settings!$D$18,"Green",IF(AE127&gt;=Settings!$D$19,"Amber","Red")))</f>
        <v/>
      </c>
      <c r="AG127" s="18" t="str">
        <f t="shared" si="12"/>
        <v/>
      </c>
      <c r="AH127" s="19" t="str">
        <f t="shared" si="13"/>
        <v/>
      </c>
      <c r="AI127" s="25"/>
    </row>
    <row r="128" spans="1:35" x14ac:dyDescent="0.2">
      <c r="A128" s="12"/>
      <c r="B128" s="30"/>
      <c r="C128" s="16" t="str">
        <f>IF($B128="","",IFERROR(INDEX(Settings!$D$24:$D$48,MATCH($B128,Settings!$C$24:$C$48,0)),""))</f>
        <v/>
      </c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20" t="str">
        <f t="shared" si="7"/>
        <v/>
      </c>
      <c r="S128" s="21" t="str">
        <f t="shared" si="8"/>
        <v/>
      </c>
      <c r="T128" s="21" t="str">
        <f t="shared" si="9"/>
        <v/>
      </c>
      <c r="U128" s="20" t="str">
        <f t="shared" si="10"/>
        <v/>
      </c>
      <c r="V128" s="20" t="str">
        <f t="shared" si="11"/>
        <v/>
      </c>
      <c r="W128" s="18" t="str">
        <f>IF(OR($B128="",E128=""),"",MAX(0,MIN(100,100*(Settings!$G$6-E128)/(Settings!$G$6-Settings!$F$6))))</f>
        <v/>
      </c>
      <c r="X128" s="18" t="str">
        <f>IF(OR($B128="",R128=""),"",MAX(0,MIN(100,100*(Settings!$G$7-R128)/(Settings!$G$7-Settings!$F$7))))</f>
        <v/>
      </c>
      <c r="Y128" s="18" t="str">
        <f>IF(OR($B128="",S128=""),"",MAX(0,MIN(100,100*(Settings!$G$8-S128)/(Settings!$G$8-Settings!$F$8))))</f>
        <v/>
      </c>
      <c r="Z128" s="18" t="str">
        <f>IF(OR($B128="",T128=""),"",MAX(0,MIN(100,100*(Settings!$G$9-T128)/(Settings!$G$9-Settings!$F$9))))</f>
        <v/>
      </c>
      <c r="AA128" s="18" t="str">
        <f>IF(OR($B128="",J128=""),"",MAX(0,MIN(100,100*(Settings!$G$10-J128)/(Settings!$G$10-Settings!$F$10))))</f>
        <v/>
      </c>
      <c r="AB128" s="18" t="str">
        <f>IF(OR($B128="",K128=""),"",MAX(0,MIN(100,100*(Settings!$G$11-K128)/(Settings!$G$11-Settings!$F$11))))</f>
        <v/>
      </c>
      <c r="AC128" s="18" t="str">
        <f>IF(OR($B128="",U128=""),"",MAX(0,MIN(100,100*(Settings!$G$12-U128)/(Settings!$G$12-Settings!$F$12))))</f>
        <v/>
      </c>
      <c r="AD128" s="18" t="str">
        <f>IF(OR($B128="",V128=""),"",MAX(0,MIN(100,100*(Settings!$G$13-V128)/(Settings!$G$13-Settings!$F$13))))</f>
        <v/>
      </c>
      <c r="AE128" s="17" t="str">
        <f>IF($B128="","",IF((IF(ISNUMBER(W128),Settings!$H$6,0)+IF(ISNUMBER(X128),Settings!$H$7,0)+IF(ISNUMBER(Y128),Settings!$H$8,0)+IF(ISNUMBER(Z128),Settings!$H$9,0)+IF(ISNUMBER(AA128),Settings!$H$10,0)+IF(ISNUMBER(AB128),Settings!$H$11,0)+IF(ISNUMBER(AC128),Settings!$H$12,0)+IF(ISNUMBER(AD128),Settings!$H$13,0))=0,"",ROUND((IF(ISNUMBER(W128),W128*Settings!$H$6,0)+IF(ISNUMBER(X128),X128*Settings!$H$7,0)+IF(ISNUMBER(Y128),Y128*Settings!$H$8,0)+IF(ISNUMBER(Z128),Z128*Settings!$H$9,0)+IF(ISNUMBER(AA128),AA128*Settings!$H$10,0)+IF(ISNUMBER(AB128),AB128*Settings!$H$11,0)+IF(ISNUMBER(AC128),AC128*Settings!$H$12,0)+IF(ISNUMBER(AD128),AD128*Settings!$H$13,0))/(IF(ISNUMBER(W128),Settings!$H$6,0)+IF(ISNUMBER(X128),Settings!$H$7,0)+IF(ISNUMBER(Y128),Settings!$H$8,0)+IF(ISNUMBER(Z128),Settings!$H$9,0)+IF(ISNUMBER(AA128),Settings!$H$10,0)+IF(ISNUMBER(AB128),Settings!$H$11,0)+IF(ISNUMBER(AC128),Settings!$H$12,0)+IF(ISNUMBER(AD128),Settings!$H$13,0)),0)))</f>
        <v/>
      </c>
      <c r="AF128" s="16" t="str">
        <f>IF(AE128="","",IF(AE128&gt;=Settings!$D$18,"Green",IF(AE128&gt;=Settings!$D$19,"Amber","Red")))</f>
        <v/>
      </c>
      <c r="AG128" s="18" t="str">
        <f t="shared" si="12"/>
        <v/>
      </c>
      <c r="AH128" s="19" t="str">
        <f t="shared" si="13"/>
        <v/>
      </c>
      <c r="AI128" s="25"/>
    </row>
    <row r="129" spans="1:35" x14ac:dyDescent="0.2">
      <c r="A129" s="12"/>
      <c r="B129" s="30"/>
      <c r="C129" s="16" t="str">
        <f>IF($B129="","",IFERROR(INDEX(Settings!$D$24:$D$48,MATCH($B129,Settings!$C$24:$C$48,0)),""))</f>
        <v/>
      </c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20" t="str">
        <f t="shared" si="7"/>
        <v/>
      </c>
      <c r="S129" s="21" t="str">
        <f t="shared" si="8"/>
        <v/>
      </c>
      <c r="T129" s="21" t="str">
        <f t="shared" si="9"/>
        <v/>
      </c>
      <c r="U129" s="20" t="str">
        <f t="shared" si="10"/>
        <v/>
      </c>
      <c r="V129" s="20" t="str">
        <f t="shared" si="11"/>
        <v/>
      </c>
      <c r="W129" s="18" t="str">
        <f>IF(OR($B129="",E129=""),"",MAX(0,MIN(100,100*(Settings!$G$6-E129)/(Settings!$G$6-Settings!$F$6))))</f>
        <v/>
      </c>
      <c r="X129" s="18" t="str">
        <f>IF(OR($B129="",R129=""),"",MAX(0,MIN(100,100*(Settings!$G$7-R129)/(Settings!$G$7-Settings!$F$7))))</f>
        <v/>
      </c>
      <c r="Y129" s="18" t="str">
        <f>IF(OR($B129="",S129=""),"",MAX(0,MIN(100,100*(Settings!$G$8-S129)/(Settings!$G$8-Settings!$F$8))))</f>
        <v/>
      </c>
      <c r="Z129" s="18" t="str">
        <f>IF(OR($B129="",T129=""),"",MAX(0,MIN(100,100*(Settings!$G$9-T129)/(Settings!$G$9-Settings!$F$9))))</f>
        <v/>
      </c>
      <c r="AA129" s="18" t="str">
        <f>IF(OR($B129="",J129=""),"",MAX(0,MIN(100,100*(Settings!$G$10-J129)/(Settings!$G$10-Settings!$F$10))))</f>
        <v/>
      </c>
      <c r="AB129" s="18" t="str">
        <f>IF(OR($B129="",K129=""),"",MAX(0,MIN(100,100*(Settings!$G$11-K129)/(Settings!$G$11-Settings!$F$11))))</f>
        <v/>
      </c>
      <c r="AC129" s="18" t="str">
        <f>IF(OR($B129="",U129=""),"",MAX(0,MIN(100,100*(Settings!$G$12-U129)/(Settings!$G$12-Settings!$F$12))))</f>
        <v/>
      </c>
      <c r="AD129" s="18" t="str">
        <f>IF(OR($B129="",V129=""),"",MAX(0,MIN(100,100*(Settings!$G$13-V129)/(Settings!$G$13-Settings!$F$13))))</f>
        <v/>
      </c>
      <c r="AE129" s="17" t="str">
        <f>IF($B129="","",IF((IF(ISNUMBER(W129),Settings!$H$6,0)+IF(ISNUMBER(X129),Settings!$H$7,0)+IF(ISNUMBER(Y129),Settings!$H$8,0)+IF(ISNUMBER(Z129),Settings!$H$9,0)+IF(ISNUMBER(AA129),Settings!$H$10,0)+IF(ISNUMBER(AB129),Settings!$H$11,0)+IF(ISNUMBER(AC129),Settings!$H$12,0)+IF(ISNUMBER(AD129),Settings!$H$13,0))=0,"",ROUND((IF(ISNUMBER(W129),W129*Settings!$H$6,0)+IF(ISNUMBER(X129),X129*Settings!$H$7,0)+IF(ISNUMBER(Y129),Y129*Settings!$H$8,0)+IF(ISNUMBER(Z129),Z129*Settings!$H$9,0)+IF(ISNUMBER(AA129),AA129*Settings!$H$10,0)+IF(ISNUMBER(AB129),AB129*Settings!$H$11,0)+IF(ISNUMBER(AC129),AC129*Settings!$H$12,0)+IF(ISNUMBER(AD129),AD129*Settings!$H$13,0))/(IF(ISNUMBER(W129),Settings!$H$6,0)+IF(ISNUMBER(X129),Settings!$H$7,0)+IF(ISNUMBER(Y129),Settings!$H$8,0)+IF(ISNUMBER(Z129),Settings!$H$9,0)+IF(ISNUMBER(AA129),Settings!$H$10,0)+IF(ISNUMBER(AB129),Settings!$H$11,0)+IF(ISNUMBER(AC129),Settings!$H$12,0)+IF(ISNUMBER(AD129),Settings!$H$13,0)),0)))</f>
        <v/>
      </c>
      <c r="AF129" s="16" t="str">
        <f>IF(AE129="","",IF(AE129&gt;=Settings!$D$18,"Green",IF(AE129&gt;=Settings!$D$19,"Amber","Red")))</f>
        <v/>
      </c>
      <c r="AG129" s="18" t="str">
        <f t="shared" si="12"/>
        <v/>
      </c>
      <c r="AH129" s="19" t="str">
        <f t="shared" si="13"/>
        <v/>
      </c>
      <c r="AI129" s="25"/>
    </row>
    <row r="130" spans="1:35" x14ac:dyDescent="0.2">
      <c r="A130" s="12"/>
      <c r="B130" s="30"/>
      <c r="C130" s="16" t="str">
        <f>IF($B130="","",IFERROR(INDEX(Settings!$D$24:$D$48,MATCH($B130,Settings!$C$24:$C$48,0)),""))</f>
        <v/>
      </c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20" t="str">
        <f t="shared" si="7"/>
        <v/>
      </c>
      <c r="S130" s="21" t="str">
        <f t="shared" si="8"/>
        <v/>
      </c>
      <c r="T130" s="21" t="str">
        <f t="shared" si="9"/>
        <v/>
      </c>
      <c r="U130" s="20" t="str">
        <f t="shared" si="10"/>
        <v/>
      </c>
      <c r="V130" s="20" t="str">
        <f t="shared" si="11"/>
        <v/>
      </c>
      <c r="W130" s="18" t="str">
        <f>IF(OR($B130="",E130=""),"",MAX(0,MIN(100,100*(Settings!$G$6-E130)/(Settings!$G$6-Settings!$F$6))))</f>
        <v/>
      </c>
      <c r="X130" s="18" t="str">
        <f>IF(OR($B130="",R130=""),"",MAX(0,MIN(100,100*(Settings!$G$7-R130)/(Settings!$G$7-Settings!$F$7))))</f>
        <v/>
      </c>
      <c r="Y130" s="18" t="str">
        <f>IF(OR($B130="",S130=""),"",MAX(0,MIN(100,100*(Settings!$G$8-S130)/(Settings!$G$8-Settings!$F$8))))</f>
        <v/>
      </c>
      <c r="Z130" s="18" t="str">
        <f>IF(OR($B130="",T130=""),"",MAX(0,MIN(100,100*(Settings!$G$9-T130)/(Settings!$G$9-Settings!$F$9))))</f>
        <v/>
      </c>
      <c r="AA130" s="18" t="str">
        <f>IF(OR($B130="",J130=""),"",MAX(0,MIN(100,100*(Settings!$G$10-J130)/(Settings!$G$10-Settings!$F$10))))</f>
        <v/>
      </c>
      <c r="AB130" s="18" t="str">
        <f>IF(OR($B130="",K130=""),"",MAX(0,MIN(100,100*(Settings!$G$11-K130)/(Settings!$G$11-Settings!$F$11))))</f>
        <v/>
      </c>
      <c r="AC130" s="18" t="str">
        <f>IF(OR($B130="",U130=""),"",MAX(0,MIN(100,100*(Settings!$G$12-U130)/(Settings!$G$12-Settings!$F$12))))</f>
        <v/>
      </c>
      <c r="AD130" s="18" t="str">
        <f>IF(OR($B130="",V130=""),"",MAX(0,MIN(100,100*(Settings!$G$13-V130)/(Settings!$G$13-Settings!$F$13))))</f>
        <v/>
      </c>
      <c r="AE130" s="17" t="str">
        <f>IF($B130="","",IF((IF(ISNUMBER(W130),Settings!$H$6,0)+IF(ISNUMBER(X130),Settings!$H$7,0)+IF(ISNUMBER(Y130),Settings!$H$8,0)+IF(ISNUMBER(Z130),Settings!$H$9,0)+IF(ISNUMBER(AA130),Settings!$H$10,0)+IF(ISNUMBER(AB130),Settings!$H$11,0)+IF(ISNUMBER(AC130),Settings!$H$12,0)+IF(ISNUMBER(AD130),Settings!$H$13,0))=0,"",ROUND((IF(ISNUMBER(W130),W130*Settings!$H$6,0)+IF(ISNUMBER(X130),X130*Settings!$H$7,0)+IF(ISNUMBER(Y130),Y130*Settings!$H$8,0)+IF(ISNUMBER(Z130),Z130*Settings!$H$9,0)+IF(ISNUMBER(AA130),AA130*Settings!$H$10,0)+IF(ISNUMBER(AB130),AB130*Settings!$H$11,0)+IF(ISNUMBER(AC130),AC130*Settings!$H$12,0)+IF(ISNUMBER(AD130),AD130*Settings!$H$13,0))/(IF(ISNUMBER(W130),Settings!$H$6,0)+IF(ISNUMBER(X130),Settings!$H$7,0)+IF(ISNUMBER(Y130),Settings!$H$8,0)+IF(ISNUMBER(Z130),Settings!$H$9,0)+IF(ISNUMBER(AA130),Settings!$H$10,0)+IF(ISNUMBER(AB130),Settings!$H$11,0)+IF(ISNUMBER(AC130),Settings!$H$12,0)+IF(ISNUMBER(AD130),Settings!$H$13,0)),0)))</f>
        <v/>
      </c>
      <c r="AF130" s="16" t="str">
        <f>IF(AE130="","",IF(AE130&gt;=Settings!$D$18,"Green",IF(AE130&gt;=Settings!$D$19,"Amber","Red")))</f>
        <v/>
      </c>
      <c r="AG130" s="18" t="str">
        <f t="shared" si="12"/>
        <v/>
      </c>
      <c r="AH130" s="19" t="str">
        <f t="shared" si="13"/>
        <v/>
      </c>
      <c r="AI130" s="25"/>
    </row>
    <row r="131" spans="1:35" x14ac:dyDescent="0.2">
      <c r="A131" s="12"/>
      <c r="B131" s="30"/>
      <c r="C131" s="16" t="str">
        <f>IF($B131="","",IFERROR(INDEX(Settings!$D$24:$D$48,MATCH($B131,Settings!$C$24:$C$48,0)),""))</f>
        <v/>
      </c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20" t="str">
        <f t="shared" si="7"/>
        <v/>
      </c>
      <c r="S131" s="21" t="str">
        <f t="shared" si="8"/>
        <v/>
      </c>
      <c r="T131" s="21" t="str">
        <f t="shared" si="9"/>
        <v/>
      </c>
      <c r="U131" s="20" t="str">
        <f t="shared" si="10"/>
        <v/>
      </c>
      <c r="V131" s="20" t="str">
        <f t="shared" si="11"/>
        <v/>
      </c>
      <c r="W131" s="18" t="str">
        <f>IF(OR($B131="",E131=""),"",MAX(0,MIN(100,100*(Settings!$G$6-E131)/(Settings!$G$6-Settings!$F$6))))</f>
        <v/>
      </c>
      <c r="X131" s="18" t="str">
        <f>IF(OR($B131="",R131=""),"",MAX(0,MIN(100,100*(Settings!$G$7-R131)/(Settings!$G$7-Settings!$F$7))))</f>
        <v/>
      </c>
      <c r="Y131" s="18" t="str">
        <f>IF(OR($B131="",S131=""),"",MAX(0,MIN(100,100*(Settings!$G$8-S131)/(Settings!$G$8-Settings!$F$8))))</f>
        <v/>
      </c>
      <c r="Z131" s="18" t="str">
        <f>IF(OR($B131="",T131=""),"",MAX(0,MIN(100,100*(Settings!$G$9-T131)/(Settings!$G$9-Settings!$F$9))))</f>
        <v/>
      </c>
      <c r="AA131" s="18" t="str">
        <f>IF(OR($B131="",J131=""),"",MAX(0,MIN(100,100*(Settings!$G$10-J131)/(Settings!$G$10-Settings!$F$10))))</f>
        <v/>
      </c>
      <c r="AB131" s="18" t="str">
        <f>IF(OR($B131="",K131=""),"",MAX(0,MIN(100,100*(Settings!$G$11-K131)/(Settings!$G$11-Settings!$F$11))))</f>
        <v/>
      </c>
      <c r="AC131" s="18" t="str">
        <f>IF(OR($B131="",U131=""),"",MAX(0,MIN(100,100*(Settings!$G$12-U131)/(Settings!$G$12-Settings!$F$12))))</f>
        <v/>
      </c>
      <c r="AD131" s="18" t="str">
        <f>IF(OR($B131="",V131=""),"",MAX(0,MIN(100,100*(Settings!$G$13-V131)/(Settings!$G$13-Settings!$F$13))))</f>
        <v/>
      </c>
      <c r="AE131" s="17" t="str">
        <f>IF($B131="","",IF((IF(ISNUMBER(W131),Settings!$H$6,0)+IF(ISNUMBER(X131),Settings!$H$7,0)+IF(ISNUMBER(Y131),Settings!$H$8,0)+IF(ISNUMBER(Z131),Settings!$H$9,0)+IF(ISNUMBER(AA131),Settings!$H$10,0)+IF(ISNUMBER(AB131),Settings!$H$11,0)+IF(ISNUMBER(AC131),Settings!$H$12,0)+IF(ISNUMBER(AD131),Settings!$H$13,0))=0,"",ROUND((IF(ISNUMBER(W131),W131*Settings!$H$6,0)+IF(ISNUMBER(X131),X131*Settings!$H$7,0)+IF(ISNUMBER(Y131),Y131*Settings!$H$8,0)+IF(ISNUMBER(Z131),Z131*Settings!$H$9,0)+IF(ISNUMBER(AA131),AA131*Settings!$H$10,0)+IF(ISNUMBER(AB131),AB131*Settings!$H$11,0)+IF(ISNUMBER(AC131),AC131*Settings!$H$12,0)+IF(ISNUMBER(AD131),AD131*Settings!$H$13,0))/(IF(ISNUMBER(W131),Settings!$H$6,0)+IF(ISNUMBER(X131),Settings!$H$7,0)+IF(ISNUMBER(Y131),Settings!$H$8,0)+IF(ISNUMBER(Z131),Settings!$H$9,0)+IF(ISNUMBER(AA131),Settings!$H$10,0)+IF(ISNUMBER(AB131),Settings!$H$11,0)+IF(ISNUMBER(AC131),Settings!$H$12,0)+IF(ISNUMBER(AD131),Settings!$H$13,0)),0)))</f>
        <v/>
      </c>
      <c r="AF131" s="16" t="str">
        <f>IF(AE131="","",IF(AE131&gt;=Settings!$D$18,"Green",IF(AE131&gt;=Settings!$D$19,"Amber","Red")))</f>
        <v/>
      </c>
      <c r="AG131" s="18" t="str">
        <f t="shared" si="12"/>
        <v/>
      </c>
      <c r="AH131" s="19" t="str">
        <f t="shared" si="13"/>
        <v/>
      </c>
      <c r="AI131" s="25"/>
    </row>
    <row r="132" spans="1:35" x14ac:dyDescent="0.2">
      <c r="A132" s="12"/>
      <c r="B132" s="30"/>
      <c r="C132" s="16" t="str">
        <f>IF($B132="","",IFERROR(INDEX(Settings!$D$24:$D$48,MATCH($B132,Settings!$C$24:$C$48,0)),""))</f>
        <v/>
      </c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20" t="str">
        <f t="shared" si="7"/>
        <v/>
      </c>
      <c r="S132" s="21" t="str">
        <f t="shared" si="8"/>
        <v/>
      </c>
      <c r="T132" s="21" t="str">
        <f t="shared" si="9"/>
        <v/>
      </c>
      <c r="U132" s="20" t="str">
        <f t="shared" si="10"/>
        <v/>
      </c>
      <c r="V132" s="20" t="str">
        <f t="shared" si="11"/>
        <v/>
      </c>
      <c r="W132" s="18" t="str">
        <f>IF(OR($B132="",E132=""),"",MAX(0,MIN(100,100*(Settings!$G$6-E132)/(Settings!$G$6-Settings!$F$6))))</f>
        <v/>
      </c>
      <c r="X132" s="18" t="str">
        <f>IF(OR($B132="",R132=""),"",MAX(0,MIN(100,100*(Settings!$G$7-R132)/(Settings!$G$7-Settings!$F$7))))</f>
        <v/>
      </c>
      <c r="Y132" s="18" t="str">
        <f>IF(OR($B132="",S132=""),"",MAX(0,MIN(100,100*(Settings!$G$8-S132)/(Settings!$G$8-Settings!$F$8))))</f>
        <v/>
      </c>
      <c r="Z132" s="18" t="str">
        <f>IF(OR($B132="",T132=""),"",MAX(0,MIN(100,100*(Settings!$G$9-T132)/(Settings!$G$9-Settings!$F$9))))</f>
        <v/>
      </c>
      <c r="AA132" s="18" t="str">
        <f>IF(OR($B132="",J132=""),"",MAX(0,MIN(100,100*(Settings!$G$10-J132)/(Settings!$G$10-Settings!$F$10))))</f>
        <v/>
      </c>
      <c r="AB132" s="18" t="str">
        <f>IF(OR($B132="",K132=""),"",MAX(0,MIN(100,100*(Settings!$G$11-K132)/(Settings!$G$11-Settings!$F$11))))</f>
        <v/>
      </c>
      <c r="AC132" s="18" t="str">
        <f>IF(OR($B132="",U132=""),"",MAX(0,MIN(100,100*(Settings!$G$12-U132)/(Settings!$G$12-Settings!$F$12))))</f>
        <v/>
      </c>
      <c r="AD132" s="18" t="str">
        <f>IF(OR($B132="",V132=""),"",MAX(0,MIN(100,100*(Settings!$G$13-V132)/(Settings!$G$13-Settings!$F$13))))</f>
        <v/>
      </c>
      <c r="AE132" s="17" t="str">
        <f>IF($B132="","",IF((IF(ISNUMBER(W132),Settings!$H$6,0)+IF(ISNUMBER(X132),Settings!$H$7,0)+IF(ISNUMBER(Y132),Settings!$H$8,0)+IF(ISNUMBER(Z132),Settings!$H$9,0)+IF(ISNUMBER(AA132),Settings!$H$10,0)+IF(ISNUMBER(AB132),Settings!$H$11,0)+IF(ISNUMBER(AC132),Settings!$H$12,0)+IF(ISNUMBER(AD132),Settings!$H$13,0))=0,"",ROUND((IF(ISNUMBER(W132),W132*Settings!$H$6,0)+IF(ISNUMBER(X132),X132*Settings!$H$7,0)+IF(ISNUMBER(Y132),Y132*Settings!$H$8,0)+IF(ISNUMBER(Z132),Z132*Settings!$H$9,0)+IF(ISNUMBER(AA132),AA132*Settings!$H$10,0)+IF(ISNUMBER(AB132),AB132*Settings!$H$11,0)+IF(ISNUMBER(AC132),AC132*Settings!$H$12,0)+IF(ISNUMBER(AD132),AD132*Settings!$H$13,0))/(IF(ISNUMBER(W132),Settings!$H$6,0)+IF(ISNUMBER(X132),Settings!$H$7,0)+IF(ISNUMBER(Y132),Settings!$H$8,0)+IF(ISNUMBER(Z132),Settings!$H$9,0)+IF(ISNUMBER(AA132),Settings!$H$10,0)+IF(ISNUMBER(AB132),Settings!$H$11,0)+IF(ISNUMBER(AC132),Settings!$H$12,0)+IF(ISNUMBER(AD132),Settings!$H$13,0)),0)))</f>
        <v/>
      </c>
      <c r="AF132" s="16" t="str">
        <f>IF(AE132="","",IF(AE132&gt;=Settings!$D$18,"Green",IF(AE132&gt;=Settings!$D$19,"Amber","Red")))</f>
        <v/>
      </c>
      <c r="AG132" s="18" t="str">
        <f t="shared" si="12"/>
        <v/>
      </c>
      <c r="AH132" s="19" t="str">
        <f t="shared" si="13"/>
        <v/>
      </c>
      <c r="AI132" s="25"/>
    </row>
    <row r="133" spans="1:35" x14ac:dyDescent="0.2">
      <c r="A133" s="12"/>
      <c r="B133" s="30"/>
      <c r="C133" s="16" t="str">
        <f>IF($B133="","",IFERROR(INDEX(Settings!$D$24:$D$48,MATCH($B133,Settings!$C$24:$C$48,0)),""))</f>
        <v/>
      </c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20" t="str">
        <f t="shared" si="7"/>
        <v/>
      </c>
      <c r="S133" s="21" t="str">
        <f t="shared" si="8"/>
        <v/>
      </c>
      <c r="T133" s="21" t="str">
        <f t="shared" si="9"/>
        <v/>
      </c>
      <c r="U133" s="20" t="str">
        <f t="shared" si="10"/>
        <v/>
      </c>
      <c r="V133" s="20" t="str">
        <f t="shared" si="11"/>
        <v/>
      </c>
      <c r="W133" s="18" t="str">
        <f>IF(OR($B133="",E133=""),"",MAX(0,MIN(100,100*(Settings!$G$6-E133)/(Settings!$G$6-Settings!$F$6))))</f>
        <v/>
      </c>
      <c r="X133" s="18" t="str">
        <f>IF(OR($B133="",R133=""),"",MAX(0,MIN(100,100*(Settings!$G$7-R133)/(Settings!$G$7-Settings!$F$7))))</f>
        <v/>
      </c>
      <c r="Y133" s="18" t="str">
        <f>IF(OR($B133="",S133=""),"",MAX(0,MIN(100,100*(Settings!$G$8-S133)/(Settings!$G$8-Settings!$F$8))))</f>
        <v/>
      </c>
      <c r="Z133" s="18" t="str">
        <f>IF(OR($B133="",T133=""),"",MAX(0,MIN(100,100*(Settings!$G$9-T133)/(Settings!$G$9-Settings!$F$9))))</f>
        <v/>
      </c>
      <c r="AA133" s="18" t="str">
        <f>IF(OR($B133="",J133=""),"",MAX(0,MIN(100,100*(Settings!$G$10-J133)/(Settings!$G$10-Settings!$F$10))))</f>
        <v/>
      </c>
      <c r="AB133" s="18" t="str">
        <f>IF(OR($B133="",K133=""),"",MAX(0,MIN(100,100*(Settings!$G$11-K133)/(Settings!$G$11-Settings!$F$11))))</f>
        <v/>
      </c>
      <c r="AC133" s="18" t="str">
        <f>IF(OR($B133="",U133=""),"",MAX(0,MIN(100,100*(Settings!$G$12-U133)/(Settings!$G$12-Settings!$F$12))))</f>
        <v/>
      </c>
      <c r="AD133" s="18" t="str">
        <f>IF(OR($B133="",V133=""),"",MAX(0,MIN(100,100*(Settings!$G$13-V133)/(Settings!$G$13-Settings!$F$13))))</f>
        <v/>
      </c>
      <c r="AE133" s="17" t="str">
        <f>IF($B133="","",IF((IF(ISNUMBER(W133),Settings!$H$6,0)+IF(ISNUMBER(X133),Settings!$H$7,0)+IF(ISNUMBER(Y133),Settings!$H$8,0)+IF(ISNUMBER(Z133),Settings!$H$9,0)+IF(ISNUMBER(AA133),Settings!$H$10,0)+IF(ISNUMBER(AB133),Settings!$H$11,0)+IF(ISNUMBER(AC133),Settings!$H$12,0)+IF(ISNUMBER(AD133),Settings!$H$13,0))=0,"",ROUND((IF(ISNUMBER(W133),W133*Settings!$H$6,0)+IF(ISNUMBER(X133),X133*Settings!$H$7,0)+IF(ISNUMBER(Y133),Y133*Settings!$H$8,0)+IF(ISNUMBER(Z133),Z133*Settings!$H$9,0)+IF(ISNUMBER(AA133),AA133*Settings!$H$10,0)+IF(ISNUMBER(AB133),AB133*Settings!$H$11,0)+IF(ISNUMBER(AC133),AC133*Settings!$H$12,0)+IF(ISNUMBER(AD133),AD133*Settings!$H$13,0))/(IF(ISNUMBER(W133),Settings!$H$6,0)+IF(ISNUMBER(X133),Settings!$H$7,0)+IF(ISNUMBER(Y133),Settings!$H$8,0)+IF(ISNUMBER(Z133),Settings!$H$9,0)+IF(ISNUMBER(AA133),Settings!$H$10,0)+IF(ISNUMBER(AB133),Settings!$H$11,0)+IF(ISNUMBER(AC133),Settings!$H$12,0)+IF(ISNUMBER(AD133),Settings!$H$13,0)),0)))</f>
        <v/>
      </c>
      <c r="AF133" s="16" t="str">
        <f>IF(AE133="","",IF(AE133&gt;=Settings!$D$18,"Green",IF(AE133&gt;=Settings!$D$19,"Amber","Red")))</f>
        <v/>
      </c>
      <c r="AG133" s="18" t="str">
        <f t="shared" si="12"/>
        <v/>
      </c>
      <c r="AH133" s="19" t="str">
        <f t="shared" si="13"/>
        <v/>
      </c>
      <c r="AI133" s="25"/>
    </row>
    <row r="134" spans="1:35" x14ac:dyDescent="0.2">
      <c r="A134" s="12"/>
      <c r="B134" s="30"/>
      <c r="C134" s="16" t="str">
        <f>IF($B134="","",IFERROR(INDEX(Settings!$D$24:$D$48,MATCH($B134,Settings!$C$24:$C$48,0)),""))</f>
        <v/>
      </c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20" t="str">
        <f t="shared" ref="R134:R197" si="14">IF(OR($B134="",N(F134)=0,G134=""),"",G134/F134)</f>
        <v/>
      </c>
      <c r="S134" s="21" t="str">
        <f t="shared" ref="S134:S197" si="15">IF(OR($B134="",N(D134)=0,H134=""),"",H134/D134*100)</f>
        <v/>
      </c>
      <c r="T134" s="21" t="str">
        <f t="shared" ref="T134:T197" si="16">IF(OR($B134="",N(D134)=0,I134=""),"",I134/D134*100)</f>
        <v/>
      </c>
      <c r="U134" s="20" t="str">
        <f t="shared" ref="U134:U197" si="17">IF(OR($B134="",N(L134)=0,M134=""),"",M134/L134)</f>
        <v/>
      </c>
      <c r="V134" s="20" t="str">
        <f t="shared" ref="V134:V197" si="18">IF(OR($B134="",N(N134)=0,O134=""),"",O134/N134)</f>
        <v/>
      </c>
      <c r="W134" s="18" t="str">
        <f>IF(OR($B134="",E134=""),"",MAX(0,MIN(100,100*(Settings!$G$6-E134)/(Settings!$G$6-Settings!$F$6))))</f>
        <v/>
      </c>
      <c r="X134" s="18" t="str">
        <f>IF(OR($B134="",R134=""),"",MAX(0,MIN(100,100*(Settings!$G$7-R134)/(Settings!$G$7-Settings!$F$7))))</f>
        <v/>
      </c>
      <c r="Y134" s="18" t="str">
        <f>IF(OR($B134="",S134=""),"",MAX(0,MIN(100,100*(Settings!$G$8-S134)/(Settings!$G$8-Settings!$F$8))))</f>
        <v/>
      </c>
      <c r="Z134" s="18" t="str">
        <f>IF(OR($B134="",T134=""),"",MAX(0,MIN(100,100*(Settings!$G$9-T134)/(Settings!$G$9-Settings!$F$9))))</f>
        <v/>
      </c>
      <c r="AA134" s="18" t="str">
        <f>IF(OR($B134="",J134=""),"",MAX(0,MIN(100,100*(Settings!$G$10-J134)/(Settings!$G$10-Settings!$F$10))))</f>
        <v/>
      </c>
      <c r="AB134" s="18" t="str">
        <f>IF(OR($B134="",K134=""),"",MAX(0,MIN(100,100*(Settings!$G$11-K134)/(Settings!$G$11-Settings!$F$11))))</f>
        <v/>
      </c>
      <c r="AC134" s="18" t="str">
        <f>IF(OR($B134="",U134=""),"",MAX(0,MIN(100,100*(Settings!$G$12-U134)/(Settings!$G$12-Settings!$F$12))))</f>
        <v/>
      </c>
      <c r="AD134" s="18" t="str">
        <f>IF(OR($B134="",V134=""),"",MAX(0,MIN(100,100*(Settings!$G$13-V134)/(Settings!$G$13-Settings!$F$13))))</f>
        <v/>
      </c>
      <c r="AE134" s="17" t="str">
        <f>IF($B134="","",IF((IF(ISNUMBER(W134),Settings!$H$6,0)+IF(ISNUMBER(X134),Settings!$H$7,0)+IF(ISNUMBER(Y134),Settings!$H$8,0)+IF(ISNUMBER(Z134),Settings!$H$9,0)+IF(ISNUMBER(AA134),Settings!$H$10,0)+IF(ISNUMBER(AB134),Settings!$H$11,0)+IF(ISNUMBER(AC134),Settings!$H$12,0)+IF(ISNUMBER(AD134),Settings!$H$13,0))=0,"",ROUND((IF(ISNUMBER(W134),W134*Settings!$H$6,0)+IF(ISNUMBER(X134),X134*Settings!$H$7,0)+IF(ISNUMBER(Y134),Y134*Settings!$H$8,0)+IF(ISNUMBER(Z134),Z134*Settings!$H$9,0)+IF(ISNUMBER(AA134),AA134*Settings!$H$10,0)+IF(ISNUMBER(AB134),AB134*Settings!$H$11,0)+IF(ISNUMBER(AC134),AC134*Settings!$H$12,0)+IF(ISNUMBER(AD134),AD134*Settings!$H$13,0))/(IF(ISNUMBER(W134),Settings!$H$6,0)+IF(ISNUMBER(X134),Settings!$H$7,0)+IF(ISNUMBER(Y134),Settings!$H$8,0)+IF(ISNUMBER(Z134),Settings!$H$9,0)+IF(ISNUMBER(AA134),Settings!$H$10,0)+IF(ISNUMBER(AB134),Settings!$H$11,0)+IF(ISNUMBER(AC134),Settings!$H$12,0)+IF(ISNUMBER(AD134),Settings!$H$13,0)),0)))</f>
        <v/>
      </c>
      <c r="AF134" s="16" t="str">
        <f>IF(AE134="","",IF(AE134&gt;=Settings!$D$18,"Green",IF(AE134&gt;=Settings!$D$19,"Amber","Red")))</f>
        <v/>
      </c>
      <c r="AG134" s="18" t="str">
        <f t="shared" ref="AG134:AG197" si="19">IF($B134="","",IF(COUNTIFS($B$6:$B$505,$B134,$A$6:$A$505,$A134-7,$AE$6:$AE$505,"&gt;=0")=0,"",SUMIFS($AE$6:$AE$505,$B$6:$B$505,$B134,$A$6:$A$505,$A134-7)))</f>
        <v/>
      </c>
      <c r="AH134" s="19" t="str">
        <f t="shared" ref="AH134:AH197" si="20">IF(OR(AE134="",AG134=""),"",AE134-AG134)</f>
        <v/>
      </c>
      <c r="AI134" s="25"/>
    </row>
    <row r="135" spans="1:35" x14ac:dyDescent="0.2">
      <c r="A135" s="12"/>
      <c r="B135" s="30"/>
      <c r="C135" s="16" t="str">
        <f>IF($B135="","",IFERROR(INDEX(Settings!$D$24:$D$48,MATCH($B135,Settings!$C$24:$C$48,0)),""))</f>
        <v/>
      </c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20" t="str">
        <f t="shared" si="14"/>
        <v/>
      </c>
      <c r="S135" s="21" t="str">
        <f t="shared" si="15"/>
        <v/>
      </c>
      <c r="T135" s="21" t="str">
        <f t="shared" si="16"/>
        <v/>
      </c>
      <c r="U135" s="20" t="str">
        <f t="shared" si="17"/>
        <v/>
      </c>
      <c r="V135" s="20" t="str">
        <f t="shared" si="18"/>
        <v/>
      </c>
      <c r="W135" s="18" t="str">
        <f>IF(OR($B135="",E135=""),"",MAX(0,MIN(100,100*(Settings!$G$6-E135)/(Settings!$G$6-Settings!$F$6))))</f>
        <v/>
      </c>
      <c r="X135" s="18" t="str">
        <f>IF(OR($B135="",R135=""),"",MAX(0,MIN(100,100*(Settings!$G$7-R135)/(Settings!$G$7-Settings!$F$7))))</f>
        <v/>
      </c>
      <c r="Y135" s="18" t="str">
        <f>IF(OR($B135="",S135=""),"",MAX(0,MIN(100,100*(Settings!$G$8-S135)/(Settings!$G$8-Settings!$F$8))))</f>
        <v/>
      </c>
      <c r="Z135" s="18" t="str">
        <f>IF(OR($B135="",T135=""),"",MAX(0,MIN(100,100*(Settings!$G$9-T135)/(Settings!$G$9-Settings!$F$9))))</f>
        <v/>
      </c>
      <c r="AA135" s="18" t="str">
        <f>IF(OR($B135="",J135=""),"",MAX(0,MIN(100,100*(Settings!$G$10-J135)/(Settings!$G$10-Settings!$F$10))))</f>
        <v/>
      </c>
      <c r="AB135" s="18" t="str">
        <f>IF(OR($B135="",K135=""),"",MAX(0,MIN(100,100*(Settings!$G$11-K135)/(Settings!$G$11-Settings!$F$11))))</f>
        <v/>
      </c>
      <c r="AC135" s="18" t="str">
        <f>IF(OR($B135="",U135=""),"",MAX(0,MIN(100,100*(Settings!$G$12-U135)/(Settings!$G$12-Settings!$F$12))))</f>
        <v/>
      </c>
      <c r="AD135" s="18" t="str">
        <f>IF(OR($B135="",V135=""),"",MAX(0,MIN(100,100*(Settings!$G$13-V135)/(Settings!$G$13-Settings!$F$13))))</f>
        <v/>
      </c>
      <c r="AE135" s="17" t="str">
        <f>IF($B135="","",IF((IF(ISNUMBER(W135),Settings!$H$6,0)+IF(ISNUMBER(X135),Settings!$H$7,0)+IF(ISNUMBER(Y135),Settings!$H$8,0)+IF(ISNUMBER(Z135),Settings!$H$9,0)+IF(ISNUMBER(AA135),Settings!$H$10,0)+IF(ISNUMBER(AB135),Settings!$H$11,0)+IF(ISNUMBER(AC135),Settings!$H$12,0)+IF(ISNUMBER(AD135),Settings!$H$13,0))=0,"",ROUND((IF(ISNUMBER(W135),W135*Settings!$H$6,0)+IF(ISNUMBER(X135),X135*Settings!$H$7,0)+IF(ISNUMBER(Y135),Y135*Settings!$H$8,0)+IF(ISNUMBER(Z135),Z135*Settings!$H$9,0)+IF(ISNUMBER(AA135),AA135*Settings!$H$10,0)+IF(ISNUMBER(AB135),AB135*Settings!$H$11,0)+IF(ISNUMBER(AC135),AC135*Settings!$H$12,0)+IF(ISNUMBER(AD135),AD135*Settings!$H$13,0))/(IF(ISNUMBER(W135),Settings!$H$6,0)+IF(ISNUMBER(X135),Settings!$H$7,0)+IF(ISNUMBER(Y135),Settings!$H$8,0)+IF(ISNUMBER(Z135),Settings!$H$9,0)+IF(ISNUMBER(AA135),Settings!$H$10,0)+IF(ISNUMBER(AB135),Settings!$H$11,0)+IF(ISNUMBER(AC135),Settings!$H$12,0)+IF(ISNUMBER(AD135),Settings!$H$13,0)),0)))</f>
        <v/>
      </c>
      <c r="AF135" s="16" t="str">
        <f>IF(AE135="","",IF(AE135&gt;=Settings!$D$18,"Green",IF(AE135&gt;=Settings!$D$19,"Amber","Red")))</f>
        <v/>
      </c>
      <c r="AG135" s="18" t="str">
        <f t="shared" si="19"/>
        <v/>
      </c>
      <c r="AH135" s="19" t="str">
        <f t="shared" si="20"/>
        <v/>
      </c>
      <c r="AI135" s="25"/>
    </row>
    <row r="136" spans="1:35" x14ac:dyDescent="0.2">
      <c r="A136" s="12"/>
      <c r="B136" s="30"/>
      <c r="C136" s="16" t="str">
        <f>IF($B136="","",IFERROR(INDEX(Settings!$D$24:$D$48,MATCH($B136,Settings!$C$24:$C$48,0)),""))</f>
        <v/>
      </c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20" t="str">
        <f t="shared" si="14"/>
        <v/>
      </c>
      <c r="S136" s="21" t="str">
        <f t="shared" si="15"/>
        <v/>
      </c>
      <c r="T136" s="21" t="str">
        <f t="shared" si="16"/>
        <v/>
      </c>
      <c r="U136" s="20" t="str">
        <f t="shared" si="17"/>
        <v/>
      </c>
      <c r="V136" s="20" t="str">
        <f t="shared" si="18"/>
        <v/>
      </c>
      <c r="W136" s="18" t="str">
        <f>IF(OR($B136="",E136=""),"",MAX(0,MIN(100,100*(Settings!$G$6-E136)/(Settings!$G$6-Settings!$F$6))))</f>
        <v/>
      </c>
      <c r="X136" s="18" t="str">
        <f>IF(OR($B136="",R136=""),"",MAX(0,MIN(100,100*(Settings!$G$7-R136)/(Settings!$G$7-Settings!$F$7))))</f>
        <v/>
      </c>
      <c r="Y136" s="18" t="str">
        <f>IF(OR($B136="",S136=""),"",MAX(0,MIN(100,100*(Settings!$G$8-S136)/(Settings!$G$8-Settings!$F$8))))</f>
        <v/>
      </c>
      <c r="Z136" s="18" t="str">
        <f>IF(OR($B136="",T136=""),"",MAX(0,MIN(100,100*(Settings!$G$9-T136)/(Settings!$G$9-Settings!$F$9))))</f>
        <v/>
      </c>
      <c r="AA136" s="18" t="str">
        <f>IF(OR($B136="",J136=""),"",MAX(0,MIN(100,100*(Settings!$G$10-J136)/(Settings!$G$10-Settings!$F$10))))</f>
        <v/>
      </c>
      <c r="AB136" s="18" t="str">
        <f>IF(OR($B136="",K136=""),"",MAX(0,MIN(100,100*(Settings!$G$11-K136)/(Settings!$G$11-Settings!$F$11))))</f>
        <v/>
      </c>
      <c r="AC136" s="18" t="str">
        <f>IF(OR($B136="",U136=""),"",MAX(0,MIN(100,100*(Settings!$G$12-U136)/(Settings!$G$12-Settings!$F$12))))</f>
        <v/>
      </c>
      <c r="AD136" s="18" t="str">
        <f>IF(OR($B136="",V136=""),"",MAX(0,MIN(100,100*(Settings!$G$13-V136)/(Settings!$G$13-Settings!$F$13))))</f>
        <v/>
      </c>
      <c r="AE136" s="17" t="str">
        <f>IF($B136="","",IF((IF(ISNUMBER(W136),Settings!$H$6,0)+IF(ISNUMBER(X136),Settings!$H$7,0)+IF(ISNUMBER(Y136),Settings!$H$8,0)+IF(ISNUMBER(Z136),Settings!$H$9,0)+IF(ISNUMBER(AA136),Settings!$H$10,0)+IF(ISNUMBER(AB136),Settings!$H$11,0)+IF(ISNUMBER(AC136),Settings!$H$12,0)+IF(ISNUMBER(AD136),Settings!$H$13,0))=0,"",ROUND((IF(ISNUMBER(W136),W136*Settings!$H$6,0)+IF(ISNUMBER(X136),X136*Settings!$H$7,0)+IF(ISNUMBER(Y136),Y136*Settings!$H$8,0)+IF(ISNUMBER(Z136),Z136*Settings!$H$9,0)+IF(ISNUMBER(AA136),AA136*Settings!$H$10,0)+IF(ISNUMBER(AB136),AB136*Settings!$H$11,0)+IF(ISNUMBER(AC136),AC136*Settings!$H$12,0)+IF(ISNUMBER(AD136),AD136*Settings!$H$13,0))/(IF(ISNUMBER(W136),Settings!$H$6,0)+IF(ISNUMBER(X136),Settings!$H$7,0)+IF(ISNUMBER(Y136),Settings!$H$8,0)+IF(ISNUMBER(Z136),Settings!$H$9,0)+IF(ISNUMBER(AA136),Settings!$H$10,0)+IF(ISNUMBER(AB136),Settings!$H$11,0)+IF(ISNUMBER(AC136),Settings!$H$12,0)+IF(ISNUMBER(AD136),Settings!$H$13,0)),0)))</f>
        <v/>
      </c>
      <c r="AF136" s="16" t="str">
        <f>IF(AE136="","",IF(AE136&gt;=Settings!$D$18,"Green",IF(AE136&gt;=Settings!$D$19,"Amber","Red")))</f>
        <v/>
      </c>
      <c r="AG136" s="18" t="str">
        <f t="shared" si="19"/>
        <v/>
      </c>
      <c r="AH136" s="19" t="str">
        <f t="shared" si="20"/>
        <v/>
      </c>
      <c r="AI136" s="25"/>
    </row>
    <row r="137" spans="1:35" x14ac:dyDescent="0.2">
      <c r="A137" s="12"/>
      <c r="B137" s="30"/>
      <c r="C137" s="16" t="str">
        <f>IF($B137="","",IFERROR(INDEX(Settings!$D$24:$D$48,MATCH($B137,Settings!$C$24:$C$48,0)),""))</f>
        <v/>
      </c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20" t="str">
        <f t="shared" si="14"/>
        <v/>
      </c>
      <c r="S137" s="21" t="str">
        <f t="shared" si="15"/>
        <v/>
      </c>
      <c r="T137" s="21" t="str">
        <f t="shared" si="16"/>
        <v/>
      </c>
      <c r="U137" s="20" t="str">
        <f t="shared" si="17"/>
        <v/>
      </c>
      <c r="V137" s="20" t="str">
        <f t="shared" si="18"/>
        <v/>
      </c>
      <c r="W137" s="18" t="str">
        <f>IF(OR($B137="",E137=""),"",MAX(0,MIN(100,100*(Settings!$G$6-E137)/(Settings!$G$6-Settings!$F$6))))</f>
        <v/>
      </c>
      <c r="X137" s="18" t="str">
        <f>IF(OR($B137="",R137=""),"",MAX(0,MIN(100,100*(Settings!$G$7-R137)/(Settings!$G$7-Settings!$F$7))))</f>
        <v/>
      </c>
      <c r="Y137" s="18" t="str">
        <f>IF(OR($B137="",S137=""),"",MAX(0,MIN(100,100*(Settings!$G$8-S137)/(Settings!$G$8-Settings!$F$8))))</f>
        <v/>
      </c>
      <c r="Z137" s="18" t="str">
        <f>IF(OR($B137="",T137=""),"",MAX(0,MIN(100,100*(Settings!$G$9-T137)/(Settings!$G$9-Settings!$F$9))))</f>
        <v/>
      </c>
      <c r="AA137" s="18" t="str">
        <f>IF(OR($B137="",J137=""),"",MAX(0,MIN(100,100*(Settings!$G$10-J137)/(Settings!$G$10-Settings!$F$10))))</f>
        <v/>
      </c>
      <c r="AB137" s="18" t="str">
        <f>IF(OR($B137="",K137=""),"",MAX(0,MIN(100,100*(Settings!$G$11-K137)/(Settings!$G$11-Settings!$F$11))))</f>
        <v/>
      </c>
      <c r="AC137" s="18" t="str">
        <f>IF(OR($B137="",U137=""),"",MAX(0,MIN(100,100*(Settings!$G$12-U137)/(Settings!$G$12-Settings!$F$12))))</f>
        <v/>
      </c>
      <c r="AD137" s="18" t="str">
        <f>IF(OR($B137="",V137=""),"",MAX(0,MIN(100,100*(Settings!$G$13-V137)/(Settings!$G$13-Settings!$F$13))))</f>
        <v/>
      </c>
      <c r="AE137" s="17" t="str">
        <f>IF($B137="","",IF((IF(ISNUMBER(W137),Settings!$H$6,0)+IF(ISNUMBER(X137),Settings!$H$7,0)+IF(ISNUMBER(Y137),Settings!$H$8,0)+IF(ISNUMBER(Z137),Settings!$H$9,0)+IF(ISNUMBER(AA137),Settings!$H$10,0)+IF(ISNUMBER(AB137),Settings!$H$11,0)+IF(ISNUMBER(AC137),Settings!$H$12,0)+IF(ISNUMBER(AD137),Settings!$H$13,0))=0,"",ROUND((IF(ISNUMBER(W137),W137*Settings!$H$6,0)+IF(ISNUMBER(X137),X137*Settings!$H$7,0)+IF(ISNUMBER(Y137),Y137*Settings!$H$8,0)+IF(ISNUMBER(Z137),Z137*Settings!$H$9,0)+IF(ISNUMBER(AA137),AA137*Settings!$H$10,0)+IF(ISNUMBER(AB137),AB137*Settings!$H$11,0)+IF(ISNUMBER(AC137),AC137*Settings!$H$12,0)+IF(ISNUMBER(AD137),AD137*Settings!$H$13,0))/(IF(ISNUMBER(W137),Settings!$H$6,0)+IF(ISNUMBER(X137),Settings!$H$7,0)+IF(ISNUMBER(Y137),Settings!$H$8,0)+IF(ISNUMBER(Z137),Settings!$H$9,0)+IF(ISNUMBER(AA137),Settings!$H$10,0)+IF(ISNUMBER(AB137),Settings!$H$11,0)+IF(ISNUMBER(AC137),Settings!$H$12,0)+IF(ISNUMBER(AD137),Settings!$H$13,0)),0)))</f>
        <v/>
      </c>
      <c r="AF137" s="16" t="str">
        <f>IF(AE137="","",IF(AE137&gt;=Settings!$D$18,"Green",IF(AE137&gt;=Settings!$D$19,"Amber","Red")))</f>
        <v/>
      </c>
      <c r="AG137" s="18" t="str">
        <f t="shared" si="19"/>
        <v/>
      </c>
      <c r="AH137" s="19" t="str">
        <f t="shared" si="20"/>
        <v/>
      </c>
      <c r="AI137" s="25"/>
    </row>
    <row r="138" spans="1:35" x14ac:dyDescent="0.2">
      <c r="A138" s="12"/>
      <c r="B138" s="30"/>
      <c r="C138" s="16" t="str">
        <f>IF($B138="","",IFERROR(INDEX(Settings!$D$24:$D$48,MATCH($B138,Settings!$C$24:$C$48,0)),""))</f>
        <v/>
      </c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20" t="str">
        <f t="shared" si="14"/>
        <v/>
      </c>
      <c r="S138" s="21" t="str">
        <f t="shared" si="15"/>
        <v/>
      </c>
      <c r="T138" s="21" t="str">
        <f t="shared" si="16"/>
        <v/>
      </c>
      <c r="U138" s="20" t="str">
        <f t="shared" si="17"/>
        <v/>
      </c>
      <c r="V138" s="20" t="str">
        <f t="shared" si="18"/>
        <v/>
      </c>
      <c r="W138" s="18" t="str">
        <f>IF(OR($B138="",E138=""),"",MAX(0,MIN(100,100*(Settings!$G$6-E138)/(Settings!$G$6-Settings!$F$6))))</f>
        <v/>
      </c>
      <c r="X138" s="18" t="str">
        <f>IF(OR($B138="",R138=""),"",MAX(0,MIN(100,100*(Settings!$G$7-R138)/(Settings!$G$7-Settings!$F$7))))</f>
        <v/>
      </c>
      <c r="Y138" s="18" t="str">
        <f>IF(OR($B138="",S138=""),"",MAX(0,MIN(100,100*(Settings!$G$8-S138)/(Settings!$G$8-Settings!$F$8))))</f>
        <v/>
      </c>
      <c r="Z138" s="18" t="str">
        <f>IF(OR($B138="",T138=""),"",MAX(0,MIN(100,100*(Settings!$G$9-T138)/(Settings!$G$9-Settings!$F$9))))</f>
        <v/>
      </c>
      <c r="AA138" s="18" t="str">
        <f>IF(OR($B138="",J138=""),"",MAX(0,MIN(100,100*(Settings!$G$10-J138)/(Settings!$G$10-Settings!$F$10))))</f>
        <v/>
      </c>
      <c r="AB138" s="18" t="str">
        <f>IF(OR($B138="",K138=""),"",MAX(0,MIN(100,100*(Settings!$G$11-K138)/(Settings!$G$11-Settings!$F$11))))</f>
        <v/>
      </c>
      <c r="AC138" s="18" t="str">
        <f>IF(OR($B138="",U138=""),"",MAX(0,MIN(100,100*(Settings!$G$12-U138)/(Settings!$G$12-Settings!$F$12))))</f>
        <v/>
      </c>
      <c r="AD138" s="18" t="str">
        <f>IF(OR($B138="",V138=""),"",MAX(0,MIN(100,100*(Settings!$G$13-V138)/(Settings!$G$13-Settings!$F$13))))</f>
        <v/>
      </c>
      <c r="AE138" s="17" t="str">
        <f>IF($B138="","",IF((IF(ISNUMBER(W138),Settings!$H$6,0)+IF(ISNUMBER(X138),Settings!$H$7,0)+IF(ISNUMBER(Y138),Settings!$H$8,0)+IF(ISNUMBER(Z138),Settings!$H$9,0)+IF(ISNUMBER(AA138),Settings!$H$10,0)+IF(ISNUMBER(AB138),Settings!$H$11,0)+IF(ISNUMBER(AC138),Settings!$H$12,0)+IF(ISNUMBER(AD138),Settings!$H$13,0))=0,"",ROUND((IF(ISNUMBER(W138),W138*Settings!$H$6,0)+IF(ISNUMBER(X138),X138*Settings!$H$7,0)+IF(ISNUMBER(Y138),Y138*Settings!$H$8,0)+IF(ISNUMBER(Z138),Z138*Settings!$H$9,0)+IF(ISNUMBER(AA138),AA138*Settings!$H$10,0)+IF(ISNUMBER(AB138),AB138*Settings!$H$11,0)+IF(ISNUMBER(AC138),AC138*Settings!$H$12,0)+IF(ISNUMBER(AD138),AD138*Settings!$H$13,0))/(IF(ISNUMBER(W138),Settings!$H$6,0)+IF(ISNUMBER(X138),Settings!$H$7,0)+IF(ISNUMBER(Y138),Settings!$H$8,0)+IF(ISNUMBER(Z138),Settings!$H$9,0)+IF(ISNUMBER(AA138),Settings!$H$10,0)+IF(ISNUMBER(AB138),Settings!$H$11,0)+IF(ISNUMBER(AC138),Settings!$H$12,0)+IF(ISNUMBER(AD138),Settings!$H$13,0)),0)))</f>
        <v/>
      </c>
      <c r="AF138" s="16" t="str">
        <f>IF(AE138="","",IF(AE138&gt;=Settings!$D$18,"Green",IF(AE138&gt;=Settings!$D$19,"Amber","Red")))</f>
        <v/>
      </c>
      <c r="AG138" s="18" t="str">
        <f t="shared" si="19"/>
        <v/>
      </c>
      <c r="AH138" s="19" t="str">
        <f t="shared" si="20"/>
        <v/>
      </c>
      <c r="AI138" s="25"/>
    </row>
    <row r="139" spans="1:35" x14ac:dyDescent="0.2">
      <c r="A139" s="12"/>
      <c r="B139" s="30"/>
      <c r="C139" s="16" t="str">
        <f>IF($B139="","",IFERROR(INDEX(Settings!$D$24:$D$48,MATCH($B139,Settings!$C$24:$C$48,0)),""))</f>
        <v/>
      </c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20" t="str">
        <f t="shared" si="14"/>
        <v/>
      </c>
      <c r="S139" s="21" t="str">
        <f t="shared" si="15"/>
        <v/>
      </c>
      <c r="T139" s="21" t="str">
        <f t="shared" si="16"/>
        <v/>
      </c>
      <c r="U139" s="20" t="str">
        <f t="shared" si="17"/>
        <v/>
      </c>
      <c r="V139" s="20" t="str">
        <f t="shared" si="18"/>
        <v/>
      </c>
      <c r="W139" s="18" t="str">
        <f>IF(OR($B139="",E139=""),"",MAX(0,MIN(100,100*(Settings!$G$6-E139)/(Settings!$G$6-Settings!$F$6))))</f>
        <v/>
      </c>
      <c r="X139" s="18" t="str">
        <f>IF(OR($B139="",R139=""),"",MAX(0,MIN(100,100*(Settings!$G$7-R139)/(Settings!$G$7-Settings!$F$7))))</f>
        <v/>
      </c>
      <c r="Y139" s="18" t="str">
        <f>IF(OR($B139="",S139=""),"",MAX(0,MIN(100,100*(Settings!$G$8-S139)/(Settings!$G$8-Settings!$F$8))))</f>
        <v/>
      </c>
      <c r="Z139" s="18" t="str">
        <f>IF(OR($B139="",T139=""),"",MAX(0,MIN(100,100*(Settings!$G$9-T139)/(Settings!$G$9-Settings!$F$9))))</f>
        <v/>
      </c>
      <c r="AA139" s="18" t="str">
        <f>IF(OR($B139="",J139=""),"",MAX(0,MIN(100,100*(Settings!$G$10-J139)/(Settings!$G$10-Settings!$F$10))))</f>
        <v/>
      </c>
      <c r="AB139" s="18" t="str">
        <f>IF(OR($B139="",K139=""),"",MAX(0,MIN(100,100*(Settings!$G$11-K139)/(Settings!$G$11-Settings!$F$11))))</f>
        <v/>
      </c>
      <c r="AC139" s="18" t="str">
        <f>IF(OR($B139="",U139=""),"",MAX(0,MIN(100,100*(Settings!$G$12-U139)/(Settings!$G$12-Settings!$F$12))))</f>
        <v/>
      </c>
      <c r="AD139" s="18" t="str">
        <f>IF(OR($B139="",V139=""),"",MAX(0,MIN(100,100*(Settings!$G$13-V139)/(Settings!$G$13-Settings!$F$13))))</f>
        <v/>
      </c>
      <c r="AE139" s="17" t="str">
        <f>IF($B139="","",IF((IF(ISNUMBER(W139),Settings!$H$6,0)+IF(ISNUMBER(X139),Settings!$H$7,0)+IF(ISNUMBER(Y139),Settings!$H$8,0)+IF(ISNUMBER(Z139),Settings!$H$9,0)+IF(ISNUMBER(AA139),Settings!$H$10,0)+IF(ISNUMBER(AB139),Settings!$H$11,0)+IF(ISNUMBER(AC139),Settings!$H$12,0)+IF(ISNUMBER(AD139),Settings!$H$13,0))=0,"",ROUND((IF(ISNUMBER(W139),W139*Settings!$H$6,0)+IF(ISNUMBER(X139),X139*Settings!$H$7,0)+IF(ISNUMBER(Y139),Y139*Settings!$H$8,0)+IF(ISNUMBER(Z139),Z139*Settings!$H$9,0)+IF(ISNUMBER(AA139),AA139*Settings!$H$10,0)+IF(ISNUMBER(AB139),AB139*Settings!$H$11,0)+IF(ISNUMBER(AC139),AC139*Settings!$H$12,0)+IF(ISNUMBER(AD139),AD139*Settings!$H$13,0))/(IF(ISNUMBER(W139),Settings!$H$6,0)+IF(ISNUMBER(X139),Settings!$H$7,0)+IF(ISNUMBER(Y139),Settings!$H$8,0)+IF(ISNUMBER(Z139),Settings!$H$9,0)+IF(ISNUMBER(AA139),Settings!$H$10,0)+IF(ISNUMBER(AB139),Settings!$H$11,0)+IF(ISNUMBER(AC139),Settings!$H$12,0)+IF(ISNUMBER(AD139),Settings!$H$13,0)),0)))</f>
        <v/>
      </c>
      <c r="AF139" s="16" t="str">
        <f>IF(AE139="","",IF(AE139&gt;=Settings!$D$18,"Green",IF(AE139&gt;=Settings!$D$19,"Amber","Red")))</f>
        <v/>
      </c>
      <c r="AG139" s="18" t="str">
        <f t="shared" si="19"/>
        <v/>
      </c>
      <c r="AH139" s="19" t="str">
        <f t="shared" si="20"/>
        <v/>
      </c>
      <c r="AI139" s="25"/>
    </row>
    <row r="140" spans="1:35" x14ac:dyDescent="0.2">
      <c r="A140" s="12"/>
      <c r="B140" s="30"/>
      <c r="C140" s="16" t="str">
        <f>IF($B140="","",IFERROR(INDEX(Settings!$D$24:$D$48,MATCH($B140,Settings!$C$24:$C$48,0)),""))</f>
        <v/>
      </c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20" t="str">
        <f t="shared" si="14"/>
        <v/>
      </c>
      <c r="S140" s="21" t="str">
        <f t="shared" si="15"/>
        <v/>
      </c>
      <c r="T140" s="21" t="str">
        <f t="shared" si="16"/>
        <v/>
      </c>
      <c r="U140" s="20" t="str">
        <f t="shared" si="17"/>
        <v/>
      </c>
      <c r="V140" s="20" t="str">
        <f t="shared" si="18"/>
        <v/>
      </c>
      <c r="W140" s="18" t="str">
        <f>IF(OR($B140="",E140=""),"",MAX(0,MIN(100,100*(Settings!$G$6-E140)/(Settings!$G$6-Settings!$F$6))))</f>
        <v/>
      </c>
      <c r="X140" s="18" t="str">
        <f>IF(OR($B140="",R140=""),"",MAX(0,MIN(100,100*(Settings!$G$7-R140)/(Settings!$G$7-Settings!$F$7))))</f>
        <v/>
      </c>
      <c r="Y140" s="18" t="str">
        <f>IF(OR($B140="",S140=""),"",MAX(0,MIN(100,100*(Settings!$G$8-S140)/(Settings!$G$8-Settings!$F$8))))</f>
        <v/>
      </c>
      <c r="Z140" s="18" t="str">
        <f>IF(OR($B140="",T140=""),"",MAX(0,MIN(100,100*(Settings!$G$9-T140)/(Settings!$G$9-Settings!$F$9))))</f>
        <v/>
      </c>
      <c r="AA140" s="18" t="str">
        <f>IF(OR($B140="",J140=""),"",MAX(0,MIN(100,100*(Settings!$G$10-J140)/(Settings!$G$10-Settings!$F$10))))</f>
        <v/>
      </c>
      <c r="AB140" s="18" t="str">
        <f>IF(OR($B140="",K140=""),"",MAX(0,MIN(100,100*(Settings!$G$11-K140)/(Settings!$G$11-Settings!$F$11))))</f>
        <v/>
      </c>
      <c r="AC140" s="18" t="str">
        <f>IF(OR($B140="",U140=""),"",MAX(0,MIN(100,100*(Settings!$G$12-U140)/(Settings!$G$12-Settings!$F$12))))</f>
        <v/>
      </c>
      <c r="AD140" s="18" t="str">
        <f>IF(OR($B140="",V140=""),"",MAX(0,MIN(100,100*(Settings!$G$13-V140)/(Settings!$G$13-Settings!$F$13))))</f>
        <v/>
      </c>
      <c r="AE140" s="17" t="str">
        <f>IF($B140="","",IF((IF(ISNUMBER(W140),Settings!$H$6,0)+IF(ISNUMBER(X140),Settings!$H$7,0)+IF(ISNUMBER(Y140),Settings!$H$8,0)+IF(ISNUMBER(Z140),Settings!$H$9,0)+IF(ISNUMBER(AA140),Settings!$H$10,0)+IF(ISNUMBER(AB140),Settings!$H$11,0)+IF(ISNUMBER(AC140),Settings!$H$12,0)+IF(ISNUMBER(AD140),Settings!$H$13,0))=0,"",ROUND((IF(ISNUMBER(W140),W140*Settings!$H$6,0)+IF(ISNUMBER(X140),X140*Settings!$H$7,0)+IF(ISNUMBER(Y140),Y140*Settings!$H$8,0)+IF(ISNUMBER(Z140),Z140*Settings!$H$9,0)+IF(ISNUMBER(AA140),AA140*Settings!$H$10,0)+IF(ISNUMBER(AB140),AB140*Settings!$H$11,0)+IF(ISNUMBER(AC140),AC140*Settings!$H$12,0)+IF(ISNUMBER(AD140),AD140*Settings!$H$13,0))/(IF(ISNUMBER(W140),Settings!$H$6,0)+IF(ISNUMBER(X140),Settings!$H$7,0)+IF(ISNUMBER(Y140),Settings!$H$8,0)+IF(ISNUMBER(Z140),Settings!$H$9,0)+IF(ISNUMBER(AA140),Settings!$H$10,0)+IF(ISNUMBER(AB140),Settings!$H$11,0)+IF(ISNUMBER(AC140),Settings!$H$12,0)+IF(ISNUMBER(AD140),Settings!$H$13,0)),0)))</f>
        <v/>
      </c>
      <c r="AF140" s="16" t="str">
        <f>IF(AE140="","",IF(AE140&gt;=Settings!$D$18,"Green",IF(AE140&gt;=Settings!$D$19,"Amber","Red")))</f>
        <v/>
      </c>
      <c r="AG140" s="18" t="str">
        <f t="shared" si="19"/>
        <v/>
      </c>
      <c r="AH140" s="19" t="str">
        <f t="shared" si="20"/>
        <v/>
      </c>
      <c r="AI140" s="25"/>
    </row>
    <row r="141" spans="1:35" x14ac:dyDescent="0.2">
      <c r="A141" s="12"/>
      <c r="B141" s="30"/>
      <c r="C141" s="16" t="str">
        <f>IF($B141="","",IFERROR(INDEX(Settings!$D$24:$D$48,MATCH($B141,Settings!$C$24:$C$48,0)),""))</f>
        <v/>
      </c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20" t="str">
        <f t="shared" si="14"/>
        <v/>
      </c>
      <c r="S141" s="21" t="str">
        <f t="shared" si="15"/>
        <v/>
      </c>
      <c r="T141" s="21" t="str">
        <f t="shared" si="16"/>
        <v/>
      </c>
      <c r="U141" s="20" t="str">
        <f t="shared" si="17"/>
        <v/>
      </c>
      <c r="V141" s="20" t="str">
        <f t="shared" si="18"/>
        <v/>
      </c>
      <c r="W141" s="18" t="str">
        <f>IF(OR($B141="",E141=""),"",MAX(0,MIN(100,100*(Settings!$G$6-E141)/(Settings!$G$6-Settings!$F$6))))</f>
        <v/>
      </c>
      <c r="X141" s="18" t="str">
        <f>IF(OR($B141="",R141=""),"",MAX(0,MIN(100,100*(Settings!$G$7-R141)/(Settings!$G$7-Settings!$F$7))))</f>
        <v/>
      </c>
      <c r="Y141" s="18" t="str">
        <f>IF(OR($B141="",S141=""),"",MAX(0,MIN(100,100*(Settings!$G$8-S141)/(Settings!$G$8-Settings!$F$8))))</f>
        <v/>
      </c>
      <c r="Z141" s="18" t="str">
        <f>IF(OR($B141="",T141=""),"",MAX(0,MIN(100,100*(Settings!$G$9-T141)/(Settings!$G$9-Settings!$F$9))))</f>
        <v/>
      </c>
      <c r="AA141" s="18" t="str">
        <f>IF(OR($B141="",J141=""),"",MAX(0,MIN(100,100*(Settings!$G$10-J141)/(Settings!$G$10-Settings!$F$10))))</f>
        <v/>
      </c>
      <c r="AB141" s="18" t="str">
        <f>IF(OR($B141="",K141=""),"",MAX(0,MIN(100,100*(Settings!$G$11-K141)/(Settings!$G$11-Settings!$F$11))))</f>
        <v/>
      </c>
      <c r="AC141" s="18" t="str">
        <f>IF(OR($B141="",U141=""),"",MAX(0,MIN(100,100*(Settings!$G$12-U141)/(Settings!$G$12-Settings!$F$12))))</f>
        <v/>
      </c>
      <c r="AD141" s="18" t="str">
        <f>IF(OR($B141="",V141=""),"",MAX(0,MIN(100,100*(Settings!$G$13-V141)/(Settings!$G$13-Settings!$F$13))))</f>
        <v/>
      </c>
      <c r="AE141" s="17" t="str">
        <f>IF($B141="","",IF((IF(ISNUMBER(W141),Settings!$H$6,0)+IF(ISNUMBER(X141),Settings!$H$7,0)+IF(ISNUMBER(Y141),Settings!$H$8,0)+IF(ISNUMBER(Z141),Settings!$H$9,0)+IF(ISNUMBER(AA141),Settings!$H$10,0)+IF(ISNUMBER(AB141),Settings!$H$11,0)+IF(ISNUMBER(AC141),Settings!$H$12,0)+IF(ISNUMBER(AD141),Settings!$H$13,0))=0,"",ROUND((IF(ISNUMBER(W141),W141*Settings!$H$6,0)+IF(ISNUMBER(X141),X141*Settings!$H$7,0)+IF(ISNUMBER(Y141),Y141*Settings!$H$8,0)+IF(ISNUMBER(Z141),Z141*Settings!$H$9,0)+IF(ISNUMBER(AA141),AA141*Settings!$H$10,0)+IF(ISNUMBER(AB141),AB141*Settings!$H$11,0)+IF(ISNUMBER(AC141),AC141*Settings!$H$12,0)+IF(ISNUMBER(AD141),AD141*Settings!$H$13,0))/(IF(ISNUMBER(W141),Settings!$H$6,0)+IF(ISNUMBER(X141),Settings!$H$7,0)+IF(ISNUMBER(Y141),Settings!$H$8,0)+IF(ISNUMBER(Z141),Settings!$H$9,0)+IF(ISNUMBER(AA141),Settings!$H$10,0)+IF(ISNUMBER(AB141),Settings!$H$11,0)+IF(ISNUMBER(AC141),Settings!$H$12,0)+IF(ISNUMBER(AD141),Settings!$H$13,0)),0)))</f>
        <v/>
      </c>
      <c r="AF141" s="16" t="str">
        <f>IF(AE141="","",IF(AE141&gt;=Settings!$D$18,"Green",IF(AE141&gt;=Settings!$D$19,"Amber","Red")))</f>
        <v/>
      </c>
      <c r="AG141" s="18" t="str">
        <f t="shared" si="19"/>
        <v/>
      </c>
      <c r="AH141" s="19" t="str">
        <f t="shared" si="20"/>
        <v/>
      </c>
      <c r="AI141" s="25"/>
    </row>
    <row r="142" spans="1:35" x14ac:dyDescent="0.2">
      <c r="A142" s="12"/>
      <c r="B142" s="30"/>
      <c r="C142" s="16" t="str">
        <f>IF($B142="","",IFERROR(INDEX(Settings!$D$24:$D$48,MATCH($B142,Settings!$C$24:$C$48,0)),""))</f>
        <v/>
      </c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20" t="str">
        <f t="shared" si="14"/>
        <v/>
      </c>
      <c r="S142" s="21" t="str">
        <f t="shared" si="15"/>
        <v/>
      </c>
      <c r="T142" s="21" t="str">
        <f t="shared" si="16"/>
        <v/>
      </c>
      <c r="U142" s="20" t="str">
        <f t="shared" si="17"/>
        <v/>
      </c>
      <c r="V142" s="20" t="str">
        <f t="shared" si="18"/>
        <v/>
      </c>
      <c r="W142" s="18" t="str">
        <f>IF(OR($B142="",E142=""),"",MAX(0,MIN(100,100*(Settings!$G$6-E142)/(Settings!$G$6-Settings!$F$6))))</f>
        <v/>
      </c>
      <c r="X142" s="18" t="str">
        <f>IF(OR($B142="",R142=""),"",MAX(0,MIN(100,100*(Settings!$G$7-R142)/(Settings!$G$7-Settings!$F$7))))</f>
        <v/>
      </c>
      <c r="Y142" s="18" t="str">
        <f>IF(OR($B142="",S142=""),"",MAX(0,MIN(100,100*(Settings!$G$8-S142)/(Settings!$G$8-Settings!$F$8))))</f>
        <v/>
      </c>
      <c r="Z142" s="18" t="str">
        <f>IF(OR($B142="",T142=""),"",MAX(0,MIN(100,100*(Settings!$G$9-T142)/(Settings!$G$9-Settings!$F$9))))</f>
        <v/>
      </c>
      <c r="AA142" s="18" t="str">
        <f>IF(OR($B142="",J142=""),"",MAX(0,MIN(100,100*(Settings!$G$10-J142)/(Settings!$G$10-Settings!$F$10))))</f>
        <v/>
      </c>
      <c r="AB142" s="18" t="str">
        <f>IF(OR($B142="",K142=""),"",MAX(0,MIN(100,100*(Settings!$G$11-K142)/(Settings!$G$11-Settings!$F$11))))</f>
        <v/>
      </c>
      <c r="AC142" s="18" t="str">
        <f>IF(OR($B142="",U142=""),"",MAX(0,MIN(100,100*(Settings!$G$12-U142)/(Settings!$G$12-Settings!$F$12))))</f>
        <v/>
      </c>
      <c r="AD142" s="18" t="str">
        <f>IF(OR($B142="",V142=""),"",MAX(0,MIN(100,100*(Settings!$G$13-V142)/(Settings!$G$13-Settings!$F$13))))</f>
        <v/>
      </c>
      <c r="AE142" s="17" t="str">
        <f>IF($B142="","",IF((IF(ISNUMBER(W142),Settings!$H$6,0)+IF(ISNUMBER(X142),Settings!$H$7,0)+IF(ISNUMBER(Y142),Settings!$H$8,0)+IF(ISNUMBER(Z142),Settings!$H$9,0)+IF(ISNUMBER(AA142),Settings!$H$10,0)+IF(ISNUMBER(AB142),Settings!$H$11,0)+IF(ISNUMBER(AC142),Settings!$H$12,0)+IF(ISNUMBER(AD142),Settings!$H$13,0))=0,"",ROUND((IF(ISNUMBER(W142),W142*Settings!$H$6,0)+IF(ISNUMBER(X142),X142*Settings!$H$7,0)+IF(ISNUMBER(Y142),Y142*Settings!$H$8,0)+IF(ISNUMBER(Z142),Z142*Settings!$H$9,0)+IF(ISNUMBER(AA142),AA142*Settings!$H$10,0)+IF(ISNUMBER(AB142),AB142*Settings!$H$11,0)+IF(ISNUMBER(AC142),AC142*Settings!$H$12,0)+IF(ISNUMBER(AD142),AD142*Settings!$H$13,0))/(IF(ISNUMBER(W142),Settings!$H$6,0)+IF(ISNUMBER(X142),Settings!$H$7,0)+IF(ISNUMBER(Y142),Settings!$H$8,0)+IF(ISNUMBER(Z142),Settings!$H$9,0)+IF(ISNUMBER(AA142),Settings!$H$10,0)+IF(ISNUMBER(AB142),Settings!$H$11,0)+IF(ISNUMBER(AC142),Settings!$H$12,0)+IF(ISNUMBER(AD142),Settings!$H$13,0)),0)))</f>
        <v/>
      </c>
      <c r="AF142" s="16" t="str">
        <f>IF(AE142="","",IF(AE142&gt;=Settings!$D$18,"Green",IF(AE142&gt;=Settings!$D$19,"Amber","Red")))</f>
        <v/>
      </c>
      <c r="AG142" s="18" t="str">
        <f t="shared" si="19"/>
        <v/>
      </c>
      <c r="AH142" s="19" t="str">
        <f t="shared" si="20"/>
        <v/>
      </c>
      <c r="AI142" s="25"/>
    </row>
    <row r="143" spans="1:35" x14ac:dyDescent="0.2">
      <c r="A143" s="12"/>
      <c r="B143" s="30"/>
      <c r="C143" s="16" t="str">
        <f>IF($B143="","",IFERROR(INDEX(Settings!$D$24:$D$48,MATCH($B143,Settings!$C$24:$C$48,0)),""))</f>
        <v/>
      </c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20" t="str">
        <f t="shared" si="14"/>
        <v/>
      </c>
      <c r="S143" s="21" t="str">
        <f t="shared" si="15"/>
        <v/>
      </c>
      <c r="T143" s="21" t="str">
        <f t="shared" si="16"/>
        <v/>
      </c>
      <c r="U143" s="20" t="str">
        <f t="shared" si="17"/>
        <v/>
      </c>
      <c r="V143" s="20" t="str">
        <f t="shared" si="18"/>
        <v/>
      </c>
      <c r="W143" s="18" t="str">
        <f>IF(OR($B143="",E143=""),"",MAX(0,MIN(100,100*(Settings!$G$6-E143)/(Settings!$G$6-Settings!$F$6))))</f>
        <v/>
      </c>
      <c r="X143" s="18" t="str">
        <f>IF(OR($B143="",R143=""),"",MAX(0,MIN(100,100*(Settings!$G$7-R143)/(Settings!$G$7-Settings!$F$7))))</f>
        <v/>
      </c>
      <c r="Y143" s="18" t="str">
        <f>IF(OR($B143="",S143=""),"",MAX(0,MIN(100,100*(Settings!$G$8-S143)/(Settings!$G$8-Settings!$F$8))))</f>
        <v/>
      </c>
      <c r="Z143" s="18" t="str">
        <f>IF(OR($B143="",T143=""),"",MAX(0,MIN(100,100*(Settings!$G$9-T143)/(Settings!$G$9-Settings!$F$9))))</f>
        <v/>
      </c>
      <c r="AA143" s="18" t="str">
        <f>IF(OR($B143="",J143=""),"",MAX(0,MIN(100,100*(Settings!$G$10-J143)/(Settings!$G$10-Settings!$F$10))))</f>
        <v/>
      </c>
      <c r="AB143" s="18" t="str">
        <f>IF(OR($B143="",K143=""),"",MAX(0,MIN(100,100*(Settings!$G$11-K143)/(Settings!$G$11-Settings!$F$11))))</f>
        <v/>
      </c>
      <c r="AC143" s="18" t="str">
        <f>IF(OR($B143="",U143=""),"",MAX(0,MIN(100,100*(Settings!$G$12-U143)/(Settings!$G$12-Settings!$F$12))))</f>
        <v/>
      </c>
      <c r="AD143" s="18" t="str">
        <f>IF(OR($B143="",V143=""),"",MAX(0,MIN(100,100*(Settings!$G$13-V143)/(Settings!$G$13-Settings!$F$13))))</f>
        <v/>
      </c>
      <c r="AE143" s="17" t="str">
        <f>IF($B143="","",IF((IF(ISNUMBER(W143),Settings!$H$6,0)+IF(ISNUMBER(X143),Settings!$H$7,0)+IF(ISNUMBER(Y143),Settings!$H$8,0)+IF(ISNUMBER(Z143),Settings!$H$9,0)+IF(ISNUMBER(AA143),Settings!$H$10,0)+IF(ISNUMBER(AB143),Settings!$H$11,0)+IF(ISNUMBER(AC143),Settings!$H$12,0)+IF(ISNUMBER(AD143),Settings!$H$13,0))=0,"",ROUND((IF(ISNUMBER(W143),W143*Settings!$H$6,0)+IF(ISNUMBER(X143),X143*Settings!$H$7,0)+IF(ISNUMBER(Y143),Y143*Settings!$H$8,0)+IF(ISNUMBER(Z143),Z143*Settings!$H$9,0)+IF(ISNUMBER(AA143),AA143*Settings!$H$10,0)+IF(ISNUMBER(AB143),AB143*Settings!$H$11,0)+IF(ISNUMBER(AC143),AC143*Settings!$H$12,0)+IF(ISNUMBER(AD143),AD143*Settings!$H$13,0))/(IF(ISNUMBER(W143),Settings!$H$6,0)+IF(ISNUMBER(X143),Settings!$H$7,0)+IF(ISNUMBER(Y143),Settings!$H$8,0)+IF(ISNUMBER(Z143),Settings!$H$9,0)+IF(ISNUMBER(AA143),Settings!$H$10,0)+IF(ISNUMBER(AB143),Settings!$H$11,0)+IF(ISNUMBER(AC143),Settings!$H$12,0)+IF(ISNUMBER(AD143),Settings!$H$13,0)),0)))</f>
        <v/>
      </c>
      <c r="AF143" s="16" t="str">
        <f>IF(AE143="","",IF(AE143&gt;=Settings!$D$18,"Green",IF(AE143&gt;=Settings!$D$19,"Amber","Red")))</f>
        <v/>
      </c>
      <c r="AG143" s="18" t="str">
        <f t="shared" si="19"/>
        <v/>
      </c>
      <c r="AH143" s="19" t="str">
        <f t="shared" si="20"/>
        <v/>
      </c>
      <c r="AI143" s="25"/>
    </row>
    <row r="144" spans="1:35" x14ac:dyDescent="0.2">
      <c r="A144" s="12"/>
      <c r="B144" s="30"/>
      <c r="C144" s="16" t="str">
        <f>IF($B144="","",IFERROR(INDEX(Settings!$D$24:$D$48,MATCH($B144,Settings!$C$24:$C$48,0)),""))</f>
        <v/>
      </c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20" t="str">
        <f t="shared" si="14"/>
        <v/>
      </c>
      <c r="S144" s="21" t="str">
        <f t="shared" si="15"/>
        <v/>
      </c>
      <c r="T144" s="21" t="str">
        <f t="shared" si="16"/>
        <v/>
      </c>
      <c r="U144" s="20" t="str">
        <f t="shared" si="17"/>
        <v/>
      </c>
      <c r="V144" s="20" t="str">
        <f t="shared" si="18"/>
        <v/>
      </c>
      <c r="W144" s="18" t="str">
        <f>IF(OR($B144="",E144=""),"",MAX(0,MIN(100,100*(Settings!$G$6-E144)/(Settings!$G$6-Settings!$F$6))))</f>
        <v/>
      </c>
      <c r="X144" s="18" t="str">
        <f>IF(OR($B144="",R144=""),"",MAX(0,MIN(100,100*(Settings!$G$7-R144)/(Settings!$G$7-Settings!$F$7))))</f>
        <v/>
      </c>
      <c r="Y144" s="18" t="str">
        <f>IF(OR($B144="",S144=""),"",MAX(0,MIN(100,100*(Settings!$G$8-S144)/(Settings!$G$8-Settings!$F$8))))</f>
        <v/>
      </c>
      <c r="Z144" s="18" t="str">
        <f>IF(OR($B144="",T144=""),"",MAX(0,MIN(100,100*(Settings!$G$9-T144)/(Settings!$G$9-Settings!$F$9))))</f>
        <v/>
      </c>
      <c r="AA144" s="18" t="str">
        <f>IF(OR($B144="",J144=""),"",MAX(0,MIN(100,100*(Settings!$G$10-J144)/(Settings!$G$10-Settings!$F$10))))</f>
        <v/>
      </c>
      <c r="AB144" s="18" t="str">
        <f>IF(OR($B144="",K144=""),"",MAX(0,MIN(100,100*(Settings!$G$11-K144)/(Settings!$G$11-Settings!$F$11))))</f>
        <v/>
      </c>
      <c r="AC144" s="18" t="str">
        <f>IF(OR($B144="",U144=""),"",MAX(0,MIN(100,100*(Settings!$G$12-U144)/(Settings!$G$12-Settings!$F$12))))</f>
        <v/>
      </c>
      <c r="AD144" s="18" t="str">
        <f>IF(OR($B144="",V144=""),"",MAX(0,MIN(100,100*(Settings!$G$13-V144)/(Settings!$G$13-Settings!$F$13))))</f>
        <v/>
      </c>
      <c r="AE144" s="17" t="str">
        <f>IF($B144="","",IF((IF(ISNUMBER(W144),Settings!$H$6,0)+IF(ISNUMBER(X144),Settings!$H$7,0)+IF(ISNUMBER(Y144),Settings!$H$8,0)+IF(ISNUMBER(Z144),Settings!$H$9,0)+IF(ISNUMBER(AA144),Settings!$H$10,0)+IF(ISNUMBER(AB144),Settings!$H$11,0)+IF(ISNUMBER(AC144),Settings!$H$12,0)+IF(ISNUMBER(AD144),Settings!$H$13,0))=0,"",ROUND((IF(ISNUMBER(W144),W144*Settings!$H$6,0)+IF(ISNUMBER(X144),X144*Settings!$H$7,0)+IF(ISNUMBER(Y144),Y144*Settings!$H$8,0)+IF(ISNUMBER(Z144),Z144*Settings!$H$9,0)+IF(ISNUMBER(AA144),AA144*Settings!$H$10,0)+IF(ISNUMBER(AB144),AB144*Settings!$H$11,0)+IF(ISNUMBER(AC144),AC144*Settings!$H$12,0)+IF(ISNUMBER(AD144),AD144*Settings!$H$13,0))/(IF(ISNUMBER(W144),Settings!$H$6,0)+IF(ISNUMBER(X144),Settings!$H$7,0)+IF(ISNUMBER(Y144),Settings!$H$8,0)+IF(ISNUMBER(Z144),Settings!$H$9,0)+IF(ISNUMBER(AA144),Settings!$H$10,0)+IF(ISNUMBER(AB144),Settings!$H$11,0)+IF(ISNUMBER(AC144),Settings!$H$12,0)+IF(ISNUMBER(AD144),Settings!$H$13,0)),0)))</f>
        <v/>
      </c>
      <c r="AF144" s="16" t="str">
        <f>IF(AE144="","",IF(AE144&gt;=Settings!$D$18,"Green",IF(AE144&gt;=Settings!$D$19,"Amber","Red")))</f>
        <v/>
      </c>
      <c r="AG144" s="18" t="str">
        <f t="shared" si="19"/>
        <v/>
      </c>
      <c r="AH144" s="19" t="str">
        <f t="shared" si="20"/>
        <v/>
      </c>
      <c r="AI144" s="25"/>
    </row>
    <row r="145" spans="1:35" x14ac:dyDescent="0.2">
      <c r="A145" s="12"/>
      <c r="B145" s="30"/>
      <c r="C145" s="16" t="str">
        <f>IF($B145="","",IFERROR(INDEX(Settings!$D$24:$D$48,MATCH($B145,Settings!$C$24:$C$48,0)),""))</f>
        <v/>
      </c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20" t="str">
        <f t="shared" si="14"/>
        <v/>
      </c>
      <c r="S145" s="21" t="str">
        <f t="shared" si="15"/>
        <v/>
      </c>
      <c r="T145" s="21" t="str">
        <f t="shared" si="16"/>
        <v/>
      </c>
      <c r="U145" s="20" t="str">
        <f t="shared" si="17"/>
        <v/>
      </c>
      <c r="V145" s="20" t="str">
        <f t="shared" si="18"/>
        <v/>
      </c>
      <c r="W145" s="18" t="str">
        <f>IF(OR($B145="",E145=""),"",MAX(0,MIN(100,100*(Settings!$G$6-E145)/(Settings!$G$6-Settings!$F$6))))</f>
        <v/>
      </c>
      <c r="X145" s="18" t="str">
        <f>IF(OR($B145="",R145=""),"",MAX(0,MIN(100,100*(Settings!$G$7-R145)/(Settings!$G$7-Settings!$F$7))))</f>
        <v/>
      </c>
      <c r="Y145" s="18" t="str">
        <f>IF(OR($B145="",S145=""),"",MAX(0,MIN(100,100*(Settings!$G$8-S145)/(Settings!$G$8-Settings!$F$8))))</f>
        <v/>
      </c>
      <c r="Z145" s="18" t="str">
        <f>IF(OR($B145="",T145=""),"",MAX(0,MIN(100,100*(Settings!$G$9-T145)/(Settings!$G$9-Settings!$F$9))))</f>
        <v/>
      </c>
      <c r="AA145" s="18" t="str">
        <f>IF(OR($B145="",J145=""),"",MAX(0,MIN(100,100*(Settings!$G$10-J145)/(Settings!$G$10-Settings!$F$10))))</f>
        <v/>
      </c>
      <c r="AB145" s="18" t="str">
        <f>IF(OR($B145="",K145=""),"",MAX(0,MIN(100,100*(Settings!$G$11-K145)/(Settings!$G$11-Settings!$F$11))))</f>
        <v/>
      </c>
      <c r="AC145" s="18" t="str">
        <f>IF(OR($B145="",U145=""),"",MAX(0,MIN(100,100*(Settings!$G$12-U145)/(Settings!$G$12-Settings!$F$12))))</f>
        <v/>
      </c>
      <c r="AD145" s="18" t="str">
        <f>IF(OR($B145="",V145=""),"",MAX(0,MIN(100,100*(Settings!$G$13-V145)/(Settings!$G$13-Settings!$F$13))))</f>
        <v/>
      </c>
      <c r="AE145" s="17" t="str">
        <f>IF($B145="","",IF((IF(ISNUMBER(W145),Settings!$H$6,0)+IF(ISNUMBER(X145),Settings!$H$7,0)+IF(ISNUMBER(Y145),Settings!$H$8,0)+IF(ISNUMBER(Z145),Settings!$H$9,0)+IF(ISNUMBER(AA145),Settings!$H$10,0)+IF(ISNUMBER(AB145),Settings!$H$11,0)+IF(ISNUMBER(AC145),Settings!$H$12,0)+IF(ISNUMBER(AD145),Settings!$H$13,0))=0,"",ROUND((IF(ISNUMBER(W145),W145*Settings!$H$6,0)+IF(ISNUMBER(X145),X145*Settings!$H$7,0)+IF(ISNUMBER(Y145),Y145*Settings!$H$8,0)+IF(ISNUMBER(Z145),Z145*Settings!$H$9,0)+IF(ISNUMBER(AA145),AA145*Settings!$H$10,0)+IF(ISNUMBER(AB145),AB145*Settings!$H$11,0)+IF(ISNUMBER(AC145),AC145*Settings!$H$12,0)+IF(ISNUMBER(AD145),AD145*Settings!$H$13,0))/(IF(ISNUMBER(W145),Settings!$H$6,0)+IF(ISNUMBER(X145),Settings!$H$7,0)+IF(ISNUMBER(Y145),Settings!$H$8,0)+IF(ISNUMBER(Z145),Settings!$H$9,0)+IF(ISNUMBER(AA145),Settings!$H$10,0)+IF(ISNUMBER(AB145),Settings!$H$11,0)+IF(ISNUMBER(AC145),Settings!$H$12,0)+IF(ISNUMBER(AD145),Settings!$H$13,0)),0)))</f>
        <v/>
      </c>
      <c r="AF145" s="16" t="str">
        <f>IF(AE145="","",IF(AE145&gt;=Settings!$D$18,"Green",IF(AE145&gt;=Settings!$D$19,"Amber","Red")))</f>
        <v/>
      </c>
      <c r="AG145" s="18" t="str">
        <f t="shared" si="19"/>
        <v/>
      </c>
      <c r="AH145" s="19" t="str">
        <f t="shared" si="20"/>
        <v/>
      </c>
      <c r="AI145" s="25"/>
    </row>
    <row r="146" spans="1:35" x14ac:dyDescent="0.2">
      <c r="A146" s="12"/>
      <c r="B146" s="30"/>
      <c r="C146" s="16" t="str">
        <f>IF($B146="","",IFERROR(INDEX(Settings!$D$24:$D$48,MATCH($B146,Settings!$C$24:$C$48,0)),""))</f>
        <v/>
      </c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20" t="str">
        <f t="shared" si="14"/>
        <v/>
      </c>
      <c r="S146" s="21" t="str">
        <f t="shared" si="15"/>
        <v/>
      </c>
      <c r="T146" s="21" t="str">
        <f t="shared" si="16"/>
        <v/>
      </c>
      <c r="U146" s="20" t="str">
        <f t="shared" si="17"/>
        <v/>
      </c>
      <c r="V146" s="20" t="str">
        <f t="shared" si="18"/>
        <v/>
      </c>
      <c r="W146" s="18" t="str">
        <f>IF(OR($B146="",E146=""),"",MAX(0,MIN(100,100*(Settings!$G$6-E146)/(Settings!$G$6-Settings!$F$6))))</f>
        <v/>
      </c>
      <c r="X146" s="18" t="str">
        <f>IF(OR($B146="",R146=""),"",MAX(0,MIN(100,100*(Settings!$G$7-R146)/(Settings!$G$7-Settings!$F$7))))</f>
        <v/>
      </c>
      <c r="Y146" s="18" t="str">
        <f>IF(OR($B146="",S146=""),"",MAX(0,MIN(100,100*(Settings!$G$8-S146)/(Settings!$G$8-Settings!$F$8))))</f>
        <v/>
      </c>
      <c r="Z146" s="18" t="str">
        <f>IF(OR($B146="",T146=""),"",MAX(0,MIN(100,100*(Settings!$G$9-T146)/(Settings!$G$9-Settings!$F$9))))</f>
        <v/>
      </c>
      <c r="AA146" s="18" t="str">
        <f>IF(OR($B146="",J146=""),"",MAX(0,MIN(100,100*(Settings!$G$10-J146)/(Settings!$G$10-Settings!$F$10))))</f>
        <v/>
      </c>
      <c r="AB146" s="18" t="str">
        <f>IF(OR($B146="",K146=""),"",MAX(0,MIN(100,100*(Settings!$G$11-K146)/(Settings!$G$11-Settings!$F$11))))</f>
        <v/>
      </c>
      <c r="AC146" s="18" t="str">
        <f>IF(OR($B146="",U146=""),"",MAX(0,MIN(100,100*(Settings!$G$12-U146)/(Settings!$G$12-Settings!$F$12))))</f>
        <v/>
      </c>
      <c r="AD146" s="18" t="str">
        <f>IF(OR($B146="",V146=""),"",MAX(0,MIN(100,100*(Settings!$G$13-V146)/(Settings!$G$13-Settings!$F$13))))</f>
        <v/>
      </c>
      <c r="AE146" s="17" t="str">
        <f>IF($B146="","",IF((IF(ISNUMBER(W146),Settings!$H$6,0)+IF(ISNUMBER(X146),Settings!$H$7,0)+IF(ISNUMBER(Y146),Settings!$H$8,0)+IF(ISNUMBER(Z146),Settings!$H$9,0)+IF(ISNUMBER(AA146),Settings!$H$10,0)+IF(ISNUMBER(AB146),Settings!$H$11,0)+IF(ISNUMBER(AC146),Settings!$H$12,0)+IF(ISNUMBER(AD146),Settings!$H$13,0))=0,"",ROUND((IF(ISNUMBER(W146),W146*Settings!$H$6,0)+IF(ISNUMBER(X146),X146*Settings!$H$7,0)+IF(ISNUMBER(Y146),Y146*Settings!$H$8,0)+IF(ISNUMBER(Z146),Z146*Settings!$H$9,0)+IF(ISNUMBER(AA146),AA146*Settings!$H$10,0)+IF(ISNUMBER(AB146),AB146*Settings!$H$11,0)+IF(ISNUMBER(AC146),AC146*Settings!$H$12,0)+IF(ISNUMBER(AD146),AD146*Settings!$H$13,0))/(IF(ISNUMBER(W146),Settings!$H$6,0)+IF(ISNUMBER(X146),Settings!$H$7,0)+IF(ISNUMBER(Y146),Settings!$H$8,0)+IF(ISNUMBER(Z146),Settings!$H$9,0)+IF(ISNUMBER(AA146),Settings!$H$10,0)+IF(ISNUMBER(AB146),Settings!$H$11,0)+IF(ISNUMBER(AC146),Settings!$H$12,0)+IF(ISNUMBER(AD146),Settings!$H$13,0)),0)))</f>
        <v/>
      </c>
      <c r="AF146" s="16" t="str">
        <f>IF(AE146="","",IF(AE146&gt;=Settings!$D$18,"Green",IF(AE146&gt;=Settings!$D$19,"Amber","Red")))</f>
        <v/>
      </c>
      <c r="AG146" s="18" t="str">
        <f t="shared" si="19"/>
        <v/>
      </c>
      <c r="AH146" s="19" t="str">
        <f t="shared" si="20"/>
        <v/>
      </c>
      <c r="AI146" s="25"/>
    </row>
    <row r="147" spans="1:35" x14ac:dyDescent="0.2">
      <c r="A147" s="12"/>
      <c r="B147" s="30"/>
      <c r="C147" s="16" t="str">
        <f>IF($B147="","",IFERROR(INDEX(Settings!$D$24:$D$48,MATCH($B147,Settings!$C$24:$C$48,0)),""))</f>
        <v/>
      </c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20" t="str">
        <f t="shared" si="14"/>
        <v/>
      </c>
      <c r="S147" s="21" t="str">
        <f t="shared" si="15"/>
        <v/>
      </c>
      <c r="T147" s="21" t="str">
        <f t="shared" si="16"/>
        <v/>
      </c>
      <c r="U147" s="20" t="str">
        <f t="shared" si="17"/>
        <v/>
      </c>
      <c r="V147" s="20" t="str">
        <f t="shared" si="18"/>
        <v/>
      </c>
      <c r="W147" s="18" t="str">
        <f>IF(OR($B147="",E147=""),"",MAX(0,MIN(100,100*(Settings!$G$6-E147)/(Settings!$G$6-Settings!$F$6))))</f>
        <v/>
      </c>
      <c r="X147" s="18" t="str">
        <f>IF(OR($B147="",R147=""),"",MAX(0,MIN(100,100*(Settings!$G$7-R147)/(Settings!$G$7-Settings!$F$7))))</f>
        <v/>
      </c>
      <c r="Y147" s="18" t="str">
        <f>IF(OR($B147="",S147=""),"",MAX(0,MIN(100,100*(Settings!$G$8-S147)/(Settings!$G$8-Settings!$F$8))))</f>
        <v/>
      </c>
      <c r="Z147" s="18" t="str">
        <f>IF(OR($B147="",T147=""),"",MAX(0,MIN(100,100*(Settings!$G$9-T147)/(Settings!$G$9-Settings!$F$9))))</f>
        <v/>
      </c>
      <c r="AA147" s="18" t="str">
        <f>IF(OR($B147="",J147=""),"",MAX(0,MIN(100,100*(Settings!$G$10-J147)/(Settings!$G$10-Settings!$F$10))))</f>
        <v/>
      </c>
      <c r="AB147" s="18" t="str">
        <f>IF(OR($B147="",K147=""),"",MAX(0,MIN(100,100*(Settings!$G$11-K147)/(Settings!$G$11-Settings!$F$11))))</f>
        <v/>
      </c>
      <c r="AC147" s="18" t="str">
        <f>IF(OR($B147="",U147=""),"",MAX(0,MIN(100,100*(Settings!$G$12-U147)/(Settings!$G$12-Settings!$F$12))))</f>
        <v/>
      </c>
      <c r="AD147" s="18" t="str">
        <f>IF(OR($B147="",V147=""),"",MAX(0,MIN(100,100*(Settings!$G$13-V147)/(Settings!$G$13-Settings!$F$13))))</f>
        <v/>
      </c>
      <c r="AE147" s="17" t="str">
        <f>IF($B147="","",IF((IF(ISNUMBER(W147),Settings!$H$6,0)+IF(ISNUMBER(X147),Settings!$H$7,0)+IF(ISNUMBER(Y147),Settings!$H$8,0)+IF(ISNUMBER(Z147),Settings!$H$9,0)+IF(ISNUMBER(AA147),Settings!$H$10,0)+IF(ISNUMBER(AB147),Settings!$H$11,0)+IF(ISNUMBER(AC147),Settings!$H$12,0)+IF(ISNUMBER(AD147),Settings!$H$13,0))=0,"",ROUND((IF(ISNUMBER(W147),W147*Settings!$H$6,0)+IF(ISNUMBER(X147),X147*Settings!$H$7,0)+IF(ISNUMBER(Y147),Y147*Settings!$H$8,0)+IF(ISNUMBER(Z147),Z147*Settings!$H$9,0)+IF(ISNUMBER(AA147),AA147*Settings!$H$10,0)+IF(ISNUMBER(AB147),AB147*Settings!$H$11,0)+IF(ISNUMBER(AC147),AC147*Settings!$H$12,0)+IF(ISNUMBER(AD147),AD147*Settings!$H$13,0))/(IF(ISNUMBER(W147),Settings!$H$6,0)+IF(ISNUMBER(X147),Settings!$H$7,0)+IF(ISNUMBER(Y147),Settings!$H$8,0)+IF(ISNUMBER(Z147),Settings!$H$9,0)+IF(ISNUMBER(AA147),Settings!$H$10,0)+IF(ISNUMBER(AB147),Settings!$H$11,0)+IF(ISNUMBER(AC147),Settings!$H$12,0)+IF(ISNUMBER(AD147),Settings!$H$13,0)),0)))</f>
        <v/>
      </c>
      <c r="AF147" s="16" t="str">
        <f>IF(AE147="","",IF(AE147&gt;=Settings!$D$18,"Green",IF(AE147&gt;=Settings!$D$19,"Amber","Red")))</f>
        <v/>
      </c>
      <c r="AG147" s="18" t="str">
        <f t="shared" si="19"/>
        <v/>
      </c>
      <c r="AH147" s="19" t="str">
        <f t="shared" si="20"/>
        <v/>
      </c>
      <c r="AI147" s="25"/>
    </row>
    <row r="148" spans="1:35" x14ac:dyDescent="0.2">
      <c r="A148" s="12"/>
      <c r="B148" s="30"/>
      <c r="C148" s="16" t="str">
        <f>IF($B148="","",IFERROR(INDEX(Settings!$D$24:$D$48,MATCH($B148,Settings!$C$24:$C$48,0)),""))</f>
        <v/>
      </c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20" t="str">
        <f t="shared" si="14"/>
        <v/>
      </c>
      <c r="S148" s="21" t="str">
        <f t="shared" si="15"/>
        <v/>
      </c>
      <c r="T148" s="21" t="str">
        <f t="shared" si="16"/>
        <v/>
      </c>
      <c r="U148" s="20" t="str">
        <f t="shared" si="17"/>
        <v/>
      </c>
      <c r="V148" s="20" t="str">
        <f t="shared" si="18"/>
        <v/>
      </c>
      <c r="W148" s="18" t="str">
        <f>IF(OR($B148="",E148=""),"",MAX(0,MIN(100,100*(Settings!$G$6-E148)/(Settings!$G$6-Settings!$F$6))))</f>
        <v/>
      </c>
      <c r="X148" s="18" t="str">
        <f>IF(OR($B148="",R148=""),"",MAX(0,MIN(100,100*(Settings!$G$7-R148)/(Settings!$G$7-Settings!$F$7))))</f>
        <v/>
      </c>
      <c r="Y148" s="18" t="str">
        <f>IF(OR($B148="",S148=""),"",MAX(0,MIN(100,100*(Settings!$G$8-S148)/(Settings!$G$8-Settings!$F$8))))</f>
        <v/>
      </c>
      <c r="Z148" s="18" t="str">
        <f>IF(OR($B148="",T148=""),"",MAX(0,MIN(100,100*(Settings!$G$9-T148)/(Settings!$G$9-Settings!$F$9))))</f>
        <v/>
      </c>
      <c r="AA148" s="18" t="str">
        <f>IF(OR($B148="",J148=""),"",MAX(0,MIN(100,100*(Settings!$G$10-J148)/(Settings!$G$10-Settings!$F$10))))</f>
        <v/>
      </c>
      <c r="AB148" s="18" t="str">
        <f>IF(OR($B148="",K148=""),"",MAX(0,MIN(100,100*(Settings!$G$11-K148)/(Settings!$G$11-Settings!$F$11))))</f>
        <v/>
      </c>
      <c r="AC148" s="18" t="str">
        <f>IF(OR($B148="",U148=""),"",MAX(0,MIN(100,100*(Settings!$G$12-U148)/(Settings!$G$12-Settings!$F$12))))</f>
        <v/>
      </c>
      <c r="AD148" s="18" t="str">
        <f>IF(OR($B148="",V148=""),"",MAX(0,MIN(100,100*(Settings!$G$13-V148)/(Settings!$G$13-Settings!$F$13))))</f>
        <v/>
      </c>
      <c r="AE148" s="17" t="str">
        <f>IF($B148="","",IF((IF(ISNUMBER(W148),Settings!$H$6,0)+IF(ISNUMBER(X148),Settings!$H$7,0)+IF(ISNUMBER(Y148),Settings!$H$8,0)+IF(ISNUMBER(Z148),Settings!$H$9,0)+IF(ISNUMBER(AA148),Settings!$H$10,0)+IF(ISNUMBER(AB148),Settings!$H$11,0)+IF(ISNUMBER(AC148),Settings!$H$12,0)+IF(ISNUMBER(AD148),Settings!$H$13,0))=0,"",ROUND((IF(ISNUMBER(W148),W148*Settings!$H$6,0)+IF(ISNUMBER(X148),X148*Settings!$H$7,0)+IF(ISNUMBER(Y148),Y148*Settings!$H$8,0)+IF(ISNUMBER(Z148),Z148*Settings!$H$9,0)+IF(ISNUMBER(AA148),AA148*Settings!$H$10,0)+IF(ISNUMBER(AB148),AB148*Settings!$H$11,0)+IF(ISNUMBER(AC148),AC148*Settings!$H$12,0)+IF(ISNUMBER(AD148),AD148*Settings!$H$13,0))/(IF(ISNUMBER(W148),Settings!$H$6,0)+IF(ISNUMBER(X148),Settings!$H$7,0)+IF(ISNUMBER(Y148),Settings!$H$8,0)+IF(ISNUMBER(Z148),Settings!$H$9,0)+IF(ISNUMBER(AA148),Settings!$H$10,0)+IF(ISNUMBER(AB148),Settings!$H$11,0)+IF(ISNUMBER(AC148),Settings!$H$12,0)+IF(ISNUMBER(AD148),Settings!$H$13,0)),0)))</f>
        <v/>
      </c>
      <c r="AF148" s="16" t="str">
        <f>IF(AE148="","",IF(AE148&gt;=Settings!$D$18,"Green",IF(AE148&gt;=Settings!$D$19,"Amber","Red")))</f>
        <v/>
      </c>
      <c r="AG148" s="18" t="str">
        <f t="shared" si="19"/>
        <v/>
      </c>
      <c r="AH148" s="19" t="str">
        <f t="shared" si="20"/>
        <v/>
      </c>
      <c r="AI148" s="25"/>
    </row>
    <row r="149" spans="1:35" x14ac:dyDescent="0.2">
      <c r="A149" s="12"/>
      <c r="B149" s="30"/>
      <c r="C149" s="16" t="str">
        <f>IF($B149="","",IFERROR(INDEX(Settings!$D$24:$D$48,MATCH($B149,Settings!$C$24:$C$48,0)),""))</f>
        <v/>
      </c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20" t="str">
        <f t="shared" si="14"/>
        <v/>
      </c>
      <c r="S149" s="21" t="str">
        <f t="shared" si="15"/>
        <v/>
      </c>
      <c r="T149" s="21" t="str">
        <f t="shared" si="16"/>
        <v/>
      </c>
      <c r="U149" s="20" t="str">
        <f t="shared" si="17"/>
        <v/>
      </c>
      <c r="V149" s="20" t="str">
        <f t="shared" si="18"/>
        <v/>
      </c>
      <c r="W149" s="18" t="str">
        <f>IF(OR($B149="",E149=""),"",MAX(0,MIN(100,100*(Settings!$G$6-E149)/(Settings!$G$6-Settings!$F$6))))</f>
        <v/>
      </c>
      <c r="X149" s="18" t="str">
        <f>IF(OR($B149="",R149=""),"",MAX(0,MIN(100,100*(Settings!$G$7-R149)/(Settings!$G$7-Settings!$F$7))))</f>
        <v/>
      </c>
      <c r="Y149" s="18" t="str">
        <f>IF(OR($B149="",S149=""),"",MAX(0,MIN(100,100*(Settings!$G$8-S149)/(Settings!$G$8-Settings!$F$8))))</f>
        <v/>
      </c>
      <c r="Z149" s="18" t="str">
        <f>IF(OR($B149="",T149=""),"",MAX(0,MIN(100,100*(Settings!$G$9-T149)/(Settings!$G$9-Settings!$F$9))))</f>
        <v/>
      </c>
      <c r="AA149" s="18" t="str">
        <f>IF(OR($B149="",J149=""),"",MAX(0,MIN(100,100*(Settings!$G$10-J149)/(Settings!$G$10-Settings!$F$10))))</f>
        <v/>
      </c>
      <c r="AB149" s="18" t="str">
        <f>IF(OR($B149="",K149=""),"",MAX(0,MIN(100,100*(Settings!$G$11-K149)/(Settings!$G$11-Settings!$F$11))))</f>
        <v/>
      </c>
      <c r="AC149" s="18" t="str">
        <f>IF(OR($B149="",U149=""),"",MAX(0,MIN(100,100*(Settings!$G$12-U149)/(Settings!$G$12-Settings!$F$12))))</f>
        <v/>
      </c>
      <c r="AD149" s="18" t="str">
        <f>IF(OR($B149="",V149=""),"",MAX(0,MIN(100,100*(Settings!$G$13-V149)/(Settings!$G$13-Settings!$F$13))))</f>
        <v/>
      </c>
      <c r="AE149" s="17" t="str">
        <f>IF($B149="","",IF((IF(ISNUMBER(W149),Settings!$H$6,0)+IF(ISNUMBER(X149),Settings!$H$7,0)+IF(ISNUMBER(Y149),Settings!$H$8,0)+IF(ISNUMBER(Z149),Settings!$H$9,0)+IF(ISNUMBER(AA149),Settings!$H$10,0)+IF(ISNUMBER(AB149),Settings!$H$11,0)+IF(ISNUMBER(AC149),Settings!$H$12,0)+IF(ISNUMBER(AD149),Settings!$H$13,0))=0,"",ROUND((IF(ISNUMBER(W149),W149*Settings!$H$6,0)+IF(ISNUMBER(X149),X149*Settings!$H$7,0)+IF(ISNUMBER(Y149),Y149*Settings!$H$8,0)+IF(ISNUMBER(Z149),Z149*Settings!$H$9,0)+IF(ISNUMBER(AA149),AA149*Settings!$H$10,0)+IF(ISNUMBER(AB149),AB149*Settings!$H$11,0)+IF(ISNUMBER(AC149),AC149*Settings!$H$12,0)+IF(ISNUMBER(AD149),AD149*Settings!$H$13,0))/(IF(ISNUMBER(W149),Settings!$H$6,0)+IF(ISNUMBER(X149),Settings!$H$7,0)+IF(ISNUMBER(Y149),Settings!$H$8,0)+IF(ISNUMBER(Z149),Settings!$H$9,0)+IF(ISNUMBER(AA149),Settings!$H$10,0)+IF(ISNUMBER(AB149),Settings!$H$11,0)+IF(ISNUMBER(AC149),Settings!$H$12,0)+IF(ISNUMBER(AD149),Settings!$H$13,0)),0)))</f>
        <v/>
      </c>
      <c r="AF149" s="16" t="str">
        <f>IF(AE149="","",IF(AE149&gt;=Settings!$D$18,"Green",IF(AE149&gt;=Settings!$D$19,"Amber","Red")))</f>
        <v/>
      </c>
      <c r="AG149" s="18" t="str">
        <f t="shared" si="19"/>
        <v/>
      </c>
      <c r="AH149" s="19" t="str">
        <f t="shared" si="20"/>
        <v/>
      </c>
      <c r="AI149" s="25"/>
    </row>
    <row r="150" spans="1:35" x14ac:dyDescent="0.2">
      <c r="A150" s="12"/>
      <c r="B150" s="30"/>
      <c r="C150" s="16" t="str">
        <f>IF($B150="","",IFERROR(INDEX(Settings!$D$24:$D$48,MATCH($B150,Settings!$C$24:$C$48,0)),""))</f>
        <v/>
      </c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20" t="str">
        <f t="shared" si="14"/>
        <v/>
      </c>
      <c r="S150" s="21" t="str">
        <f t="shared" si="15"/>
        <v/>
      </c>
      <c r="T150" s="21" t="str">
        <f t="shared" si="16"/>
        <v/>
      </c>
      <c r="U150" s="20" t="str">
        <f t="shared" si="17"/>
        <v/>
      </c>
      <c r="V150" s="20" t="str">
        <f t="shared" si="18"/>
        <v/>
      </c>
      <c r="W150" s="18" t="str">
        <f>IF(OR($B150="",E150=""),"",MAX(0,MIN(100,100*(Settings!$G$6-E150)/(Settings!$G$6-Settings!$F$6))))</f>
        <v/>
      </c>
      <c r="X150" s="18" t="str">
        <f>IF(OR($B150="",R150=""),"",MAX(0,MIN(100,100*(Settings!$G$7-R150)/(Settings!$G$7-Settings!$F$7))))</f>
        <v/>
      </c>
      <c r="Y150" s="18" t="str">
        <f>IF(OR($B150="",S150=""),"",MAX(0,MIN(100,100*(Settings!$G$8-S150)/(Settings!$G$8-Settings!$F$8))))</f>
        <v/>
      </c>
      <c r="Z150" s="18" t="str">
        <f>IF(OR($B150="",T150=""),"",MAX(0,MIN(100,100*(Settings!$G$9-T150)/(Settings!$G$9-Settings!$F$9))))</f>
        <v/>
      </c>
      <c r="AA150" s="18" t="str">
        <f>IF(OR($B150="",J150=""),"",MAX(0,MIN(100,100*(Settings!$G$10-J150)/(Settings!$G$10-Settings!$F$10))))</f>
        <v/>
      </c>
      <c r="AB150" s="18" t="str">
        <f>IF(OR($B150="",K150=""),"",MAX(0,MIN(100,100*(Settings!$G$11-K150)/(Settings!$G$11-Settings!$F$11))))</f>
        <v/>
      </c>
      <c r="AC150" s="18" t="str">
        <f>IF(OR($B150="",U150=""),"",MAX(0,MIN(100,100*(Settings!$G$12-U150)/(Settings!$G$12-Settings!$F$12))))</f>
        <v/>
      </c>
      <c r="AD150" s="18" t="str">
        <f>IF(OR($B150="",V150=""),"",MAX(0,MIN(100,100*(Settings!$G$13-V150)/(Settings!$G$13-Settings!$F$13))))</f>
        <v/>
      </c>
      <c r="AE150" s="17" t="str">
        <f>IF($B150="","",IF((IF(ISNUMBER(W150),Settings!$H$6,0)+IF(ISNUMBER(X150),Settings!$H$7,0)+IF(ISNUMBER(Y150),Settings!$H$8,0)+IF(ISNUMBER(Z150),Settings!$H$9,0)+IF(ISNUMBER(AA150),Settings!$H$10,0)+IF(ISNUMBER(AB150),Settings!$H$11,0)+IF(ISNUMBER(AC150),Settings!$H$12,0)+IF(ISNUMBER(AD150),Settings!$H$13,0))=0,"",ROUND((IF(ISNUMBER(W150),W150*Settings!$H$6,0)+IF(ISNUMBER(X150),X150*Settings!$H$7,0)+IF(ISNUMBER(Y150),Y150*Settings!$H$8,0)+IF(ISNUMBER(Z150),Z150*Settings!$H$9,0)+IF(ISNUMBER(AA150),AA150*Settings!$H$10,0)+IF(ISNUMBER(AB150),AB150*Settings!$H$11,0)+IF(ISNUMBER(AC150),AC150*Settings!$H$12,0)+IF(ISNUMBER(AD150),AD150*Settings!$H$13,0))/(IF(ISNUMBER(W150),Settings!$H$6,0)+IF(ISNUMBER(X150),Settings!$H$7,0)+IF(ISNUMBER(Y150),Settings!$H$8,0)+IF(ISNUMBER(Z150),Settings!$H$9,0)+IF(ISNUMBER(AA150),Settings!$H$10,0)+IF(ISNUMBER(AB150),Settings!$H$11,0)+IF(ISNUMBER(AC150),Settings!$H$12,0)+IF(ISNUMBER(AD150),Settings!$H$13,0)),0)))</f>
        <v/>
      </c>
      <c r="AF150" s="16" t="str">
        <f>IF(AE150="","",IF(AE150&gt;=Settings!$D$18,"Green",IF(AE150&gt;=Settings!$D$19,"Amber","Red")))</f>
        <v/>
      </c>
      <c r="AG150" s="18" t="str">
        <f t="shared" si="19"/>
        <v/>
      </c>
      <c r="AH150" s="19" t="str">
        <f t="shared" si="20"/>
        <v/>
      </c>
      <c r="AI150" s="25"/>
    </row>
    <row r="151" spans="1:35" x14ac:dyDescent="0.2">
      <c r="A151" s="12"/>
      <c r="B151" s="30"/>
      <c r="C151" s="16" t="str">
        <f>IF($B151="","",IFERROR(INDEX(Settings!$D$24:$D$48,MATCH($B151,Settings!$C$24:$C$48,0)),""))</f>
        <v/>
      </c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20" t="str">
        <f t="shared" si="14"/>
        <v/>
      </c>
      <c r="S151" s="21" t="str">
        <f t="shared" si="15"/>
        <v/>
      </c>
      <c r="T151" s="21" t="str">
        <f t="shared" si="16"/>
        <v/>
      </c>
      <c r="U151" s="20" t="str">
        <f t="shared" si="17"/>
        <v/>
      </c>
      <c r="V151" s="20" t="str">
        <f t="shared" si="18"/>
        <v/>
      </c>
      <c r="W151" s="18" t="str">
        <f>IF(OR($B151="",E151=""),"",MAX(0,MIN(100,100*(Settings!$G$6-E151)/(Settings!$G$6-Settings!$F$6))))</f>
        <v/>
      </c>
      <c r="X151" s="18" t="str">
        <f>IF(OR($B151="",R151=""),"",MAX(0,MIN(100,100*(Settings!$G$7-R151)/(Settings!$G$7-Settings!$F$7))))</f>
        <v/>
      </c>
      <c r="Y151" s="18" t="str">
        <f>IF(OR($B151="",S151=""),"",MAX(0,MIN(100,100*(Settings!$G$8-S151)/(Settings!$G$8-Settings!$F$8))))</f>
        <v/>
      </c>
      <c r="Z151" s="18" t="str">
        <f>IF(OR($B151="",T151=""),"",MAX(0,MIN(100,100*(Settings!$G$9-T151)/(Settings!$G$9-Settings!$F$9))))</f>
        <v/>
      </c>
      <c r="AA151" s="18" t="str">
        <f>IF(OR($B151="",J151=""),"",MAX(0,MIN(100,100*(Settings!$G$10-J151)/(Settings!$G$10-Settings!$F$10))))</f>
        <v/>
      </c>
      <c r="AB151" s="18" t="str">
        <f>IF(OR($B151="",K151=""),"",MAX(0,MIN(100,100*(Settings!$G$11-K151)/(Settings!$G$11-Settings!$F$11))))</f>
        <v/>
      </c>
      <c r="AC151" s="18" t="str">
        <f>IF(OR($B151="",U151=""),"",MAX(0,MIN(100,100*(Settings!$G$12-U151)/(Settings!$G$12-Settings!$F$12))))</f>
        <v/>
      </c>
      <c r="AD151" s="18" t="str">
        <f>IF(OR($B151="",V151=""),"",MAX(0,MIN(100,100*(Settings!$G$13-V151)/(Settings!$G$13-Settings!$F$13))))</f>
        <v/>
      </c>
      <c r="AE151" s="17" t="str">
        <f>IF($B151="","",IF((IF(ISNUMBER(W151),Settings!$H$6,0)+IF(ISNUMBER(X151),Settings!$H$7,0)+IF(ISNUMBER(Y151),Settings!$H$8,0)+IF(ISNUMBER(Z151),Settings!$H$9,0)+IF(ISNUMBER(AA151),Settings!$H$10,0)+IF(ISNUMBER(AB151),Settings!$H$11,0)+IF(ISNUMBER(AC151),Settings!$H$12,0)+IF(ISNUMBER(AD151),Settings!$H$13,0))=0,"",ROUND((IF(ISNUMBER(W151),W151*Settings!$H$6,0)+IF(ISNUMBER(X151),X151*Settings!$H$7,0)+IF(ISNUMBER(Y151),Y151*Settings!$H$8,0)+IF(ISNUMBER(Z151),Z151*Settings!$H$9,0)+IF(ISNUMBER(AA151),AA151*Settings!$H$10,0)+IF(ISNUMBER(AB151),AB151*Settings!$H$11,0)+IF(ISNUMBER(AC151),AC151*Settings!$H$12,0)+IF(ISNUMBER(AD151),AD151*Settings!$H$13,0))/(IF(ISNUMBER(W151),Settings!$H$6,0)+IF(ISNUMBER(X151),Settings!$H$7,0)+IF(ISNUMBER(Y151),Settings!$H$8,0)+IF(ISNUMBER(Z151),Settings!$H$9,0)+IF(ISNUMBER(AA151),Settings!$H$10,0)+IF(ISNUMBER(AB151),Settings!$H$11,0)+IF(ISNUMBER(AC151),Settings!$H$12,0)+IF(ISNUMBER(AD151),Settings!$H$13,0)),0)))</f>
        <v/>
      </c>
      <c r="AF151" s="16" t="str">
        <f>IF(AE151="","",IF(AE151&gt;=Settings!$D$18,"Green",IF(AE151&gt;=Settings!$D$19,"Amber","Red")))</f>
        <v/>
      </c>
      <c r="AG151" s="18" t="str">
        <f t="shared" si="19"/>
        <v/>
      </c>
      <c r="AH151" s="19" t="str">
        <f t="shared" si="20"/>
        <v/>
      </c>
      <c r="AI151" s="25"/>
    </row>
    <row r="152" spans="1:35" x14ac:dyDescent="0.2">
      <c r="A152" s="12"/>
      <c r="B152" s="30"/>
      <c r="C152" s="16" t="str">
        <f>IF($B152="","",IFERROR(INDEX(Settings!$D$24:$D$48,MATCH($B152,Settings!$C$24:$C$48,0)),""))</f>
        <v/>
      </c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20" t="str">
        <f t="shared" si="14"/>
        <v/>
      </c>
      <c r="S152" s="21" t="str">
        <f t="shared" si="15"/>
        <v/>
      </c>
      <c r="T152" s="21" t="str">
        <f t="shared" si="16"/>
        <v/>
      </c>
      <c r="U152" s="20" t="str">
        <f t="shared" si="17"/>
        <v/>
      </c>
      <c r="V152" s="20" t="str">
        <f t="shared" si="18"/>
        <v/>
      </c>
      <c r="W152" s="18" t="str">
        <f>IF(OR($B152="",E152=""),"",MAX(0,MIN(100,100*(Settings!$G$6-E152)/(Settings!$G$6-Settings!$F$6))))</f>
        <v/>
      </c>
      <c r="X152" s="18" t="str">
        <f>IF(OR($B152="",R152=""),"",MAX(0,MIN(100,100*(Settings!$G$7-R152)/(Settings!$G$7-Settings!$F$7))))</f>
        <v/>
      </c>
      <c r="Y152" s="18" t="str">
        <f>IF(OR($B152="",S152=""),"",MAX(0,MIN(100,100*(Settings!$G$8-S152)/(Settings!$G$8-Settings!$F$8))))</f>
        <v/>
      </c>
      <c r="Z152" s="18" t="str">
        <f>IF(OR($B152="",T152=""),"",MAX(0,MIN(100,100*(Settings!$G$9-T152)/(Settings!$G$9-Settings!$F$9))))</f>
        <v/>
      </c>
      <c r="AA152" s="18" t="str">
        <f>IF(OR($B152="",J152=""),"",MAX(0,MIN(100,100*(Settings!$G$10-J152)/(Settings!$G$10-Settings!$F$10))))</f>
        <v/>
      </c>
      <c r="AB152" s="18" t="str">
        <f>IF(OR($B152="",K152=""),"",MAX(0,MIN(100,100*(Settings!$G$11-K152)/(Settings!$G$11-Settings!$F$11))))</f>
        <v/>
      </c>
      <c r="AC152" s="18" t="str">
        <f>IF(OR($B152="",U152=""),"",MAX(0,MIN(100,100*(Settings!$G$12-U152)/(Settings!$G$12-Settings!$F$12))))</f>
        <v/>
      </c>
      <c r="AD152" s="18" t="str">
        <f>IF(OR($B152="",V152=""),"",MAX(0,MIN(100,100*(Settings!$G$13-V152)/(Settings!$G$13-Settings!$F$13))))</f>
        <v/>
      </c>
      <c r="AE152" s="17" t="str">
        <f>IF($B152="","",IF((IF(ISNUMBER(W152),Settings!$H$6,0)+IF(ISNUMBER(X152),Settings!$H$7,0)+IF(ISNUMBER(Y152),Settings!$H$8,0)+IF(ISNUMBER(Z152),Settings!$H$9,0)+IF(ISNUMBER(AA152),Settings!$H$10,0)+IF(ISNUMBER(AB152),Settings!$H$11,0)+IF(ISNUMBER(AC152),Settings!$H$12,0)+IF(ISNUMBER(AD152),Settings!$H$13,0))=0,"",ROUND((IF(ISNUMBER(W152),W152*Settings!$H$6,0)+IF(ISNUMBER(X152),X152*Settings!$H$7,0)+IF(ISNUMBER(Y152),Y152*Settings!$H$8,0)+IF(ISNUMBER(Z152),Z152*Settings!$H$9,0)+IF(ISNUMBER(AA152),AA152*Settings!$H$10,0)+IF(ISNUMBER(AB152),AB152*Settings!$H$11,0)+IF(ISNUMBER(AC152),AC152*Settings!$H$12,0)+IF(ISNUMBER(AD152),AD152*Settings!$H$13,0))/(IF(ISNUMBER(W152),Settings!$H$6,0)+IF(ISNUMBER(X152),Settings!$H$7,0)+IF(ISNUMBER(Y152),Settings!$H$8,0)+IF(ISNUMBER(Z152),Settings!$H$9,0)+IF(ISNUMBER(AA152),Settings!$H$10,0)+IF(ISNUMBER(AB152),Settings!$H$11,0)+IF(ISNUMBER(AC152),Settings!$H$12,0)+IF(ISNUMBER(AD152),Settings!$H$13,0)),0)))</f>
        <v/>
      </c>
      <c r="AF152" s="16" t="str">
        <f>IF(AE152="","",IF(AE152&gt;=Settings!$D$18,"Green",IF(AE152&gt;=Settings!$D$19,"Amber","Red")))</f>
        <v/>
      </c>
      <c r="AG152" s="18" t="str">
        <f t="shared" si="19"/>
        <v/>
      </c>
      <c r="AH152" s="19" t="str">
        <f t="shared" si="20"/>
        <v/>
      </c>
      <c r="AI152" s="25"/>
    </row>
    <row r="153" spans="1:35" x14ac:dyDescent="0.2">
      <c r="A153" s="12"/>
      <c r="B153" s="30"/>
      <c r="C153" s="16" t="str">
        <f>IF($B153="","",IFERROR(INDEX(Settings!$D$24:$D$48,MATCH($B153,Settings!$C$24:$C$48,0)),""))</f>
        <v/>
      </c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20" t="str">
        <f t="shared" si="14"/>
        <v/>
      </c>
      <c r="S153" s="21" t="str">
        <f t="shared" si="15"/>
        <v/>
      </c>
      <c r="T153" s="21" t="str">
        <f t="shared" si="16"/>
        <v/>
      </c>
      <c r="U153" s="20" t="str">
        <f t="shared" si="17"/>
        <v/>
      </c>
      <c r="V153" s="20" t="str">
        <f t="shared" si="18"/>
        <v/>
      </c>
      <c r="W153" s="18" t="str">
        <f>IF(OR($B153="",E153=""),"",MAX(0,MIN(100,100*(Settings!$G$6-E153)/(Settings!$G$6-Settings!$F$6))))</f>
        <v/>
      </c>
      <c r="X153" s="18" t="str">
        <f>IF(OR($B153="",R153=""),"",MAX(0,MIN(100,100*(Settings!$G$7-R153)/(Settings!$G$7-Settings!$F$7))))</f>
        <v/>
      </c>
      <c r="Y153" s="18" t="str">
        <f>IF(OR($B153="",S153=""),"",MAX(0,MIN(100,100*(Settings!$G$8-S153)/(Settings!$G$8-Settings!$F$8))))</f>
        <v/>
      </c>
      <c r="Z153" s="18" t="str">
        <f>IF(OR($B153="",T153=""),"",MAX(0,MIN(100,100*(Settings!$G$9-T153)/(Settings!$G$9-Settings!$F$9))))</f>
        <v/>
      </c>
      <c r="AA153" s="18" t="str">
        <f>IF(OR($B153="",J153=""),"",MAX(0,MIN(100,100*(Settings!$G$10-J153)/(Settings!$G$10-Settings!$F$10))))</f>
        <v/>
      </c>
      <c r="AB153" s="18" t="str">
        <f>IF(OR($B153="",K153=""),"",MAX(0,MIN(100,100*(Settings!$G$11-K153)/(Settings!$G$11-Settings!$F$11))))</f>
        <v/>
      </c>
      <c r="AC153" s="18" t="str">
        <f>IF(OR($B153="",U153=""),"",MAX(0,MIN(100,100*(Settings!$G$12-U153)/(Settings!$G$12-Settings!$F$12))))</f>
        <v/>
      </c>
      <c r="AD153" s="18" t="str">
        <f>IF(OR($B153="",V153=""),"",MAX(0,MIN(100,100*(Settings!$G$13-V153)/(Settings!$G$13-Settings!$F$13))))</f>
        <v/>
      </c>
      <c r="AE153" s="17" t="str">
        <f>IF($B153="","",IF((IF(ISNUMBER(W153),Settings!$H$6,0)+IF(ISNUMBER(X153),Settings!$H$7,0)+IF(ISNUMBER(Y153),Settings!$H$8,0)+IF(ISNUMBER(Z153),Settings!$H$9,0)+IF(ISNUMBER(AA153),Settings!$H$10,0)+IF(ISNUMBER(AB153),Settings!$H$11,0)+IF(ISNUMBER(AC153),Settings!$H$12,0)+IF(ISNUMBER(AD153),Settings!$H$13,0))=0,"",ROUND((IF(ISNUMBER(W153),W153*Settings!$H$6,0)+IF(ISNUMBER(X153),X153*Settings!$H$7,0)+IF(ISNUMBER(Y153),Y153*Settings!$H$8,0)+IF(ISNUMBER(Z153),Z153*Settings!$H$9,0)+IF(ISNUMBER(AA153),AA153*Settings!$H$10,0)+IF(ISNUMBER(AB153),AB153*Settings!$H$11,0)+IF(ISNUMBER(AC153),AC153*Settings!$H$12,0)+IF(ISNUMBER(AD153),AD153*Settings!$H$13,0))/(IF(ISNUMBER(W153),Settings!$H$6,0)+IF(ISNUMBER(X153),Settings!$H$7,0)+IF(ISNUMBER(Y153),Settings!$H$8,0)+IF(ISNUMBER(Z153),Settings!$H$9,0)+IF(ISNUMBER(AA153),Settings!$H$10,0)+IF(ISNUMBER(AB153),Settings!$H$11,0)+IF(ISNUMBER(AC153),Settings!$H$12,0)+IF(ISNUMBER(AD153),Settings!$H$13,0)),0)))</f>
        <v/>
      </c>
      <c r="AF153" s="16" t="str">
        <f>IF(AE153="","",IF(AE153&gt;=Settings!$D$18,"Green",IF(AE153&gt;=Settings!$D$19,"Amber","Red")))</f>
        <v/>
      </c>
      <c r="AG153" s="18" t="str">
        <f t="shared" si="19"/>
        <v/>
      </c>
      <c r="AH153" s="19" t="str">
        <f t="shared" si="20"/>
        <v/>
      </c>
      <c r="AI153" s="25"/>
    </row>
    <row r="154" spans="1:35" x14ac:dyDescent="0.2">
      <c r="A154" s="12"/>
      <c r="B154" s="30"/>
      <c r="C154" s="16" t="str">
        <f>IF($B154="","",IFERROR(INDEX(Settings!$D$24:$D$48,MATCH($B154,Settings!$C$24:$C$48,0)),""))</f>
        <v/>
      </c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20" t="str">
        <f t="shared" si="14"/>
        <v/>
      </c>
      <c r="S154" s="21" t="str">
        <f t="shared" si="15"/>
        <v/>
      </c>
      <c r="T154" s="21" t="str">
        <f t="shared" si="16"/>
        <v/>
      </c>
      <c r="U154" s="20" t="str">
        <f t="shared" si="17"/>
        <v/>
      </c>
      <c r="V154" s="20" t="str">
        <f t="shared" si="18"/>
        <v/>
      </c>
      <c r="W154" s="18" t="str">
        <f>IF(OR($B154="",E154=""),"",MAX(0,MIN(100,100*(Settings!$G$6-E154)/(Settings!$G$6-Settings!$F$6))))</f>
        <v/>
      </c>
      <c r="X154" s="18" t="str">
        <f>IF(OR($B154="",R154=""),"",MAX(0,MIN(100,100*(Settings!$G$7-R154)/(Settings!$G$7-Settings!$F$7))))</f>
        <v/>
      </c>
      <c r="Y154" s="18" t="str">
        <f>IF(OR($B154="",S154=""),"",MAX(0,MIN(100,100*(Settings!$G$8-S154)/(Settings!$G$8-Settings!$F$8))))</f>
        <v/>
      </c>
      <c r="Z154" s="18" t="str">
        <f>IF(OR($B154="",T154=""),"",MAX(0,MIN(100,100*(Settings!$G$9-T154)/(Settings!$G$9-Settings!$F$9))))</f>
        <v/>
      </c>
      <c r="AA154" s="18" t="str">
        <f>IF(OR($B154="",J154=""),"",MAX(0,MIN(100,100*(Settings!$G$10-J154)/(Settings!$G$10-Settings!$F$10))))</f>
        <v/>
      </c>
      <c r="AB154" s="18" t="str">
        <f>IF(OR($B154="",K154=""),"",MAX(0,MIN(100,100*(Settings!$G$11-K154)/(Settings!$G$11-Settings!$F$11))))</f>
        <v/>
      </c>
      <c r="AC154" s="18" t="str">
        <f>IF(OR($B154="",U154=""),"",MAX(0,MIN(100,100*(Settings!$G$12-U154)/(Settings!$G$12-Settings!$F$12))))</f>
        <v/>
      </c>
      <c r="AD154" s="18" t="str">
        <f>IF(OR($B154="",V154=""),"",MAX(0,MIN(100,100*(Settings!$G$13-V154)/(Settings!$G$13-Settings!$F$13))))</f>
        <v/>
      </c>
      <c r="AE154" s="17" t="str">
        <f>IF($B154="","",IF((IF(ISNUMBER(W154),Settings!$H$6,0)+IF(ISNUMBER(X154),Settings!$H$7,0)+IF(ISNUMBER(Y154),Settings!$H$8,0)+IF(ISNUMBER(Z154),Settings!$H$9,0)+IF(ISNUMBER(AA154),Settings!$H$10,0)+IF(ISNUMBER(AB154),Settings!$H$11,0)+IF(ISNUMBER(AC154),Settings!$H$12,0)+IF(ISNUMBER(AD154),Settings!$H$13,0))=0,"",ROUND((IF(ISNUMBER(W154),W154*Settings!$H$6,0)+IF(ISNUMBER(X154),X154*Settings!$H$7,0)+IF(ISNUMBER(Y154),Y154*Settings!$H$8,0)+IF(ISNUMBER(Z154),Z154*Settings!$H$9,0)+IF(ISNUMBER(AA154),AA154*Settings!$H$10,0)+IF(ISNUMBER(AB154),AB154*Settings!$H$11,0)+IF(ISNUMBER(AC154),AC154*Settings!$H$12,0)+IF(ISNUMBER(AD154),AD154*Settings!$H$13,0))/(IF(ISNUMBER(W154),Settings!$H$6,0)+IF(ISNUMBER(X154),Settings!$H$7,0)+IF(ISNUMBER(Y154),Settings!$H$8,0)+IF(ISNUMBER(Z154),Settings!$H$9,0)+IF(ISNUMBER(AA154),Settings!$H$10,0)+IF(ISNUMBER(AB154),Settings!$H$11,0)+IF(ISNUMBER(AC154),Settings!$H$12,0)+IF(ISNUMBER(AD154),Settings!$H$13,0)),0)))</f>
        <v/>
      </c>
      <c r="AF154" s="16" t="str">
        <f>IF(AE154="","",IF(AE154&gt;=Settings!$D$18,"Green",IF(AE154&gt;=Settings!$D$19,"Amber","Red")))</f>
        <v/>
      </c>
      <c r="AG154" s="18" t="str">
        <f t="shared" si="19"/>
        <v/>
      </c>
      <c r="AH154" s="19" t="str">
        <f t="shared" si="20"/>
        <v/>
      </c>
      <c r="AI154" s="25"/>
    </row>
    <row r="155" spans="1:35" x14ac:dyDescent="0.2">
      <c r="A155" s="12"/>
      <c r="B155" s="30"/>
      <c r="C155" s="16" t="str">
        <f>IF($B155="","",IFERROR(INDEX(Settings!$D$24:$D$48,MATCH($B155,Settings!$C$24:$C$48,0)),""))</f>
        <v/>
      </c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20" t="str">
        <f t="shared" si="14"/>
        <v/>
      </c>
      <c r="S155" s="21" t="str">
        <f t="shared" si="15"/>
        <v/>
      </c>
      <c r="T155" s="21" t="str">
        <f t="shared" si="16"/>
        <v/>
      </c>
      <c r="U155" s="20" t="str">
        <f t="shared" si="17"/>
        <v/>
      </c>
      <c r="V155" s="20" t="str">
        <f t="shared" si="18"/>
        <v/>
      </c>
      <c r="W155" s="18" t="str">
        <f>IF(OR($B155="",E155=""),"",MAX(0,MIN(100,100*(Settings!$G$6-E155)/(Settings!$G$6-Settings!$F$6))))</f>
        <v/>
      </c>
      <c r="X155" s="18" t="str">
        <f>IF(OR($B155="",R155=""),"",MAX(0,MIN(100,100*(Settings!$G$7-R155)/(Settings!$G$7-Settings!$F$7))))</f>
        <v/>
      </c>
      <c r="Y155" s="18" t="str">
        <f>IF(OR($B155="",S155=""),"",MAX(0,MIN(100,100*(Settings!$G$8-S155)/(Settings!$G$8-Settings!$F$8))))</f>
        <v/>
      </c>
      <c r="Z155" s="18" t="str">
        <f>IF(OR($B155="",T155=""),"",MAX(0,MIN(100,100*(Settings!$G$9-T155)/(Settings!$G$9-Settings!$F$9))))</f>
        <v/>
      </c>
      <c r="AA155" s="18" t="str">
        <f>IF(OR($B155="",J155=""),"",MAX(0,MIN(100,100*(Settings!$G$10-J155)/(Settings!$G$10-Settings!$F$10))))</f>
        <v/>
      </c>
      <c r="AB155" s="18" t="str">
        <f>IF(OR($B155="",K155=""),"",MAX(0,MIN(100,100*(Settings!$G$11-K155)/(Settings!$G$11-Settings!$F$11))))</f>
        <v/>
      </c>
      <c r="AC155" s="18" t="str">
        <f>IF(OR($B155="",U155=""),"",MAX(0,MIN(100,100*(Settings!$G$12-U155)/(Settings!$G$12-Settings!$F$12))))</f>
        <v/>
      </c>
      <c r="AD155" s="18" t="str">
        <f>IF(OR($B155="",V155=""),"",MAX(0,MIN(100,100*(Settings!$G$13-V155)/(Settings!$G$13-Settings!$F$13))))</f>
        <v/>
      </c>
      <c r="AE155" s="17" t="str">
        <f>IF($B155="","",IF((IF(ISNUMBER(W155),Settings!$H$6,0)+IF(ISNUMBER(X155),Settings!$H$7,0)+IF(ISNUMBER(Y155),Settings!$H$8,0)+IF(ISNUMBER(Z155),Settings!$H$9,0)+IF(ISNUMBER(AA155),Settings!$H$10,0)+IF(ISNUMBER(AB155),Settings!$H$11,0)+IF(ISNUMBER(AC155),Settings!$H$12,0)+IF(ISNUMBER(AD155),Settings!$H$13,0))=0,"",ROUND((IF(ISNUMBER(W155),W155*Settings!$H$6,0)+IF(ISNUMBER(X155),X155*Settings!$H$7,0)+IF(ISNUMBER(Y155),Y155*Settings!$H$8,0)+IF(ISNUMBER(Z155),Z155*Settings!$H$9,0)+IF(ISNUMBER(AA155),AA155*Settings!$H$10,0)+IF(ISNUMBER(AB155),AB155*Settings!$H$11,0)+IF(ISNUMBER(AC155),AC155*Settings!$H$12,0)+IF(ISNUMBER(AD155),AD155*Settings!$H$13,0))/(IF(ISNUMBER(W155),Settings!$H$6,0)+IF(ISNUMBER(X155),Settings!$H$7,0)+IF(ISNUMBER(Y155),Settings!$H$8,0)+IF(ISNUMBER(Z155),Settings!$H$9,0)+IF(ISNUMBER(AA155),Settings!$H$10,0)+IF(ISNUMBER(AB155),Settings!$H$11,0)+IF(ISNUMBER(AC155),Settings!$H$12,0)+IF(ISNUMBER(AD155),Settings!$H$13,0)),0)))</f>
        <v/>
      </c>
      <c r="AF155" s="16" t="str">
        <f>IF(AE155="","",IF(AE155&gt;=Settings!$D$18,"Green",IF(AE155&gt;=Settings!$D$19,"Amber","Red")))</f>
        <v/>
      </c>
      <c r="AG155" s="18" t="str">
        <f t="shared" si="19"/>
        <v/>
      </c>
      <c r="AH155" s="19" t="str">
        <f t="shared" si="20"/>
        <v/>
      </c>
      <c r="AI155" s="25"/>
    </row>
    <row r="156" spans="1:35" x14ac:dyDescent="0.2">
      <c r="A156" s="12"/>
      <c r="B156" s="30"/>
      <c r="C156" s="16" t="str">
        <f>IF($B156="","",IFERROR(INDEX(Settings!$D$24:$D$48,MATCH($B156,Settings!$C$24:$C$48,0)),""))</f>
        <v/>
      </c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20" t="str">
        <f t="shared" si="14"/>
        <v/>
      </c>
      <c r="S156" s="21" t="str">
        <f t="shared" si="15"/>
        <v/>
      </c>
      <c r="T156" s="21" t="str">
        <f t="shared" si="16"/>
        <v/>
      </c>
      <c r="U156" s="20" t="str">
        <f t="shared" si="17"/>
        <v/>
      </c>
      <c r="V156" s="20" t="str">
        <f t="shared" si="18"/>
        <v/>
      </c>
      <c r="W156" s="18" t="str">
        <f>IF(OR($B156="",E156=""),"",MAX(0,MIN(100,100*(Settings!$G$6-E156)/(Settings!$G$6-Settings!$F$6))))</f>
        <v/>
      </c>
      <c r="X156" s="18" t="str">
        <f>IF(OR($B156="",R156=""),"",MAX(0,MIN(100,100*(Settings!$G$7-R156)/(Settings!$G$7-Settings!$F$7))))</f>
        <v/>
      </c>
      <c r="Y156" s="18" t="str">
        <f>IF(OR($B156="",S156=""),"",MAX(0,MIN(100,100*(Settings!$G$8-S156)/(Settings!$G$8-Settings!$F$8))))</f>
        <v/>
      </c>
      <c r="Z156" s="18" t="str">
        <f>IF(OR($B156="",T156=""),"",MAX(0,MIN(100,100*(Settings!$G$9-T156)/(Settings!$G$9-Settings!$F$9))))</f>
        <v/>
      </c>
      <c r="AA156" s="18" t="str">
        <f>IF(OR($B156="",J156=""),"",MAX(0,MIN(100,100*(Settings!$G$10-J156)/(Settings!$G$10-Settings!$F$10))))</f>
        <v/>
      </c>
      <c r="AB156" s="18" t="str">
        <f>IF(OR($B156="",K156=""),"",MAX(0,MIN(100,100*(Settings!$G$11-K156)/(Settings!$G$11-Settings!$F$11))))</f>
        <v/>
      </c>
      <c r="AC156" s="18" t="str">
        <f>IF(OR($B156="",U156=""),"",MAX(0,MIN(100,100*(Settings!$G$12-U156)/(Settings!$G$12-Settings!$F$12))))</f>
        <v/>
      </c>
      <c r="AD156" s="18" t="str">
        <f>IF(OR($B156="",V156=""),"",MAX(0,MIN(100,100*(Settings!$G$13-V156)/(Settings!$G$13-Settings!$F$13))))</f>
        <v/>
      </c>
      <c r="AE156" s="17" t="str">
        <f>IF($B156="","",IF((IF(ISNUMBER(W156),Settings!$H$6,0)+IF(ISNUMBER(X156),Settings!$H$7,0)+IF(ISNUMBER(Y156),Settings!$H$8,0)+IF(ISNUMBER(Z156),Settings!$H$9,0)+IF(ISNUMBER(AA156),Settings!$H$10,0)+IF(ISNUMBER(AB156),Settings!$H$11,0)+IF(ISNUMBER(AC156),Settings!$H$12,0)+IF(ISNUMBER(AD156),Settings!$H$13,0))=0,"",ROUND((IF(ISNUMBER(W156),W156*Settings!$H$6,0)+IF(ISNUMBER(X156),X156*Settings!$H$7,0)+IF(ISNUMBER(Y156),Y156*Settings!$H$8,0)+IF(ISNUMBER(Z156),Z156*Settings!$H$9,0)+IF(ISNUMBER(AA156),AA156*Settings!$H$10,0)+IF(ISNUMBER(AB156),AB156*Settings!$H$11,0)+IF(ISNUMBER(AC156),AC156*Settings!$H$12,0)+IF(ISNUMBER(AD156),AD156*Settings!$H$13,0))/(IF(ISNUMBER(W156),Settings!$H$6,0)+IF(ISNUMBER(X156),Settings!$H$7,0)+IF(ISNUMBER(Y156),Settings!$H$8,0)+IF(ISNUMBER(Z156),Settings!$H$9,0)+IF(ISNUMBER(AA156),Settings!$H$10,0)+IF(ISNUMBER(AB156),Settings!$H$11,0)+IF(ISNUMBER(AC156),Settings!$H$12,0)+IF(ISNUMBER(AD156),Settings!$H$13,0)),0)))</f>
        <v/>
      </c>
      <c r="AF156" s="16" t="str">
        <f>IF(AE156="","",IF(AE156&gt;=Settings!$D$18,"Green",IF(AE156&gt;=Settings!$D$19,"Amber","Red")))</f>
        <v/>
      </c>
      <c r="AG156" s="18" t="str">
        <f t="shared" si="19"/>
        <v/>
      </c>
      <c r="AH156" s="19" t="str">
        <f t="shared" si="20"/>
        <v/>
      </c>
      <c r="AI156" s="25"/>
    </row>
    <row r="157" spans="1:35" x14ac:dyDescent="0.2">
      <c r="A157" s="12"/>
      <c r="B157" s="30"/>
      <c r="C157" s="16" t="str">
        <f>IF($B157="","",IFERROR(INDEX(Settings!$D$24:$D$48,MATCH($B157,Settings!$C$24:$C$48,0)),""))</f>
        <v/>
      </c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20" t="str">
        <f t="shared" si="14"/>
        <v/>
      </c>
      <c r="S157" s="21" t="str">
        <f t="shared" si="15"/>
        <v/>
      </c>
      <c r="T157" s="21" t="str">
        <f t="shared" si="16"/>
        <v/>
      </c>
      <c r="U157" s="20" t="str">
        <f t="shared" si="17"/>
        <v/>
      </c>
      <c r="V157" s="20" t="str">
        <f t="shared" si="18"/>
        <v/>
      </c>
      <c r="W157" s="18" t="str">
        <f>IF(OR($B157="",E157=""),"",MAX(0,MIN(100,100*(Settings!$G$6-E157)/(Settings!$G$6-Settings!$F$6))))</f>
        <v/>
      </c>
      <c r="X157" s="18" t="str">
        <f>IF(OR($B157="",R157=""),"",MAX(0,MIN(100,100*(Settings!$G$7-R157)/(Settings!$G$7-Settings!$F$7))))</f>
        <v/>
      </c>
      <c r="Y157" s="18" t="str">
        <f>IF(OR($B157="",S157=""),"",MAX(0,MIN(100,100*(Settings!$G$8-S157)/(Settings!$G$8-Settings!$F$8))))</f>
        <v/>
      </c>
      <c r="Z157" s="18" t="str">
        <f>IF(OR($B157="",T157=""),"",MAX(0,MIN(100,100*(Settings!$G$9-T157)/(Settings!$G$9-Settings!$F$9))))</f>
        <v/>
      </c>
      <c r="AA157" s="18" t="str">
        <f>IF(OR($B157="",J157=""),"",MAX(0,MIN(100,100*(Settings!$G$10-J157)/(Settings!$G$10-Settings!$F$10))))</f>
        <v/>
      </c>
      <c r="AB157" s="18" t="str">
        <f>IF(OR($B157="",K157=""),"",MAX(0,MIN(100,100*(Settings!$G$11-K157)/(Settings!$G$11-Settings!$F$11))))</f>
        <v/>
      </c>
      <c r="AC157" s="18" t="str">
        <f>IF(OR($B157="",U157=""),"",MAX(0,MIN(100,100*(Settings!$G$12-U157)/(Settings!$G$12-Settings!$F$12))))</f>
        <v/>
      </c>
      <c r="AD157" s="18" t="str">
        <f>IF(OR($B157="",V157=""),"",MAX(0,MIN(100,100*(Settings!$G$13-V157)/(Settings!$G$13-Settings!$F$13))))</f>
        <v/>
      </c>
      <c r="AE157" s="17" t="str">
        <f>IF($B157="","",IF((IF(ISNUMBER(W157),Settings!$H$6,0)+IF(ISNUMBER(X157),Settings!$H$7,0)+IF(ISNUMBER(Y157),Settings!$H$8,0)+IF(ISNUMBER(Z157),Settings!$H$9,0)+IF(ISNUMBER(AA157),Settings!$H$10,0)+IF(ISNUMBER(AB157),Settings!$H$11,0)+IF(ISNUMBER(AC157),Settings!$H$12,0)+IF(ISNUMBER(AD157),Settings!$H$13,0))=0,"",ROUND((IF(ISNUMBER(W157),W157*Settings!$H$6,0)+IF(ISNUMBER(X157),X157*Settings!$H$7,0)+IF(ISNUMBER(Y157),Y157*Settings!$H$8,0)+IF(ISNUMBER(Z157),Z157*Settings!$H$9,0)+IF(ISNUMBER(AA157),AA157*Settings!$H$10,0)+IF(ISNUMBER(AB157),AB157*Settings!$H$11,0)+IF(ISNUMBER(AC157),AC157*Settings!$H$12,0)+IF(ISNUMBER(AD157),AD157*Settings!$H$13,0))/(IF(ISNUMBER(W157),Settings!$H$6,0)+IF(ISNUMBER(X157),Settings!$H$7,0)+IF(ISNUMBER(Y157),Settings!$H$8,0)+IF(ISNUMBER(Z157),Settings!$H$9,0)+IF(ISNUMBER(AA157),Settings!$H$10,0)+IF(ISNUMBER(AB157),Settings!$H$11,0)+IF(ISNUMBER(AC157),Settings!$H$12,0)+IF(ISNUMBER(AD157),Settings!$H$13,0)),0)))</f>
        <v/>
      </c>
      <c r="AF157" s="16" t="str">
        <f>IF(AE157="","",IF(AE157&gt;=Settings!$D$18,"Green",IF(AE157&gt;=Settings!$D$19,"Amber","Red")))</f>
        <v/>
      </c>
      <c r="AG157" s="18" t="str">
        <f t="shared" si="19"/>
        <v/>
      </c>
      <c r="AH157" s="19" t="str">
        <f t="shared" si="20"/>
        <v/>
      </c>
      <c r="AI157" s="25"/>
    </row>
    <row r="158" spans="1:35" x14ac:dyDescent="0.2">
      <c r="A158" s="12"/>
      <c r="B158" s="30"/>
      <c r="C158" s="16" t="str">
        <f>IF($B158="","",IFERROR(INDEX(Settings!$D$24:$D$48,MATCH($B158,Settings!$C$24:$C$48,0)),""))</f>
        <v/>
      </c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20" t="str">
        <f t="shared" si="14"/>
        <v/>
      </c>
      <c r="S158" s="21" t="str">
        <f t="shared" si="15"/>
        <v/>
      </c>
      <c r="T158" s="21" t="str">
        <f t="shared" si="16"/>
        <v/>
      </c>
      <c r="U158" s="20" t="str">
        <f t="shared" si="17"/>
        <v/>
      </c>
      <c r="V158" s="20" t="str">
        <f t="shared" si="18"/>
        <v/>
      </c>
      <c r="W158" s="18" t="str">
        <f>IF(OR($B158="",E158=""),"",MAX(0,MIN(100,100*(Settings!$G$6-E158)/(Settings!$G$6-Settings!$F$6))))</f>
        <v/>
      </c>
      <c r="X158" s="18" t="str">
        <f>IF(OR($B158="",R158=""),"",MAX(0,MIN(100,100*(Settings!$G$7-R158)/(Settings!$G$7-Settings!$F$7))))</f>
        <v/>
      </c>
      <c r="Y158" s="18" t="str">
        <f>IF(OR($B158="",S158=""),"",MAX(0,MIN(100,100*(Settings!$G$8-S158)/(Settings!$G$8-Settings!$F$8))))</f>
        <v/>
      </c>
      <c r="Z158" s="18" t="str">
        <f>IF(OR($B158="",T158=""),"",MAX(0,MIN(100,100*(Settings!$G$9-T158)/(Settings!$G$9-Settings!$F$9))))</f>
        <v/>
      </c>
      <c r="AA158" s="18" t="str">
        <f>IF(OR($B158="",J158=""),"",MAX(0,MIN(100,100*(Settings!$G$10-J158)/(Settings!$G$10-Settings!$F$10))))</f>
        <v/>
      </c>
      <c r="AB158" s="18" t="str">
        <f>IF(OR($B158="",K158=""),"",MAX(0,MIN(100,100*(Settings!$G$11-K158)/(Settings!$G$11-Settings!$F$11))))</f>
        <v/>
      </c>
      <c r="AC158" s="18" t="str">
        <f>IF(OR($B158="",U158=""),"",MAX(0,MIN(100,100*(Settings!$G$12-U158)/(Settings!$G$12-Settings!$F$12))))</f>
        <v/>
      </c>
      <c r="AD158" s="18" t="str">
        <f>IF(OR($B158="",V158=""),"",MAX(0,MIN(100,100*(Settings!$G$13-V158)/(Settings!$G$13-Settings!$F$13))))</f>
        <v/>
      </c>
      <c r="AE158" s="17" t="str">
        <f>IF($B158="","",IF((IF(ISNUMBER(W158),Settings!$H$6,0)+IF(ISNUMBER(X158),Settings!$H$7,0)+IF(ISNUMBER(Y158),Settings!$H$8,0)+IF(ISNUMBER(Z158),Settings!$H$9,0)+IF(ISNUMBER(AA158),Settings!$H$10,0)+IF(ISNUMBER(AB158),Settings!$H$11,0)+IF(ISNUMBER(AC158),Settings!$H$12,0)+IF(ISNUMBER(AD158),Settings!$H$13,0))=0,"",ROUND((IF(ISNUMBER(W158),W158*Settings!$H$6,0)+IF(ISNUMBER(X158),X158*Settings!$H$7,0)+IF(ISNUMBER(Y158),Y158*Settings!$H$8,0)+IF(ISNUMBER(Z158),Z158*Settings!$H$9,0)+IF(ISNUMBER(AA158),AA158*Settings!$H$10,0)+IF(ISNUMBER(AB158),AB158*Settings!$H$11,0)+IF(ISNUMBER(AC158),AC158*Settings!$H$12,0)+IF(ISNUMBER(AD158),AD158*Settings!$H$13,0))/(IF(ISNUMBER(W158),Settings!$H$6,0)+IF(ISNUMBER(X158),Settings!$H$7,0)+IF(ISNUMBER(Y158),Settings!$H$8,0)+IF(ISNUMBER(Z158),Settings!$H$9,0)+IF(ISNUMBER(AA158),Settings!$H$10,0)+IF(ISNUMBER(AB158),Settings!$H$11,0)+IF(ISNUMBER(AC158),Settings!$H$12,0)+IF(ISNUMBER(AD158),Settings!$H$13,0)),0)))</f>
        <v/>
      </c>
      <c r="AF158" s="16" t="str">
        <f>IF(AE158="","",IF(AE158&gt;=Settings!$D$18,"Green",IF(AE158&gt;=Settings!$D$19,"Amber","Red")))</f>
        <v/>
      </c>
      <c r="AG158" s="18" t="str">
        <f t="shared" si="19"/>
        <v/>
      </c>
      <c r="AH158" s="19" t="str">
        <f t="shared" si="20"/>
        <v/>
      </c>
      <c r="AI158" s="25"/>
    </row>
    <row r="159" spans="1:35" x14ac:dyDescent="0.2">
      <c r="A159" s="12"/>
      <c r="B159" s="30"/>
      <c r="C159" s="16" t="str">
        <f>IF($B159="","",IFERROR(INDEX(Settings!$D$24:$D$48,MATCH($B159,Settings!$C$24:$C$48,0)),""))</f>
        <v/>
      </c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20" t="str">
        <f t="shared" si="14"/>
        <v/>
      </c>
      <c r="S159" s="21" t="str">
        <f t="shared" si="15"/>
        <v/>
      </c>
      <c r="T159" s="21" t="str">
        <f t="shared" si="16"/>
        <v/>
      </c>
      <c r="U159" s="20" t="str">
        <f t="shared" si="17"/>
        <v/>
      </c>
      <c r="V159" s="20" t="str">
        <f t="shared" si="18"/>
        <v/>
      </c>
      <c r="W159" s="18" t="str">
        <f>IF(OR($B159="",E159=""),"",MAX(0,MIN(100,100*(Settings!$G$6-E159)/(Settings!$G$6-Settings!$F$6))))</f>
        <v/>
      </c>
      <c r="X159" s="18" t="str">
        <f>IF(OR($B159="",R159=""),"",MAX(0,MIN(100,100*(Settings!$G$7-R159)/(Settings!$G$7-Settings!$F$7))))</f>
        <v/>
      </c>
      <c r="Y159" s="18" t="str">
        <f>IF(OR($B159="",S159=""),"",MAX(0,MIN(100,100*(Settings!$G$8-S159)/(Settings!$G$8-Settings!$F$8))))</f>
        <v/>
      </c>
      <c r="Z159" s="18" t="str">
        <f>IF(OR($B159="",T159=""),"",MAX(0,MIN(100,100*(Settings!$G$9-T159)/(Settings!$G$9-Settings!$F$9))))</f>
        <v/>
      </c>
      <c r="AA159" s="18" t="str">
        <f>IF(OR($B159="",J159=""),"",MAX(0,MIN(100,100*(Settings!$G$10-J159)/(Settings!$G$10-Settings!$F$10))))</f>
        <v/>
      </c>
      <c r="AB159" s="18" t="str">
        <f>IF(OR($B159="",K159=""),"",MAX(0,MIN(100,100*(Settings!$G$11-K159)/(Settings!$G$11-Settings!$F$11))))</f>
        <v/>
      </c>
      <c r="AC159" s="18" t="str">
        <f>IF(OR($B159="",U159=""),"",MAX(0,MIN(100,100*(Settings!$G$12-U159)/(Settings!$G$12-Settings!$F$12))))</f>
        <v/>
      </c>
      <c r="AD159" s="18" t="str">
        <f>IF(OR($B159="",V159=""),"",MAX(0,MIN(100,100*(Settings!$G$13-V159)/(Settings!$G$13-Settings!$F$13))))</f>
        <v/>
      </c>
      <c r="AE159" s="17" t="str">
        <f>IF($B159="","",IF((IF(ISNUMBER(W159),Settings!$H$6,0)+IF(ISNUMBER(X159),Settings!$H$7,0)+IF(ISNUMBER(Y159),Settings!$H$8,0)+IF(ISNUMBER(Z159),Settings!$H$9,0)+IF(ISNUMBER(AA159),Settings!$H$10,0)+IF(ISNUMBER(AB159),Settings!$H$11,0)+IF(ISNUMBER(AC159),Settings!$H$12,0)+IF(ISNUMBER(AD159),Settings!$H$13,0))=0,"",ROUND((IF(ISNUMBER(W159),W159*Settings!$H$6,0)+IF(ISNUMBER(X159),X159*Settings!$H$7,0)+IF(ISNUMBER(Y159),Y159*Settings!$H$8,0)+IF(ISNUMBER(Z159),Z159*Settings!$H$9,0)+IF(ISNUMBER(AA159),AA159*Settings!$H$10,0)+IF(ISNUMBER(AB159),AB159*Settings!$H$11,0)+IF(ISNUMBER(AC159),AC159*Settings!$H$12,0)+IF(ISNUMBER(AD159),AD159*Settings!$H$13,0))/(IF(ISNUMBER(W159),Settings!$H$6,0)+IF(ISNUMBER(X159),Settings!$H$7,0)+IF(ISNUMBER(Y159),Settings!$H$8,0)+IF(ISNUMBER(Z159),Settings!$H$9,0)+IF(ISNUMBER(AA159),Settings!$H$10,0)+IF(ISNUMBER(AB159),Settings!$H$11,0)+IF(ISNUMBER(AC159),Settings!$H$12,0)+IF(ISNUMBER(AD159),Settings!$H$13,0)),0)))</f>
        <v/>
      </c>
      <c r="AF159" s="16" t="str">
        <f>IF(AE159="","",IF(AE159&gt;=Settings!$D$18,"Green",IF(AE159&gt;=Settings!$D$19,"Amber","Red")))</f>
        <v/>
      </c>
      <c r="AG159" s="18" t="str">
        <f t="shared" si="19"/>
        <v/>
      </c>
      <c r="AH159" s="19" t="str">
        <f t="shared" si="20"/>
        <v/>
      </c>
      <c r="AI159" s="25"/>
    </row>
    <row r="160" spans="1:35" x14ac:dyDescent="0.2">
      <c r="A160" s="12"/>
      <c r="B160" s="30"/>
      <c r="C160" s="16" t="str">
        <f>IF($B160="","",IFERROR(INDEX(Settings!$D$24:$D$48,MATCH($B160,Settings!$C$24:$C$48,0)),""))</f>
        <v/>
      </c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20" t="str">
        <f t="shared" si="14"/>
        <v/>
      </c>
      <c r="S160" s="21" t="str">
        <f t="shared" si="15"/>
        <v/>
      </c>
      <c r="T160" s="21" t="str">
        <f t="shared" si="16"/>
        <v/>
      </c>
      <c r="U160" s="20" t="str">
        <f t="shared" si="17"/>
        <v/>
      </c>
      <c r="V160" s="20" t="str">
        <f t="shared" si="18"/>
        <v/>
      </c>
      <c r="W160" s="18" t="str">
        <f>IF(OR($B160="",E160=""),"",MAX(0,MIN(100,100*(Settings!$G$6-E160)/(Settings!$G$6-Settings!$F$6))))</f>
        <v/>
      </c>
      <c r="X160" s="18" t="str">
        <f>IF(OR($B160="",R160=""),"",MAX(0,MIN(100,100*(Settings!$G$7-R160)/(Settings!$G$7-Settings!$F$7))))</f>
        <v/>
      </c>
      <c r="Y160" s="18" t="str">
        <f>IF(OR($B160="",S160=""),"",MAX(0,MIN(100,100*(Settings!$G$8-S160)/(Settings!$G$8-Settings!$F$8))))</f>
        <v/>
      </c>
      <c r="Z160" s="18" t="str">
        <f>IF(OR($B160="",T160=""),"",MAX(0,MIN(100,100*(Settings!$G$9-T160)/(Settings!$G$9-Settings!$F$9))))</f>
        <v/>
      </c>
      <c r="AA160" s="18" t="str">
        <f>IF(OR($B160="",J160=""),"",MAX(0,MIN(100,100*(Settings!$G$10-J160)/(Settings!$G$10-Settings!$F$10))))</f>
        <v/>
      </c>
      <c r="AB160" s="18" t="str">
        <f>IF(OR($B160="",K160=""),"",MAX(0,MIN(100,100*(Settings!$G$11-K160)/(Settings!$G$11-Settings!$F$11))))</f>
        <v/>
      </c>
      <c r="AC160" s="18" t="str">
        <f>IF(OR($B160="",U160=""),"",MAX(0,MIN(100,100*(Settings!$G$12-U160)/(Settings!$G$12-Settings!$F$12))))</f>
        <v/>
      </c>
      <c r="AD160" s="18" t="str">
        <f>IF(OR($B160="",V160=""),"",MAX(0,MIN(100,100*(Settings!$G$13-V160)/(Settings!$G$13-Settings!$F$13))))</f>
        <v/>
      </c>
      <c r="AE160" s="17" t="str">
        <f>IF($B160="","",IF((IF(ISNUMBER(W160),Settings!$H$6,0)+IF(ISNUMBER(X160),Settings!$H$7,0)+IF(ISNUMBER(Y160),Settings!$H$8,0)+IF(ISNUMBER(Z160),Settings!$H$9,0)+IF(ISNUMBER(AA160),Settings!$H$10,0)+IF(ISNUMBER(AB160),Settings!$H$11,0)+IF(ISNUMBER(AC160),Settings!$H$12,0)+IF(ISNUMBER(AD160),Settings!$H$13,0))=0,"",ROUND((IF(ISNUMBER(W160),W160*Settings!$H$6,0)+IF(ISNUMBER(X160),X160*Settings!$H$7,0)+IF(ISNUMBER(Y160),Y160*Settings!$H$8,0)+IF(ISNUMBER(Z160),Z160*Settings!$H$9,0)+IF(ISNUMBER(AA160),AA160*Settings!$H$10,0)+IF(ISNUMBER(AB160),AB160*Settings!$H$11,0)+IF(ISNUMBER(AC160),AC160*Settings!$H$12,0)+IF(ISNUMBER(AD160),AD160*Settings!$H$13,0))/(IF(ISNUMBER(W160),Settings!$H$6,0)+IF(ISNUMBER(X160),Settings!$H$7,0)+IF(ISNUMBER(Y160),Settings!$H$8,0)+IF(ISNUMBER(Z160),Settings!$H$9,0)+IF(ISNUMBER(AA160),Settings!$H$10,0)+IF(ISNUMBER(AB160),Settings!$H$11,0)+IF(ISNUMBER(AC160),Settings!$H$12,0)+IF(ISNUMBER(AD160),Settings!$H$13,0)),0)))</f>
        <v/>
      </c>
      <c r="AF160" s="16" t="str">
        <f>IF(AE160="","",IF(AE160&gt;=Settings!$D$18,"Green",IF(AE160&gt;=Settings!$D$19,"Amber","Red")))</f>
        <v/>
      </c>
      <c r="AG160" s="18" t="str">
        <f t="shared" si="19"/>
        <v/>
      </c>
      <c r="AH160" s="19" t="str">
        <f t="shared" si="20"/>
        <v/>
      </c>
      <c r="AI160" s="25"/>
    </row>
    <row r="161" spans="1:35" x14ac:dyDescent="0.2">
      <c r="A161" s="12"/>
      <c r="B161" s="30"/>
      <c r="C161" s="16" t="str">
        <f>IF($B161="","",IFERROR(INDEX(Settings!$D$24:$D$48,MATCH($B161,Settings!$C$24:$C$48,0)),""))</f>
        <v/>
      </c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20" t="str">
        <f t="shared" si="14"/>
        <v/>
      </c>
      <c r="S161" s="21" t="str">
        <f t="shared" si="15"/>
        <v/>
      </c>
      <c r="T161" s="21" t="str">
        <f t="shared" si="16"/>
        <v/>
      </c>
      <c r="U161" s="20" t="str">
        <f t="shared" si="17"/>
        <v/>
      </c>
      <c r="V161" s="20" t="str">
        <f t="shared" si="18"/>
        <v/>
      </c>
      <c r="W161" s="18" t="str">
        <f>IF(OR($B161="",E161=""),"",MAX(0,MIN(100,100*(Settings!$G$6-E161)/(Settings!$G$6-Settings!$F$6))))</f>
        <v/>
      </c>
      <c r="X161" s="18" t="str">
        <f>IF(OR($B161="",R161=""),"",MAX(0,MIN(100,100*(Settings!$G$7-R161)/(Settings!$G$7-Settings!$F$7))))</f>
        <v/>
      </c>
      <c r="Y161" s="18" t="str">
        <f>IF(OR($B161="",S161=""),"",MAX(0,MIN(100,100*(Settings!$G$8-S161)/(Settings!$G$8-Settings!$F$8))))</f>
        <v/>
      </c>
      <c r="Z161" s="18" t="str">
        <f>IF(OR($B161="",T161=""),"",MAX(0,MIN(100,100*(Settings!$G$9-T161)/(Settings!$G$9-Settings!$F$9))))</f>
        <v/>
      </c>
      <c r="AA161" s="18" t="str">
        <f>IF(OR($B161="",J161=""),"",MAX(0,MIN(100,100*(Settings!$G$10-J161)/(Settings!$G$10-Settings!$F$10))))</f>
        <v/>
      </c>
      <c r="AB161" s="18" t="str">
        <f>IF(OR($B161="",K161=""),"",MAX(0,MIN(100,100*(Settings!$G$11-K161)/(Settings!$G$11-Settings!$F$11))))</f>
        <v/>
      </c>
      <c r="AC161" s="18" t="str">
        <f>IF(OR($B161="",U161=""),"",MAX(0,MIN(100,100*(Settings!$G$12-U161)/(Settings!$G$12-Settings!$F$12))))</f>
        <v/>
      </c>
      <c r="AD161" s="18" t="str">
        <f>IF(OR($B161="",V161=""),"",MAX(0,MIN(100,100*(Settings!$G$13-V161)/(Settings!$G$13-Settings!$F$13))))</f>
        <v/>
      </c>
      <c r="AE161" s="17" t="str">
        <f>IF($B161="","",IF((IF(ISNUMBER(W161),Settings!$H$6,0)+IF(ISNUMBER(X161),Settings!$H$7,0)+IF(ISNUMBER(Y161),Settings!$H$8,0)+IF(ISNUMBER(Z161),Settings!$H$9,0)+IF(ISNUMBER(AA161),Settings!$H$10,0)+IF(ISNUMBER(AB161),Settings!$H$11,0)+IF(ISNUMBER(AC161),Settings!$H$12,0)+IF(ISNUMBER(AD161),Settings!$H$13,0))=0,"",ROUND((IF(ISNUMBER(W161),W161*Settings!$H$6,0)+IF(ISNUMBER(X161),X161*Settings!$H$7,0)+IF(ISNUMBER(Y161),Y161*Settings!$H$8,0)+IF(ISNUMBER(Z161),Z161*Settings!$H$9,0)+IF(ISNUMBER(AA161),AA161*Settings!$H$10,0)+IF(ISNUMBER(AB161),AB161*Settings!$H$11,0)+IF(ISNUMBER(AC161),AC161*Settings!$H$12,0)+IF(ISNUMBER(AD161),AD161*Settings!$H$13,0))/(IF(ISNUMBER(W161),Settings!$H$6,0)+IF(ISNUMBER(X161),Settings!$H$7,0)+IF(ISNUMBER(Y161),Settings!$H$8,0)+IF(ISNUMBER(Z161),Settings!$H$9,0)+IF(ISNUMBER(AA161),Settings!$H$10,0)+IF(ISNUMBER(AB161),Settings!$H$11,0)+IF(ISNUMBER(AC161),Settings!$H$12,0)+IF(ISNUMBER(AD161),Settings!$H$13,0)),0)))</f>
        <v/>
      </c>
      <c r="AF161" s="16" t="str">
        <f>IF(AE161="","",IF(AE161&gt;=Settings!$D$18,"Green",IF(AE161&gt;=Settings!$D$19,"Amber","Red")))</f>
        <v/>
      </c>
      <c r="AG161" s="18" t="str">
        <f t="shared" si="19"/>
        <v/>
      </c>
      <c r="AH161" s="19" t="str">
        <f t="shared" si="20"/>
        <v/>
      </c>
      <c r="AI161" s="25"/>
    </row>
    <row r="162" spans="1:35" x14ac:dyDescent="0.2">
      <c r="A162" s="12"/>
      <c r="B162" s="30"/>
      <c r="C162" s="16" t="str">
        <f>IF($B162="","",IFERROR(INDEX(Settings!$D$24:$D$48,MATCH($B162,Settings!$C$24:$C$48,0)),""))</f>
        <v/>
      </c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20" t="str">
        <f t="shared" si="14"/>
        <v/>
      </c>
      <c r="S162" s="21" t="str">
        <f t="shared" si="15"/>
        <v/>
      </c>
      <c r="T162" s="21" t="str">
        <f t="shared" si="16"/>
        <v/>
      </c>
      <c r="U162" s="20" t="str">
        <f t="shared" si="17"/>
        <v/>
      </c>
      <c r="V162" s="20" t="str">
        <f t="shared" si="18"/>
        <v/>
      </c>
      <c r="W162" s="18" t="str">
        <f>IF(OR($B162="",E162=""),"",MAX(0,MIN(100,100*(Settings!$G$6-E162)/(Settings!$G$6-Settings!$F$6))))</f>
        <v/>
      </c>
      <c r="X162" s="18" t="str">
        <f>IF(OR($B162="",R162=""),"",MAX(0,MIN(100,100*(Settings!$G$7-R162)/(Settings!$G$7-Settings!$F$7))))</f>
        <v/>
      </c>
      <c r="Y162" s="18" t="str">
        <f>IF(OR($B162="",S162=""),"",MAX(0,MIN(100,100*(Settings!$G$8-S162)/(Settings!$G$8-Settings!$F$8))))</f>
        <v/>
      </c>
      <c r="Z162" s="18" t="str">
        <f>IF(OR($B162="",T162=""),"",MAX(0,MIN(100,100*(Settings!$G$9-T162)/(Settings!$G$9-Settings!$F$9))))</f>
        <v/>
      </c>
      <c r="AA162" s="18" t="str">
        <f>IF(OR($B162="",J162=""),"",MAX(0,MIN(100,100*(Settings!$G$10-J162)/(Settings!$G$10-Settings!$F$10))))</f>
        <v/>
      </c>
      <c r="AB162" s="18" t="str">
        <f>IF(OR($B162="",K162=""),"",MAX(0,MIN(100,100*(Settings!$G$11-K162)/(Settings!$G$11-Settings!$F$11))))</f>
        <v/>
      </c>
      <c r="AC162" s="18" t="str">
        <f>IF(OR($B162="",U162=""),"",MAX(0,MIN(100,100*(Settings!$G$12-U162)/(Settings!$G$12-Settings!$F$12))))</f>
        <v/>
      </c>
      <c r="AD162" s="18" t="str">
        <f>IF(OR($B162="",V162=""),"",MAX(0,MIN(100,100*(Settings!$G$13-V162)/(Settings!$G$13-Settings!$F$13))))</f>
        <v/>
      </c>
      <c r="AE162" s="17" t="str">
        <f>IF($B162="","",IF((IF(ISNUMBER(W162),Settings!$H$6,0)+IF(ISNUMBER(X162),Settings!$H$7,0)+IF(ISNUMBER(Y162),Settings!$H$8,0)+IF(ISNUMBER(Z162),Settings!$H$9,0)+IF(ISNUMBER(AA162),Settings!$H$10,0)+IF(ISNUMBER(AB162),Settings!$H$11,0)+IF(ISNUMBER(AC162),Settings!$H$12,0)+IF(ISNUMBER(AD162),Settings!$H$13,0))=0,"",ROUND((IF(ISNUMBER(W162),W162*Settings!$H$6,0)+IF(ISNUMBER(X162),X162*Settings!$H$7,0)+IF(ISNUMBER(Y162),Y162*Settings!$H$8,0)+IF(ISNUMBER(Z162),Z162*Settings!$H$9,0)+IF(ISNUMBER(AA162),AA162*Settings!$H$10,0)+IF(ISNUMBER(AB162),AB162*Settings!$H$11,0)+IF(ISNUMBER(AC162),AC162*Settings!$H$12,0)+IF(ISNUMBER(AD162),AD162*Settings!$H$13,0))/(IF(ISNUMBER(W162),Settings!$H$6,0)+IF(ISNUMBER(X162),Settings!$H$7,0)+IF(ISNUMBER(Y162),Settings!$H$8,0)+IF(ISNUMBER(Z162),Settings!$H$9,0)+IF(ISNUMBER(AA162),Settings!$H$10,0)+IF(ISNUMBER(AB162),Settings!$H$11,0)+IF(ISNUMBER(AC162),Settings!$H$12,0)+IF(ISNUMBER(AD162),Settings!$H$13,0)),0)))</f>
        <v/>
      </c>
      <c r="AF162" s="16" t="str">
        <f>IF(AE162="","",IF(AE162&gt;=Settings!$D$18,"Green",IF(AE162&gt;=Settings!$D$19,"Amber","Red")))</f>
        <v/>
      </c>
      <c r="AG162" s="18" t="str">
        <f t="shared" si="19"/>
        <v/>
      </c>
      <c r="AH162" s="19" t="str">
        <f t="shared" si="20"/>
        <v/>
      </c>
      <c r="AI162" s="25"/>
    </row>
    <row r="163" spans="1:35" x14ac:dyDescent="0.2">
      <c r="A163" s="12"/>
      <c r="B163" s="30"/>
      <c r="C163" s="16" t="str">
        <f>IF($B163="","",IFERROR(INDEX(Settings!$D$24:$D$48,MATCH($B163,Settings!$C$24:$C$48,0)),""))</f>
        <v/>
      </c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20" t="str">
        <f t="shared" si="14"/>
        <v/>
      </c>
      <c r="S163" s="21" t="str">
        <f t="shared" si="15"/>
        <v/>
      </c>
      <c r="T163" s="21" t="str">
        <f t="shared" si="16"/>
        <v/>
      </c>
      <c r="U163" s="20" t="str">
        <f t="shared" si="17"/>
        <v/>
      </c>
      <c r="V163" s="20" t="str">
        <f t="shared" si="18"/>
        <v/>
      </c>
      <c r="W163" s="18" t="str">
        <f>IF(OR($B163="",E163=""),"",MAX(0,MIN(100,100*(Settings!$G$6-E163)/(Settings!$G$6-Settings!$F$6))))</f>
        <v/>
      </c>
      <c r="X163" s="18" t="str">
        <f>IF(OR($B163="",R163=""),"",MAX(0,MIN(100,100*(Settings!$G$7-R163)/(Settings!$G$7-Settings!$F$7))))</f>
        <v/>
      </c>
      <c r="Y163" s="18" t="str">
        <f>IF(OR($B163="",S163=""),"",MAX(0,MIN(100,100*(Settings!$G$8-S163)/(Settings!$G$8-Settings!$F$8))))</f>
        <v/>
      </c>
      <c r="Z163" s="18" t="str">
        <f>IF(OR($B163="",T163=""),"",MAX(0,MIN(100,100*(Settings!$G$9-T163)/(Settings!$G$9-Settings!$F$9))))</f>
        <v/>
      </c>
      <c r="AA163" s="18" t="str">
        <f>IF(OR($B163="",J163=""),"",MAX(0,MIN(100,100*(Settings!$G$10-J163)/(Settings!$G$10-Settings!$F$10))))</f>
        <v/>
      </c>
      <c r="AB163" s="18" t="str">
        <f>IF(OR($B163="",K163=""),"",MAX(0,MIN(100,100*(Settings!$G$11-K163)/(Settings!$G$11-Settings!$F$11))))</f>
        <v/>
      </c>
      <c r="AC163" s="18" t="str">
        <f>IF(OR($B163="",U163=""),"",MAX(0,MIN(100,100*(Settings!$G$12-U163)/(Settings!$G$12-Settings!$F$12))))</f>
        <v/>
      </c>
      <c r="AD163" s="18" t="str">
        <f>IF(OR($B163="",V163=""),"",MAX(0,MIN(100,100*(Settings!$G$13-V163)/(Settings!$G$13-Settings!$F$13))))</f>
        <v/>
      </c>
      <c r="AE163" s="17" t="str">
        <f>IF($B163="","",IF((IF(ISNUMBER(W163),Settings!$H$6,0)+IF(ISNUMBER(X163),Settings!$H$7,0)+IF(ISNUMBER(Y163),Settings!$H$8,0)+IF(ISNUMBER(Z163),Settings!$H$9,0)+IF(ISNUMBER(AA163),Settings!$H$10,0)+IF(ISNUMBER(AB163),Settings!$H$11,0)+IF(ISNUMBER(AC163),Settings!$H$12,0)+IF(ISNUMBER(AD163),Settings!$H$13,0))=0,"",ROUND((IF(ISNUMBER(W163),W163*Settings!$H$6,0)+IF(ISNUMBER(X163),X163*Settings!$H$7,0)+IF(ISNUMBER(Y163),Y163*Settings!$H$8,0)+IF(ISNUMBER(Z163),Z163*Settings!$H$9,0)+IF(ISNUMBER(AA163),AA163*Settings!$H$10,0)+IF(ISNUMBER(AB163),AB163*Settings!$H$11,0)+IF(ISNUMBER(AC163),AC163*Settings!$H$12,0)+IF(ISNUMBER(AD163),AD163*Settings!$H$13,0))/(IF(ISNUMBER(W163),Settings!$H$6,0)+IF(ISNUMBER(X163),Settings!$H$7,0)+IF(ISNUMBER(Y163),Settings!$H$8,0)+IF(ISNUMBER(Z163),Settings!$H$9,0)+IF(ISNUMBER(AA163),Settings!$H$10,0)+IF(ISNUMBER(AB163),Settings!$H$11,0)+IF(ISNUMBER(AC163),Settings!$H$12,0)+IF(ISNUMBER(AD163),Settings!$H$13,0)),0)))</f>
        <v/>
      </c>
      <c r="AF163" s="16" t="str">
        <f>IF(AE163="","",IF(AE163&gt;=Settings!$D$18,"Green",IF(AE163&gt;=Settings!$D$19,"Amber","Red")))</f>
        <v/>
      </c>
      <c r="AG163" s="18" t="str">
        <f t="shared" si="19"/>
        <v/>
      </c>
      <c r="AH163" s="19" t="str">
        <f t="shared" si="20"/>
        <v/>
      </c>
      <c r="AI163" s="25"/>
    </row>
    <row r="164" spans="1:35" x14ac:dyDescent="0.2">
      <c r="A164" s="12"/>
      <c r="B164" s="30"/>
      <c r="C164" s="16" t="str">
        <f>IF($B164="","",IFERROR(INDEX(Settings!$D$24:$D$48,MATCH($B164,Settings!$C$24:$C$48,0)),""))</f>
        <v/>
      </c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20" t="str">
        <f t="shared" si="14"/>
        <v/>
      </c>
      <c r="S164" s="21" t="str">
        <f t="shared" si="15"/>
        <v/>
      </c>
      <c r="T164" s="21" t="str">
        <f t="shared" si="16"/>
        <v/>
      </c>
      <c r="U164" s="20" t="str">
        <f t="shared" si="17"/>
        <v/>
      </c>
      <c r="V164" s="20" t="str">
        <f t="shared" si="18"/>
        <v/>
      </c>
      <c r="W164" s="18" t="str">
        <f>IF(OR($B164="",E164=""),"",MAX(0,MIN(100,100*(Settings!$G$6-E164)/(Settings!$G$6-Settings!$F$6))))</f>
        <v/>
      </c>
      <c r="X164" s="18" t="str">
        <f>IF(OR($B164="",R164=""),"",MAX(0,MIN(100,100*(Settings!$G$7-R164)/(Settings!$G$7-Settings!$F$7))))</f>
        <v/>
      </c>
      <c r="Y164" s="18" t="str">
        <f>IF(OR($B164="",S164=""),"",MAX(0,MIN(100,100*(Settings!$G$8-S164)/(Settings!$G$8-Settings!$F$8))))</f>
        <v/>
      </c>
      <c r="Z164" s="18" t="str">
        <f>IF(OR($B164="",T164=""),"",MAX(0,MIN(100,100*(Settings!$G$9-T164)/(Settings!$G$9-Settings!$F$9))))</f>
        <v/>
      </c>
      <c r="AA164" s="18" t="str">
        <f>IF(OR($B164="",J164=""),"",MAX(0,MIN(100,100*(Settings!$G$10-J164)/(Settings!$G$10-Settings!$F$10))))</f>
        <v/>
      </c>
      <c r="AB164" s="18" t="str">
        <f>IF(OR($B164="",K164=""),"",MAX(0,MIN(100,100*(Settings!$G$11-K164)/(Settings!$G$11-Settings!$F$11))))</f>
        <v/>
      </c>
      <c r="AC164" s="18" t="str">
        <f>IF(OR($B164="",U164=""),"",MAX(0,MIN(100,100*(Settings!$G$12-U164)/(Settings!$G$12-Settings!$F$12))))</f>
        <v/>
      </c>
      <c r="AD164" s="18" t="str">
        <f>IF(OR($B164="",V164=""),"",MAX(0,MIN(100,100*(Settings!$G$13-V164)/(Settings!$G$13-Settings!$F$13))))</f>
        <v/>
      </c>
      <c r="AE164" s="17" t="str">
        <f>IF($B164="","",IF((IF(ISNUMBER(W164),Settings!$H$6,0)+IF(ISNUMBER(X164),Settings!$H$7,0)+IF(ISNUMBER(Y164),Settings!$H$8,0)+IF(ISNUMBER(Z164),Settings!$H$9,0)+IF(ISNUMBER(AA164),Settings!$H$10,0)+IF(ISNUMBER(AB164),Settings!$H$11,0)+IF(ISNUMBER(AC164),Settings!$H$12,0)+IF(ISNUMBER(AD164),Settings!$H$13,0))=0,"",ROUND((IF(ISNUMBER(W164),W164*Settings!$H$6,0)+IF(ISNUMBER(X164),X164*Settings!$H$7,0)+IF(ISNUMBER(Y164),Y164*Settings!$H$8,0)+IF(ISNUMBER(Z164),Z164*Settings!$H$9,0)+IF(ISNUMBER(AA164),AA164*Settings!$H$10,0)+IF(ISNUMBER(AB164),AB164*Settings!$H$11,0)+IF(ISNUMBER(AC164),AC164*Settings!$H$12,0)+IF(ISNUMBER(AD164),AD164*Settings!$H$13,0))/(IF(ISNUMBER(W164),Settings!$H$6,0)+IF(ISNUMBER(X164),Settings!$H$7,0)+IF(ISNUMBER(Y164),Settings!$H$8,0)+IF(ISNUMBER(Z164),Settings!$H$9,0)+IF(ISNUMBER(AA164),Settings!$H$10,0)+IF(ISNUMBER(AB164),Settings!$H$11,0)+IF(ISNUMBER(AC164),Settings!$H$12,0)+IF(ISNUMBER(AD164),Settings!$H$13,0)),0)))</f>
        <v/>
      </c>
      <c r="AF164" s="16" t="str">
        <f>IF(AE164="","",IF(AE164&gt;=Settings!$D$18,"Green",IF(AE164&gt;=Settings!$D$19,"Amber","Red")))</f>
        <v/>
      </c>
      <c r="AG164" s="18" t="str">
        <f t="shared" si="19"/>
        <v/>
      </c>
      <c r="AH164" s="19" t="str">
        <f t="shared" si="20"/>
        <v/>
      </c>
      <c r="AI164" s="25"/>
    </row>
    <row r="165" spans="1:35" x14ac:dyDescent="0.2">
      <c r="A165" s="12"/>
      <c r="B165" s="30"/>
      <c r="C165" s="16" t="str">
        <f>IF($B165="","",IFERROR(INDEX(Settings!$D$24:$D$48,MATCH($B165,Settings!$C$24:$C$48,0)),""))</f>
        <v/>
      </c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20" t="str">
        <f t="shared" si="14"/>
        <v/>
      </c>
      <c r="S165" s="21" t="str">
        <f t="shared" si="15"/>
        <v/>
      </c>
      <c r="T165" s="21" t="str">
        <f t="shared" si="16"/>
        <v/>
      </c>
      <c r="U165" s="20" t="str">
        <f t="shared" si="17"/>
        <v/>
      </c>
      <c r="V165" s="20" t="str">
        <f t="shared" si="18"/>
        <v/>
      </c>
      <c r="W165" s="18" t="str">
        <f>IF(OR($B165="",E165=""),"",MAX(0,MIN(100,100*(Settings!$G$6-E165)/(Settings!$G$6-Settings!$F$6))))</f>
        <v/>
      </c>
      <c r="X165" s="18" t="str">
        <f>IF(OR($B165="",R165=""),"",MAX(0,MIN(100,100*(Settings!$G$7-R165)/(Settings!$G$7-Settings!$F$7))))</f>
        <v/>
      </c>
      <c r="Y165" s="18" t="str">
        <f>IF(OR($B165="",S165=""),"",MAX(0,MIN(100,100*(Settings!$G$8-S165)/(Settings!$G$8-Settings!$F$8))))</f>
        <v/>
      </c>
      <c r="Z165" s="18" t="str">
        <f>IF(OR($B165="",T165=""),"",MAX(0,MIN(100,100*(Settings!$G$9-T165)/(Settings!$G$9-Settings!$F$9))))</f>
        <v/>
      </c>
      <c r="AA165" s="18" t="str">
        <f>IF(OR($B165="",J165=""),"",MAX(0,MIN(100,100*(Settings!$G$10-J165)/(Settings!$G$10-Settings!$F$10))))</f>
        <v/>
      </c>
      <c r="AB165" s="18" t="str">
        <f>IF(OR($B165="",K165=""),"",MAX(0,MIN(100,100*(Settings!$G$11-K165)/(Settings!$G$11-Settings!$F$11))))</f>
        <v/>
      </c>
      <c r="AC165" s="18" t="str">
        <f>IF(OR($B165="",U165=""),"",MAX(0,MIN(100,100*(Settings!$G$12-U165)/(Settings!$G$12-Settings!$F$12))))</f>
        <v/>
      </c>
      <c r="AD165" s="18" t="str">
        <f>IF(OR($B165="",V165=""),"",MAX(0,MIN(100,100*(Settings!$G$13-V165)/(Settings!$G$13-Settings!$F$13))))</f>
        <v/>
      </c>
      <c r="AE165" s="17" t="str">
        <f>IF($B165="","",IF((IF(ISNUMBER(W165),Settings!$H$6,0)+IF(ISNUMBER(X165),Settings!$H$7,0)+IF(ISNUMBER(Y165),Settings!$H$8,0)+IF(ISNUMBER(Z165),Settings!$H$9,0)+IF(ISNUMBER(AA165),Settings!$H$10,0)+IF(ISNUMBER(AB165),Settings!$H$11,0)+IF(ISNUMBER(AC165),Settings!$H$12,0)+IF(ISNUMBER(AD165),Settings!$H$13,0))=0,"",ROUND((IF(ISNUMBER(W165),W165*Settings!$H$6,0)+IF(ISNUMBER(X165),X165*Settings!$H$7,0)+IF(ISNUMBER(Y165),Y165*Settings!$H$8,0)+IF(ISNUMBER(Z165),Z165*Settings!$H$9,0)+IF(ISNUMBER(AA165),AA165*Settings!$H$10,0)+IF(ISNUMBER(AB165),AB165*Settings!$H$11,0)+IF(ISNUMBER(AC165),AC165*Settings!$H$12,0)+IF(ISNUMBER(AD165),AD165*Settings!$H$13,0))/(IF(ISNUMBER(W165),Settings!$H$6,0)+IF(ISNUMBER(X165),Settings!$H$7,0)+IF(ISNUMBER(Y165),Settings!$H$8,0)+IF(ISNUMBER(Z165),Settings!$H$9,0)+IF(ISNUMBER(AA165),Settings!$H$10,0)+IF(ISNUMBER(AB165),Settings!$H$11,0)+IF(ISNUMBER(AC165),Settings!$H$12,0)+IF(ISNUMBER(AD165),Settings!$H$13,0)),0)))</f>
        <v/>
      </c>
      <c r="AF165" s="16" t="str">
        <f>IF(AE165="","",IF(AE165&gt;=Settings!$D$18,"Green",IF(AE165&gt;=Settings!$D$19,"Amber","Red")))</f>
        <v/>
      </c>
      <c r="AG165" s="18" t="str">
        <f t="shared" si="19"/>
        <v/>
      </c>
      <c r="AH165" s="19" t="str">
        <f t="shared" si="20"/>
        <v/>
      </c>
      <c r="AI165" s="25"/>
    </row>
    <row r="166" spans="1:35" x14ac:dyDescent="0.2">
      <c r="A166" s="12"/>
      <c r="B166" s="30"/>
      <c r="C166" s="16" t="str">
        <f>IF($B166="","",IFERROR(INDEX(Settings!$D$24:$D$48,MATCH($B166,Settings!$C$24:$C$48,0)),""))</f>
        <v/>
      </c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20" t="str">
        <f t="shared" si="14"/>
        <v/>
      </c>
      <c r="S166" s="21" t="str">
        <f t="shared" si="15"/>
        <v/>
      </c>
      <c r="T166" s="21" t="str">
        <f t="shared" si="16"/>
        <v/>
      </c>
      <c r="U166" s="20" t="str">
        <f t="shared" si="17"/>
        <v/>
      </c>
      <c r="V166" s="20" t="str">
        <f t="shared" si="18"/>
        <v/>
      </c>
      <c r="W166" s="18" t="str">
        <f>IF(OR($B166="",E166=""),"",MAX(0,MIN(100,100*(Settings!$G$6-E166)/(Settings!$G$6-Settings!$F$6))))</f>
        <v/>
      </c>
      <c r="X166" s="18" t="str">
        <f>IF(OR($B166="",R166=""),"",MAX(0,MIN(100,100*(Settings!$G$7-R166)/(Settings!$G$7-Settings!$F$7))))</f>
        <v/>
      </c>
      <c r="Y166" s="18" t="str">
        <f>IF(OR($B166="",S166=""),"",MAX(0,MIN(100,100*(Settings!$G$8-S166)/(Settings!$G$8-Settings!$F$8))))</f>
        <v/>
      </c>
      <c r="Z166" s="18" t="str">
        <f>IF(OR($B166="",T166=""),"",MAX(0,MIN(100,100*(Settings!$G$9-T166)/(Settings!$G$9-Settings!$F$9))))</f>
        <v/>
      </c>
      <c r="AA166" s="18" t="str">
        <f>IF(OR($B166="",J166=""),"",MAX(0,MIN(100,100*(Settings!$G$10-J166)/(Settings!$G$10-Settings!$F$10))))</f>
        <v/>
      </c>
      <c r="AB166" s="18" t="str">
        <f>IF(OR($B166="",K166=""),"",MAX(0,MIN(100,100*(Settings!$G$11-K166)/(Settings!$G$11-Settings!$F$11))))</f>
        <v/>
      </c>
      <c r="AC166" s="18" t="str">
        <f>IF(OR($B166="",U166=""),"",MAX(0,MIN(100,100*(Settings!$G$12-U166)/(Settings!$G$12-Settings!$F$12))))</f>
        <v/>
      </c>
      <c r="AD166" s="18" t="str">
        <f>IF(OR($B166="",V166=""),"",MAX(0,MIN(100,100*(Settings!$G$13-V166)/(Settings!$G$13-Settings!$F$13))))</f>
        <v/>
      </c>
      <c r="AE166" s="17" t="str">
        <f>IF($B166="","",IF((IF(ISNUMBER(W166),Settings!$H$6,0)+IF(ISNUMBER(X166),Settings!$H$7,0)+IF(ISNUMBER(Y166),Settings!$H$8,0)+IF(ISNUMBER(Z166),Settings!$H$9,0)+IF(ISNUMBER(AA166),Settings!$H$10,0)+IF(ISNUMBER(AB166),Settings!$H$11,0)+IF(ISNUMBER(AC166),Settings!$H$12,0)+IF(ISNUMBER(AD166),Settings!$H$13,0))=0,"",ROUND((IF(ISNUMBER(W166),W166*Settings!$H$6,0)+IF(ISNUMBER(X166),X166*Settings!$H$7,0)+IF(ISNUMBER(Y166),Y166*Settings!$H$8,0)+IF(ISNUMBER(Z166),Z166*Settings!$H$9,0)+IF(ISNUMBER(AA166),AA166*Settings!$H$10,0)+IF(ISNUMBER(AB166),AB166*Settings!$H$11,0)+IF(ISNUMBER(AC166),AC166*Settings!$H$12,0)+IF(ISNUMBER(AD166),AD166*Settings!$H$13,0))/(IF(ISNUMBER(W166),Settings!$H$6,0)+IF(ISNUMBER(X166),Settings!$H$7,0)+IF(ISNUMBER(Y166),Settings!$H$8,0)+IF(ISNUMBER(Z166),Settings!$H$9,0)+IF(ISNUMBER(AA166),Settings!$H$10,0)+IF(ISNUMBER(AB166),Settings!$H$11,0)+IF(ISNUMBER(AC166),Settings!$H$12,0)+IF(ISNUMBER(AD166),Settings!$H$13,0)),0)))</f>
        <v/>
      </c>
      <c r="AF166" s="16" t="str">
        <f>IF(AE166="","",IF(AE166&gt;=Settings!$D$18,"Green",IF(AE166&gt;=Settings!$D$19,"Amber","Red")))</f>
        <v/>
      </c>
      <c r="AG166" s="18" t="str">
        <f t="shared" si="19"/>
        <v/>
      </c>
      <c r="AH166" s="19" t="str">
        <f t="shared" si="20"/>
        <v/>
      </c>
      <c r="AI166" s="25"/>
    </row>
    <row r="167" spans="1:35" x14ac:dyDescent="0.2">
      <c r="A167" s="12"/>
      <c r="B167" s="30"/>
      <c r="C167" s="16" t="str">
        <f>IF($B167="","",IFERROR(INDEX(Settings!$D$24:$D$48,MATCH($B167,Settings!$C$24:$C$48,0)),""))</f>
        <v/>
      </c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20" t="str">
        <f t="shared" si="14"/>
        <v/>
      </c>
      <c r="S167" s="21" t="str">
        <f t="shared" si="15"/>
        <v/>
      </c>
      <c r="T167" s="21" t="str">
        <f t="shared" si="16"/>
        <v/>
      </c>
      <c r="U167" s="20" t="str">
        <f t="shared" si="17"/>
        <v/>
      </c>
      <c r="V167" s="20" t="str">
        <f t="shared" si="18"/>
        <v/>
      </c>
      <c r="W167" s="18" t="str">
        <f>IF(OR($B167="",E167=""),"",MAX(0,MIN(100,100*(Settings!$G$6-E167)/(Settings!$G$6-Settings!$F$6))))</f>
        <v/>
      </c>
      <c r="X167" s="18" t="str">
        <f>IF(OR($B167="",R167=""),"",MAX(0,MIN(100,100*(Settings!$G$7-R167)/(Settings!$G$7-Settings!$F$7))))</f>
        <v/>
      </c>
      <c r="Y167" s="18" t="str">
        <f>IF(OR($B167="",S167=""),"",MAX(0,MIN(100,100*(Settings!$G$8-S167)/(Settings!$G$8-Settings!$F$8))))</f>
        <v/>
      </c>
      <c r="Z167" s="18" t="str">
        <f>IF(OR($B167="",T167=""),"",MAX(0,MIN(100,100*(Settings!$G$9-T167)/(Settings!$G$9-Settings!$F$9))))</f>
        <v/>
      </c>
      <c r="AA167" s="18" t="str">
        <f>IF(OR($B167="",J167=""),"",MAX(0,MIN(100,100*(Settings!$G$10-J167)/(Settings!$G$10-Settings!$F$10))))</f>
        <v/>
      </c>
      <c r="AB167" s="18" t="str">
        <f>IF(OR($B167="",K167=""),"",MAX(0,MIN(100,100*(Settings!$G$11-K167)/(Settings!$G$11-Settings!$F$11))))</f>
        <v/>
      </c>
      <c r="AC167" s="18" t="str">
        <f>IF(OR($B167="",U167=""),"",MAX(0,MIN(100,100*(Settings!$G$12-U167)/(Settings!$G$12-Settings!$F$12))))</f>
        <v/>
      </c>
      <c r="AD167" s="18" t="str">
        <f>IF(OR($B167="",V167=""),"",MAX(0,MIN(100,100*(Settings!$G$13-V167)/(Settings!$G$13-Settings!$F$13))))</f>
        <v/>
      </c>
      <c r="AE167" s="17" t="str">
        <f>IF($B167="","",IF((IF(ISNUMBER(W167),Settings!$H$6,0)+IF(ISNUMBER(X167),Settings!$H$7,0)+IF(ISNUMBER(Y167),Settings!$H$8,0)+IF(ISNUMBER(Z167),Settings!$H$9,0)+IF(ISNUMBER(AA167),Settings!$H$10,0)+IF(ISNUMBER(AB167),Settings!$H$11,0)+IF(ISNUMBER(AC167),Settings!$H$12,0)+IF(ISNUMBER(AD167),Settings!$H$13,0))=0,"",ROUND((IF(ISNUMBER(W167),W167*Settings!$H$6,0)+IF(ISNUMBER(X167),X167*Settings!$H$7,0)+IF(ISNUMBER(Y167),Y167*Settings!$H$8,0)+IF(ISNUMBER(Z167),Z167*Settings!$H$9,0)+IF(ISNUMBER(AA167),AA167*Settings!$H$10,0)+IF(ISNUMBER(AB167),AB167*Settings!$H$11,0)+IF(ISNUMBER(AC167),AC167*Settings!$H$12,0)+IF(ISNUMBER(AD167),AD167*Settings!$H$13,0))/(IF(ISNUMBER(W167),Settings!$H$6,0)+IF(ISNUMBER(X167),Settings!$H$7,0)+IF(ISNUMBER(Y167),Settings!$H$8,0)+IF(ISNUMBER(Z167),Settings!$H$9,0)+IF(ISNUMBER(AA167),Settings!$H$10,0)+IF(ISNUMBER(AB167),Settings!$H$11,0)+IF(ISNUMBER(AC167),Settings!$H$12,0)+IF(ISNUMBER(AD167),Settings!$H$13,0)),0)))</f>
        <v/>
      </c>
      <c r="AF167" s="16" t="str">
        <f>IF(AE167="","",IF(AE167&gt;=Settings!$D$18,"Green",IF(AE167&gt;=Settings!$D$19,"Amber","Red")))</f>
        <v/>
      </c>
      <c r="AG167" s="18" t="str">
        <f t="shared" si="19"/>
        <v/>
      </c>
      <c r="AH167" s="19" t="str">
        <f t="shared" si="20"/>
        <v/>
      </c>
      <c r="AI167" s="25"/>
    </row>
    <row r="168" spans="1:35" x14ac:dyDescent="0.2">
      <c r="A168" s="12"/>
      <c r="B168" s="30"/>
      <c r="C168" s="16" t="str">
        <f>IF($B168="","",IFERROR(INDEX(Settings!$D$24:$D$48,MATCH($B168,Settings!$C$24:$C$48,0)),""))</f>
        <v/>
      </c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20" t="str">
        <f t="shared" si="14"/>
        <v/>
      </c>
      <c r="S168" s="21" t="str">
        <f t="shared" si="15"/>
        <v/>
      </c>
      <c r="T168" s="21" t="str">
        <f t="shared" si="16"/>
        <v/>
      </c>
      <c r="U168" s="20" t="str">
        <f t="shared" si="17"/>
        <v/>
      </c>
      <c r="V168" s="20" t="str">
        <f t="shared" si="18"/>
        <v/>
      </c>
      <c r="W168" s="18" t="str">
        <f>IF(OR($B168="",E168=""),"",MAX(0,MIN(100,100*(Settings!$G$6-E168)/(Settings!$G$6-Settings!$F$6))))</f>
        <v/>
      </c>
      <c r="X168" s="18" t="str">
        <f>IF(OR($B168="",R168=""),"",MAX(0,MIN(100,100*(Settings!$G$7-R168)/(Settings!$G$7-Settings!$F$7))))</f>
        <v/>
      </c>
      <c r="Y168" s="18" t="str">
        <f>IF(OR($B168="",S168=""),"",MAX(0,MIN(100,100*(Settings!$G$8-S168)/(Settings!$G$8-Settings!$F$8))))</f>
        <v/>
      </c>
      <c r="Z168" s="18" t="str">
        <f>IF(OR($B168="",T168=""),"",MAX(0,MIN(100,100*(Settings!$G$9-T168)/(Settings!$G$9-Settings!$F$9))))</f>
        <v/>
      </c>
      <c r="AA168" s="18" t="str">
        <f>IF(OR($B168="",J168=""),"",MAX(0,MIN(100,100*(Settings!$G$10-J168)/(Settings!$G$10-Settings!$F$10))))</f>
        <v/>
      </c>
      <c r="AB168" s="18" t="str">
        <f>IF(OR($B168="",K168=""),"",MAX(0,MIN(100,100*(Settings!$G$11-K168)/(Settings!$G$11-Settings!$F$11))))</f>
        <v/>
      </c>
      <c r="AC168" s="18" t="str">
        <f>IF(OR($B168="",U168=""),"",MAX(0,MIN(100,100*(Settings!$G$12-U168)/(Settings!$G$12-Settings!$F$12))))</f>
        <v/>
      </c>
      <c r="AD168" s="18" t="str">
        <f>IF(OR($B168="",V168=""),"",MAX(0,MIN(100,100*(Settings!$G$13-V168)/(Settings!$G$13-Settings!$F$13))))</f>
        <v/>
      </c>
      <c r="AE168" s="17" t="str">
        <f>IF($B168="","",IF((IF(ISNUMBER(W168),Settings!$H$6,0)+IF(ISNUMBER(X168),Settings!$H$7,0)+IF(ISNUMBER(Y168),Settings!$H$8,0)+IF(ISNUMBER(Z168),Settings!$H$9,0)+IF(ISNUMBER(AA168),Settings!$H$10,0)+IF(ISNUMBER(AB168),Settings!$H$11,0)+IF(ISNUMBER(AC168),Settings!$H$12,0)+IF(ISNUMBER(AD168),Settings!$H$13,0))=0,"",ROUND((IF(ISNUMBER(W168),W168*Settings!$H$6,0)+IF(ISNUMBER(X168),X168*Settings!$H$7,0)+IF(ISNUMBER(Y168),Y168*Settings!$H$8,0)+IF(ISNUMBER(Z168),Z168*Settings!$H$9,0)+IF(ISNUMBER(AA168),AA168*Settings!$H$10,0)+IF(ISNUMBER(AB168),AB168*Settings!$H$11,0)+IF(ISNUMBER(AC168),AC168*Settings!$H$12,0)+IF(ISNUMBER(AD168),AD168*Settings!$H$13,0))/(IF(ISNUMBER(W168),Settings!$H$6,0)+IF(ISNUMBER(X168),Settings!$H$7,0)+IF(ISNUMBER(Y168),Settings!$H$8,0)+IF(ISNUMBER(Z168),Settings!$H$9,0)+IF(ISNUMBER(AA168),Settings!$H$10,0)+IF(ISNUMBER(AB168),Settings!$H$11,0)+IF(ISNUMBER(AC168),Settings!$H$12,0)+IF(ISNUMBER(AD168),Settings!$H$13,0)),0)))</f>
        <v/>
      </c>
      <c r="AF168" s="16" t="str">
        <f>IF(AE168="","",IF(AE168&gt;=Settings!$D$18,"Green",IF(AE168&gt;=Settings!$D$19,"Amber","Red")))</f>
        <v/>
      </c>
      <c r="AG168" s="18" t="str">
        <f t="shared" si="19"/>
        <v/>
      </c>
      <c r="AH168" s="19" t="str">
        <f t="shared" si="20"/>
        <v/>
      </c>
      <c r="AI168" s="25"/>
    </row>
    <row r="169" spans="1:35" x14ac:dyDescent="0.2">
      <c r="A169" s="12"/>
      <c r="B169" s="30"/>
      <c r="C169" s="16" t="str">
        <f>IF($B169="","",IFERROR(INDEX(Settings!$D$24:$D$48,MATCH($B169,Settings!$C$24:$C$48,0)),""))</f>
        <v/>
      </c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20" t="str">
        <f t="shared" si="14"/>
        <v/>
      </c>
      <c r="S169" s="21" t="str">
        <f t="shared" si="15"/>
        <v/>
      </c>
      <c r="T169" s="21" t="str">
        <f t="shared" si="16"/>
        <v/>
      </c>
      <c r="U169" s="20" t="str">
        <f t="shared" si="17"/>
        <v/>
      </c>
      <c r="V169" s="20" t="str">
        <f t="shared" si="18"/>
        <v/>
      </c>
      <c r="W169" s="18" t="str">
        <f>IF(OR($B169="",E169=""),"",MAX(0,MIN(100,100*(Settings!$G$6-E169)/(Settings!$G$6-Settings!$F$6))))</f>
        <v/>
      </c>
      <c r="X169" s="18" t="str">
        <f>IF(OR($B169="",R169=""),"",MAX(0,MIN(100,100*(Settings!$G$7-R169)/(Settings!$G$7-Settings!$F$7))))</f>
        <v/>
      </c>
      <c r="Y169" s="18" t="str">
        <f>IF(OR($B169="",S169=""),"",MAX(0,MIN(100,100*(Settings!$G$8-S169)/(Settings!$G$8-Settings!$F$8))))</f>
        <v/>
      </c>
      <c r="Z169" s="18" t="str">
        <f>IF(OR($B169="",T169=""),"",MAX(0,MIN(100,100*(Settings!$G$9-T169)/(Settings!$G$9-Settings!$F$9))))</f>
        <v/>
      </c>
      <c r="AA169" s="18" t="str">
        <f>IF(OR($B169="",J169=""),"",MAX(0,MIN(100,100*(Settings!$G$10-J169)/(Settings!$G$10-Settings!$F$10))))</f>
        <v/>
      </c>
      <c r="AB169" s="18" t="str">
        <f>IF(OR($B169="",K169=""),"",MAX(0,MIN(100,100*(Settings!$G$11-K169)/(Settings!$G$11-Settings!$F$11))))</f>
        <v/>
      </c>
      <c r="AC169" s="18" t="str">
        <f>IF(OR($B169="",U169=""),"",MAX(0,MIN(100,100*(Settings!$G$12-U169)/(Settings!$G$12-Settings!$F$12))))</f>
        <v/>
      </c>
      <c r="AD169" s="18" t="str">
        <f>IF(OR($B169="",V169=""),"",MAX(0,MIN(100,100*(Settings!$G$13-V169)/(Settings!$G$13-Settings!$F$13))))</f>
        <v/>
      </c>
      <c r="AE169" s="17" t="str">
        <f>IF($B169="","",IF((IF(ISNUMBER(W169),Settings!$H$6,0)+IF(ISNUMBER(X169),Settings!$H$7,0)+IF(ISNUMBER(Y169),Settings!$H$8,0)+IF(ISNUMBER(Z169),Settings!$H$9,0)+IF(ISNUMBER(AA169),Settings!$H$10,0)+IF(ISNUMBER(AB169),Settings!$H$11,0)+IF(ISNUMBER(AC169),Settings!$H$12,0)+IF(ISNUMBER(AD169),Settings!$H$13,0))=0,"",ROUND((IF(ISNUMBER(W169),W169*Settings!$H$6,0)+IF(ISNUMBER(X169),X169*Settings!$H$7,0)+IF(ISNUMBER(Y169),Y169*Settings!$H$8,0)+IF(ISNUMBER(Z169),Z169*Settings!$H$9,0)+IF(ISNUMBER(AA169),AA169*Settings!$H$10,0)+IF(ISNUMBER(AB169),AB169*Settings!$H$11,0)+IF(ISNUMBER(AC169),AC169*Settings!$H$12,0)+IF(ISNUMBER(AD169),AD169*Settings!$H$13,0))/(IF(ISNUMBER(W169),Settings!$H$6,0)+IF(ISNUMBER(X169),Settings!$H$7,0)+IF(ISNUMBER(Y169),Settings!$H$8,0)+IF(ISNUMBER(Z169),Settings!$H$9,0)+IF(ISNUMBER(AA169),Settings!$H$10,0)+IF(ISNUMBER(AB169),Settings!$H$11,0)+IF(ISNUMBER(AC169),Settings!$H$12,0)+IF(ISNUMBER(AD169),Settings!$H$13,0)),0)))</f>
        <v/>
      </c>
      <c r="AF169" s="16" t="str">
        <f>IF(AE169="","",IF(AE169&gt;=Settings!$D$18,"Green",IF(AE169&gt;=Settings!$D$19,"Amber","Red")))</f>
        <v/>
      </c>
      <c r="AG169" s="18" t="str">
        <f t="shared" si="19"/>
        <v/>
      </c>
      <c r="AH169" s="19" t="str">
        <f t="shared" si="20"/>
        <v/>
      </c>
      <c r="AI169" s="25"/>
    </row>
    <row r="170" spans="1:35" x14ac:dyDescent="0.2">
      <c r="A170" s="12"/>
      <c r="B170" s="30"/>
      <c r="C170" s="16" t="str">
        <f>IF($B170="","",IFERROR(INDEX(Settings!$D$24:$D$48,MATCH($B170,Settings!$C$24:$C$48,0)),""))</f>
        <v/>
      </c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20" t="str">
        <f t="shared" si="14"/>
        <v/>
      </c>
      <c r="S170" s="21" t="str">
        <f t="shared" si="15"/>
        <v/>
      </c>
      <c r="T170" s="21" t="str">
        <f t="shared" si="16"/>
        <v/>
      </c>
      <c r="U170" s="20" t="str">
        <f t="shared" si="17"/>
        <v/>
      </c>
      <c r="V170" s="20" t="str">
        <f t="shared" si="18"/>
        <v/>
      </c>
      <c r="W170" s="18" t="str">
        <f>IF(OR($B170="",E170=""),"",MAX(0,MIN(100,100*(Settings!$G$6-E170)/(Settings!$G$6-Settings!$F$6))))</f>
        <v/>
      </c>
      <c r="X170" s="18" t="str">
        <f>IF(OR($B170="",R170=""),"",MAX(0,MIN(100,100*(Settings!$G$7-R170)/(Settings!$G$7-Settings!$F$7))))</f>
        <v/>
      </c>
      <c r="Y170" s="18" t="str">
        <f>IF(OR($B170="",S170=""),"",MAX(0,MIN(100,100*(Settings!$G$8-S170)/(Settings!$G$8-Settings!$F$8))))</f>
        <v/>
      </c>
      <c r="Z170" s="18" t="str">
        <f>IF(OR($B170="",T170=""),"",MAX(0,MIN(100,100*(Settings!$G$9-T170)/(Settings!$G$9-Settings!$F$9))))</f>
        <v/>
      </c>
      <c r="AA170" s="18" t="str">
        <f>IF(OR($B170="",J170=""),"",MAX(0,MIN(100,100*(Settings!$G$10-J170)/(Settings!$G$10-Settings!$F$10))))</f>
        <v/>
      </c>
      <c r="AB170" s="18" t="str">
        <f>IF(OR($B170="",K170=""),"",MAX(0,MIN(100,100*(Settings!$G$11-K170)/(Settings!$G$11-Settings!$F$11))))</f>
        <v/>
      </c>
      <c r="AC170" s="18" t="str">
        <f>IF(OR($B170="",U170=""),"",MAX(0,MIN(100,100*(Settings!$G$12-U170)/(Settings!$G$12-Settings!$F$12))))</f>
        <v/>
      </c>
      <c r="AD170" s="18" t="str">
        <f>IF(OR($B170="",V170=""),"",MAX(0,MIN(100,100*(Settings!$G$13-V170)/(Settings!$G$13-Settings!$F$13))))</f>
        <v/>
      </c>
      <c r="AE170" s="17" t="str">
        <f>IF($B170="","",IF((IF(ISNUMBER(W170),Settings!$H$6,0)+IF(ISNUMBER(X170),Settings!$H$7,0)+IF(ISNUMBER(Y170),Settings!$H$8,0)+IF(ISNUMBER(Z170),Settings!$H$9,0)+IF(ISNUMBER(AA170),Settings!$H$10,0)+IF(ISNUMBER(AB170),Settings!$H$11,0)+IF(ISNUMBER(AC170),Settings!$H$12,0)+IF(ISNUMBER(AD170),Settings!$H$13,0))=0,"",ROUND((IF(ISNUMBER(W170),W170*Settings!$H$6,0)+IF(ISNUMBER(X170),X170*Settings!$H$7,0)+IF(ISNUMBER(Y170),Y170*Settings!$H$8,0)+IF(ISNUMBER(Z170),Z170*Settings!$H$9,0)+IF(ISNUMBER(AA170),AA170*Settings!$H$10,0)+IF(ISNUMBER(AB170),AB170*Settings!$H$11,0)+IF(ISNUMBER(AC170),AC170*Settings!$H$12,0)+IF(ISNUMBER(AD170),AD170*Settings!$H$13,0))/(IF(ISNUMBER(W170),Settings!$H$6,0)+IF(ISNUMBER(X170),Settings!$H$7,0)+IF(ISNUMBER(Y170),Settings!$H$8,0)+IF(ISNUMBER(Z170),Settings!$H$9,0)+IF(ISNUMBER(AA170),Settings!$H$10,0)+IF(ISNUMBER(AB170),Settings!$H$11,0)+IF(ISNUMBER(AC170),Settings!$H$12,0)+IF(ISNUMBER(AD170),Settings!$H$13,0)),0)))</f>
        <v/>
      </c>
      <c r="AF170" s="16" t="str">
        <f>IF(AE170="","",IF(AE170&gt;=Settings!$D$18,"Green",IF(AE170&gt;=Settings!$D$19,"Amber","Red")))</f>
        <v/>
      </c>
      <c r="AG170" s="18" t="str">
        <f t="shared" si="19"/>
        <v/>
      </c>
      <c r="AH170" s="19" t="str">
        <f t="shared" si="20"/>
        <v/>
      </c>
      <c r="AI170" s="25"/>
    </row>
    <row r="171" spans="1:35" x14ac:dyDescent="0.2">
      <c r="A171" s="12"/>
      <c r="B171" s="30"/>
      <c r="C171" s="16" t="str">
        <f>IF($B171="","",IFERROR(INDEX(Settings!$D$24:$D$48,MATCH($B171,Settings!$C$24:$C$48,0)),""))</f>
        <v/>
      </c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20" t="str">
        <f t="shared" si="14"/>
        <v/>
      </c>
      <c r="S171" s="21" t="str">
        <f t="shared" si="15"/>
        <v/>
      </c>
      <c r="T171" s="21" t="str">
        <f t="shared" si="16"/>
        <v/>
      </c>
      <c r="U171" s="20" t="str">
        <f t="shared" si="17"/>
        <v/>
      </c>
      <c r="V171" s="20" t="str">
        <f t="shared" si="18"/>
        <v/>
      </c>
      <c r="W171" s="18" t="str">
        <f>IF(OR($B171="",E171=""),"",MAX(0,MIN(100,100*(Settings!$G$6-E171)/(Settings!$G$6-Settings!$F$6))))</f>
        <v/>
      </c>
      <c r="X171" s="18" t="str">
        <f>IF(OR($B171="",R171=""),"",MAX(0,MIN(100,100*(Settings!$G$7-R171)/(Settings!$G$7-Settings!$F$7))))</f>
        <v/>
      </c>
      <c r="Y171" s="18" t="str">
        <f>IF(OR($B171="",S171=""),"",MAX(0,MIN(100,100*(Settings!$G$8-S171)/(Settings!$G$8-Settings!$F$8))))</f>
        <v/>
      </c>
      <c r="Z171" s="18" t="str">
        <f>IF(OR($B171="",T171=""),"",MAX(0,MIN(100,100*(Settings!$G$9-T171)/(Settings!$G$9-Settings!$F$9))))</f>
        <v/>
      </c>
      <c r="AA171" s="18" t="str">
        <f>IF(OR($B171="",J171=""),"",MAX(0,MIN(100,100*(Settings!$G$10-J171)/(Settings!$G$10-Settings!$F$10))))</f>
        <v/>
      </c>
      <c r="AB171" s="18" t="str">
        <f>IF(OR($B171="",K171=""),"",MAX(0,MIN(100,100*(Settings!$G$11-K171)/(Settings!$G$11-Settings!$F$11))))</f>
        <v/>
      </c>
      <c r="AC171" s="18" t="str">
        <f>IF(OR($B171="",U171=""),"",MAX(0,MIN(100,100*(Settings!$G$12-U171)/(Settings!$G$12-Settings!$F$12))))</f>
        <v/>
      </c>
      <c r="AD171" s="18" t="str">
        <f>IF(OR($B171="",V171=""),"",MAX(0,MIN(100,100*(Settings!$G$13-V171)/(Settings!$G$13-Settings!$F$13))))</f>
        <v/>
      </c>
      <c r="AE171" s="17" t="str">
        <f>IF($B171="","",IF((IF(ISNUMBER(W171),Settings!$H$6,0)+IF(ISNUMBER(X171),Settings!$H$7,0)+IF(ISNUMBER(Y171),Settings!$H$8,0)+IF(ISNUMBER(Z171),Settings!$H$9,0)+IF(ISNUMBER(AA171),Settings!$H$10,0)+IF(ISNUMBER(AB171),Settings!$H$11,0)+IF(ISNUMBER(AC171),Settings!$H$12,0)+IF(ISNUMBER(AD171),Settings!$H$13,0))=0,"",ROUND((IF(ISNUMBER(W171),W171*Settings!$H$6,0)+IF(ISNUMBER(X171),X171*Settings!$H$7,0)+IF(ISNUMBER(Y171),Y171*Settings!$H$8,0)+IF(ISNUMBER(Z171),Z171*Settings!$H$9,0)+IF(ISNUMBER(AA171),AA171*Settings!$H$10,0)+IF(ISNUMBER(AB171),AB171*Settings!$H$11,0)+IF(ISNUMBER(AC171),AC171*Settings!$H$12,0)+IF(ISNUMBER(AD171),AD171*Settings!$H$13,0))/(IF(ISNUMBER(W171),Settings!$H$6,0)+IF(ISNUMBER(X171),Settings!$H$7,0)+IF(ISNUMBER(Y171),Settings!$H$8,0)+IF(ISNUMBER(Z171),Settings!$H$9,0)+IF(ISNUMBER(AA171),Settings!$H$10,0)+IF(ISNUMBER(AB171),Settings!$H$11,0)+IF(ISNUMBER(AC171),Settings!$H$12,0)+IF(ISNUMBER(AD171),Settings!$H$13,0)),0)))</f>
        <v/>
      </c>
      <c r="AF171" s="16" t="str">
        <f>IF(AE171="","",IF(AE171&gt;=Settings!$D$18,"Green",IF(AE171&gt;=Settings!$D$19,"Amber","Red")))</f>
        <v/>
      </c>
      <c r="AG171" s="18" t="str">
        <f t="shared" si="19"/>
        <v/>
      </c>
      <c r="AH171" s="19" t="str">
        <f t="shared" si="20"/>
        <v/>
      </c>
      <c r="AI171" s="25"/>
    </row>
    <row r="172" spans="1:35" x14ac:dyDescent="0.2">
      <c r="A172" s="12"/>
      <c r="B172" s="30"/>
      <c r="C172" s="16" t="str">
        <f>IF($B172="","",IFERROR(INDEX(Settings!$D$24:$D$48,MATCH($B172,Settings!$C$24:$C$48,0)),""))</f>
        <v/>
      </c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20" t="str">
        <f t="shared" si="14"/>
        <v/>
      </c>
      <c r="S172" s="21" t="str">
        <f t="shared" si="15"/>
        <v/>
      </c>
      <c r="T172" s="21" t="str">
        <f t="shared" si="16"/>
        <v/>
      </c>
      <c r="U172" s="20" t="str">
        <f t="shared" si="17"/>
        <v/>
      </c>
      <c r="V172" s="20" t="str">
        <f t="shared" si="18"/>
        <v/>
      </c>
      <c r="W172" s="18" t="str">
        <f>IF(OR($B172="",E172=""),"",MAX(0,MIN(100,100*(Settings!$G$6-E172)/(Settings!$G$6-Settings!$F$6))))</f>
        <v/>
      </c>
      <c r="X172" s="18" t="str">
        <f>IF(OR($B172="",R172=""),"",MAX(0,MIN(100,100*(Settings!$G$7-R172)/(Settings!$G$7-Settings!$F$7))))</f>
        <v/>
      </c>
      <c r="Y172" s="18" t="str">
        <f>IF(OR($B172="",S172=""),"",MAX(0,MIN(100,100*(Settings!$G$8-S172)/(Settings!$G$8-Settings!$F$8))))</f>
        <v/>
      </c>
      <c r="Z172" s="18" t="str">
        <f>IF(OR($B172="",T172=""),"",MAX(0,MIN(100,100*(Settings!$G$9-T172)/(Settings!$G$9-Settings!$F$9))))</f>
        <v/>
      </c>
      <c r="AA172" s="18" t="str">
        <f>IF(OR($B172="",J172=""),"",MAX(0,MIN(100,100*(Settings!$G$10-J172)/(Settings!$G$10-Settings!$F$10))))</f>
        <v/>
      </c>
      <c r="AB172" s="18" t="str">
        <f>IF(OR($B172="",K172=""),"",MAX(0,MIN(100,100*(Settings!$G$11-K172)/(Settings!$G$11-Settings!$F$11))))</f>
        <v/>
      </c>
      <c r="AC172" s="18" t="str">
        <f>IF(OR($B172="",U172=""),"",MAX(0,MIN(100,100*(Settings!$G$12-U172)/(Settings!$G$12-Settings!$F$12))))</f>
        <v/>
      </c>
      <c r="AD172" s="18" t="str">
        <f>IF(OR($B172="",V172=""),"",MAX(0,MIN(100,100*(Settings!$G$13-V172)/(Settings!$G$13-Settings!$F$13))))</f>
        <v/>
      </c>
      <c r="AE172" s="17" t="str">
        <f>IF($B172="","",IF((IF(ISNUMBER(W172),Settings!$H$6,0)+IF(ISNUMBER(X172),Settings!$H$7,0)+IF(ISNUMBER(Y172),Settings!$H$8,0)+IF(ISNUMBER(Z172),Settings!$H$9,0)+IF(ISNUMBER(AA172),Settings!$H$10,0)+IF(ISNUMBER(AB172),Settings!$H$11,0)+IF(ISNUMBER(AC172),Settings!$H$12,0)+IF(ISNUMBER(AD172),Settings!$H$13,0))=0,"",ROUND((IF(ISNUMBER(W172),W172*Settings!$H$6,0)+IF(ISNUMBER(X172),X172*Settings!$H$7,0)+IF(ISNUMBER(Y172),Y172*Settings!$H$8,0)+IF(ISNUMBER(Z172),Z172*Settings!$H$9,0)+IF(ISNUMBER(AA172),AA172*Settings!$H$10,0)+IF(ISNUMBER(AB172),AB172*Settings!$H$11,0)+IF(ISNUMBER(AC172),AC172*Settings!$H$12,0)+IF(ISNUMBER(AD172),AD172*Settings!$H$13,0))/(IF(ISNUMBER(W172),Settings!$H$6,0)+IF(ISNUMBER(X172),Settings!$H$7,0)+IF(ISNUMBER(Y172),Settings!$H$8,0)+IF(ISNUMBER(Z172),Settings!$H$9,0)+IF(ISNUMBER(AA172),Settings!$H$10,0)+IF(ISNUMBER(AB172),Settings!$H$11,0)+IF(ISNUMBER(AC172),Settings!$H$12,0)+IF(ISNUMBER(AD172),Settings!$H$13,0)),0)))</f>
        <v/>
      </c>
      <c r="AF172" s="16" t="str">
        <f>IF(AE172="","",IF(AE172&gt;=Settings!$D$18,"Green",IF(AE172&gt;=Settings!$D$19,"Amber","Red")))</f>
        <v/>
      </c>
      <c r="AG172" s="18" t="str">
        <f t="shared" si="19"/>
        <v/>
      </c>
      <c r="AH172" s="19" t="str">
        <f t="shared" si="20"/>
        <v/>
      </c>
      <c r="AI172" s="25"/>
    </row>
    <row r="173" spans="1:35" x14ac:dyDescent="0.2">
      <c r="A173" s="12"/>
      <c r="B173" s="30"/>
      <c r="C173" s="16" t="str">
        <f>IF($B173="","",IFERROR(INDEX(Settings!$D$24:$D$48,MATCH($B173,Settings!$C$24:$C$48,0)),""))</f>
        <v/>
      </c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20" t="str">
        <f t="shared" si="14"/>
        <v/>
      </c>
      <c r="S173" s="21" t="str">
        <f t="shared" si="15"/>
        <v/>
      </c>
      <c r="T173" s="21" t="str">
        <f t="shared" si="16"/>
        <v/>
      </c>
      <c r="U173" s="20" t="str">
        <f t="shared" si="17"/>
        <v/>
      </c>
      <c r="V173" s="20" t="str">
        <f t="shared" si="18"/>
        <v/>
      </c>
      <c r="W173" s="18" t="str">
        <f>IF(OR($B173="",E173=""),"",MAX(0,MIN(100,100*(Settings!$G$6-E173)/(Settings!$G$6-Settings!$F$6))))</f>
        <v/>
      </c>
      <c r="X173" s="18" t="str">
        <f>IF(OR($B173="",R173=""),"",MAX(0,MIN(100,100*(Settings!$G$7-R173)/(Settings!$G$7-Settings!$F$7))))</f>
        <v/>
      </c>
      <c r="Y173" s="18" t="str">
        <f>IF(OR($B173="",S173=""),"",MAX(0,MIN(100,100*(Settings!$G$8-S173)/(Settings!$G$8-Settings!$F$8))))</f>
        <v/>
      </c>
      <c r="Z173" s="18" t="str">
        <f>IF(OR($B173="",T173=""),"",MAX(0,MIN(100,100*(Settings!$G$9-T173)/(Settings!$G$9-Settings!$F$9))))</f>
        <v/>
      </c>
      <c r="AA173" s="18" t="str">
        <f>IF(OR($B173="",J173=""),"",MAX(0,MIN(100,100*(Settings!$G$10-J173)/(Settings!$G$10-Settings!$F$10))))</f>
        <v/>
      </c>
      <c r="AB173" s="18" t="str">
        <f>IF(OR($B173="",K173=""),"",MAX(0,MIN(100,100*(Settings!$G$11-K173)/(Settings!$G$11-Settings!$F$11))))</f>
        <v/>
      </c>
      <c r="AC173" s="18" t="str">
        <f>IF(OR($B173="",U173=""),"",MAX(0,MIN(100,100*(Settings!$G$12-U173)/(Settings!$G$12-Settings!$F$12))))</f>
        <v/>
      </c>
      <c r="AD173" s="18" t="str">
        <f>IF(OR($B173="",V173=""),"",MAX(0,MIN(100,100*(Settings!$G$13-V173)/(Settings!$G$13-Settings!$F$13))))</f>
        <v/>
      </c>
      <c r="AE173" s="17" t="str">
        <f>IF($B173="","",IF((IF(ISNUMBER(W173),Settings!$H$6,0)+IF(ISNUMBER(X173),Settings!$H$7,0)+IF(ISNUMBER(Y173),Settings!$H$8,0)+IF(ISNUMBER(Z173),Settings!$H$9,0)+IF(ISNUMBER(AA173),Settings!$H$10,0)+IF(ISNUMBER(AB173),Settings!$H$11,0)+IF(ISNUMBER(AC173),Settings!$H$12,0)+IF(ISNUMBER(AD173),Settings!$H$13,0))=0,"",ROUND((IF(ISNUMBER(W173),W173*Settings!$H$6,0)+IF(ISNUMBER(X173),X173*Settings!$H$7,0)+IF(ISNUMBER(Y173),Y173*Settings!$H$8,0)+IF(ISNUMBER(Z173),Z173*Settings!$H$9,0)+IF(ISNUMBER(AA173),AA173*Settings!$H$10,0)+IF(ISNUMBER(AB173),AB173*Settings!$H$11,0)+IF(ISNUMBER(AC173),AC173*Settings!$H$12,0)+IF(ISNUMBER(AD173),AD173*Settings!$H$13,0))/(IF(ISNUMBER(W173),Settings!$H$6,0)+IF(ISNUMBER(X173),Settings!$H$7,0)+IF(ISNUMBER(Y173),Settings!$H$8,0)+IF(ISNUMBER(Z173),Settings!$H$9,0)+IF(ISNUMBER(AA173),Settings!$H$10,0)+IF(ISNUMBER(AB173),Settings!$H$11,0)+IF(ISNUMBER(AC173),Settings!$H$12,0)+IF(ISNUMBER(AD173),Settings!$H$13,0)),0)))</f>
        <v/>
      </c>
      <c r="AF173" s="16" t="str">
        <f>IF(AE173="","",IF(AE173&gt;=Settings!$D$18,"Green",IF(AE173&gt;=Settings!$D$19,"Amber","Red")))</f>
        <v/>
      </c>
      <c r="AG173" s="18" t="str">
        <f t="shared" si="19"/>
        <v/>
      </c>
      <c r="AH173" s="19" t="str">
        <f t="shared" si="20"/>
        <v/>
      </c>
      <c r="AI173" s="25"/>
    </row>
    <row r="174" spans="1:35" x14ac:dyDescent="0.2">
      <c r="A174" s="12"/>
      <c r="B174" s="30"/>
      <c r="C174" s="16" t="str">
        <f>IF($B174="","",IFERROR(INDEX(Settings!$D$24:$D$48,MATCH($B174,Settings!$C$24:$C$48,0)),""))</f>
        <v/>
      </c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20" t="str">
        <f t="shared" si="14"/>
        <v/>
      </c>
      <c r="S174" s="21" t="str">
        <f t="shared" si="15"/>
        <v/>
      </c>
      <c r="T174" s="21" t="str">
        <f t="shared" si="16"/>
        <v/>
      </c>
      <c r="U174" s="20" t="str">
        <f t="shared" si="17"/>
        <v/>
      </c>
      <c r="V174" s="20" t="str">
        <f t="shared" si="18"/>
        <v/>
      </c>
      <c r="W174" s="18" t="str">
        <f>IF(OR($B174="",E174=""),"",MAX(0,MIN(100,100*(Settings!$G$6-E174)/(Settings!$G$6-Settings!$F$6))))</f>
        <v/>
      </c>
      <c r="X174" s="18" t="str">
        <f>IF(OR($B174="",R174=""),"",MAX(0,MIN(100,100*(Settings!$G$7-R174)/(Settings!$G$7-Settings!$F$7))))</f>
        <v/>
      </c>
      <c r="Y174" s="18" t="str">
        <f>IF(OR($B174="",S174=""),"",MAX(0,MIN(100,100*(Settings!$G$8-S174)/(Settings!$G$8-Settings!$F$8))))</f>
        <v/>
      </c>
      <c r="Z174" s="18" t="str">
        <f>IF(OR($B174="",T174=""),"",MAX(0,MIN(100,100*(Settings!$G$9-T174)/(Settings!$G$9-Settings!$F$9))))</f>
        <v/>
      </c>
      <c r="AA174" s="18" t="str">
        <f>IF(OR($B174="",J174=""),"",MAX(0,MIN(100,100*(Settings!$G$10-J174)/(Settings!$G$10-Settings!$F$10))))</f>
        <v/>
      </c>
      <c r="AB174" s="18" t="str">
        <f>IF(OR($B174="",K174=""),"",MAX(0,MIN(100,100*(Settings!$G$11-K174)/(Settings!$G$11-Settings!$F$11))))</f>
        <v/>
      </c>
      <c r="AC174" s="18" t="str">
        <f>IF(OR($B174="",U174=""),"",MAX(0,MIN(100,100*(Settings!$G$12-U174)/(Settings!$G$12-Settings!$F$12))))</f>
        <v/>
      </c>
      <c r="AD174" s="18" t="str">
        <f>IF(OR($B174="",V174=""),"",MAX(0,MIN(100,100*(Settings!$G$13-V174)/(Settings!$G$13-Settings!$F$13))))</f>
        <v/>
      </c>
      <c r="AE174" s="17" t="str">
        <f>IF($B174="","",IF((IF(ISNUMBER(W174),Settings!$H$6,0)+IF(ISNUMBER(X174),Settings!$H$7,0)+IF(ISNUMBER(Y174),Settings!$H$8,0)+IF(ISNUMBER(Z174),Settings!$H$9,0)+IF(ISNUMBER(AA174),Settings!$H$10,0)+IF(ISNUMBER(AB174),Settings!$H$11,0)+IF(ISNUMBER(AC174),Settings!$H$12,0)+IF(ISNUMBER(AD174),Settings!$H$13,0))=0,"",ROUND((IF(ISNUMBER(W174),W174*Settings!$H$6,0)+IF(ISNUMBER(X174),X174*Settings!$H$7,0)+IF(ISNUMBER(Y174),Y174*Settings!$H$8,0)+IF(ISNUMBER(Z174),Z174*Settings!$H$9,0)+IF(ISNUMBER(AA174),AA174*Settings!$H$10,0)+IF(ISNUMBER(AB174),AB174*Settings!$H$11,0)+IF(ISNUMBER(AC174),AC174*Settings!$H$12,0)+IF(ISNUMBER(AD174),AD174*Settings!$H$13,0))/(IF(ISNUMBER(W174),Settings!$H$6,0)+IF(ISNUMBER(X174),Settings!$H$7,0)+IF(ISNUMBER(Y174),Settings!$H$8,0)+IF(ISNUMBER(Z174),Settings!$H$9,0)+IF(ISNUMBER(AA174),Settings!$H$10,0)+IF(ISNUMBER(AB174),Settings!$H$11,0)+IF(ISNUMBER(AC174),Settings!$H$12,0)+IF(ISNUMBER(AD174),Settings!$H$13,0)),0)))</f>
        <v/>
      </c>
      <c r="AF174" s="16" t="str">
        <f>IF(AE174="","",IF(AE174&gt;=Settings!$D$18,"Green",IF(AE174&gt;=Settings!$D$19,"Amber","Red")))</f>
        <v/>
      </c>
      <c r="AG174" s="18" t="str">
        <f t="shared" si="19"/>
        <v/>
      </c>
      <c r="AH174" s="19" t="str">
        <f t="shared" si="20"/>
        <v/>
      </c>
      <c r="AI174" s="25"/>
    </row>
    <row r="175" spans="1:35" x14ac:dyDescent="0.2">
      <c r="A175" s="12"/>
      <c r="B175" s="30"/>
      <c r="C175" s="16" t="str">
        <f>IF($B175="","",IFERROR(INDEX(Settings!$D$24:$D$48,MATCH($B175,Settings!$C$24:$C$48,0)),""))</f>
        <v/>
      </c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20" t="str">
        <f t="shared" si="14"/>
        <v/>
      </c>
      <c r="S175" s="21" t="str">
        <f t="shared" si="15"/>
        <v/>
      </c>
      <c r="T175" s="21" t="str">
        <f t="shared" si="16"/>
        <v/>
      </c>
      <c r="U175" s="20" t="str">
        <f t="shared" si="17"/>
        <v/>
      </c>
      <c r="V175" s="20" t="str">
        <f t="shared" si="18"/>
        <v/>
      </c>
      <c r="W175" s="18" t="str">
        <f>IF(OR($B175="",E175=""),"",MAX(0,MIN(100,100*(Settings!$G$6-E175)/(Settings!$G$6-Settings!$F$6))))</f>
        <v/>
      </c>
      <c r="X175" s="18" t="str">
        <f>IF(OR($B175="",R175=""),"",MAX(0,MIN(100,100*(Settings!$G$7-R175)/(Settings!$G$7-Settings!$F$7))))</f>
        <v/>
      </c>
      <c r="Y175" s="18" t="str">
        <f>IF(OR($B175="",S175=""),"",MAX(0,MIN(100,100*(Settings!$G$8-S175)/(Settings!$G$8-Settings!$F$8))))</f>
        <v/>
      </c>
      <c r="Z175" s="18" t="str">
        <f>IF(OR($B175="",T175=""),"",MAX(0,MIN(100,100*(Settings!$G$9-T175)/(Settings!$G$9-Settings!$F$9))))</f>
        <v/>
      </c>
      <c r="AA175" s="18" t="str">
        <f>IF(OR($B175="",J175=""),"",MAX(0,MIN(100,100*(Settings!$G$10-J175)/(Settings!$G$10-Settings!$F$10))))</f>
        <v/>
      </c>
      <c r="AB175" s="18" t="str">
        <f>IF(OR($B175="",K175=""),"",MAX(0,MIN(100,100*(Settings!$G$11-K175)/(Settings!$G$11-Settings!$F$11))))</f>
        <v/>
      </c>
      <c r="AC175" s="18" t="str">
        <f>IF(OR($B175="",U175=""),"",MAX(0,MIN(100,100*(Settings!$G$12-U175)/(Settings!$G$12-Settings!$F$12))))</f>
        <v/>
      </c>
      <c r="AD175" s="18" t="str">
        <f>IF(OR($B175="",V175=""),"",MAX(0,MIN(100,100*(Settings!$G$13-V175)/(Settings!$G$13-Settings!$F$13))))</f>
        <v/>
      </c>
      <c r="AE175" s="17" t="str">
        <f>IF($B175="","",IF((IF(ISNUMBER(W175),Settings!$H$6,0)+IF(ISNUMBER(X175),Settings!$H$7,0)+IF(ISNUMBER(Y175),Settings!$H$8,0)+IF(ISNUMBER(Z175),Settings!$H$9,0)+IF(ISNUMBER(AA175),Settings!$H$10,0)+IF(ISNUMBER(AB175),Settings!$H$11,0)+IF(ISNUMBER(AC175),Settings!$H$12,0)+IF(ISNUMBER(AD175),Settings!$H$13,0))=0,"",ROUND((IF(ISNUMBER(W175),W175*Settings!$H$6,0)+IF(ISNUMBER(X175),X175*Settings!$H$7,0)+IF(ISNUMBER(Y175),Y175*Settings!$H$8,0)+IF(ISNUMBER(Z175),Z175*Settings!$H$9,0)+IF(ISNUMBER(AA175),AA175*Settings!$H$10,0)+IF(ISNUMBER(AB175),AB175*Settings!$H$11,0)+IF(ISNUMBER(AC175),AC175*Settings!$H$12,0)+IF(ISNUMBER(AD175),AD175*Settings!$H$13,0))/(IF(ISNUMBER(W175),Settings!$H$6,0)+IF(ISNUMBER(X175),Settings!$H$7,0)+IF(ISNUMBER(Y175),Settings!$H$8,0)+IF(ISNUMBER(Z175),Settings!$H$9,0)+IF(ISNUMBER(AA175),Settings!$H$10,0)+IF(ISNUMBER(AB175),Settings!$H$11,0)+IF(ISNUMBER(AC175),Settings!$H$12,0)+IF(ISNUMBER(AD175),Settings!$H$13,0)),0)))</f>
        <v/>
      </c>
      <c r="AF175" s="16" t="str">
        <f>IF(AE175="","",IF(AE175&gt;=Settings!$D$18,"Green",IF(AE175&gt;=Settings!$D$19,"Amber","Red")))</f>
        <v/>
      </c>
      <c r="AG175" s="18" t="str">
        <f t="shared" si="19"/>
        <v/>
      </c>
      <c r="AH175" s="19" t="str">
        <f t="shared" si="20"/>
        <v/>
      </c>
      <c r="AI175" s="25"/>
    </row>
    <row r="176" spans="1:35" x14ac:dyDescent="0.2">
      <c r="A176" s="12"/>
      <c r="B176" s="30"/>
      <c r="C176" s="16" t="str">
        <f>IF($B176="","",IFERROR(INDEX(Settings!$D$24:$D$48,MATCH($B176,Settings!$C$24:$C$48,0)),""))</f>
        <v/>
      </c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20" t="str">
        <f t="shared" si="14"/>
        <v/>
      </c>
      <c r="S176" s="21" t="str">
        <f t="shared" si="15"/>
        <v/>
      </c>
      <c r="T176" s="21" t="str">
        <f t="shared" si="16"/>
        <v/>
      </c>
      <c r="U176" s="20" t="str">
        <f t="shared" si="17"/>
        <v/>
      </c>
      <c r="V176" s="20" t="str">
        <f t="shared" si="18"/>
        <v/>
      </c>
      <c r="W176" s="18" t="str">
        <f>IF(OR($B176="",E176=""),"",MAX(0,MIN(100,100*(Settings!$G$6-E176)/(Settings!$G$6-Settings!$F$6))))</f>
        <v/>
      </c>
      <c r="X176" s="18" t="str">
        <f>IF(OR($B176="",R176=""),"",MAX(0,MIN(100,100*(Settings!$G$7-R176)/(Settings!$G$7-Settings!$F$7))))</f>
        <v/>
      </c>
      <c r="Y176" s="18" t="str">
        <f>IF(OR($B176="",S176=""),"",MAX(0,MIN(100,100*(Settings!$G$8-S176)/(Settings!$G$8-Settings!$F$8))))</f>
        <v/>
      </c>
      <c r="Z176" s="18" t="str">
        <f>IF(OR($B176="",T176=""),"",MAX(0,MIN(100,100*(Settings!$G$9-T176)/(Settings!$G$9-Settings!$F$9))))</f>
        <v/>
      </c>
      <c r="AA176" s="18" t="str">
        <f>IF(OR($B176="",J176=""),"",MAX(0,MIN(100,100*(Settings!$G$10-J176)/(Settings!$G$10-Settings!$F$10))))</f>
        <v/>
      </c>
      <c r="AB176" s="18" t="str">
        <f>IF(OR($B176="",K176=""),"",MAX(0,MIN(100,100*(Settings!$G$11-K176)/(Settings!$G$11-Settings!$F$11))))</f>
        <v/>
      </c>
      <c r="AC176" s="18" t="str">
        <f>IF(OR($B176="",U176=""),"",MAX(0,MIN(100,100*(Settings!$G$12-U176)/(Settings!$G$12-Settings!$F$12))))</f>
        <v/>
      </c>
      <c r="AD176" s="18" t="str">
        <f>IF(OR($B176="",V176=""),"",MAX(0,MIN(100,100*(Settings!$G$13-V176)/(Settings!$G$13-Settings!$F$13))))</f>
        <v/>
      </c>
      <c r="AE176" s="17" t="str">
        <f>IF($B176="","",IF((IF(ISNUMBER(W176),Settings!$H$6,0)+IF(ISNUMBER(X176),Settings!$H$7,0)+IF(ISNUMBER(Y176),Settings!$H$8,0)+IF(ISNUMBER(Z176),Settings!$H$9,0)+IF(ISNUMBER(AA176),Settings!$H$10,0)+IF(ISNUMBER(AB176),Settings!$H$11,0)+IF(ISNUMBER(AC176),Settings!$H$12,0)+IF(ISNUMBER(AD176),Settings!$H$13,0))=0,"",ROUND((IF(ISNUMBER(W176),W176*Settings!$H$6,0)+IF(ISNUMBER(X176),X176*Settings!$H$7,0)+IF(ISNUMBER(Y176),Y176*Settings!$H$8,0)+IF(ISNUMBER(Z176),Z176*Settings!$H$9,0)+IF(ISNUMBER(AA176),AA176*Settings!$H$10,0)+IF(ISNUMBER(AB176),AB176*Settings!$H$11,0)+IF(ISNUMBER(AC176),AC176*Settings!$H$12,0)+IF(ISNUMBER(AD176),AD176*Settings!$H$13,0))/(IF(ISNUMBER(W176),Settings!$H$6,0)+IF(ISNUMBER(X176),Settings!$H$7,0)+IF(ISNUMBER(Y176),Settings!$H$8,0)+IF(ISNUMBER(Z176),Settings!$H$9,0)+IF(ISNUMBER(AA176),Settings!$H$10,0)+IF(ISNUMBER(AB176),Settings!$H$11,0)+IF(ISNUMBER(AC176),Settings!$H$12,0)+IF(ISNUMBER(AD176),Settings!$H$13,0)),0)))</f>
        <v/>
      </c>
      <c r="AF176" s="16" t="str">
        <f>IF(AE176="","",IF(AE176&gt;=Settings!$D$18,"Green",IF(AE176&gt;=Settings!$D$19,"Amber","Red")))</f>
        <v/>
      </c>
      <c r="AG176" s="18" t="str">
        <f t="shared" si="19"/>
        <v/>
      </c>
      <c r="AH176" s="19" t="str">
        <f t="shared" si="20"/>
        <v/>
      </c>
      <c r="AI176" s="25"/>
    </row>
    <row r="177" spans="1:35" x14ac:dyDescent="0.2">
      <c r="A177" s="12"/>
      <c r="B177" s="30"/>
      <c r="C177" s="16" t="str">
        <f>IF($B177="","",IFERROR(INDEX(Settings!$D$24:$D$48,MATCH($B177,Settings!$C$24:$C$48,0)),""))</f>
        <v/>
      </c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20" t="str">
        <f t="shared" si="14"/>
        <v/>
      </c>
      <c r="S177" s="21" t="str">
        <f t="shared" si="15"/>
        <v/>
      </c>
      <c r="T177" s="21" t="str">
        <f t="shared" si="16"/>
        <v/>
      </c>
      <c r="U177" s="20" t="str">
        <f t="shared" si="17"/>
        <v/>
      </c>
      <c r="V177" s="20" t="str">
        <f t="shared" si="18"/>
        <v/>
      </c>
      <c r="W177" s="18" t="str">
        <f>IF(OR($B177="",E177=""),"",MAX(0,MIN(100,100*(Settings!$G$6-E177)/(Settings!$G$6-Settings!$F$6))))</f>
        <v/>
      </c>
      <c r="X177" s="18" t="str">
        <f>IF(OR($B177="",R177=""),"",MAX(0,MIN(100,100*(Settings!$G$7-R177)/(Settings!$G$7-Settings!$F$7))))</f>
        <v/>
      </c>
      <c r="Y177" s="18" t="str">
        <f>IF(OR($B177="",S177=""),"",MAX(0,MIN(100,100*(Settings!$G$8-S177)/(Settings!$G$8-Settings!$F$8))))</f>
        <v/>
      </c>
      <c r="Z177" s="18" t="str">
        <f>IF(OR($B177="",T177=""),"",MAX(0,MIN(100,100*(Settings!$G$9-T177)/(Settings!$G$9-Settings!$F$9))))</f>
        <v/>
      </c>
      <c r="AA177" s="18" t="str">
        <f>IF(OR($B177="",J177=""),"",MAX(0,MIN(100,100*(Settings!$G$10-J177)/(Settings!$G$10-Settings!$F$10))))</f>
        <v/>
      </c>
      <c r="AB177" s="18" t="str">
        <f>IF(OR($B177="",K177=""),"",MAX(0,MIN(100,100*(Settings!$G$11-K177)/(Settings!$G$11-Settings!$F$11))))</f>
        <v/>
      </c>
      <c r="AC177" s="18" t="str">
        <f>IF(OR($B177="",U177=""),"",MAX(0,MIN(100,100*(Settings!$G$12-U177)/(Settings!$G$12-Settings!$F$12))))</f>
        <v/>
      </c>
      <c r="AD177" s="18" t="str">
        <f>IF(OR($B177="",V177=""),"",MAX(0,MIN(100,100*(Settings!$G$13-V177)/(Settings!$G$13-Settings!$F$13))))</f>
        <v/>
      </c>
      <c r="AE177" s="17" t="str">
        <f>IF($B177="","",IF((IF(ISNUMBER(W177),Settings!$H$6,0)+IF(ISNUMBER(X177),Settings!$H$7,0)+IF(ISNUMBER(Y177),Settings!$H$8,0)+IF(ISNUMBER(Z177),Settings!$H$9,0)+IF(ISNUMBER(AA177),Settings!$H$10,0)+IF(ISNUMBER(AB177),Settings!$H$11,0)+IF(ISNUMBER(AC177),Settings!$H$12,0)+IF(ISNUMBER(AD177),Settings!$H$13,0))=0,"",ROUND((IF(ISNUMBER(W177),W177*Settings!$H$6,0)+IF(ISNUMBER(X177),X177*Settings!$H$7,0)+IF(ISNUMBER(Y177),Y177*Settings!$H$8,0)+IF(ISNUMBER(Z177),Z177*Settings!$H$9,0)+IF(ISNUMBER(AA177),AA177*Settings!$H$10,0)+IF(ISNUMBER(AB177),AB177*Settings!$H$11,0)+IF(ISNUMBER(AC177),AC177*Settings!$H$12,0)+IF(ISNUMBER(AD177),AD177*Settings!$H$13,0))/(IF(ISNUMBER(W177),Settings!$H$6,0)+IF(ISNUMBER(X177),Settings!$H$7,0)+IF(ISNUMBER(Y177),Settings!$H$8,0)+IF(ISNUMBER(Z177),Settings!$H$9,0)+IF(ISNUMBER(AA177),Settings!$H$10,0)+IF(ISNUMBER(AB177),Settings!$H$11,0)+IF(ISNUMBER(AC177),Settings!$H$12,0)+IF(ISNUMBER(AD177),Settings!$H$13,0)),0)))</f>
        <v/>
      </c>
      <c r="AF177" s="16" t="str">
        <f>IF(AE177="","",IF(AE177&gt;=Settings!$D$18,"Green",IF(AE177&gt;=Settings!$D$19,"Amber","Red")))</f>
        <v/>
      </c>
      <c r="AG177" s="18" t="str">
        <f t="shared" si="19"/>
        <v/>
      </c>
      <c r="AH177" s="19" t="str">
        <f t="shared" si="20"/>
        <v/>
      </c>
      <c r="AI177" s="25"/>
    </row>
    <row r="178" spans="1:35" x14ac:dyDescent="0.2">
      <c r="A178" s="12"/>
      <c r="B178" s="30"/>
      <c r="C178" s="16" t="str">
        <f>IF($B178="","",IFERROR(INDEX(Settings!$D$24:$D$48,MATCH($B178,Settings!$C$24:$C$48,0)),""))</f>
        <v/>
      </c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20" t="str">
        <f t="shared" si="14"/>
        <v/>
      </c>
      <c r="S178" s="21" t="str">
        <f t="shared" si="15"/>
        <v/>
      </c>
      <c r="T178" s="21" t="str">
        <f t="shared" si="16"/>
        <v/>
      </c>
      <c r="U178" s="20" t="str">
        <f t="shared" si="17"/>
        <v/>
      </c>
      <c r="V178" s="20" t="str">
        <f t="shared" si="18"/>
        <v/>
      </c>
      <c r="W178" s="18" t="str">
        <f>IF(OR($B178="",E178=""),"",MAX(0,MIN(100,100*(Settings!$G$6-E178)/(Settings!$G$6-Settings!$F$6))))</f>
        <v/>
      </c>
      <c r="X178" s="18" t="str">
        <f>IF(OR($B178="",R178=""),"",MAX(0,MIN(100,100*(Settings!$G$7-R178)/(Settings!$G$7-Settings!$F$7))))</f>
        <v/>
      </c>
      <c r="Y178" s="18" t="str">
        <f>IF(OR($B178="",S178=""),"",MAX(0,MIN(100,100*(Settings!$G$8-S178)/(Settings!$G$8-Settings!$F$8))))</f>
        <v/>
      </c>
      <c r="Z178" s="18" t="str">
        <f>IF(OR($B178="",T178=""),"",MAX(0,MIN(100,100*(Settings!$G$9-T178)/(Settings!$G$9-Settings!$F$9))))</f>
        <v/>
      </c>
      <c r="AA178" s="18" t="str">
        <f>IF(OR($B178="",J178=""),"",MAX(0,MIN(100,100*(Settings!$G$10-J178)/(Settings!$G$10-Settings!$F$10))))</f>
        <v/>
      </c>
      <c r="AB178" s="18" t="str">
        <f>IF(OR($B178="",K178=""),"",MAX(0,MIN(100,100*(Settings!$G$11-K178)/(Settings!$G$11-Settings!$F$11))))</f>
        <v/>
      </c>
      <c r="AC178" s="18" t="str">
        <f>IF(OR($B178="",U178=""),"",MAX(0,MIN(100,100*(Settings!$G$12-U178)/(Settings!$G$12-Settings!$F$12))))</f>
        <v/>
      </c>
      <c r="AD178" s="18" t="str">
        <f>IF(OR($B178="",V178=""),"",MAX(0,MIN(100,100*(Settings!$G$13-V178)/(Settings!$G$13-Settings!$F$13))))</f>
        <v/>
      </c>
      <c r="AE178" s="17" t="str">
        <f>IF($B178="","",IF((IF(ISNUMBER(W178),Settings!$H$6,0)+IF(ISNUMBER(X178),Settings!$H$7,0)+IF(ISNUMBER(Y178),Settings!$H$8,0)+IF(ISNUMBER(Z178),Settings!$H$9,0)+IF(ISNUMBER(AA178),Settings!$H$10,0)+IF(ISNUMBER(AB178),Settings!$H$11,0)+IF(ISNUMBER(AC178),Settings!$H$12,0)+IF(ISNUMBER(AD178),Settings!$H$13,0))=0,"",ROUND((IF(ISNUMBER(W178),W178*Settings!$H$6,0)+IF(ISNUMBER(X178),X178*Settings!$H$7,0)+IF(ISNUMBER(Y178),Y178*Settings!$H$8,0)+IF(ISNUMBER(Z178),Z178*Settings!$H$9,0)+IF(ISNUMBER(AA178),AA178*Settings!$H$10,0)+IF(ISNUMBER(AB178),AB178*Settings!$H$11,0)+IF(ISNUMBER(AC178),AC178*Settings!$H$12,0)+IF(ISNUMBER(AD178),AD178*Settings!$H$13,0))/(IF(ISNUMBER(W178),Settings!$H$6,0)+IF(ISNUMBER(X178),Settings!$H$7,0)+IF(ISNUMBER(Y178),Settings!$H$8,0)+IF(ISNUMBER(Z178),Settings!$H$9,0)+IF(ISNUMBER(AA178),Settings!$H$10,0)+IF(ISNUMBER(AB178),Settings!$H$11,0)+IF(ISNUMBER(AC178),Settings!$H$12,0)+IF(ISNUMBER(AD178),Settings!$H$13,0)),0)))</f>
        <v/>
      </c>
      <c r="AF178" s="16" t="str">
        <f>IF(AE178="","",IF(AE178&gt;=Settings!$D$18,"Green",IF(AE178&gt;=Settings!$D$19,"Amber","Red")))</f>
        <v/>
      </c>
      <c r="AG178" s="18" t="str">
        <f t="shared" si="19"/>
        <v/>
      </c>
      <c r="AH178" s="19" t="str">
        <f t="shared" si="20"/>
        <v/>
      </c>
      <c r="AI178" s="25"/>
    </row>
    <row r="179" spans="1:35" x14ac:dyDescent="0.2">
      <c r="A179" s="12"/>
      <c r="B179" s="30"/>
      <c r="C179" s="16" t="str">
        <f>IF($B179="","",IFERROR(INDEX(Settings!$D$24:$D$48,MATCH($B179,Settings!$C$24:$C$48,0)),""))</f>
        <v/>
      </c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20" t="str">
        <f t="shared" si="14"/>
        <v/>
      </c>
      <c r="S179" s="21" t="str">
        <f t="shared" si="15"/>
        <v/>
      </c>
      <c r="T179" s="21" t="str">
        <f t="shared" si="16"/>
        <v/>
      </c>
      <c r="U179" s="20" t="str">
        <f t="shared" si="17"/>
        <v/>
      </c>
      <c r="V179" s="20" t="str">
        <f t="shared" si="18"/>
        <v/>
      </c>
      <c r="W179" s="18" t="str">
        <f>IF(OR($B179="",E179=""),"",MAX(0,MIN(100,100*(Settings!$G$6-E179)/(Settings!$G$6-Settings!$F$6))))</f>
        <v/>
      </c>
      <c r="X179" s="18" t="str">
        <f>IF(OR($B179="",R179=""),"",MAX(0,MIN(100,100*(Settings!$G$7-R179)/(Settings!$G$7-Settings!$F$7))))</f>
        <v/>
      </c>
      <c r="Y179" s="18" t="str">
        <f>IF(OR($B179="",S179=""),"",MAX(0,MIN(100,100*(Settings!$G$8-S179)/(Settings!$G$8-Settings!$F$8))))</f>
        <v/>
      </c>
      <c r="Z179" s="18" t="str">
        <f>IF(OR($B179="",T179=""),"",MAX(0,MIN(100,100*(Settings!$G$9-T179)/(Settings!$G$9-Settings!$F$9))))</f>
        <v/>
      </c>
      <c r="AA179" s="18" t="str">
        <f>IF(OR($B179="",J179=""),"",MAX(0,MIN(100,100*(Settings!$G$10-J179)/(Settings!$G$10-Settings!$F$10))))</f>
        <v/>
      </c>
      <c r="AB179" s="18" t="str">
        <f>IF(OR($B179="",K179=""),"",MAX(0,MIN(100,100*(Settings!$G$11-K179)/(Settings!$G$11-Settings!$F$11))))</f>
        <v/>
      </c>
      <c r="AC179" s="18" t="str">
        <f>IF(OR($B179="",U179=""),"",MAX(0,MIN(100,100*(Settings!$G$12-U179)/(Settings!$G$12-Settings!$F$12))))</f>
        <v/>
      </c>
      <c r="AD179" s="18" t="str">
        <f>IF(OR($B179="",V179=""),"",MAX(0,MIN(100,100*(Settings!$G$13-V179)/(Settings!$G$13-Settings!$F$13))))</f>
        <v/>
      </c>
      <c r="AE179" s="17" t="str">
        <f>IF($B179="","",IF((IF(ISNUMBER(W179),Settings!$H$6,0)+IF(ISNUMBER(X179),Settings!$H$7,0)+IF(ISNUMBER(Y179),Settings!$H$8,0)+IF(ISNUMBER(Z179),Settings!$H$9,0)+IF(ISNUMBER(AA179),Settings!$H$10,0)+IF(ISNUMBER(AB179),Settings!$H$11,0)+IF(ISNUMBER(AC179),Settings!$H$12,0)+IF(ISNUMBER(AD179),Settings!$H$13,0))=0,"",ROUND((IF(ISNUMBER(W179),W179*Settings!$H$6,0)+IF(ISNUMBER(X179),X179*Settings!$H$7,0)+IF(ISNUMBER(Y179),Y179*Settings!$H$8,0)+IF(ISNUMBER(Z179),Z179*Settings!$H$9,0)+IF(ISNUMBER(AA179),AA179*Settings!$H$10,0)+IF(ISNUMBER(AB179),AB179*Settings!$H$11,0)+IF(ISNUMBER(AC179),AC179*Settings!$H$12,0)+IF(ISNUMBER(AD179),AD179*Settings!$H$13,0))/(IF(ISNUMBER(W179),Settings!$H$6,0)+IF(ISNUMBER(X179),Settings!$H$7,0)+IF(ISNUMBER(Y179),Settings!$H$8,0)+IF(ISNUMBER(Z179),Settings!$H$9,0)+IF(ISNUMBER(AA179),Settings!$H$10,0)+IF(ISNUMBER(AB179),Settings!$H$11,0)+IF(ISNUMBER(AC179),Settings!$H$12,0)+IF(ISNUMBER(AD179),Settings!$H$13,0)),0)))</f>
        <v/>
      </c>
      <c r="AF179" s="16" t="str">
        <f>IF(AE179="","",IF(AE179&gt;=Settings!$D$18,"Green",IF(AE179&gt;=Settings!$D$19,"Amber","Red")))</f>
        <v/>
      </c>
      <c r="AG179" s="18" t="str">
        <f t="shared" si="19"/>
        <v/>
      </c>
      <c r="AH179" s="19" t="str">
        <f t="shared" si="20"/>
        <v/>
      </c>
      <c r="AI179" s="25"/>
    </row>
    <row r="180" spans="1:35" x14ac:dyDescent="0.2">
      <c r="A180" s="12"/>
      <c r="B180" s="30"/>
      <c r="C180" s="16" t="str">
        <f>IF($B180="","",IFERROR(INDEX(Settings!$D$24:$D$48,MATCH($B180,Settings!$C$24:$C$48,0)),""))</f>
        <v/>
      </c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20" t="str">
        <f t="shared" si="14"/>
        <v/>
      </c>
      <c r="S180" s="21" t="str">
        <f t="shared" si="15"/>
        <v/>
      </c>
      <c r="T180" s="21" t="str">
        <f t="shared" si="16"/>
        <v/>
      </c>
      <c r="U180" s="20" t="str">
        <f t="shared" si="17"/>
        <v/>
      </c>
      <c r="V180" s="20" t="str">
        <f t="shared" si="18"/>
        <v/>
      </c>
      <c r="W180" s="18" t="str">
        <f>IF(OR($B180="",E180=""),"",MAX(0,MIN(100,100*(Settings!$G$6-E180)/(Settings!$G$6-Settings!$F$6))))</f>
        <v/>
      </c>
      <c r="X180" s="18" t="str">
        <f>IF(OR($B180="",R180=""),"",MAX(0,MIN(100,100*(Settings!$G$7-R180)/(Settings!$G$7-Settings!$F$7))))</f>
        <v/>
      </c>
      <c r="Y180" s="18" t="str">
        <f>IF(OR($B180="",S180=""),"",MAX(0,MIN(100,100*(Settings!$G$8-S180)/(Settings!$G$8-Settings!$F$8))))</f>
        <v/>
      </c>
      <c r="Z180" s="18" t="str">
        <f>IF(OR($B180="",T180=""),"",MAX(0,MIN(100,100*(Settings!$G$9-T180)/(Settings!$G$9-Settings!$F$9))))</f>
        <v/>
      </c>
      <c r="AA180" s="18" t="str">
        <f>IF(OR($B180="",J180=""),"",MAX(0,MIN(100,100*(Settings!$G$10-J180)/(Settings!$G$10-Settings!$F$10))))</f>
        <v/>
      </c>
      <c r="AB180" s="18" t="str">
        <f>IF(OR($B180="",K180=""),"",MAX(0,MIN(100,100*(Settings!$G$11-K180)/(Settings!$G$11-Settings!$F$11))))</f>
        <v/>
      </c>
      <c r="AC180" s="18" t="str">
        <f>IF(OR($B180="",U180=""),"",MAX(0,MIN(100,100*(Settings!$G$12-U180)/(Settings!$G$12-Settings!$F$12))))</f>
        <v/>
      </c>
      <c r="AD180" s="18" t="str">
        <f>IF(OR($B180="",V180=""),"",MAX(0,MIN(100,100*(Settings!$G$13-V180)/(Settings!$G$13-Settings!$F$13))))</f>
        <v/>
      </c>
      <c r="AE180" s="17" t="str">
        <f>IF($B180="","",IF((IF(ISNUMBER(W180),Settings!$H$6,0)+IF(ISNUMBER(X180),Settings!$H$7,0)+IF(ISNUMBER(Y180),Settings!$H$8,0)+IF(ISNUMBER(Z180),Settings!$H$9,0)+IF(ISNUMBER(AA180),Settings!$H$10,0)+IF(ISNUMBER(AB180),Settings!$H$11,0)+IF(ISNUMBER(AC180),Settings!$H$12,0)+IF(ISNUMBER(AD180),Settings!$H$13,0))=0,"",ROUND((IF(ISNUMBER(W180),W180*Settings!$H$6,0)+IF(ISNUMBER(X180),X180*Settings!$H$7,0)+IF(ISNUMBER(Y180),Y180*Settings!$H$8,0)+IF(ISNUMBER(Z180),Z180*Settings!$H$9,0)+IF(ISNUMBER(AA180),AA180*Settings!$H$10,0)+IF(ISNUMBER(AB180),AB180*Settings!$H$11,0)+IF(ISNUMBER(AC180),AC180*Settings!$H$12,0)+IF(ISNUMBER(AD180),AD180*Settings!$H$13,0))/(IF(ISNUMBER(W180),Settings!$H$6,0)+IF(ISNUMBER(X180),Settings!$H$7,0)+IF(ISNUMBER(Y180),Settings!$H$8,0)+IF(ISNUMBER(Z180),Settings!$H$9,0)+IF(ISNUMBER(AA180),Settings!$H$10,0)+IF(ISNUMBER(AB180),Settings!$H$11,0)+IF(ISNUMBER(AC180),Settings!$H$12,0)+IF(ISNUMBER(AD180),Settings!$H$13,0)),0)))</f>
        <v/>
      </c>
      <c r="AF180" s="16" t="str">
        <f>IF(AE180="","",IF(AE180&gt;=Settings!$D$18,"Green",IF(AE180&gt;=Settings!$D$19,"Amber","Red")))</f>
        <v/>
      </c>
      <c r="AG180" s="18" t="str">
        <f t="shared" si="19"/>
        <v/>
      </c>
      <c r="AH180" s="19" t="str">
        <f t="shared" si="20"/>
        <v/>
      </c>
      <c r="AI180" s="25"/>
    </row>
    <row r="181" spans="1:35" x14ac:dyDescent="0.2">
      <c r="A181" s="12"/>
      <c r="B181" s="30"/>
      <c r="C181" s="16" t="str">
        <f>IF($B181="","",IFERROR(INDEX(Settings!$D$24:$D$48,MATCH($B181,Settings!$C$24:$C$48,0)),""))</f>
        <v/>
      </c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20" t="str">
        <f t="shared" si="14"/>
        <v/>
      </c>
      <c r="S181" s="21" t="str">
        <f t="shared" si="15"/>
        <v/>
      </c>
      <c r="T181" s="21" t="str">
        <f t="shared" si="16"/>
        <v/>
      </c>
      <c r="U181" s="20" t="str">
        <f t="shared" si="17"/>
        <v/>
      </c>
      <c r="V181" s="20" t="str">
        <f t="shared" si="18"/>
        <v/>
      </c>
      <c r="W181" s="18" t="str">
        <f>IF(OR($B181="",E181=""),"",MAX(0,MIN(100,100*(Settings!$G$6-E181)/(Settings!$G$6-Settings!$F$6))))</f>
        <v/>
      </c>
      <c r="X181" s="18" t="str">
        <f>IF(OR($B181="",R181=""),"",MAX(0,MIN(100,100*(Settings!$G$7-R181)/(Settings!$G$7-Settings!$F$7))))</f>
        <v/>
      </c>
      <c r="Y181" s="18" t="str">
        <f>IF(OR($B181="",S181=""),"",MAX(0,MIN(100,100*(Settings!$G$8-S181)/(Settings!$G$8-Settings!$F$8))))</f>
        <v/>
      </c>
      <c r="Z181" s="18" t="str">
        <f>IF(OR($B181="",T181=""),"",MAX(0,MIN(100,100*(Settings!$G$9-T181)/(Settings!$G$9-Settings!$F$9))))</f>
        <v/>
      </c>
      <c r="AA181" s="18" t="str">
        <f>IF(OR($B181="",J181=""),"",MAX(0,MIN(100,100*(Settings!$G$10-J181)/(Settings!$G$10-Settings!$F$10))))</f>
        <v/>
      </c>
      <c r="AB181" s="18" t="str">
        <f>IF(OR($B181="",K181=""),"",MAX(0,MIN(100,100*(Settings!$G$11-K181)/(Settings!$G$11-Settings!$F$11))))</f>
        <v/>
      </c>
      <c r="AC181" s="18" t="str">
        <f>IF(OR($B181="",U181=""),"",MAX(0,MIN(100,100*(Settings!$G$12-U181)/(Settings!$G$12-Settings!$F$12))))</f>
        <v/>
      </c>
      <c r="AD181" s="18" t="str">
        <f>IF(OR($B181="",V181=""),"",MAX(0,MIN(100,100*(Settings!$G$13-V181)/(Settings!$G$13-Settings!$F$13))))</f>
        <v/>
      </c>
      <c r="AE181" s="17" t="str">
        <f>IF($B181="","",IF((IF(ISNUMBER(W181),Settings!$H$6,0)+IF(ISNUMBER(X181),Settings!$H$7,0)+IF(ISNUMBER(Y181),Settings!$H$8,0)+IF(ISNUMBER(Z181),Settings!$H$9,0)+IF(ISNUMBER(AA181),Settings!$H$10,0)+IF(ISNUMBER(AB181),Settings!$H$11,0)+IF(ISNUMBER(AC181),Settings!$H$12,0)+IF(ISNUMBER(AD181),Settings!$H$13,0))=0,"",ROUND((IF(ISNUMBER(W181),W181*Settings!$H$6,0)+IF(ISNUMBER(X181),X181*Settings!$H$7,0)+IF(ISNUMBER(Y181),Y181*Settings!$H$8,0)+IF(ISNUMBER(Z181),Z181*Settings!$H$9,0)+IF(ISNUMBER(AA181),AA181*Settings!$H$10,0)+IF(ISNUMBER(AB181),AB181*Settings!$H$11,0)+IF(ISNUMBER(AC181),AC181*Settings!$H$12,0)+IF(ISNUMBER(AD181),AD181*Settings!$H$13,0))/(IF(ISNUMBER(W181),Settings!$H$6,0)+IF(ISNUMBER(X181),Settings!$H$7,0)+IF(ISNUMBER(Y181),Settings!$H$8,0)+IF(ISNUMBER(Z181),Settings!$H$9,0)+IF(ISNUMBER(AA181),Settings!$H$10,0)+IF(ISNUMBER(AB181),Settings!$H$11,0)+IF(ISNUMBER(AC181),Settings!$H$12,0)+IF(ISNUMBER(AD181),Settings!$H$13,0)),0)))</f>
        <v/>
      </c>
      <c r="AF181" s="16" t="str">
        <f>IF(AE181="","",IF(AE181&gt;=Settings!$D$18,"Green",IF(AE181&gt;=Settings!$D$19,"Amber","Red")))</f>
        <v/>
      </c>
      <c r="AG181" s="18" t="str">
        <f t="shared" si="19"/>
        <v/>
      </c>
      <c r="AH181" s="19" t="str">
        <f t="shared" si="20"/>
        <v/>
      </c>
      <c r="AI181" s="25"/>
    </row>
    <row r="182" spans="1:35" x14ac:dyDescent="0.2">
      <c r="A182" s="12"/>
      <c r="B182" s="30"/>
      <c r="C182" s="16" t="str">
        <f>IF($B182="","",IFERROR(INDEX(Settings!$D$24:$D$48,MATCH($B182,Settings!$C$24:$C$48,0)),""))</f>
        <v/>
      </c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20" t="str">
        <f t="shared" si="14"/>
        <v/>
      </c>
      <c r="S182" s="21" t="str">
        <f t="shared" si="15"/>
        <v/>
      </c>
      <c r="T182" s="21" t="str">
        <f t="shared" si="16"/>
        <v/>
      </c>
      <c r="U182" s="20" t="str">
        <f t="shared" si="17"/>
        <v/>
      </c>
      <c r="V182" s="20" t="str">
        <f t="shared" si="18"/>
        <v/>
      </c>
      <c r="W182" s="18" t="str">
        <f>IF(OR($B182="",E182=""),"",MAX(0,MIN(100,100*(Settings!$G$6-E182)/(Settings!$G$6-Settings!$F$6))))</f>
        <v/>
      </c>
      <c r="X182" s="18" t="str">
        <f>IF(OR($B182="",R182=""),"",MAX(0,MIN(100,100*(Settings!$G$7-R182)/(Settings!$G$7-Settings!$F$7))))</f>
        <v/>
      </c>
      <c r="Y182" s="18" t="str">
        <f>IF(OR($B182="",S182=""),"",MAX(0,MIN(100,100*(Settings!$G$8-S182)/(Settings!$G$8-Settings!$F$8))))</f>
        <v/>
      </c>
      <c r="Z182" s="18" t="str">
        <f>IF(OR($B182="",T182=""),"",MAX(0,MIN(100,100*(Settings!$G$9-T182)/(Settings!$G$9-Settings!$F$9))))</f>
        <v/>
      </c>
      <c r="AA182" s="18" t="str">
        <f>IF(OR($B182="",J182=""),"",MAX(0,MIN(100,100*(Settings!$G$10-J182)/(Settings!$G$10-Settings!$F$10))))</f>
        <v/>
      </c>
      <c r="AB182" s="18" t="str">
        <f>IF(OR($B182="",K182=""),"",MAX(0,MIN(100,100*(Settings!$G$11-K182)/(Settings!$G$11-Settings!$F$11))))</f>
        <v/>
      </c>
      <c r="AC182" s="18" t="str">
        <f>IF(OR($B182="",U182=""),"",MAX(0,MIN(100,100*(Settings!$G$12-U182)/(Settings!$G$12-Settings!$F$12))))</f>
        <v/>
      </c>
      <c r="AD182" s="18" t="str">
        <f>IF(OR($B182="",V182=""),"",MAX(0,MIN(100,100*(Settings!$G$13-V182)/(Settings!$G$13-Settings!$F$13))))</f>
        <v/>
      </c>
      <c r="AE182" s="17" t="str">
        <f>IF($B182="","",IF((IF(ISNUMBER(W182),Settings!$H$6,0)+IF(ISNUMBER(X182),Settings!$H$7,0)+IF(ISNUMBER(Y182),Settings!$H$8,0)+IF(ISNUMBER(Z182),Settings!$H$9,0)+IF(ISNUMBER(AA182),Settings!$H$10,0)+IF(ISNUMBER(AB182),Settings!$H$11,0)+IF(ISNUMBER(AC182),Settings!$H$12,0)+IF(ISNUMBER(AD182),Settings!$H$13,0))=0,"",ROUND((IF(ISNUMBER(W182),W182*Settings!$H$6,0)+IF(ISNUMBER(X182),X182*Settings!$H$7,0)+IF(ISNUMBER(Y182),Y182*Settings!$H$8,0)+IF(ISNUMBER(Z182),Z182*Settings!$H$9,0)+IF(ISNUMBER(AA182),AA182*Settings!$H$10,0)+IF(ISNUMBER(AB182),AB182*Settings!$H$11,0)+IF(ISNUMBER(AC182),AC182*Settings!$H$12,0)+IF(ISNUMBER(AD182),AD182*Settings!$H$13,0))/(IF(ISNUMBER(W182),Settings!$H$6,0)+IF(ISNUMBER(X182),Settings!$H$7,0)+IF(ISNUMBER(Y182),Settings!$H$8,0)+IF(ISNUMBER(Z182),Settings!$H$9,0)+IF(ISNUMBER(AA182),Settings!$H$10,0)+IF(ISNUMBER(AB182),Settings!$H$11,0)+IF(ISNUMBER(AC182),Settings!$H$12,0)+IF(ISNUMBER(AD182),Settings!$H$13,0)),0)))</f>
        <v/>
      </c>
      <c r="AF182" s="16" t="str">
        <f>IF(AE182="","",IF(AE182&gt;=Settings!$D$18,"Green",IF(AE182&gt;=Settings!$D$19,"Amber","Red")))</f>
        <v/>
      </c>
      <c r="AG182" s="18" t="str">
        <f t="shared" si="19"/>
        <v/>
      </c>
      <c r="AH182" s="19" t="str">
        <f t="shared" si="20"/>
        <v/>
      </c>
      <c r="AI182" s="25"/>
    </row>
    <row r="183" spans="1:35" x14ac:dyDescent="0.2">
      <c r="A183" s="12"/>
      <c r="B183" s="30"/>
      <c r="C183" s="16" t="str">
        <f>IF($B183="","",IFERROR(INDEX(Settings!$D$24:$D$48,MATCH($B183,Settings!$C$24:$C$48,0)),""))</f>
        <v/>
      </c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20" t="str">
        <f t="shared" si="14"/>
        <v/>
      </c>
      <c r="S183" s="21" t="str">
        <f t="shared" si="15"/>
        <v/>
      </c>
      <c r="T183" s="21" t="str">
        <f t="shared" si="16"/>
        <v/>
      </c>
      <c r="U183" s="20" t="str">
        <f t="shared" si="17"/>
        <v/>
      </c>
      <c r="V183" s="20" t="str">
        <f t="shared" si="18"/>
        <v/>
      </c>
      <c r="W183" s="18" t="str">
        <f>IF(OR($B183="",E183=""),"",MAX(0,MIN(100,100*(Settings!$G$6-E183)/(Settings!$G$6-Settings!$F$6))))</f>
        <v/>
      </c>
      <c r="X183" s="18" t="str">
        <f>IF(OR($B183="",R183=""),"",MAX(0,MIN(100,100*(Settings!$G$7-R183)/(Settings!$G$7-Settings!$F$7))))</f>
        <v/>
      </c>
      <c r="Y183" s="18" t="str">
        <f>IF(OR($B183="",S183=""),"",MAX(0,MIN(100,100*(Settings!$G$8-S183)/(Settings!$G$8-Settings!$F$8))))</f>
        <v/>
      </c>
      <c r="Z183" s="18" t="str">
        <f>IF(OR($B183="",T183=""),"",MAX(0,MIN(100,100*(Settings!$G$9-T183)/(Settings!$G$9-Settings!$F$9))))</f>
        <v/>
      </c>
      <c r="AA183" s="18" t="str">
        <f>IF(OR($B183="",J183=""),"",MAX(0,MIN(100,100*(Settings!$G$10-J183)/(Settings!$G$10-Settings!$F$10))))</f>
        <v/>
      </c>
      <c r="AB183" s="18" t="str">
        <f>IF(OR($B183="",K183=""),"",MAX(0,MIN(100,100*(Settings!$G$11-K183)/(Settings!$G$11-Settings!$F$11))))</f>
        <v/>
      </c>
      <c r="AC183" s="18" t="str">
        <f>IF(OR($B183="",U183=""),"",MAX(0,MIN(100,100*(Settings!$G$12-U183)/(Settings!$G$12-Settings!$F$12))))</f>
        <v/>
      </c>
      <c r="AD183" s="18" t="str">
        <f>IF(OR($B183="",V183=""),"",MAX(0,MIN(100,100*(Settings!$G$13-V183)/(Settings!$G$13-Settings!$F$13))))</f>
        <v/>
      </c>
      <c r="AE183" s="17" t="str">
        <f>IF($B183="","",IF((IF(ISNUMBER(W183),Settings!$H$6,0)+IF(ISNUMBER(X183),Settings!$H$7,0)+IF(ISNUMBER(Y183),Settings!$H$8,0)+IF(ISNUMBER(Z183),Settings!$H$9,0)+IF(ISNUMBER(AA183),Settings!$H$10,0)+IF(ISNUMBER(AB183),Settings!$H$11,0)+IF(ISNUMBER(AC183),Settings!$H$12,0)+IF(ISNUMBER(AD183),Settings!$H$13,0))=0,"",ROUND((IF(ISNUMBER(W183),W183*Settings!$H$6,0)+IF(ISNUMBER(X183),X183*Settings!$H$7,0)+IF(ISNUMBER(Y183),Y183*Settings!$H$8,0)+IF(ISNUMBER(Z183),Z183*Settings!$H$9,0)+IF(ISNUMBER(AA183),AA183*Settings!$H$10,0)+IF(ISNUMBER(AB183),AB183*Settings!$H$11,0)+IF(ISNUMBER(AC183),AC183*Settings!$H$12,0)+IF(ISNUMBER(AD183),AD183*Settings!$H$13,0))/(IF(ISNUMBER(W183),Settings!$H$6,0)+IF(ISNUMBER(X183),Settings!$H$7,0)+IF(ISNUMBER(Y183),Settings!$H$8,0)+IF(ISNUMBER(Z183),Settings!$H$9,0)+IF(ISNUMBER(AA183),Settings!$H$10,0)+IF(ISNUMBER(AB183),Settings!$H$11,0)+IF(ISNUMBER(AC183),Settings!$H$12,0)+IF(ISNUMBER(AD183),Settings!$H$13,0)),0)))</f>
        <v/>
      </c>
      <c r="AF183" s="16" t="str">
        <f>IF(AE183="","",IF(AE183&gt;=Settings!$D$18,"Green",IF(AE183&gt;=Settings!$D$19,"Amber","Red")))</f>
        <v/>
      </c>
      <c r="AG183" s="18" t="str">
        <f t="shared" si="19"/>
        <v/>
      </c>
      <c r="AH183" s="19" t="str">
        <f t="shared" si="20"/>
        <v/>
      </c>
      <c r="AI183" s="25"/>
    </row>
    <row r="184" spans="1:35" x14ac:dyDescent="0.2">
      <c r="A184" s="12"/>
      <c r="B184" s="30"/>
      <c r="C184" s="16" t="str">
        <f>IF($B184="","",IFERROR(INDEX(Settings!$D$24:$D$48,MATCH($B184,Settings!$C$24:$C$48,0)),""))</f>
        <v/>
      </c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20" t="str">
        <f t="shared" si="14"/>
        <v/>
      </c>
      <c r="S184" s="21" t="str">
        <f t="shared" si="15"/>
        <v/>
      </c>
      <c r="T184" s="21" t="str">
        <f t="shared" si="16"/>
        <v/>
      </c>
      <c r="U184" s="20" t="str">
        <f t="shared" si="17"/>
        <v/>
      </c>
      <c r="V184" s="20" t="str">
        <f t="shared" si="18"/>
        <v/>
      </c>
      <c r="W184" s="18" t="str">
        <f>IF(OR($B184="",E184=""),"",MAX(0,MIN(100,100*(Settings!$G$6-E184)/(Settings!$G$6-Settings!$F$6))))</f>
        <v/>
      </c>
      <c r="X184" s="18" t="str">
        <f>IF(OR($B184="",R184=""),"",MAX(0,MIN(100,100*(Settings!$G$7-R184)/(Settings!$G$7-Settings!$F$7))))</f>
        <v/>
      </c>
      <c r="Y184" s="18" t="str">
        <f>IF(OR($B184="",S184=""),"",MAX(0,MIN(100,100*(Settings!$G$8-S184)/(Settings!$G$8-Settings!$F$8))))</f>
        <v/>
      </c>
      <c r="Z184" s="18" t="str">
        <f>IF(OR($B184="",T184=""),"",MAX(0,MIN(100,100*(Settings!$G$9-T184)/(Settings!$G$9-Settings!$F$9))))</f>
        <v/>
      </c>
      <c r="AA184" s="18" t="str">
        <f>IF(OR($B184="",J184=""),"",MAX(0,MIN(100,100*(Settings!$G$10-J184)/(Settings!$G$10-Settings!$F$10))))</f>
        <v/>
      </c>
      <c r="AB184" s="18" t="str">
        <f>IF(OR($B184="",K184=""),"",MAX(0,MIN(100,100*(Settings!$G$11-K184)/(Settings!$G$11-Settings!$F$11))))</f>
        <v/>
      </c>
      <c r="AC184" s="18" t="str">
        <f>IF(OR($B184="",U184=""),"",MAX(0,MIN(100,100*(Settings!$G$12-U184)/(Settings!$G$12-Settings!$F$12))))</f>
        <v/>
      </c>
      <c r="AD184" s="18" t="str">
        <f>IF(OR($B184="",V184=""),"",MAX(0,MIN(100,100*(Settings!$G$13-V184)/(Settings!$G$13-Settings!$F$13))))</f>
        <v/>
      </c>
      <c r="AE184" s="17" t="str">
        <f>IF($B184="","",IF((IF(ISNUMBER(W184),Settings!$H$6,0)+IF(ISNUMBER(X184),Settings!$H$7,0)+IF(ISNUMBER(Y184),Settings!$H$8,0)+IF(ISNUMBER(Z184),Settings!$H$9,0)+IF(ISNUMBER(AA184),Settings!$H$10,0)+IF(ISNUMBER(AB184),Settings!$H$11,0)+IF(ISNUMBER(AC184),Settings!$H$12,0)+IF(ISNUMBER(AD184),Settings!$H$13,0))=0,"",ROUND((IF(ISNUMBER(W184),W184*Settings!$H$6,0)+IF(ISNUMBER(X184),X184*Settings!$H$7,0)+IF(ISNUMBER(Y184),Y184*Settings!$H$8,0)+IF(ISNUMBER(Z184),Z184*Settings!$H$9,0)+IF(ISNUMBER(AA184),AA184*Settings!$H$10,0)+IF(ISNUMBER(AB184),AB184*Settings!$H$11,0)+IF(ISNUMBER(AC184),AC184*Settings!$H$12,0)+IF(ISNUMBER(AD184),AD184*Settings!$H$13,0))/(IF(ISNUMBER(W184),Settings!$H$6,0)+IF(ISNUMBER(X184),Settings!$H$7,0)+IF(ISNUMBER(Y184),Settings!$H$8,0)+IF(ISNUMBER(Z184),Settings!$H$9,0)+IF(ISNUMBER(AA184),Settings!$H$10,0)+IF(ISNUMBER(AB184),Settings!$H$11,0)+IF(ISNUMBER(AC184),Settings!$H$12,0)+IF(ISNUMBER(AD184),Settings!$H$13,0)),0)))</f>
        <v/>
      </c>
      <c r="AF184" s="16" t="str">
        <f>IF(AE184="","",IF(AE184&gt;=Settings!$D$18,"Green",IF(AE184&gt;=Settings!$D$19,"Amber","Red")))</f>
        <v/>
      </c>
      <c r="AG184" s="18" t="str">
        <f t="shared" si="19"/>
        <v/>
      </c>
      <c r="AH184" s="19" t="str">
        <f t="shared" si="20"/>
        <v/>
      </c>
      <c r="AI184" s="25"/>
    </row>
    <row r="185" spans="1:35" x14ac:dyDescent="0.2">
      <c r="A185" s="12"/>
      <c r="B185" s="30"/>
      <c r="C185" s="16" t="str">
        <f>IF($B185="","",IFERROR(INDEX(Settings!$D$24:$D$48,MATCH($B185,Settings!$C$24:$C$48,0)),""))</f>
        <v/>
      </c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20" t="str">
        <f t="shared" si="14"/>
        <v/>
      </c>
      <c r="S185" s="21" t="str">
        <f t="shared" si="15"/>
        <v/>
      </c>
      <c r="T185" s="21" t="str">
        <f t="shared" si="16"/>
        <v/>
      </c>
      <c r="U185" s="20" t="str">
        <f t="shared" si="17"/>
        <v/>
      </c>
      <c r="V185" s="20" t="str">
        <f t="shared" si="18"/>
        <v/>
      </c>
      <c r="W185" s="18" t="str">
        <f>IF(OR($B185="",E185=""),"",MAX(0,MIN(100,100*(Settings!$G$6-E185)/(Settings!$G$6-Settings!$F$6))))</f>
        <v/>
      </c>
      <c r="X185" s="18" t="str">
        <f>IF(OR($B185="",R185=""),"",MAX(0,MIN(100,100*(Settings!$G$7-R185)/(Settings!$G$7-Settings!$F$7))))</f>
        <v/>
      </c>
      <c r="Y185" s="18" t="str">
        <f>IF(OR($B185="",S185=""),"",MAX(0,MIN(100,100*(Settings!$G$8-S185)/(Settings!$G$8-Settings!$F$8))))</f>
        <v/>
      </c>
      <c r="Z185" s="18" t="str">
        <f>IF(OR($B185="",T185=""),"",MAX(0,MIN(100,100*(Settings!$G$9-T185)/(Settings!$G$9-Settings!$F$9))))</f>
        <v/>
      </c>
      <c r="AA185" s="18" t="str">
        <f>IF(OR($B185="",J185=""),"",MAX(0,MIN(100,100*(Settings!$G$10-J185)/(Settings!$G$10-Settings!$F$10))))</f>
        <v/>
      </c>
      <c r="AB185" s="18" t="str">
        <f>IF(OR($B185="",K185=""),"",MAX(0,MIN(100,100*(Settings!$G$11-K185)/(Settings!$G$11-Settings!$F$11))))</f>
        <v/>
      </c>
      <c r="AC185" s="18" t="str">
        <f>IF(OR($B185="",U185=""),"",MAX(0,MIN(100,100*(Settings!$G$12-U185)/(Settings!$G$12-Settings!$F$12))))</f>
        <v/>
      </c>
      <c r="AD185" s="18" t="str">
        <f>IF(OR($B185="",V185=""),"",MAX(0,MIN(100,100*(Settings!$G$13-V185)/(Settings!$G$13-Settings!$F$13))))</f>
        <v/>
      </c>
      <c r="AE185" s="17" t="str">
        <f>IF($B185="","",IF((IF(ISNUMBER(W185),Settings!$H$6,0)+IF(ISNUMBER(X185),Settings!$H$7,0)+IF(ISNUMBER(Y185),Settings!$H$8,0)+IF(ISNUMBER(Z185),Settings!$H$9,0)+IF(ISNUMBER(AA185),Settings!$H$10,0)+IF(ISNUMBER(AB185),Settings!$H$11,0)+IF(ISNUMBER(AC185),Settings!$H$12,0)+IF(ISNUMBER(AD185),Settings!$H$13,0))=0,"",ROUND((IF(ISNUMBER(W185),W185*Settings!$H$6,0)+IF(ISNUMBER(X185),X185*Settings!$H$7,0)+IF(ISNUMBER(Y185),Y185*Settings!$H$8,0)+IF(ISNUMBER(Z185),Z185*Settings!$H$9,0)+IF(ISNUMBER(AA185),AA185*Settings!$H$10,0)+IF(ISNUMBER(AB185),AB185*Settings!$H$11,0)+IF(ISNUMBER(AC185),AC185*Settings!$H$12,0)+IF(ISNUMBER(AD185),AD185*Settings!$H$13,0))/(IF(ISNUMBER(W185),Settings!$H$6,0)+IF(ISNUMBER(X185),Settings!$H$7,0)+IF(ISNUMBER(Y185),Settings!$H$8,0)+IF(ISNUMBER(Z185),Settings!$H$9,0)+IF(ISNUMBER(AA185),Settings!$H$10,0)+IF(ISNUMBER(AB185),Settings!$H$11,0)+IF(ISNUMBER(AC185),Settings!$H$12,0)+IF(ISNUMBER(AD185),Settings!$H$13,0)),0)))</f>
        <v/>
      </c>
      <c r="AF185" s="16" t="str">
        <f>IF(AE185="","",IF(AE185&gt;=Settings!$D$18,"Green",IF(AE185&gt;=Settings!$D$19,"Amber","Red")))</f>
        <v/>
      </c>
      <c r="AG185" s="18" t="str">
        <f t="shared" si="19"/>
        <v/>
      </c>
      <c r="AH185" s="19" t="str">
        <f t="shared" si="20"/>
        <v/>
      </c>
      <c r="AI185" s="25"/>
    </row>
    <row r="186" spans="1:35" x14ac:dyDescent="0.2">
      <c r="A186" s="12"/>
      <c r="B186" s="30"/>
      <c r="C186" s="16" t="str">
        <f>IF($B186="","",IFERROR(INDEX(Settings!$D$24:$D$48,MATCH($B186,Settings!$C$24:$C$48,0)),""))</f>
        <v/>
      </c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20" t="str">
        <f t="shared" si="14"/>
        <v/>
      </c>
      <c r="S186" s="21" t="str">
        <f t="shared" si="15"/>
        <v/>
      </c>
      <c r="T186" s="21" t="str">
        <f t="shared" si="16"/>
        <v/>
      </c>
      <c r="U186" s="20" t="str">
        <f t="shared" si="17"/>
        <v/>
      </c>
      <c r="V186" s="20" t="str">
        <f t="shared" si="18"/>
        <v/>
      </c>
      <c r="W186" s="18" t="str">
        <f>IF(OR($B186="",E186=""),"",MAX(0,MIN(100,100*(Settings!$G$6-E186)/(Settings!$G$6-Settings!$F$6))))</f>
        <v/>
      </c>
      <c r="X186" s="18" t="str">
        <f>IF(OR($B186="",R186=""),"",MAX(0,MIN(100,100*(Settings!$G$7-R186)/(Settings!$G$7-Settings!$F$7))))</f>
        <v/>
      </c>
      <c r="Y186" s="18" t="str">
        <f>IF(OR($B186="",S186=""),"",MAX(0,MIN(100,100*(Settings!$G$8-S186)/(Settings!$G$8-Settings!$F$8))))</f>
        <v/>
      </c>
      <c r="Z186" s="18" t="str">
        <f>IF(OR($B186="",T186=""),"",MAX(0,MIN(100,100*(Settings!$G$9-T186)/(Settings!$G$9-Settings!$F$9))))</f>
        <v/>
      </c>
      <c r="AA186" s="18" t="str">
        <f>IF(OR($B186="",J186=""),"",MAX(0,MIN(100,100*(Settings!$G$10-J186)/(Settings!$G$10-Settings!$F$10))))</f>
        <v/>
      </c>
      <c r="AB186" s="18" t="str">
        <f>IF(OR($B186="",K186=""),"",MAX(0,MIN(100,100*(Settings!$G$11-K186)/(Settings!$G$11-Settings!$F$11))))</f>
        <v/>
      </c>
      <c r="AC186" s="18" t="str">
        <f>IF(OR($B186="",U186=""),"",MAX(0,MIN(100,100*(Settings!$G$12-U186)/(Settings!$G$12-Settings!$F$12))))</f>
        <v/>
      </c>
      <c r="AD186" s="18" t="str">
        <f>IF(OR($B186="",V186=""),"",MAX(0,MIN(100,100*(Settings!$G$13-V186)/(Settings!$G$13-Settings!$F$13))))</f>
        <v/>
      </c>
      <c r="AE186" s="17" t="str">
        <f>IF($B186="","",IF((IF(ISNUMBER(W186),Settings!$H$6,0)+IF(ISNUMBER(X186),Settings!$H$7,0)+IF(ISNUMBER(Y186),Settings!$H$8,0)+IF(ISNUMBER(Z186),Settings!$H$9,0)+IF(ISNUMBER(AA186),Settings!$H$10,0)+IF(ISNUMBER(AB186),Settings!$H$11,0)+IF(ISNUMBER(AC186),Settings!$H$12,0)+IF(ISNUMBER(AD186),Settings!$H$13,0))=0,"",ROUND((IF(ISNUMBER(W186),W186*Settings!$H$6,0)+IF(ISNUMBER(X186),X186*Settings!$H$7,0)+IF(ISNUMBER(Y186),Y186*Settings!$H$8,0)+IF(ISNUMBER(Z186),Z186*Settings!$H$9,0)+IF(ISNUMBER(AA186),AA186*Settings!$H$10,0)+IF(ISNUMBER(AB186),AB186*Settings!$H$11,0)+IF(ISNUMBER(AC186),AC186*Settings!$H$12,0)+IF(ISNUMBER(AD186),AD186*Settings!$H$13,0))/(IF(ISNUMBER(W186),Settings!$H$6,0)+IF(ISNUMBER(X186),Settings!$H$7,0)+IF(ISNUMBER(Y186),Settings!$H$8,0)+IF(ISNUMBER(Z186),Settings!$H$9,0)+IF(ISNUMBER(AA186),Settings!$H$10,0)+IF(ISNUMBER(AB186),Settings!$H$11,0)+IF(ISNUMBER(AC186),Settings!$H$12,0)+IF(ISNUMBER(AD186),Settings!$H$13,0)),0)))</f>
        <v/>
      </c>
      <c r="AF186" s="16" t="str">
        <f>IF(AE186="","",IF(AE186&gt;=Settings!$D$18,"Green",IF(AE186&gt;=Settings!$D$19,"Amber","Red")))</f>
        <v/>
      </c>
      <c r="AG186" s="18" t="str">
        <f t="shared" si="19"/>
        <v/>
      </c>
      <c r="AH186" s="19" t="str">
        <f t="shared" si="20"/>
        <v/>
      </c>
      <c r="AI186" s="25"/>
    </row>
    <row r="187" spans="1:35" x14ac:dyDescent="0.2">
      <c r="A187" s="12"/>
      <c r="B187" s="30"/>
      <c r="C187" s="16" t="str">
        <f>IF($B187="","",IFERROR(INDEX(Settings!$D$24:$D$48,MATCH($B187,Settings!$C$24:$C$48,0)),""))</f>
        <v/>
      </c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20" t="str">
        <f t="shared" si="14"/>
        <v/>
      </c>
      <c r="S187" s="21" t="str">
        <f t="shared" si="15"/>
        <v/>
      </c>
      <c r="T187" s="21" t="str">
        <f t="shared" si="16"/>
        <v/>
      </c>
      <c r="U187" s="20" t="str">
        <f t="shared" si="17"/>
        <v/>
      </c>
      <c r="V187" s="20" t="str">
        <f t="shared" si="18"/>
        <v/>
      </c>
      <c r="W187" s="18" t="str">
        <f>IF(OR($B187="",E187=""),"",MAX(0,MIN(100,100*(Settings!$G$6-E187)/(Settings!$G$6-Settings!$F$6))))</f>
        <v/>
      </c>
      <c r="X187" s="18" t="str">
        <f>IF(OR($B187="",R187=""),"",MAX(0,MIN(100,100*(Settings!$G$7-R187)/(Settings!$G$7-Settings!$F$7))))</f>
        <v/>
      </c>
      <c r="Y187" s="18" t="str">
        <f>IF(OR($B187="",S187=""),"",MAX(0,MIN(100,100*(Settings!$G$8-S187)/(Settings!$G$8-Settings!$F$8))))</f>
        <v/>
      </c>
      <c r="Z187" s="18" t="str">
        <f>IF(OR($B187="",T187=""),"",MAX(0,MIN(100,100*(Settings!$G$9-T187)/(Settings!$G$9-Settings!$F$9))))</f>
        <v/>
      </c>
      <c r="AA187" s="18" t="str">
        <f>IF(OR($B187="",J187=""),"",MAX(0,MIN(100,100*(Settings!$G$10-J187)/(Settings!$G$10-Settings!$F$10))))</f>
        <v/>
      </c>
      <c r="AB187" s="18" t="str">
        <f>IF(OR($B187="",K187=""),"",MAX(0,MIN(100,100*(Settings!$G$11-K187)/(Settings!$G$11-Settings!$F$11))))</f>
        <v/>
      </c>
      <c r="AC187" s="18" t="str">
        <f>IF(OR($B187="",U187=""),"",MAX(0,MIN(100,100*(Settings!$G$12-U187)/(Settings!$G$12-Settings!$F$12))))</f>
        <v/>
      </c>
      <c r="AD187" s="18" t="str">
        <f>IF(OR($B187="",V187=""),"",MAX(0,MIN(100,100*(Settings!$G$13-V187)/(Settings!$G$13-Settings!$F$13))))</f>
        <v/>
      </c>
      <c r="AE187" s="17" t="str">
        <f>IF($B187="","",IF((IF(ISNUMBER(W187),Settings!$H$6,0)+IF(ISNUMBER(X187),Settings!$H$7,0)+IF(ISNUMBER(Y187),Settings!$H$8,0)+IF(ISNUMBER(Z187),Settings!$H$9,0)+IF(ISNUMBER(AA187),Settings!$H$10,0)+IF(ISNUMBER(AB187),Settings!$H$11,0)+IF(ISNUMBER(AC187),Settings!$H$12,0)+IF(ISNUMBER(AD187),Settings!$H$13,0))=0,"",ROUND((IF(ISNUMBER(W187),W187*Settings!$H$6,0)+IF(ISNUMBER(X187),X187*Settings!$H$7,0)+IF(ISNUMBER(Y187),Y187*Settings!$H$8,0)+IF(ISNUMBER(Z187),Z187*Settings!$H$9,0)+IF(ISNUMBER(AA187),AA187*Settings!$H$10,0)+IF(ISNUMBER(AB187),AB187*Settings!$H$11,0)+IF(ISNUMBER(AC187),AC187*Settings!$H$12,0)+IF(ISNUMBER(AD187),AD187*Settings!$H$13,0))/(IF(ISNUMBER(W187),Settings!$H$6,0)+IF(ISNUMBER(X187),Settings!$H$7,0)+IF(ISNUMBER(Y187),Settings!$H$8,0)+IF(ISNUMBER(Z187),Settings!$H$9,0)+IF(ISNUMBER(AA187),Settings!$H$10,0)+IF(ISNUMBER(AB187),Settings!$H$11,0)+IF(ISNUMBER(AC187),Settings!$H$12,0)+IF(ISNUMBER(AD187),Settings!$H$13,0)),0)))</f>
        <v/>
      </c>
      <c r="AF187" s="16" t="str">
        <f>IF(AE187="","",IF(AE187&gt;=Settings!$D$18,"Green",IF(AE187&gt;=Settings!$D$19,"Amber","Red")))</f>
        <v/>
      </c>
      <c r="AG187" s="18" t="str">
        <f t="shared" si="19"/>
        <v/>
      </c>
      <c r="AH187" s="19" t="str">
        <f t="shared" si="20"/>
        <v/>
      </c>
      <c r="AI187" s="25"/>
    </row>
    <row r="188" spans="1:35" x14ac:dyDescent="0.2">
      <c r="A188" s="12"/>
      <c r="B188" s="30"/>
      <c r="C188" s="16" t="str">
        <f>IF($B188="","",IFERROR(INDEX(Settings!$D$24:$D$48,MATCH($B188,Settings!$C$24:$C$48,0)),""))</f>
        <v/>
      </c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20" t="str">
        <f t="shared" si="14"/>
        <v/>
      </c>
      <c r="S188" s="21" t="str">
        <f t="shared" si="15"/>
        <v/>
      </c>
      <c r="T188" s="21" t="str">
        <f t="shared" si="16"/>
        <v/>
      </c>
      <c r="U188" s="20" t="str">
        <f t="shared" si="17"/>
        <v/>
      </c>
      <c r="V188" s="20" t="str">
        <f t="shared" si="18"/>
        <v/>
      </c>
      <c r="W188" s="18" t="str">
        <f>IF(OR($B188="",E188=""),"",MAX(0,MIN(100,100*(Settings!$G$6-E188)/(Settings!$G$6-Settings!$F$6))))</f>
        <v/>
      </c>
      <c r="X188" s="18" t="str">
        <f>IF(OR($B188="",R188=""),"",MAX(0,MIN(100,100*(Settings!$G$7-R188)/(Settings!$G$7-Settings!$F$7))))</f>
        <v/>
      </c>
      <c r="Y188" s="18" t="str">
        <f>IF(OR($B188="",S188=""),"",MAX(0,MIN(100,100*(Settings!$G$8-S188)/(Settings!$G$8-Settings!$F$8))))</f>
        <v/>
      </c>
      <c r="Z188" s="18" t="str">
        <f>IF(OR($B188="",T188=""),"",MAX(0,MIN(100,100*(Settings!$G$9-T188)/(Settings!$G$9-Settings!$F$9))))</f>
        <v/>
      </c>
      <c r="AA188" s="18" t="str">
        <f>IF(OR($B188="",J188=""),"",MAX(0,MIN(100,100*(Settings!$G$10-J188)/(Settings!$G$10-Settings!$F$10))))</f>
        <v/>
      </c>
      <c r="AB188" s="18" t="str">
        <f>IF(OR($B188="",K188=""),"",MAX(0,MIN(100,100*(Settings!$G$11-K188)/(Settings!$G$11-Settings!$F$11))))</f>
        <v/>
      </c>
      <c r="AC188" s="18" t="str">
        <f>IF(OR($B188="",U188=""),"",MAX(0,MIN(100,100*(Settings!$G$12-U188)/(Settings!$G$12-Settings!$F$12))))</f>
        <v/>
      </c>
      <c r="AD188" s="18" t="str">
        <f>IF(OR($B188="",V188=""),"",MAX(0,MIN(100,100*(Settings!$G$13-V188)/(Settings!$G$13-Settings!$F$13))))</f>
        <v/>
      </c>
      <c r="AE188" s="17" t="str">
        <f>IF($B188="","",IF((IF(ISNUMBER(W188),Settings!$H$6,0)+IF(ISNUMBER(X188),Settings!$H$7,0)+IF(ISNUMBER(Y188),Settings!$H$8,0)+IF(ISNUMBER(Z188),Settings!$H$9,0)+IF(ISNUMBER(AA188),Settings!$H$10,0)+IF(ISNUMBER(AB188),Settings!$H$11,0)+IF(ISNUMBER(AC188),Settings!$H$12,0)+IF(ISNUMBER(AD188),Settings!$H$13,0))=0,"",ROUND((IF(ISNUMBER(W188),W188*Settings!$H$6,0)+IF(ISNUMBER(X188),X188*Settings!$H$7,0)+IF(ISNUMBER(Y188),Y188*Settings!$H$8,0)+IF(ISNUMBER(Z188),Z188*Settings!$H$9,0)+IF(ISNUMBER(AA188),AA188*Settings!$H$10,0)+IF(ISNUMBER(AB188),AB188*Settings!$H$11,0)+IF(ISNUMBER(AC188),AC188*Settings!$H$12,0)+IF(ISNUMBER(AD188),AD188*Settings!$H$13,0))/(IF(ISNUMBER(W188),Settings!$H$6,0)+IF(ISNUMBER(X188),Settings!$H$7,0)+IF(ISNUMBER(Y188),Settings!$H$8,0)+IF(ISNUMBER(Z188),Settings!$H$9,0)+IF(ISNUMBER(AA188),Settings!$H$10,0)+IF(ISNUMBER(AB188),Settings!$H$11,0)+IF(ISNUMBER(AC188),Settings!$H$12,0)+IF(ISNUMBER(AD188),Settings!$H$13,0)),0)))</f>
        <v/>
      </c>
      <c r="AF188" s="16" t="str">
        <f>IF(AE188="","",IF(AE188&gt;=Settings!$D$18,"Green",IF(AE188&gt;=Settings!$D$19,"Amber","Red")))</f>
        <v/>
      </c>
      <c r="AG188" s="18" t="str">
        <f t="shared" si="19"/>
        <v/>
      </c>
      <c r="AH188" s="19" t="str">
        <f t="shared" si="20"/>
        <v/>
      </c>
      <c r="AI188" s="25"/>
    </row>
    <row r="189" spans="1:35" x14ac:dyDescent="0.2">
      <c r="A189" s="12"/>
      <c r="B189" s="30"/>
      <c r="C189" s="16" t="str">
        <f>IF($B189="","",IFERROR(INDEX(Settings!$D$24:$D$48,MATCH($B189,Settings!$C$24:$C$48,0)),""))</f>
        <v/>
      </c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20" t="str">
        <f t="shared" si="14"/>
        <v/>
      </c>
      <c r="S189" s="21" t="str">
        <f t="shared" si="15"/>
        <v/>
      </c>
      <c r="T189" s="21" t="str">
        <f t="shared" si="16"/>
        <v/>
      </c>
      <c r="U189" s="20" t="str">
        <f t="shared" si="17"/>
        <v/>
      </c>
      <c r="V189" s="20" t="str">
        <f t="shared" si="18"/>
        <v/>
      </c>
      <c r="W189" s="18" t="str">
        <f>IF(OR($B189="",E189=""),"",MAX(0,MIN(100,100*(Settings!$G$6-E189)/(Settings!$G$6-Settings!$F$6))))</f>
        <v/>
      </c>
      <c r="X189" s="18" t="str">
        <f>IF(OR($B189="",R189=""),"",MAX(0,MIN(100,100*(Settings!$G$7-R189)/(Settings!$G$7-Settings!$F$7))))</f>
        <v/>
      </c>
      <c r="Y189" s="18" t="str">
        <f>IF(OR($B189="",S189=""),"",MAX(0,MIN(100,100*(Settings!$G$8-S189)/(Settings!$G$8-Settings!$F$8))))</f>
        <v/>
      </c>
      <c r="Z189" s="18" t="str">
        <f>IF(OR($B189="",T189=""),"",MAX(0,MIN(100,100*(Settings!$G$9-T189)/(Settings!$G$9-Settings!$F$9))))</f>
        <v/>
      </c>
      <c r="AA189" s="18" t="str">
        <f>IF(OR($B189="",J189=""),"",MAX(0,MIN(100,100*(Settings!$G$10-J189)/(Settings!$G$10-Settings!$F$10))))</f>
        <v/>
      </c>
      <c r="AB189" s="18" t="str">
        <f>IF(OR($B189="",K189=""),"",MAX(0,MIN(100,100*(Settings!$G$11-K189)/(Settings!$G$11-Settings!$F$11))))</f>
        <v/>
      </c>
      <c r="AC189" s="18" t="str">
        <f>IF(OR($B189="",U189=""),"",MAX(0,MIN(100,100*(Settings!$G$12-U189)/(Settings!$G$12-Settings!$F$12))))</f>
        <v/>
      </c>
      <c r="AD189" s="18" t="str">
        <f>IF(OR($B189="",V189=""),"",MAX(0,MIN(100,100*(Settings!$G$13-V189)/(Settings!$G$13-Settings!$F$13))))</f>
        <v/>
      </c>
      <c r="AE189" s="17" t="str">
        <f>IF($B189="","",IF((IF(ISNUMBER(W189),Settings!$H$6,0)+IF(ISNUMBER(X189),Settings!$H$7,0)+IF(ISNUMBER(Y189),Settings!$H$8,0)+IF(ISNUMBER(Z189),Settings!$H$9,0)+IF(ISNUMBER(AA189),Settings!$H$10,0)+IF(ISNUMBER(AB189),Settings!$H$11,0)+IF(ISNUMBER(AC189),Settings!$H$12,0)+IF(ISNUMBER(AD189),Settings!$H$13,0))=0,"",ROUND((IF(ISNUMBER(W189),W189*Settings!$H$6,0)+IF(ISNUMBER(X189),X189*Settings!$H$7,0)+IF(ISNUMBER(Y189),Y189*Settings!$H$8,0)+IF(ISNUMBER(Z189),Z189*Settings!$H$9,0)+IF(ISNUMBER(AA189),AA189*Settings!$H$10,0)+IF(ISNUMBER(AB189),AB189*Settings!$H$11,0)+IF(ISNUMBER(AC189),AC189*Settings!$H$12,0)+IF(ISNUMBER(AD189),AD189*Settings!$H$13,0))/(IF(ISNUMBER(W189),Settings!$H$6,0)+IF(ISNUMBER(X189),Settings!$H$7,0)+IF(ISNUMBER(Y189),Settings!$H$8,0)+IF(ISNUMBER(Z189),Settings!$H$9,0)+IF(ISNUMBER(AA189),Settings!$H$10,0)+IF(ISNUMBER(AB189),Settings!$H$11,0)+IF(ISNUMBER(AC189),Settings!$H$12,0)+IF(ISNUMBER(AD189),Settings!$H$13,0)),0)))</f>
        <v/>
      </c>
      <c r="AF189" s="16" t="str">
        <f>IF(AE189="","",IF(AE189&gt;=Settings!$D$18,"Green",IF(AE189&gt;=Settings!$D$19,"Amber","Red")))</f>
        <v/>
      </c>
      <c r="AG189" s="18" t="str">
        <f t="shared" si="19"/>
        <v/>
      </c>
      <c r="AH189" s="19" t="str">
        <f t="shared" si="20"/>
        <v/>
      </c>
      <c r="AI189" s="25"/>
    </row>
    <row r="190" spans="1:35" x14ac:dyDescent="0.2">
      <c r="A190" s="12"/>
      <c r="B190" s="30"/>
      <c r="C190" s="16" t="str">
        <f>IF($B190="","",IFERROR(INDEX(Settings!$D$24:$D$48,MATCH($B190,Settings!$C$24:$C$48,0)),""))</f>
        <v/>
      </c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20" t="str">
        <f t="shared" si="14"/>
        <v/>
      </c>
      <c r="S190" s="21" t="str">
        <f t="shared" si="15"/>
        <v/>
      </c>
      <c r="T190" s="21" t="str">
        <f t="shared" si="16"/>
        <v/>
      </c>
      <c r="U190" s="20" t="str">
        <f t="shared" si="17"/>
        <v/>
      </c>
      <c r="V190" s="20" t="str">
        <f t="shared" si="18"/>
        <v/>
      </c>
      <c r="W190" s="18" t="str">
        <f>IF(OR($B190="",E190=""),"",MAX(0,MIN(100,100*(Settings!$G$6-E190)/(Settings!$G$6-Settings!$F$6))))</f>
        <v/>
      </c>
      <c r="X190" s="18" t="str">
        <f>IF(OR($B190="",R190=""),"",MAX(0,MIN(100,100*(Settings!$G$7-R190)/(Settings!$G$7-Settings!$F$7))))</f>
        <v/>
      </c>
      <c r="Y190" s="18" t="str">
        <f>IF(OR($B190="",S190=""),"",MAX(0,MIN(100,100*(Settings!$G$8-S190)/(Settings!$G$8-Settings!$F$8))))</f>
        <v/>
      </c>
      <c r="Z190" s="18" t="str">
        <f>IF(OR($B190="",T190=""),"",MAX(0,MIN(100,100*(Settings!$G$9-T190)/(Settings!$G$9-Settings!$F$9))))</f>
        <v/>
      </c>
      <c r="AA190" s="18" t="str">
        <f>IF(OR($B190="",J190=""),"",MAX(0,MIN(100,100*(Settings!$G$10-J190)/(Settings!$G$10-Settings!$F$10))))</f>
        <v/>
      </c>
      <c r="AB190" s="18" t="str">
        <f>IF(OR($B190="",K190=""),"",MAX(0,MIN(100,100*(Settings!$G$11-K190)/(Settings!$G$11-Settings!$F$11))))</f>
        <v/>
      </c>
      <c r="AC190" s="18" t="str">
        <f>IF(OR($B190="",U190=""),"",MAX(0,MIN(100,100*(Settings!$G$12-U190)/(Settings!$G$12-Settings!$F$12))))</f>
        <v/>
      </c>
      <c r="AD190" s="18" t="str">
        <f>IF(OR($B190="",V190=""),"",MAX(0,MIN(100,100*(Settings!$G$13-V190)/(Settings!$G$13-Settings!$F$13))))</f>
        <v/>
      </c>
      <c r="AE190" s="17" t="str">
        <f>IF($B190="","",IF((IF(ISNUMBER(W190),Settings!$H$6,0)+IF(ISNUMBER(X190),Settings!$H$7,0)+IF(ISNUMBER(Y190),Settings!$H$8,0)+IF(ISNUMBER(Z190),Settings!$H$9,0)+IF(ISNUMBER(AA190),Settings!$H$10,0)+IF(ISNUMBER(AB190),Settings!$H$11,0)+IF(ISNUMBER(AC190),Settings!$H$12,0)+IF(ISNUMBER(AD190),Settings!$H$13,0))=0,"",ROUND((IF(ISNUMBER(W190),W190*Settings!$H$6,0)+IF(ISNUMBER(X190),X190*Settings!$H$7,0)+IF(ISNUMBER(Y190),Y190*Settings!$H$8,0)+IF(ISNUMBER(Z190),Z190*Settings!$H$9,0)+IF(ISNUMBER(AA190),AA190*Settings!$H$10,0)+IF(ISNUMBER(AB190),AB190*Settings!$H$11,0)+IF(ISNUMBER(AC190),AC190*Settings!$H$12,0)+IF(ISNUMBER(AD190),AD190*Settings!$H$13,0))/(IF(ISNUMBER(W190),Settings!$H$6,0)+IF(ISNUMBER(X190),Settings!$H$7,0)+IF(ISNUMBER(Y190),Settings!$H$8,0)+IF(ISNUMBER(Z190),Settings!$H$9,0)+IF(ISNUMBER(AA190),Settings!$H$10,0)+IF(ISNUMBER(AB190),Settings!$H$11,0)+IF(ISNUMBER(AC190),Settings!$H$12,0)+IF(ISNUMBER(AD190),Settings!$H$13,0)),0)))</f>
        <v/>
      </c>
      <c r="AF190" s="16" t="str">
        <f>IF(AE190="","",IF(AE190&gt;=Settings!$D$18,"Green",IF(AE190&gt;=Settings!$D$19,"Amber","Red")))</f>
        <v/>
      </c>
      <c r="AG190" s="18" t="str">
        <f t="shared" si="19"/>
        <v/>
      </c>
      <c r="AH190" s="19" t="str">
        <f t="shared" si="20"/>
        <v/>
      </c>
      <c r="AI190" s="25"/>
    </row>
    <row r="191" spans="1:35" x14ac:dyDescent="0.2">
      <c r="A191" s="12"/>
      <c r="B191" s="30"/>
      <c r="C191" s="16" t="str">
        <f>IF($B191="","",IFERROR(INDEX(Settings!$D$24:$D$48,MATCH($B191,Settings!$C$24:$C$48,0)),""))</f>
        <v/>
      </c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20" t="str">
        <f t="shared" si="14"/>
        <v/>
      </c>
      <c r="S191" s="21" t="str">
        <f t="shared" si="15"/>
        <v/>
      </c>
      <c r="T191" s="21" t="str">
        <f t="shared" si="16"/>
        <v/>
      </c>
      <c r="U191" s="20" t="str">
        <f t="shared" si="17"/>
        <v/>
      </c>
      <c r="V191" s="20" t="str">
        <f t="shared" si="18"/>
        <v/>
      </c>
      <c r="W191" s="18" t="str">
        <f>IF(OR($B191="",E191=""),"",MAX(0,MIN(100,100*(Settings!$G$6-E191)/(Settings!$G$6-Settings!$F$6))))</f>
        <v/>
      </c>
      <c r="X191" s="18" t="str">
        <f>IF(OR($B191="",R191=""),"",MAX(0,MIN(100,100*(Settings!$G$7-R191)/(Settings!$G$7-Settings!$F$7))))</f>
        <v/>
      </c>
      <c r="Y191" s="18" t="str">
        <f>IF(OR($B191="",S191=""),"",MAX(0,MIN(100,100*(Settings!$G$8-S191)/(Settings!$G$8-Settings!$F$8))))</f>
        <v/>
      </c>
      <c r="Z191" s="18" t="str">
        <f>IF(OR($B191="",T191=""),"",MAX(0,MIN(100,100*(Settings!$G$9-T191)/(Settings!$G$9-Settings!$F$9))))</f>
        <v/>
      </c>
      <c r="AA191" s="18" t="str">
        <f>IF(OR($B191="",J191=""),"",MAX(0,MIN(100,100*(Settings!$G$10-J191)/(Settings!$G$10-Settings!$F$10))))</f>
        <v/>
      </c>
      <c r="AB191" s="18" t="str">
        <f>IF(OR($B191="",K191=""),"",MAX(0,MIN(100,100*(Settings!$G$11-K191)/(Settings!$G$11-Settings!$F$11))))</f>
        <v/>
      </c>
      <c r="AC191" s="18" t="str">
        <f>IF(OR($B191="",U191=""),"",MAX(0,MIN(100,100*(Settings!$G$12-U191)/(Settings!$G$12-Settings!$F$12))))</f>
        <v/>
      </c>
      <c r="AD191" s="18" t="str">
        <f>IF(OR($B191="",V191=""),"",MAX(0,MIN(100,100*(Settings!$G$13-V191)/(Settings!$G$13-Settings!$F$13))))</f>
        <v/>
      </c>
      <c r="AE191" s="17" t="str">
        <f>IF($B191="","",IF((IF(ISNUMBER(W191),Settings!$H$6,0)+IF(ISNUMBER(X191),Settings!$H$7,0)+IF(ISNUMBER(Y191),Settings!$H$8,0)+IF(ISNUMBER(Z191),Settings!$H$9,0)+IF(ISNUMBER(AA191),Settings!$H$10,0)+IF(ISNUMBER(AB191),Settings!$H$11,0)+IF(ISNUMBER(AC191),Settings!$H$12,0)+IF(ISNUMBER(AD191),Settings!$H$13,0))=0,"",ROUND((IF(ISNUMBER(W191),W191*Settings!$H$6,0)+IF(ISNUMBER(X191),X191*Settings!$H$7,0)+IF(ISNUMBER(Y191),Y191*Settings!$H$8,0)+IF(ISNUMBER(Z191),Z191*Settings!$H$9,0)+IF(ISNUMBER(AA191),AA191*Settings!$H$10,0)+IF(ISNUMBER(AB191),AB191*Settings!$H$11,0)+IF(ISNUMBER(AC191),AC191*Settings!$H$12,0)+IF(ISNUMBER(AD191),AD191*Settings!$H$13,0))/(IF(ISNUMBER(W191),Settings!$H$6,0)+IF(ISNUMBER(X191),Settings!$H$7,0)+IF(ISNUMBER(Y191),Settings!$H$8,0)+IF(ISNUMBER(Z191),Settings!$H$9,0)+IF(ISNUMBER(AA191),Settings!$H$10,0)+IF(ISNUMBER(AB191),Settings!$H$11,0)+IF(ISNUMBER(AC191),Settings!$H$12,0)+IF(ISNUMBER(AD191),Settings!$H$13,0)),0)))</f>
        <v/>
      </c>
      <c r="AF191" s="16" t="str">
        <f>IF(AE191="","",IF(AE191&gt;=Settings!$D$18,"Green",IF(AE191&gt;=Settings!$D$19,"Amber","Red")))</f>
        <v/>
      </c>
      <c r="AG191" s="18" t="str">
        <f t="shared" si="19"/>
        <v/>
      </c>
      <c r="AH191" s="19" t="str">
        <f t="shared" si="20"/>
        <v/>
      </c>
      <c r="AI191" s="25"/>
    </row>
    <row r="192" spans="1:35" x14ac:dyDescent="0.2">
      <c r="A192" s="12"/>
      <c r="B192" s="30"/>
      <c r="C192" s="16" t="str">
        <f>IF($B192="","",IFERROR(INDEX(Settings!$D$24:$D$48,MATCH($B192,Settings!$C$24:$C$48,0)),""))</f>
        <v/>
      </c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20" t="str">
        <f t="shared" si="14"/>
        <v/>
      </c>
      <c r="S192" s="21" t="str">
        <f t="shared" si="15"/>
        <v/>
      </c>
      <c r="T192" s="21" t="str">
        <f t="shared" si="16"/>
        <v/>
      </c>
      <c r="U192" s="20" t="str">
        <f t="shared" si="17"/>
        <v/>
      </c>
      <c r="V192" s="20" t="str">
        <f t="shared" si="18"/>
        <v/>
      </c>
      <c r="W192" s="18" t="str">
        <f>IF(OR($B192="",E192=""),"",MAX(0,MIN(100,100*(Settings!$G$6-E192)/(Settings!$G$6-Settings!$F$6))))</f>
        <v/>
      </c>
      <c r="X192" s="18" t="str">
        <f>IF(OR($B192="",R192=""),"",MAX(0,MIN(100,100*(Settings!$G$7-R192)/(Settings!$G$7-Settings!$F$7))))</f>
        <v/>
      </c>
      <c r="Y192" s="18" t="str">
        <f>IF(OR($B192="",S192=""),"",MAX(0,MIN(100,100*(Settings!$G$8-S192)/(Settings!$G$8-Settings!$F$8))))</f>
        <v/>
      </c>
      <c r="Z192" s="18" t="str">
        <f>IF(OR($B192="",T192=""),"",MAX(0,MIN(100,100*(Settings!$G$9-T192)/(Settings!$G$9-Settings!$F$9))))</f>
        <v/>
      </c>
      <c r="AA192" s="18" t="str">
        <f>IF(OR($B192="",J192=""),"",MAX(0,MIN(100,100*(Settings!$G$10-J192)/(Settings!$G$10-Settings!$F$10))))</f>
        <v/>
      </c>
      <c r="AB192" s="18" t="str">
        <f>IF(OR($B192="",K192=""),"",MAX(0,MIN(100,100*(Settings!$G$11-K192)/(Settings!$G$11-Settings!$F$11))))</f>
        <v/>
      </c>
      <c r="AC192" s="18" t="str">
        <f>IF(OR($B192="",U192=""),"",MAX(0,MIN(100,100*(Settings!$G$12-U192)/(Settings!$G$12-Settings!$F$12))))</f>
        <v/>
      </c>
      <c r="AD192" s="18" t="str">
        <f>IF(OR($B192="",V192=""),"",MAX(0,MIN(100,100*(Settings!$G$13-V192)/(Settings!$G$13-Settings!$F$13))))</f>
        <v/>
      </c>
      <c r="AE192" s="17" t="str">
        <f>IF($B192="","",IF((IF(ISNUMBER(W192),Settings!$H$6,0)+IF(ISNUMBER(X192),Settings!$H$7,0)+IF(ISNUMBER(Y192),Settings!$H$8,0)+IF(ISNUMBER(Z192),Settings!$H$9,0)+IF(ISNUMBER(AA192),Settings!$H$10,0)+IF(ISNUMBER(AB192),Settings!$H$11,0)+IF(ISNUMBER(AC192),Settings!$H$12,0)+IF(ISNUMBER(AD192),Settings!$H$13,0))=0,"",ROUND((IF(ISNUMBER(W192),W192*Settings!$H$6,0)+IF(ISNUMBER(X192),X192*Settings!$H$7,0)+IF(ISNUMBER(Y192),Y192*Settings!$H$8,0)+IF(ISNUMBER(Z192),Z192*Settings!$H$9,0)+IF(ISNUMBER(AA192),AA192*Settings!$H$10,0)+IF(ISNUMBER(AB192),AB192*Settings!$H$11,0)+IF(ISNUMBER(AC192),AC192*Settings!$H$12,0)+IF(ISNUMBER(AD192),AD192*Settings!$H$13,0))/(IF(ISNUMBER(W192),Settings!$H$6,0)+IF(ISNUMBER(X192),Settings!$H$7,0)+IF(ISNUMBER(Y192),Settings!$H$8,0)+IF(ISNUMBER(Z192),Settings!$H$9,0)+IF(ISNUMBER(AA192),Settings!$H$10,0)+IF(ISNUMBER(AB192),Settings!$H$11,0)+IF(ISNUMBER(AC192),Settings!$H$12,0)+IF(ISNUMBER(AD192),Settings!$H$13,0)),0)))</f>
        <v/>
      </c>
      <c r="AF192" s="16" t="str">
        <f>IF(AE192="","",IF(AE192&gt;=Settings!$D$18,"Green",IF(AE192&gt;=Settings!$D$19,"Amber","Red")))</f>
        <v/>
      </c>
      <c r="AG192" s="18" t="str">
        <f t="shared" si="19"/>
        <v/>
      </c>
      <c r="AH192" s="19" t="str">
        <f t="shared" si="20"/>
        <v/>
      </c>
      <c r="AI192" s="25"/>
    </row>
    <row r="193" spans="1:35" x14ac:dyDescent="0.2">
      <c r="A193" s="12"/>
      <c r="B193" s="30"/>
      <c r="C193" s="16" t="str">
        <f>IF($B193="","",IFERROR(INDEX(Settings!$D$24:$D$48,MATCH($B193,Settings!$C$24:$C$48,0)),""))</f>
        <v/>
      </c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20" t="str">
        <f t="shared" si="14"/>
        <v/>
      </c>
      <c r="S193" s="21" t="str">
        <f t="shared" si="15"/>
        <v/>
      </c>
      <c r="T193" s="21" t="str">
        <f t="shared" si="16"/>
        <v/>
      </c>
      <c r="U193" s="20" t="str">
        <f t="shared" si="17"/>
        <v/>
      </c>
      <c r="V193" s="20" t="str">
        <f t="shared" si="18"/>
        <v/>
      </c>
      <c r="W193" s="18" t="str">
        <f>IF(OR($B193="",E193=""),"",MAX(0,MIN(100,100*(Settings!$G$6-E193)/(Settings!$G$6-Settings!$F$6))))</f>
        <v/>
      </c>
      <c r="X193" s="18" t="str">
        <f>IF(OR($B193="",R193=""),"",MAX(0,MIN(100,100*(Settings!$G$7-R193)/(Settings!$G$7-Settings!$F$7))))</f>
        <v/>
      </c>
      <c r="Y193" s="18" t="str">
        <f>IF(OR($B193="",S193=""),"",MAX(0,MIN(100,100*(Settings!$G$8-S193)/(Settings!$G$8-Settings!$F$8))))</f>
        <v/>
      </c>
      <c r="Z193" s="18" t="str">
        <f>IF(OR($B193="",T193=""),"",MAX(0,MIN(100,100*(Settings!$G$9-T193)/(Settings!$G$9-Settings!$F$9))))</f>
        <v/>
      </c>
      <c r="AA193" s="18" t="str">
        <f>IF(OR($B193="",J193=""),"",MAX(0,MIN(100,100*(Settings!$G$10-J193)/(Settings!$G$10-Settings!$F$10))))</f>
        <v/>
      </c>
      <c r="AB193" s="18" t="str">
        <f>IF(OR($B193="",K193=""),"",MAX(0,MIN(100,100*(Settings!$G$11-K193)/(Settings!$G$11-Settings!$F$11))))</f>
        <v/>
      </c>
      <c r="AC193" s="18" t="str">
        <f>IF(OR($B193="",U193=""),"",MAX(0,MIN(100,100*(Settings!$G$12-U193)/(Settings!$G$12-Settings!$F$12))))</f>
        <v/>
      </c>
      <c r="AD193" s="18" t="str">
        <f>IF(OR($B193="",V193=""),"",MAX(0,MIN(100,100*(Settings!$G$13-V193)/(Settings!$G$13-Settings!$F$13))))</f>
        <v/>
      </c>
      <c r="AE193" s="17" t="str">
        <f>IF($B193="","",IF((IF(ISNUMBER(W193),Settings!$H$6,0)+IF(ISNUMBER(X193),Settings!$H$7,0)+IF(ISNUMBER(Y193),Settings!$H$8,0)+IF(ISNUMBER(Z193),Settings!$H$9,0)+IF(ISNUMBER(AA193),Settings!$H$10,0)+IF(ISNUMBER(AB193),Settings!$H$11,0)+IF(ISNUMBER(AC193),Settings!$H$12,0)+IF(ISNUMBER(AD193),Settings!$H$13,0))=0,"",ROUND((IF(ISNUMBER(W193),W193*Settings!$H$6,0)+IF(ISNUMBER(X193),X193*Settings!$H$7,0)+IF(ISNUMBER(Y193),Y193*Settings!$H$8,0)+IF(ISNUMBER(Z193),Z193*Settings!$H$9,0)+IF(ISNUMBER(AA193),AA193*Settings!$H$10,0)+IF(ISNUMBER(AB193),AB193*Settings!$H$11,0)+IF(ISNUMBER(AC193),AC193*Settings!$H$12,0)+IF(ISNUMBER(AD193),AD193*Settings!$H$13,0))/(IF(ISNUMBER(W193),Settings!$H$6,0)+IF(ISNUMBER(X193),Settings!$H$7,0)+IF(ISNUMBER(Y193),Settings!$H$8,0)+IF(ISNUMBER(Z193),Settings!$H$9,0)+IF(ISNUMBER(AA193),Settings!$H$10,0)+IF(ISNUMBER(AB193),Settings!$H$11,0)+IF(ISNUMBER(AC193),Settings!$H$12,0)+IF(ISNUMBER(AD193),Settings!$H$13,0)),0)))</f>
        <v/>
      </c>
      <c r="AF193" s="16" t="str">
        <f>IF(AE193="","",IF(AE193&gt;=Settings!$D$18,"Green",IF(AE193&gt;=Settings!$D$19,"Amber","Red")))</f>
        <v/>
      </c>
      <c r="AG193" s="18" t="str">
        <f t="shared" si="19"/>
        <v/>
      </c>
      <c r="AH193" s="19" t="str">
        <f t="shared" si="20"/>
        <v/>
      </c>
      <c r="AI193" s="25"/>
    </row>
    <row r="194" spans="1:35" x14ac:dyDescent="0.2">
      <c r="A194" s="12"/>
      <c r="B194" s="30"/>
      <c r="C194" s="16" t="str">
        <f>IF($B194="","",IFERROR(INDEX(Settings!$D$24:$D$48,MATCH($B194,Settings!$C$24:$C$48,0)),""))</f>
        <v/>
      </c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20" t="str">
        <f t="shared" si="14"/>
        <v/>
      </c>
      <c r="S194" s="21" t="str">
        <f t="shared" si="15"/>
        <v/>
      </c>
      <c r="T194" s="21" t="str">
        <f t="shared" si="16"/>
        <v/>
      </c>
      <c r="U194" s="20" t="str">
        <f t="shared" si="17"/>
        <v/>
      </c>
      <c r="V194" s="20" t="str">
        <f t="shared" si="18"/>
        <v/>
      </c>
      <c r="W194" s="18" t="str">
        <f>IF(OR($B194="",E194=""),"",MAX(0,MIN(100,100*(Settings!$G$6-E194)/(Settings!$G$6-Settings!$F$6))))</f>
        <v/>
      </c>
      <c r="X194" s="18" t="str">
        <f>IF(OR($B194="",R194=""),"",MAX(0,MIN(100,100*(Settings!$G$7-R194)/(Settings!$G$7-Settings!$F$7))))</f>
        <v/>
      </c>
      <c r="Y194" s="18" t="str">
        <f>IF(OR($B194="",S194=""),"",MAX(0,MIN(100,100*(Settings!$G$8-S194)/(Settings!$G$8-Settings!$F$8))))</f>
        <v/>
      </c>
      <c r="Z194" s="18" t="str">
        <f>IF(OR($B194="",T194=""),"",MAX(0,MIN(100,100*(Settings!$G$9-T194)/(Settings!$G$9-Settings!$F$9))))</f>
        <v/>
      </c>
      <c r="AA194" s="18" t="str">
        <f>IF(OR($B194="",J194=""),"",MAX(0,MIN(100,100*(Settings!$G$10-J194)/(Settings!$G$10-Settings!$F$10))))</f>
        <v/>
      </c>
      <c r="AB194" s="18" t="str">
        <f>IF(OR($B194="",K194=""),"",MAX(0,MIN(100,100*(Settings!$G$11-K194)/(Settings!$G$11-Settings!$F$11))))</f>
        <v/>
      </c>
      <c r="AC194" s="18" t="str">
        <f>IF(OR($B194="",U194=""),"",MAX(0,MIN(100,100*(Settings!$G$12-U194)/(Settings!$G$12-Settings!$F$12))))</f>
        <v/>
      </c>
      <c r="AD194" s="18" t="str">
        <f>IF(OR($B194="",V194=""),"",MAX(0,MIN(100,100*(Settings!$G$13-V194)/(Settings!$G$13-Settings!$F$13))))</f>
        <v/>
      </c>
      <c r="AE194" s="17" t="str">
        <f>IF($B194="","",IF((IF(ISNUMBER(W194),Settings!$H$6,0)+IF(ISNUMBER(X194),Settings!$H$7,0)+IF(ISNUMBER(Y194),Settings!$H$8,0)+IF(ISNUMBER(Z194),Settings!$H$9,0)+IF(ISNUMBER(AA194),Settings!$H$10,0)+IF(ISNUMBER(AB194),Settings!$H$11,0)+IF(ISNUMBER(AC194),Settings!$H$12,0)+IF(ISNUMBER(AD194),Settings!$H$13,0))=0,"",ROUND((IF(ISNUMBER(W194),W194*Settings!$H$6,0)+IF(ISNUMBER(X194),X194*Settings!$H$7,0)+IF(ISNUMBER(Y194),Y194*Settings!$H$8,0)+IF(ISNUMBER(Z194),Z194*Settings!$H$9,0)+IF(ISNUMBER(AA194),AA194*Settings!$H$10,0)+IF(ISNUMBER(AB194),AB194*Settings!$H$11,0)+IF(ISNUMBER(AC194),AC194*Settings!$H$12,0)+IF(ISNUMBER(AD194),AD194*Settings!$H$13,0))/(IF(ISNUMBER(W194),Settings!$H$6,0)+IF(ISNUMBER(X194),Settings!$H$7,0)+IF(ISNUMBER(Y194),Settings!$H$8,0)+IF(ISNUMBER(Z194),Settings!$H$9,0)+IF(ISNUMBER(AA194),Settings!$H$10,0)+IF(ISNUMBER(AB194),Settings!$H$11,0)+IF(ISNUMBER(AC194),Settings!$H$12,0)+IF(ISNUMBER(AD194),Settings!$H$13,0)),0)))</f>
        <v/>
      </c>
      <c r="AF194" s="16" t="str">
        <f>IF(AE194="","",IF(AE194&gt;=Settings!$D$18,"Green",IF(AE194&gt;=Settings!$D$19,"Amber","Red")))</f>
        <v/>
      </c>
      <c r="AG194" s="18" t="str">
        <f t="shared" si="19"/>
        <v/>
      </c>
      <c r="AH194" s="19" t="str">
        <f t="shared" si="20"/>
        <v/>
      </c>
      <c r="AI194" s="25"/>
    </row>
    <row r="195" spans="1:35" x14ac:dyDescent="0.2">
      <c r="A195" s="12"/>
      <c r="B195" s="30"/>
      <c r="C195" s="16" t="str">
        <f>IF($B195="","",IFERROR(INDEX(Settings!$D$24:$D$48,MATCH($B195,Settings!$C$24:$C$48,0)),""))</f>
        <v/>
      </c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20" t="str">
        <f t="shared" si="14"/>
        <v/>
      </c>
      <c r="S195" s="21" t="str">
        <f t="shared" si="15"/>
        <v/>
      </c>
      <c r="T195" s="21" t="str">
        <f t="shared" si="16"/>
        <v/>
      </c>
      <c r="U195" s="20" t="str">
        <f t="shared" si="17"/>
        <v/>
      </c>
      <c r="V195" s="20" t="str">
        <f t="shared" si="18"/>
        <v/>
      </c>
      <c r="W195" s="18" t="str">
        <f>IF(OR($B195="",E195=""),"",MAX(0,MIN(100,100*(Settings!$G$6-E195)/(Settings!$G$6-Settings!$F$6))))</f>
        <v/>
      </c>
      <c r="X195" s="18" t="str">
        <f>IF(OR($B195="",R195=""),"",MAX(0,MIN(100,100*(Settings!$G$7-R195)/(Settings!$G$7-Settings!$F$7))))</f>
        <v/>
      </c>
      <c r="Y195" s="18" t="str">
        <f>IF(OR($B195="",S195=""),"",MAX(0,MIN(100,100*(Settings!$G$8-S195)/(Settings!$G$8-Settings!$F$8))))</f>
        <v/>
      </c>
      <c r="Z195" s="18" t="str">
        <f>IF(OR($B195="",T195=""),"",MAX(0,MIN(100,100*(Settings!$G$9-T195)/(Settings!$G$9-Settings!$F$9))))</f>
        <v/>
      </c>
      <c r="AA195" s="18" t="str">
        <f>IF(OR($B195="",J195=""),"",MAX(0,MIN(100,100*(Settings!$G$10-J195)/(Settings!$G$10-Settings!$F$10))))</f>
        <v/>
      </c>
      <c r="AB195" s="18" t="str">
        <f>IF(OR($B195="",K195=""),"",MAX(0,MIN(100,100*(Settings!$G$11-K195)/(Settings!$G$11-Settings!$F$11))))</f>
        <v/>
      </c>
      <c r="AC195" s="18" t="str">
        <f>IF(OR($B195="",U195=""),"",MAX(0,MIN(100,100*(Settings!$G$12-U195)/(Settings!$G$12-Settings!$F$12))))</f>
        <v/>
      </c>
      <c r="AD195" s="18" t="str">
        <f>IF(OR($B195="",V195=""),"",MAX(0,MIN(100,100*(Settings!$G$13-V195)/(Settings!$G$13-Settings!$F$13))))</f>
        <v/>
      </c>
      <c r="AE195" s="17" t="str">
        <f>IF($B195="","",IF((IF(ISNUMBER(W195),Settings!$H$6,0)+IF(ISNUMBER(X195),Settings!$H$7,0)+IF(ISNUMBER(Y195),Settings!$H$8,0)+IF(ISNUMBER(Z195),Settings!$H$9,0)+IF(ISNUMBER(AA195),Settings!$H$10,0)+IF(ISNUMBER(AB195),Settings!$H$11,0)+IF(ISNUMBER(AC195),Settings!$H$12,0)+IF(ISNUMBER(AD195),Settings!$H$13,0))=0,"",ROUND((IF(ISNUMBER(W195),W195*Settings!$H$6,0)+IF(ISNUMBER(X195),X195*Settings!$H$7,0)+IF(ISNUMBER(Y195),Y195*Settings!$H$8,0)+IF(ISNUMBER(Z195),Z195*Settings!$H$9,0)+IF(ISNUMBER(AA195),AA195*Settings!$H$10,0)+IF(ISNUMBER(AB195),AB195*Settings!$H$11,0)+IF(ISNUMBER(AC195),AC195*Settings!$H$12,0)+IF(ISNUMBER(AD195),AD195*Settings!$H$13,0))/(IF(ISNUMBER(W195),Settings!$H$6,0)+IF(ISNUMBER(X195),Settings!$H$7,0)+IF(ISNUMBER(Y195),Settings!$H$8,0)+IF(ISNUMBER(Z195),Settings!$H$9,0)+IF(ISNUMBER(AA195),Settings!$H$10,0)+IF(ISNUMBER(AB195),Settings!$H$11,0)+IF(ISNUMBER(AC195),Settings!$H$12,0)+IF(ISNUMBER(AD195),Settings!$H$13,0)),0)))</f>
        <v/>
      </c>
      <c r="AF195" s="16" t="str">
        <f>IF(AE195="","",IF(AE195&gt;=Settings!$D$18,"Green",IF(AE195&gt;=Settings!$D$19,"Amber","Red")))</f>
        <v/>
      </c>
      <c r="AG195" s="18" t="str">
        <f t="shared" si="19"/>
        <v/>
      </c>
      <c r="AH195" s="19" t="str">
        <f t="shared" si="20"/>
        <v/>
      </c>
      <c r="AI195" s="25"/>
    </row>
    <row r="196" spans="1:35" x14ac:dyDescent="0.2">
      <c r="A196" s="12"/>
      <c r="B196" s="30"/>
      <c r="C196" s="16" t="str">
        <f>IF($B196="","",IFERROR(INDEX(Settings!$D$24:$D$48,MATCH($B196,Settings!$C$24:$C$48,0)),""))</f>
        <v/>
      </c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20" t="str">
        <f t="shared" si="14"/>
        <v/>
      </c>
      <c r="S196" s="21" t="str">
        <f t="shared" si="15"/>
        <v/>
      </c>
      <c r="T196" s="21" t="str">
        <f t="shared" si="16"/>
        <v/>
      </c>
      <c r="U196" s="20" t="str">
        <f t="shared" si="17"/>
        <v/>
      </c>
      <c r="V196" s="20" t="str">
        <f t="shared" si="18"/>
        <v/>
      </c>
      <c r="W196" s="18" t="str">
        <f>IF(OR($B196="",E196=""),"",MAX(0,MIN(100,100*(Settings!$G$6-E196)/(Settings!$G$6-Settings!$F$6))))</f>
        <v/>
      </c>
      <c r="X196" s="18" t="str">
        <f>IF(OR($B196="",R196=""),"",MAX(0,MIN(100,100*(Settings!$G$7-R196)/(Settings!$G$7-Settings!$F$7))))</f>
        <v/>
      </c>
      <c r="Y196" s="18" t="str">
        <f>IF(OR($B196="",S196=""),"",MAX(0,MIN(100,100*(Settings!$G$8-S196)/(Settings!$G$8-Settings!$F$8))))</f>
        <v/>
      </c>
      <c r="Z196" s="18" t="str">
        <f>IF(OR($B196="",T196=""),"",MAX(0,MIN(100,100*(Settings!$G$9-T196)/(Settings!$G$9-Settings!$F$9))))</f>
        <v/>
      </c>
      <c r="AA196" s="18" t="str">
        <f>IF(OR($B196="",J196=""),"",MAX(0,MIN(100,100*(Settings!$G$10-J196)/(Settings!$G$10-Settings!$F$10))))</f>
        <v/>
      </c>
      <c r="AB196" s="18" t="str">
        <f>IF(OR($B196="",K196=""),"",MAX(0,MIN(100,100*(Settings!$G$11-K196)/(Settings!$G$11-Settings!$F$11))))</f>
        <v/>
      </c>
      <c r="AC196" s="18" t="str">
        <f>IF(OR($B196="",U196=""),"",MAX(0,MIN(100,100*(Settings!$G$12-U196)/(Settings!$G$12-Settings!$F$12))))</f>
        <v/>
      </c>
      <c r="AD196" s="18" t="str">
        <f>IF(OR($B196="",V196=""),"",MAX(0,MIN(100,100*(Settings!$G$13-V196)/(Settings!$G$13-Settings!$F$13))))</f>
        <v/>
      </c>
      <c r="AE196" s="17" t="str">
        <f>IF($B196="","",IF((IF(ISNUMBER(W196),Settings!$H$6,0)+IF(ISNUMBER(X196),Settings!$H$7,0)+IF(ISNUMBER(Y196),Settings!$H$8,0)+IF(ISNUMBER(Z196),Settings!$H$9,0)+IF(ISNUMBER(AA196),Settings!$H$10,0)+IF(ISNUMBER(AB196),Settings!$H$11,0)+IF(ISNUMBER(AC196),Settings!$H$12,0)+IF(ISNUMBER(AD196),Settings!$H$13,0))=0,"",ROUND((IF(ISNUMBER(W196),W196*Settings!$H$6,0)+IF(ISNUMBER(X196),X196*Settings!$H$7,0)+IF(ISNUMBER(Y196),Y196*Settings!$H$8,0)+IF(ISNUMBER(Z196),Z196*Settings!$H$9,0)+IF(ISNUMBER(AA196),AA196*Settings!$H$10,0)+IF(ISNUMBER(AB196),AB196*Settings!$H$11,0)+IF(ISNUMBER(AC196),AC196*Settings!$H$12,0)+IF(ISNUMBER(AD196),AD196*Settings!$H$13,0))/(IF(ISNUMBER(W196),Settings!$H$6,0)+IF(ISNUMBER(X196),Settings!$H$7,0)+IF(ISNUMBER(Y196),Settings!$H$8,0)+IF(ISNUMBER(Z196),Settings!$H$9,0)+IF(ISNUMBER(AA196),Settings!$H$10,0)+IF(ISNUMBER(AB196),Settings!$H$11,0)+IF(ISNUMBER(AC196),Settings!$H$12,0)+IF(ISNUMBER(AD196),Settings!$H$13,0)),0)))</f>
        <v/>
      </c>
      <c r="AF196" s="16" t="str">
        <f>IF(AE196="","",IF(AE196&gt;=Settings!$D$18,"Green",IF(AE196&gt;=Settings!$D$19,"Amber","Red")))</f>
        <v/>
      </c>
      <c r="AG196" s="18" t="str">
        <f t="shared" si="19"/>
        <v/>
      </c>
      <c r="AH196" s="19" t="str">
        <f t="shared" si="20"/>
        <v/>
      </c>
      <c r="AI196" s="25"/>
    </row>
    <row r="197" spans="1:35" x14ac:dyDescent="0.2">
      <c r="A197" s="12"/>
      <c r="B197" s="30"/>
      <c r="C197" s="16" t="str">
        <f>IF($B197="","",IFERROR(INDEX(Settings!$D$24:$D$48,MATCH($B197,Settings!$C$24:$C$48,0)),""))</f>
        <v/>
      </c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20" t="str">
        <f t="shared" si="14"/>
        <v/>
      </c>
      <c r="S197" s="21" t="str">
        <f t="shared" si="15"/>
        <v/>
      </c>
      <c r="T197" s="21" t="str">
        <f t="shared" si="16"/>
        <v/>
      </c>
      <c r="U197" s="20" t="str">
        <f t="shared" si="17"/>
        <v/>
      </c>
      <c r="V197" s="20" t="str">
        <f t="shared" si="18"/>
        <v/>
      </c>
      <c r="W197" s="18" t="str">
        <f>IF(OR($B197="",E197=""),"",MAX(0,MIN(100,100*(Settings!$G$6-E197)/(Settings!$G$6-Settings!$F$6))))</f>
        <v/>
      </c>
      <c r="X197" s="18" t="str">
        <f>IF(OR($B197="",R197=""),"",MAX(0,MIN(100,100*(Settings!$G$7-R197)/(Settings!$G$7-Settings!$F$7))))</f>
        <v/>
      </c>
      <c r="Y197" s="18" t="str">
        <f>IF(OR($B197="",S197=""),"",MAX(0,MIN(100,100*(Settings!$G$8-S197)/(Settings!$G$8-Settings!$F$8))))</f>
        <v/>
      </c>
      <c r="Z197" s="18" t="str">
        <f>IF(OR($B197="",T197=""),"",MAX(0,MIN(100,100*(Settings!$G$9-T197)/(Settings!$G$9-Settings!$F$9))))</f>
        <v/>
      </c>
      <c r="AA197" s="18" t="str">
        <f>IF(OR($B197="",J197=""),"",MAX(0,MIN(100,100*(Settings!$G$10-J197)/(Settings!$G$10-Settings!$F$10))))</f>
        <v/>
      </c>
      <c r="AB197" s="18" t="str">
        <f>IF(OR($B197="",K197=""),"",MAX(0,MIN(100,100*(Settings!$G$11-K197)/(Settings!$G$11-Settings!$F$11))))</f>
        <v/>
      </c>
      <c r="AC197" s="18" t="str">
        <f>IF(OR($B197="",U197=""),"",MAX(0,MIN(100,100*(Settings!$G$12-U197)/(Settings!$G$12-Settings!$F$12))))</f>
        <v/>
      </c>
      <c r="AD197" s="18" t="str">
        <f>IF(OR($B197="",V197=""),"",MAX(0,MIN(100,100*(Settings!$G$13-V197)/(Settings!$G$13-Settings!$F$13))))</f>
        <v/>
      </c>
      <c r="AE197" s="17" t="str">
        <f>IF($B197="","",IF((IF(ISNUMBER(W197),Settings!$H$6,0)+IF(ISNUMBER(X197),Settings!$H$7,0)+IF(ISNUMBER(Y197),Settings!$H$8,0)+IF(ISNUMBER(Z197),Settings!$H$9,0)+IF(ISNUMBER(AA197),Settings!$H$10,0)+IF(ISNUMBER(AB197),Settings!$H$11,0)+IF(ISNUMBER(AC197),Settings!$H$12,0)+IF(ISNUMBER(AD197),Settings!$H$13,0))=0,"",ROUND((IF(ISNUMBER(W197),W197*Settings!$H$6,0)+IF(ISNUMBER(X197),X197*Settings!$H$7,0)+IF(ISNUMBER(Y197),Y197*Settings!$H$8,0)+IF(ISNUMBER(Z197),Z197*Settings!$H$9,0)+IF(ISNUMBER(AA197),AA197*Settings!$H$10,0)+IF(ISNUMBER(AB197),AB197*Settings!$H$11,0)+IF(ISNUMBER(AC197),AC197*Settings!$H$12,0)+IF(ISNUMBER(AD197),AD197*Settings!$H$13,0))/(IF(ISNUMBER(W197),Settings!$H$6,0)+IF(ISNUMBER(X197),Settings!$H$7,0)+IF(ISNUMBER(Y197),Settings!$H$8,0)+IF(ISNUMBER(Z197),Settings!$H$9,0)+IF(ISNUMBER(AA197),Settings!$H$10,0)+IF(ISNUMBER(AB197),Settings!$H$11,0)+IF(ISNUMBER(AC197),Settings!$H$12,0)+IF(ISNUMBER(AD197),Settings!$H$13,0)),0)))</f>
        <v/>
      </c>
      <c r="AF197" s="16" t="str">
        <f>IF(AE197="","",IF(AE197&gt;=Settings!$D$18,"Green",IF(AE197&gt;=Settings!$D$19,"Amber","Red")))</f>
        <v/>
      </c>
      <c r="AG197" s="18" t="str">
        <f t="shared" si="19"/>
        <v/>
      </c>
      <c r="AH197" s="19" t="str">
        <f t="shared" si="20"/>
        <v/>
      </c>
      <c r="AI197" s="25"/>
    </row>
    <row r="198" spans="1:35" x14ac:dyDescent="0.2">
      <c r="A198" s="12"/>
      <c r="B198" s="30"/>
      <c r="C198" s="16" t="str">
        <f>IF($B198="","",IFERROR(INDEX(Settings!$D$24:$D$48,MATCH($B198,Settings!$C$24:$C$48,0)),""))</f>
        <v/>
      </c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20" t="str">
        <f t="shared" ref="R198:R261" si="21">IF(OR($B198="",N(F198)=0,G198=""),"",G198/F198)</f>
        <v/>
      </c>
      <c r="S198" s="21" t="str">
        <f t="shared" ref="S198:S261" si="22">IF(OR($B198="",N(D198)=0,H198=""),"",H198/D198*100)</f>
        <v/>
      </c>
      <c r="T198" s="21" t="str">
        <f t="shared" ref="T198:T261" si="23">IF(OR($B198="",N(D198)=0,I198=""),"",I198/D198*100)</f>
        <v/>
      </c>
      <c r="U198" s="20" t="str">
        <f t="shared" ref="U198:U261" si="24">IF(OR($B198="",N(L198)=0,M198=""),"",M198/L198)</f>
        <v/>
      </c>
      <c r="V198" s="20" t="str">
        <f t="shared" ref="V198:V261" si="25">IF(OR($B198="",N(N198)=0,O198=""),"",O198/N198)</f>
        <v/>
      </c>
      <c r="W198" s="18" t="str">
        <f>IF(OR($B198="",E198=""),"",MAX(0,MIN(100,100*(Settings!$G$6-E198)/(Settings!$G$6-Settings!$F$6))))</f>
        <v/>
      </c>
      <c r="X198" s="18" t="str">
        <f>IF(OR($B198="",R198=""),"",MAX(0,MIN(100,100*(Settings!$G$7-R198)/(Settings!$G$7-Settings!$F$7))))</f>
        <v/>
      </c>
      <c r="Y198" s="18" t="str">
        <f>IF(OR($B198="",S198=""),"",MAX(0,MIN(100,100*(Settings!$G$8-S198)/(Settings!$G$8-Settings!$F$8))))</f>
        <v/>
      </c>
      <c r="Z198" s="18" t="str">
        <f>IF(OR($B198="",T198=""),"",MAX(0,MIN(100,100*(Settings!$G$9-T198)/(Settings!$G$9-Settings!$F$9))))</f>
        <v/>
      </c>
      <c r="AA198" s="18" t="str">
        <f>IF(OR($B198="",J198=""),"",MAX(0,MIN(100,100*(Settings!$G$10-J198)/(Settings!$G$10-Settings!$F$10))))</f>
        <v/>
      </c>
      <c r="AB198" s="18" t="str">
        <f>IF(OR($B198="",K198=""),"",MAX(0,MIN(100,100*(Settings!$G$11-K198)/(Settings!$G$11-Settings!$F$11))))</f>
        <v/>
      </c>
      <c r="AC198" s="18" t="str">
        <f>IF(OR($B198="",U198=""),"",MAX(0,MIN(100,100*(Settings!$G$12-U198)/(Settings!$G$12-Settings!$F$12))))</f>
        <v/>
      </c>
      <c r="AD198" s="18" t="str">
        <f>IF(OR($B198="",V198=""),"",MAX(0,MIN(100,100*(Settings!$G$13-V198)/(Settings!$G$13-Settings!$F$13))))</f>
        <v/>
      </c>
      <c r="AE198" s="17" t="str">
        <f>IF($B198="","",IF((IF(ISNUMBER(W198),Settings!$H$6,0)+IF(ISNUMBER(X198),Settings!$H$7,0)+IF(ISNUMBER(Y198),Settings!$H$8,0)+IF(ISNUMBER(Z198),Settings!$H$9,0)+IF(ISNUMBER(AA198),Settings!$H$10,0)+IF(ISNUMBER(AB198),Settings!$H$11,0)+IF(ISNUMBER(AC198),Settings!$H$12,0)+IF(ISNUMBER(AD198),Settings!$H$13,0))=0,"",ROUND((IF(ISNUMBER(W198),W198*Settings!$H$6,0)+IF(ISNUMBER(X198),X198*Settings!$H$7,0)+IF(ISNUMBER(Y198),Y198*Settings!$H$8,0)+IF(ISNUMBER(Z198),Z198*Settings!$H$9,0)+IF(ISNUMBER(AA198),AA198*Settings!$H$10,0)+IF(ISNUMBER(AB198),AB198*Settings!$H$11,0)+IF(ISNUMBER(AC198),AC198*Settings!$H$12,0)+IF(ISNUMBER(AD198),AD198*Settings!$H$13,0))/(IF(ISNUMBER(W198),Settings!$H$6,0)+IF(ISNUMBER(X198),Settings!$H$7,0)+IF(ISNUMBER(Y198),Settings!$H$8,0)+IF(ISNUMBER(Z198),Settings!$H$9,0)+IF(ISNUMBER(AA198),Settings!$H$10,0)+IF(ISNUMBER(AB198),Settings!$H$11,0)+IF(ISNUMBER(AC198),Settings!$H$12,0)+IF(ISNUMBER(AD198),Settings!$H$13,0)),0)))</f>
        <v/>
      </c>
      <c r="AF198" s="16" t="str">
        <f>IF(AE198="","",IF(AE198&gt;=Settings!$D$18,"Green",IF(AE198&gt;=Settings!$D$19,"Amber","Red")))</f>
        <v/>
      </c>
      <c r="AG198" s="18" t="str">
        <f t="shared" ref="AG198:AG261" si="26">IF($B198="","",IF(COUNTIFS($B$6:$B$505,$B198,$A$6:$A$505,$A198-7,$AE$6:$AE$505,"&gt;=0")=0,"",SUMIFS($AE$6:$AE$505,$B$6:$B$505,$B198,$A$6:$A$505,$A198-7)))</f>
        <v/>
      </c>
      <c r="AH198" s="19" t="str">
        <f t="shared" ref="AH198:AH261" si="27">IF(OR(AE198="",AG198=""),"",AE198-AG198)</f>
        <v/>
      </c>
      <c r="AI198" s="25"/>
    </row>
    <row r="199" spans="1:35" x14ac:dyDescent="0.2">
      <c r="A199" s="12"/>
      <c r="B199" s="30"/>
      <c r="C199" s="16" t="str">
        <f>IF($B199="","",IFERROR(INDEX(Settings!$D$24:$D$48,MATCH($B199,Settings!$C$24:$C$48,0)),""))</f>
        <v/>
      </c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20" t="str">
        <f t="shared" si="21"/>
        <v/>
      </c>
      <c r="S199" s="21" t="str">
        <f t="shared" si="22"/>
        <v/>
      </c>
      <c r="T199" s="21" t="str">
        <f t="shared" si="23"/>
        <v/>
      </c>
      <c r="U199" s="20" t="str">
        <f t="shared" si="24"/>
        <v/>
      </c>
      <c r="V199" s="20" t="str">
        <f t="shared" si="25"/>
        <v/>
      </c>
      <c r="W199" s="18" t="str">
        <f>IF(OR($B199="",E199=""),"",MAX(0,MIN(100,100*(Settings!$G$6-E199)/(Settings!$G$6-Settings!$F$6))))</f>
        <v/>
      </c>
      <c r="X199" s="18" t="str">
        <f>IF(OR($B199="",R199=""),"",MAX(0,MIN(100,100*(Settings!$G$7-R199)/(Settings!$G$7-Settings!$F$7))))</f>
        <v/>
      </c>
      <c r="Y199" s="18" t="str">
        <f>IF(OR($B199="",S199=""),"",MAX(0,MIN(100,100*(Settings!$G$8-S199)/(Settings!$G$8-Settings!$F$8))))</f>
        <v/>
      </c>
      <c r="Z199" s="18" t="str">
        <f>IF(OR($B199="",T199=""),"",MAX(0,MIN(100,100*(Settings!$G$9-T199)/(Settings!$G$9-Settings!$F$9))))</f>
        <v/>
      </c>
      <c r="AA199" s="18" t="str">
        <f>IF(OR($B199="",J199=""),"",MAX(0,MIN(100,100*(Settings!$G$10-J199)/(Settings!$G$10-Settings!$F$10))))</f>
        <v/>
      </c>
      <c r="AB199" s="18" t="str">
        <f>IF(OR($B199="",K199=""),"",MAX(0,MIN(100,100*(Settings!$G$11-K199)/(Settings!$G$11-Settings!$F$11))))</f>
        <v/>
      </c>
      <c r="AC199" s="18" t="str">
        <f>IF(OR($B199="",U199=""),"",MAX(0,MIN(100,100*(Settings!$G$12-U199)/(Settings!$G$12-Settings!$F$12))))</f>
        <v/>
      </c>
      <c r="AD199" s="18" t="str">
        <f>IF(OR($B199="",V199=""),"",MAX(0,MIN(100,100*(Settings!$G$13-V199)/(Settings!$G$13-Settings!$F$13))))</f>
        <v/>
      </c>
      <c r="AE199" s="17" t="str">
        <f>IF($B199="","",IF((IF(ISNUMBER(W199),Settings!$H$6,0)+IF(ISNUMBER(X199),Settings!$H$7,0)+IF(ISNUMBER(Y199),Settings!$H$8,0)+IF(ISNUMBER(Z199),Settings!$H$9,0)+IF(ISNUMBER(AA199),Settings!$H$10,0)+IF(ISNUMBER(AB199),Settings!$H$11,0)+IF(ISNUMBER(AC199),Settings!$H$12,0)+IF(ISNUMBER(AD199),Settings!$H$13,0))=0,"",ROUND((IF(ISNUMBER(W199),W199*Settings!$H$6,0)+IF(ISNUMBER(X199),X199*Settings!$H$7,0)+IF(ISNUMBER(Y199),Y199*Settings!$H$8,0)+IF(ISNUMBER(Z199),Z199*Settings!$H$9,0)+IF(ISNUMBER(AA199),AA199*Settings!$H$10,0)+IF(ISNUMBER(AB199),AB199*Settings!$H$11,0)+IF(ISNUMBER(AC199),AC199*Settings!$H$12,0)+IF(ISNUMBER(AD199),AD199*Settings!$H$13,0))/(IF(ISNUMBER(W199),Settings!$H$6,0)+IF(ISNUMBER(X199),Settings!$H$7,0)+IF(ISNUMBER(Y199),Settings!$H$8,0)+IF(ISNUMBER(Z199),Settings!$H$9,0)+IF(ISNUMBER(AA199),Settings!$H$10,0)+IF(ISNUMBER(AB199),Settings!$H$11,0)+IF(ISNUMBER(AC199),Settings!$H$12,0)+IF(ISNUMBER(AD199),Settings!$H$13,0)),0)))</f>
        <v/>
      </c>
      <c r="AF199" s="16" t="str">
        <f>IF(AE199="","",IF(AE199&gt;=Settings!$D$18,"Green",IF(AE199&gt;=Settings!$D$19,"Amber","Red")))</f>
        <v/>
      </c>
      <c r="AG199" s="18" t="str">
        <f t="shared" si="26"/>
        <v/>
      </c>
      <c r="AH199" s="19" t="str">
        <f t="shared" si="27"/>
        <v/>
      </c>
      <c r="AI199" s="25"/>
    </row>
    <row r="200" spans="1:35" x14ac:dyDescent="0.2">
      <c r="A200" s="12"/>
      <c r="B200" s="30"/>
      <c r="C200" s="16" t="str">
        <f>IF($B200="","",IFERROR(INDEX(Settings!$D$24:$D$48,MATCH($B200,Settings!$C$24:$C$48,0)),""))</f>
        <v/>
      </c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20" t="str">
        <f t="shared" si="21"/>
        <v/>
      </c>
      <c r="S200" s="21" t="str">
        <f t="shared" si="22"/>
        <v/>
      </c>
      <c r="T200" s="21" t="str">
        <f t="shared" si="23"/>
        <v/>
      </c>
      <c r="U200" s="20" t="str">
        <f t="shared" si="24"/>
        <v/>
      </c>
      <c r="V200" s="20" t="str">
        <f t="shared" si="25"/>
        <v/>
      </c>
      <c r="W200" s="18" t="str">
        <f>IF(OR($B200="",E200=""),"",MAX(0,MIN(100,100*(Settings!$G$6-E200)/(Settings!$G$6-Settings!$F$6))))</f>
        <v/>
      </c>
      <c r="X200" s="18" t="str">
        <f>IF(OR($B200="",R200=""),"",MAX(0,MIN(100,100*(Settings!$G$7-R200)/(Settings!$G$7-Settings!$F$7))))</f>
        <v/>
      </c>
      <c r="Y200" s="18" t="str">
        <f>IF(OR($B200="",S200=""),"",MAX(0,MIN(100,100*(Settings!$G$8-S200)/(Settings!$G$8-Settings!$F$8))))</f>
        <v/>
      </c>
      <c r="Z200" s="18" t="str">
        <f>IF(OR($B200="",T200=""),"",MAX(0,MIN(100,100*(Settings!$G$9-T200)/(Settings!$G$9-Settings!$F$9))))</f>
        <v/>
      </c>
      <c r="AA200" s="18" t="str">
        <f>IF(OR($B200="",J200=""),"",MAX(0,MIN(100,100*(Settings!$G$10-J200)/(Settings!$G$10-Settings!$F$10))))</f>
        <v/>
      </c>
      <c r="AB200" s="18" t="str">
        <f>IF(OR($B200="",K200=""),"",MAX(0,MIN(100,100*(Settings!$G$11-K200)/(Settings!$G$11-Settings!$F$11))))</f>
        <v/>
      </c>
      <c r="AC200" s="18" t="str">
        <f>IF(OR($B200="",U200=""),"",MAX(0,MIN(100,100*(Settings!$G$12-U200)/(Settings!$G$12-Settings!$F$12))))</f>
        <v/>
      </c>
      <c r="AD200" s="18" t="str">
        <f>IF(OR($B200="",V200=""),"",MAX(0,MIN(100,100*(Settings!$G$13-V200)/(Settings!$G$13-Settings!$F$13))))</f>
        <v/>
      </c>
      <c r="AE200" s="17" t="str">
        <f>IF($B200="","",IF((IF(ISNUMBER(W200),Settings!$H$6,0)+IF(ISNUMBER(X200),Settings!$H$7,0)+IF(ISNUMBER(Y200),Settings!$H$8,0)+IF(ISNUMBER(Z200),Settings!$H$9,0)+IF(ISNUMBER(AA200),Settings!$H$10,0)+IF(ISNUMBER(AB200),Settings!$H$11,0)+IF(ISNUMBER(AC200),Settings!$H$12,0)+IF(ISNUMBER(AD200),Settings!$H$13,0))=0,"",ROUND((IF(ISNUMBER(W200),W200*Settings!$H$6,0)+IF(ISNUMBER(X200),X200*Settings!$H$7,0)+IF(ISNUMBER(Y200),Y200*Settings!$H$8,0)+IF(ISNUMBER(Z200),Z200*Settings!$H$9,0)+IF(ISNUMBER(AA200),AA200*Settings!$H$10,0)+IF(ISNUMBER(AB200),AB200*Settings!$H$11,0)+IF(ISNUMBER(AC200),AC200*Settings!$H$12,0)+IF(ISNUMBER(AD200),AD200*Settings!$H$13,0))/(IF(ISNUMBER(W200),Settings!$H$6,0)+IF(ISNUMBER(X200),Settings!$H$7,0)+IF(ISNUMBER(Y200),Settings!$H$8,0)+IF(ISNUMBER(Z200),Settings!$H$9,0)+IF(ISNUMBER(AA200),Settings!$H$10,0)+IF(ISNUMBER(AB200),Settings!$H$11,0)+IF(ISNUMBER(AC200),Settings!$H$12,0)+IF(ISNUMBER(AD200),Settings!$H$13,0)),0)))</f>
        <v/>
      </c>
      <c r="AF200" s="16" t="str">
        <f>IF(AE200="","",IF(AE200&gt;=Settings!$D$18,"Green",IF(AE200&gt;=Settings!$D$19,"Amber","Red")))</f>
        <v/>
      </c>
      <c r="AG200" s="18" t="str">
        <f t="shared" si="26"/>
        <v/>
      </c>
      <c r="AH200" s="19" t="str">
        <f t="shared" si="27"/>
        <v/>
      </c>
      <c r="AI200" s="25"/>
    </row>
    <row r="201" spans="1:35" x14ac:dyDescent="0.2">
      <c r="A201" s="12"/>
      <c r="B201" s="30"/>
      <c r="C201" s="16" t="str">
        <f>IF($B201="","",IFERROR(INDEX(Settings!$D$24:$D$48,MATCH($B201,Settings!$C$24:$C$48,0)),""))</f>
        <v/>
      </c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20" t="str">
        <f t="shared" si="21"/>
        <v/>
      </c>
      <c r="S201" s="21" t="str">
        <f t="shared" si="22"/>
        <v/>
      </c>
      <c r="T201" s="21" t="str">
        <f t="shared" si="23"/>
        <v/>
      </c>
      <c r="U201" s="20" t="str">
        <f t="shared" si="24"/>
        <v/>
      </c>
      <c r="V201" s="20" t="str">
        <f t="shared" si="25"/>
        <v/>
      </c>
      <c r="W201" s="18" t="str">
        <f>IF(OR($B201="",E201=""),"",MAX(0,MIN(100,100*(Settings!$G$6-E201)/(Settings!$G$6-Settings!$F$6))))</f>
        <v/>
      </c>
      <c r="X201" s="18" t="str">
        <f>IF(OR($B201="",R201=""),"",MAX(0,MIN(100,100*(Settings!$G$7-R201)/(Settings!$G$7-Settings!$F$7))))</f>
        <v/>
      </c>
      <c r="Y201" s="18" t="str">
        <f>IF(OR($B201="",S201=""),"",MAX(0,MIN(100,100*(Settings!$G$8-S201)/(Settings!$G$8-Settings!$F$8))))</f>
        <v/>
      </c>
      <c r="Z201" s="18" t="str">
        <f>IF(OR($B201="",T201=""),"",MAX(0,MIN(100,100*(Settings!$G$9-T201)/(Settings!$G$9-Settings!$F$9))))</f>
        <v/>
      </c>
      <c r="AA201" s="18" t="str">
        <f>IF(OR($B201="",J201=""),"",MAX(0,MIN(100,100*(Settings!$G$10-J201)/(Settings!$G$10-Settings!$F$10))))</f>
        <v/>
      </c>
      <c r="AB201" s="18" t="str">
        <f>IF(OR($B201="",K201=""),"",MAX(0,MIN(100,100*(Settings!$G$11-K201)/(Settings!$G$11-Settings!$F$11))))</f>
        <v/>
      </c>
      <c r="AC201" s="18" t="str">
        <f>IF(OR($B201="",U201=""),"",MAX(0,MIN(100,100*(Settings!$G$12-U201)/(Settings!$G$12-Settings!$F$12))))</f>
        <v/>
      </c>
      <c r="AD201" s="18" t="str">
        <f>IF(OR($B201="",V201=""),"",MAX(0,MIN(100,100*(Settings!$G$13-V201)/(Settings!$G$13-Settings!$F$13))))</f>
        <v/>
      </c>
      <c r="AE201" s="17" t="str">
        <f>IF($B201="","",IF((IF(ISNUMBER(W201),Settings!$H$6,0)+IF(ISNUMBER(X201),Settings!$H$7,0)+IF(ISNUMBER(Y201),Settings!$H$8,0)+IF(ISNUMBER(Z201),Settings!$H$9,0)+IF(ISNUMBER(AA201),Settings!$H$10,0)+IF(ISNUMBER(AB201),Settings!$H$11,0)+IF(ISNUMBER(AC201),Settings!$H$12,0)+IF(ISNUMBER(AD201),Settings!$H$13,0))=0,"",ROUND((IF(ISNUMBER(W201),W201*Settings!$H$6,0)+IF(ISNUMBER(X201),X201*Settings!$H$7,0)+IF(ISNUMBER(Y201),Y201*Settings!$H$8,0)+IF(ISNUMBER(Z201),Z201*Settings!$H$9,0)+IF(ISNUMBER(AA201),AA201*Settings!$H$10,0)+IF(ISNUMBER(AB201),AB201*Settings!$H$11,0)+IF(ISNUMBER(AC201),AC201*Settings!$H$12,0)+IF(ISNUMBER(AD201),AD201*Settings!$H$13,0))/(IF(ISNUMBER(W201),Settings!$H$6,0)+IF(ISNUMBER(X201),Settings!$H$7,0)+IF(ISNUMBER(Y201),Settings!$H$8,0)+IF(ISNUMBER(Z201),Settings!$H$9,0)+IF(ISNUMBER(AA201),Settings!$H$10,0)+IF(ISNUMBER(AB201),Settings!$H$11,0)+IF(ISNUMBER(AC201),Settings!$H$12,0)+IF(ISNUMBER(AD201),Settings!$H$13,0)),0)))</f>
        <v/>
      </c>
      <c r="AF201" s="16" t="str">
        <f>IF(AE201="","",IF(AE201&gt;=Settings!$D$18,"Green",IF(AE201&gt;=Settings!$D$19,"Amber","Red")))</f>
        <v/>
      </c>
      <c r="AG201" s="18" t="str">
        <f t="shared" si="26"/>
        <v/>
      </c>
      <c r="AH201" s="19" t="str">
        <f t="shared" si="27"/>
        <v/>
      </c>
      <c r="AI201" s="25"/>
    </row>
    <row r="202" spans="1:35" x14ac:dyDescent="0.2">
      <c r="A202" s="12"/>
      <c r="B202" s="30"/>
      <c r="C202" s="16" t="str">
        <f>IF($B202="","",IFERROR(INDEX(Settings!$D$24:$D$48,MATCH($B202,Settings!$C$24:$C$48,0)),""))</f>
        <v/>
      </c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20" t="str">
        <f t="shared" si="21"/>
        <v/>
      </c>
      <c r="S202" s="21" t="str">
        <f t="shared" si="22"/>
        <v/>
      </c>
      <c r="T202" s="21" t="str">
        <f t="shared" si="23"/>
        <v/>
      </c>
      <c r="U202" s="20" t="str">
        <f t="shared" si="24"/>
        <v/>
      </c>
      <c r="V202" s="20" t="str">
        <f t="shared" si="25"/>
        <v/>
      </c>
      <c r="W202" s="18" t="str">
        <f>IF(OR($B202="",E202=""),"",MAX(0,MIN(100,100*(Settings!$G$6-E202)/(Settings!$G$6-Settings!$F$6))))</f>
        <v/>
      </c>
      <c r="X202" s="18" t="str">
        <f>IF(OR($B202="",R202=""),"",MAX(0,MIN(100,100*(Settings!$G$7-R202)/(Settings!$G$7-Settings!$F$7))))</f>
        <v/>
      </c>
      <c r="Y202" s="18" t="str">
        <f>IF(OR($B202="",S202=""),"",MAX(0,MIN(100,100*(Settings!$G$8-S202)/(Settings!$G$8-Settings!$F$8))))</f>
        <v/>
      </c>
      <c r="Z202" s="18" t="str">
        <f>IF(OR($B202="",T202=""),"",MAX(0,MIN(100,100*(Settings!$G$9-T202)/(Settings!$G$9-Settings!$F$9))))</f>
        <v/>
      </c>
      <c r="AA202" s="18" t="str">
        <f>IF(OR($B202="",J202=""),"",MAX(0,MIN(100,100*(Settings!$G$10-J202)/(Settings!$G$10-Settings!$F$10))))</f>
        <v/>
      </c>
      <c r="AB202" s="18" t="str">
        <f>IF(OR($B202="",K202=""),"",MAX(0,MIN(100,100*(Settings!$G$11-K202)/(Settings!$G$11-Settings!$F$11))))</f>
        <v/>
      </c>
      <c r="AC202" s="18" t="str">
        <f>IF(OR($B202="",U202=""),"",MAX(0,MIN(100,100*(Settings!$G$12-U202)/(Settings!$G$12-Settings!$F$12))))</f>
        <v/>
      </c>
      <c r="AD202" s="18" t="str">
        <f>IF(OR($B202="",V202=""),"",MAX(0,MIN(100,100*(Settings!$G$13-V202)/(Settings!$G$13-Settings!$F$13))))</f>
        <v/>
      </c>
      <c r="AE202" s="17" t="str">
        <f>IF($B202="","",IF((IF(ISNUMBER(W202),Settings!$H$6,0)+IF(ISNUMBER(X202),Settings!$H$7,0)+IF(ISNUMBER(Y202),Settings!$H$8,0)+IF(ISNUMBER(Z202),Settings!$H$9,0)+IF(ISNUMBER(AA202),Settings!$H$10,0)+IF(ISNUMBER(AB202),Settings!$H$11,0)+IF(ISNUMBER(AC202),Settings!$H$12,0)+IF(ISNUMBER(AD202),Settings!$H$13,0))=0,"",ROUND((IF(ISNUMBER(W202),W202*Settings!$H$6,0)+IF(ISNUMBER(X202),X202*Settings!$H$7,0)+IF(ISNUMBER(Y202),Y202*Settings!$H$8,0)+IF(ISNUMBER(Z202),Z202*Settings!$H$9,0)+IF(ISNUMBER(AA202),AA202*Settings!$H$10,0)+IF(ISNUMBER(AB202),AB202*Settings!$H$11,0)+IF(ISNUMBER(AC202),AC202*Settings!$H$12,0)+IF(ISNUMBER(AD202),AD202*Settings!$H$13,0))/(IF(ISNUMBER(W202),Settings!$H$6,0)+IF(ISNUMBER(X202),Settings!$H$7,0)+IF(ISNUMBER(Y202),Settings!$H$8,0)+IF(ISNUMBER(Z202),Settings!$H$9,0)+IF(ISNUMBER(AA202),Settings!$H$10,0)+IF(ISNUMBER(AB202),Settings!$H$11,0)+IF(ISNUMBER(AC202),Settings!$H$12,0)+IF(ISNUMBER(AD202),Settings!$H$13,0)),0)))</f>
        <v/>
      </c>
      <c r="AF202" s="16" t="str">
        <f>IF(AE202="","",IF(AE202&gt;=Settings!$D$18,"Green",IF(AE202&gt;=Settings!$D$19,"Amber","Red")))</f>
        <v/>
      </c>
      <c r="AG202" s="18" t="str">
        <f t="shared" si="26"/>
        <v/>
      </c>
      <c r="AH202" s="19" t="str">
        <f t="shared" si="27"/>
        <v/>
      </c>
      <c r="AI202" s="25"/>
    </row>
    <row r="203" spans="1:35" x14ac:dyDescent="0.2">
      <c r="A203" s="12"/>
      <c r="B203" s="30"/>
      <c r="C203" s="16" t="str">
        <f>IF($B203="","",IFERROR(INDEX(Settings!$D$24:$D$48,MATCH($B203,Settings!$C$24:$C$48,0)),""))</f>
        <v/>
      </c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20" t="str">
        <f t="shared" si="21"/>
        <v/>
      </c>
      <c r="S203" s="21" t="str">
        <f t="shared" si="22"/>
        <v/>
      </c>
      <c r="T203" s="21" t="str">
        <f t="shared" si="23"/>
        <v/>
      </c>
      <c r="U203" s="20" t="str">
        <f t="shared" si="24"/>
        <v/>
      </c>
      <c r="V203" s="20" t="str">
        <f t="shared" si="25"/>
        <v/>
      </c>
      <c r="W203" s="18" t="str">
        <f>IF(OR($B203="",E203=""),"",MAX(0,MIN(100,100*(Settings!$G$6-E203)/(Settings!$G$6-Settings!$F$6))))</f>
        <v/>
      </c>
      <c r="X203" s="18" t="str">
        <f>IF(OR($B203="",R203=""),"",MAX(0,MIN(100,100*(Settings!$G$7-R203)/(Settings!$G$7-Settings!$F$7))))</f>
        <v/>
      </c>
      <c r="Y203" s="18" t="str">
        <f>IF(OR($B203="",S203=""),"",MAX(0,MIN(100,100*(Settings!$G$8-S203)/(Settings!$G$8-Settings!$F$8))))</f>
        <v/>
      </c>
      <c r="Z203" s="18" t="str">
        <f>IF(OR($B203="",T203=""),"",MAX(0,MIN(100,100*(Settings!$G$9-T203)/(Settings!$G$9-Settings!$F$9))))</f>
        <v/>
      </c>
      <c r="AA203" s="18" t="str">
        <f>IF(OR($B203="",J203=""),"",MAX(0,MIN(100,100*(Settings!$G$10-J203)/(Settings!$G$10-Settings!$F$10))))</f>
        <v/>
      </c>
      <c r="AB203" s="18" t="str">
        <f>IF(OR($B203="",K203=""),"",MAX(0,MIN(100,100*(Settings!$G$11-K203)/(Settings!$G$11-Settings!$F$11))))</f>
        <v/>
      </c>
      <c r="AC203" s="18" t="str">
        <f>IF(OR($B203="",U203=""),"",MAX(0,MIN(100,100*(Settings!$G$12-U203)/(Settings!$G$12-Settings!$F$12))))</f>
        <v/>
      </c>
      <c r="AD203" s="18" t="str">
        <f>IF(OR($B203="",V203=""),"",MAX(0,MIN(100,100*(Settings!$G$13-V203)/(Settings!$G$13-Settings!$F$13))))</f>
        <v/>
      </c>
      <c r="AE203" s="17" t="str">
        <f>IF($B203="","",IF((IF(ISNUMBER(W203),Settings!$H$6,0)+IF(ISNUMBER(X203),Settings!$H$7,0)+IF(ISNUMBER(Y203),Settings!$H$8,0)+IF(ISNUMBER(Z203),Settings!$H$9,0)+IF(ISNUMBER(AA203),Settings!$H$10,0)+IF(ISNUMBER(AB203),Settings!$H$11,0)+IF(ISNUMBER(AC203),Settings!$H$12,0)+IF(ISNUMBER(AD203),Settings!$H$13,0))=0,"",ROUND((IF(ISNUMBER(W203),W203*Settings!$H$6,0)+IF(ISNUMBER(X203),X203*Settings!$H$7,0)+IF(ISNUMBER(Y203),Y203*Settings!$H$8,0)+IF(ISNUMBER(Z203),Z203*Settings!$H$9,0)+IF(ISNUMBER(AA203),AA203*Settings!$H$10,0)+IF(ISNUMBER(AB203),AB203*Settings!$H$11,0)+IF(ISNUMBER(AC203),AC203*Settings!$H$12,0)+IF(ISNUMBER(AD203),AD203*Settings!$H$13,0))/(IF(ISNUMBER(W203),Settings!$H$6,0)+IF(ISNUMBER(X203),Settings!$H$7,0)+IF(ISNUMBER(Y203),Settings!$H$8,0)+IF(ISNUMBER(Z203),Settings!$H$9,0)+IF(ISNUMBER(AA203),Settings!$H$10,0)+IF(ISNUMBER(AB203),Settings!$H$11,0)+IF(ISNUMBER(AC203),Settings!$H$12,0)+IF(ISNUMBER(AD203),Settings!$H$13,0)),0)))</f>
        <v/>
      </c>
      <c r="AF203" s="16" t="str">
        <f>IF(AE203="","",IF(AE203&gt;=Settings!$D$18,"Green",IF(AE203&gt;=Settings!$D$19,"Amber","Red")))</f>
        <v/>
      </c>
      <c r="AG203" s="18" t="str">
        <f t="shared" si="26"/>
        <v/>
      </c>
      <c r="AH203" s="19" t="str">
        <f t="shared" si="27"/>
        <v/>
      </c>
      <c r="AI203" s="25"/>
    </row>
    <row r="204" spans="1:35" x14ac:dyDescent="0.2">
      <c r="A204" s="12"/>
      <c r="B204" s="30"/>
      <c r="C204" s="16" t="str">
        <f>IF($B204="","",IFERROR(INDEX(Settings!$D$24:$D$48,MATCH($B204,Settings!$C$24:$C$48,0)),""))</f>
        <v/>
      </c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20" t="str">
        <f t="shared" si="21"/>
        <v/>
      </c>
      <c r="S204" s="21" t="str">
        <f t="shared" si="22"/>
        <v/>
      </c>
      <c r="T204" s="21" t="str">
        <f t="shared" si="23"/>
        <v/>
      </c>
      <c r="U204" s="20" t="str">
        <f t="shared" si="24"/>
        <v/>
      </c>
      <c r="V204" s="20" t="str">
        <f t="shared" si="25"/>
        <v/>
      </c>
      <c r="W204" s="18" t="str">
        <f>IF(OR($B204="",E204=""),"",MAX(0,MIN(100,100*(Settings!$G$6-E204)/(Settings!$G$6-Settings!$F$6))))</f>
        <v/>
      </c>
      <c r="X204" s="18" t="str">
        <f>IF(OR($B204="",R204=""),"",MAX(0,MIN(100,100*(Settings!$G$7-R204)/(Settings!$G$7-Settings!$F$7))))</f>
        <v/>
      </c>
      <c r="Y204" s="18" t="str">
        <f>IF(OR($B204="",S204=""),"",MAX(0,MIN(100,100*(Settings!$G$8-S204)/(Settings!$G$8-Settings!$F$8))))</f>
        <v/>
      </c>
      <c r="Z204" s="18" t="str">
        <f>IF(OR($B204="",T204=""),"",MAX(0,MIN(100,100*(Settings!$G$9-T204)/(Settings!$G$9-Settings!$F$9))))</f>
        <v/>
      </c>
      <c r="AA204" s="18" t="str">
        <f>IF(OR($B204="",J204=""),"",MAX(0,MIN(100,100*(Settings!$G$10-J204)/(Settings!$G$10-Settings!$F$10))))</f>
        <v/>
      </c>
      <c r="AB204" s="18" t="str">
        <f>IF(OR($B204="",K204=""),"",MAX(0,MIN(100,100*(Settings!$G$11-K204)/(Settings!$G$11-Settings!$F$11))))</f>
        <v/>
      </c>
      <c r="AC204" s="18" t="str">
        <f>IF(OR($B204="",U204=""),"",MAX(0,MIN(100,100*(Settings!$G$12-U204)/(Settings!$G$12-Settings!$F$12))))</f>
        <v/>
      </c>
      <c r="AD204" s="18" t="str">
        <f>IF(OR($B204="",V204=""),"",MAX(0,MIN(100,100*(Settings!$G$13-V204)/(Settings!$G$13-Settings!$F$13))))</f>
        <v/>
      </c>
      <c r="AE204" s="17" t="str">
        <f>IF($B204="","",IF((IF(ISNUMBER(W204),Settings!$H$6,0)+IF(ISNUMBER(X204),Settings!$H$7,0)+IF(ISNUMBER(Y204),Settings!$H$8,0)+IF(ISNUMBER(Z204),Settings!$H$9,0)+IF(ISNUMBER(AA204),Settings!$H$10,0)+IF(ISNUMBER(AB204),Settings!$H$11,0)+IF(ISNUMBER(AC204),Settings!$H$12,0)+IF(ISNUMBER(AD204),Settings!$H$13,0))=0,"",ROUND((IF(ISNUMBER(W204),W204*Settings!$H$6,0)+IF(ISNUMBER(X204),X204*Settings!$H$7,0)+IF(ISNUMBER(Y204),Y204*Settings!$H$8,0)+IF(ISNUMBER(Z204),Z204*Settings!$H$9,0)+IF(ISNUMBER(AA204),AA204*Settings!$H$10,0)+IF(ISNUMBER(AB204),AB204*Settings!$H$11,0)+IF(ISNUMBER(AC204),AC204*Settings!$H$12,0)+IF(ISNUMBER(AD204),AD204*Settings!$H$13,0))/(IF(ISNUMBER(W204),Settings!$H$6,0)+IF(ISNUMBER(X204),Settings!$H$7,0)+IF(ISNUMBER(Y204),Settings!$H$8,0)+IF(ISNUMBER(Z204),Settings!$H$9,0)+IF(ISNUMBER(AA204),Settings!$H$10,0)+IF(ISNUMBER(AB204),Settings!$H$11,0)+IF(ISNUMBER(AC204),Settings!$H$12,0)+IF(ISNUMBER(AD204),Settings!$H$13,0)),0)))</f>
        <v/>
      </c>
      <c r="AF204" s="16" t="str">
        <f>IF(AE204="","",IF(AE204&gt;=Settings!$D$18,"Green",IF(AE204&gt;=Settings!$D$19,"Amber","Red")))</f>
        <v/>
      </c>
      <c r="AG204" s="18" t="str">
        <f t="shared" si="26"/>
        <v/>
      </c>
      <c r="AH204" s="19" t="str">
        <f t="shared" si="27"/>
        <v/>
      </c>
      <c r="AI204" s="25"/>
    </row>
    <row r="205" spans="1:35" x14ac:dyDescent="0.2">
      <c r="A205" s="12"/>
      <c r="B205" s="30"/>
      <c r="C205" s="16" t="str">
        <f>IF($B205="","",IFERROR(INDEX(Settings!$D$24:$D$48,MATCH($B205,Settings!$C$24:$C$48,0)),""))</f>
        <v/>
      </c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20" t="str">
        <f t="shared" si="21"/>
        <v/>
      </c>
      <c r="S205" s="21" t="str">
        <f t="shared" si="22"/>
        <v/>
      </c>
      <c r="T205" s="21" t="str">
        <f t="shared" si="23"/>
        <v/>
      </c>
      <c r="U205" s="20" t="str">
        <f t="shared" si="24"/>
        <v/>
      </c>
      <c r="V205" s="20" t="str">
        <f t="shared" si="25"/>
        <v/>
      </c>
      <c r="W205" s="18" t="str">
        <f>IF(OR($B205="",E205=""),"",MAX(0,MIN(100,100*(Settings!$G$6-E205)/(Settings!$G$6-Settings!$F$6))))</f>
        <v/>
      </c>
      <c r="X205" s="18" t="str">
        <f>IF(OR($B205="",R205=""),"",MAX(0,MIN(100,100*(Settings!$G$7-R205)/(Settings!$G$7-Settings!$F$7))))</f>
        <v/>
      </c>
      <c r="Y205" s="18" t="str">
        <f>IF(OR($B205="",S205=""),"",MAX(0,MIN(100,100*(Settings!$G$8-S205)/(Settings!$G$8-Settings!$F$8))))</f>
        <v/>
      </c>
      <c r="Z205" s="18" t="str">
        <f>IF(OR($B205="",T205=""),"",MAX(0,MIN(100,100*(Settings!$G$9-T205)/(Settings!$G$9-Settings!$F$9))))</f>
        <v/>
      </c>
      <c r="AA205" s="18" t="str">
        <f>IF(OR($B205="",J205=""),"",MAX(0,MIN(100,100*(Settings!$G$10-J205)/(Settings!$G$10-Settings!$F$10))))</f>
        <v/>
      </c>
      <c r="AB205" s="18" t="str">
        <f>IF(OR($B205="",K205=""),"",MAX(0,MIN(100,100*(Settings!$G$11-K205)/(Settings!$G$11-Settings!$F$11))))</f>
        <v/>
      </c>
      <c r="AC205" s="18" t="str">
        <f>IF(OR($B205="",U205=""),"",MAX(0,MIN(100,100*(Settings!$G$12-U205)/(Settings!$G$12-Settings!$F$12))))</f>
        <v/>
      </c>
      <c r="AD205" s="18" t="str">
        <f>IF(OR($B205="",V205=""),"",MAX(0,MIN(100,100*(Settings!$G$13-V205)/(Settings!$G$13-Settings!$F$13))))</f>
        <v/>
      </c>
      <c r="AE205" s="17" t="str">
        <f>IF($B205="","",IF((IF(ISNUMBER(W205),Settings!$H$6,0)+IF(ISNUMBER(X205),Settings!$H$7,0)+IF(ISNUMBER(Y205),Settings!$H$8,0)+IF(ISNUMBER(Z205),Settings!$H$9,0)+IF(ISNUMBER(AA205),Settings!$H$10,0)+IF(ISNUMBER(AB205),Settings!$H$11,0)+IF(ISNUMBER(AC205),Settings!$H$12,0)+IF(ISNUMBER(AD205),Settings!$H$13,0))=0,"",ROUND((IF(ISNUMBER(W205),W205*Settings!$H$6,0)+IF(ISNUMBER(X205),X205*Settings!$H$7,0)+IF(ISNUMBER(Y205),Y205*Settings!$H$8,0)+IF(ISNUMBER(Z205),Z205*Settings!$H$9,0)+IF(ISNUMBER(AA205),AA205*Settings!$H$10,0)+IF(ISNUMBER(AB205),AB205*Settings!$H$11,0)+IF(ISNUMBER(AC205),AC205*Settings!$H$12,0)+IF(ISNUMBER(AD205),AD205*Settings!$H$13,0))/(IF(ISNUMBER(W205),Settings!$H$6,0)+IF(ISNUMBER(X205),Settings!$H$7,0)+IF(ISNUMBER(Y205),Settings!$H$8,0)+IF(ISNUMBER(Z205),Settings!$H$9,0)+IF(ISNUMBER(AA205),Settings!$H$10,0)+IF(ISNUMBER(AB205),Settings!$H$11,0)+IF(ISNUMBER(AC205),Settings!$H$12,0)+IF(ISNUMBER(AD205),Settings!$H$13,0)),0)))</f>
        <v/>
      </c>
      <c r="AF205" s="16" t="str">
        <f>IF(AE205="","",IF(AE205&gt;=Settings!$D$18,"Green",IF(AE205&gt;=Settings!$D$19,"Amber","Red")))</f>
        <v/>
      </c>
      <c r="AG205" s="18" t="str">
        <f t="shared" si="26"/>
        <v/>
      </c>
      <c r="AH205" s="19" t="str">
        <f t="shared" si="27"/>
        <v/>
      </c>
      <c r="AI205" s="25"/>
    </row>
    <row r="206" spans="1:35" x14ac:dyDescent="0.2">
      <c r="A206" s="12"/>
      <c r="B206" s="30"/>
      <c r="C206" s="16" t="str">
        <f>IF($B206="","",IFERROR(INDEX(Settings!$D$24:$D$48,MATCH($B206,Settings!$C$24:$C$48,0)),""))</f>
        <v/>
      </c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20" t="str">
        <f t="shared" si="21"/>
        <v/>
      </c>
      <c r="S206" s="21" t="str">
        <f t="shared" si="22"/>
        <v/>
      </c>
      <c r="T206" s="21" t="str">
        <f t="shared" si="23"/>
        <v/>
      </c>
      <c r="U206" s="20" t="str">
        <f t="shared" si="24"/>
        <v/>
      </c>
      <c r="V206" s="20" t="str">
        <f t="shared" si="25"/>
        <v/>
      </c>
      <c r="W206" s="18" t="str">
        <f>IF(OR($B206="",E206=""),"",MAX(0,MIN(100,100*(Settings!$G$6-E206)/(Settings!$G$6-Settings!$F$6))))</f>
        <v/>
      </c>
      <c r="X206" s="18" t="str">
        <f>IF(OR($B206="",R206=""),"",MAX(0,MIN(100,100*(Settings!$G$7-R206)/(Settings!$G$7-Settings!$F$7))))</f>
        <v/>
      </c>
      <c r="Y206" s="18" t="str">
        <f>IF(OR($B206="",S206=""),"",MAX(0,MIN(100,100*(Settings!$G$8-S206)/(Settings!$G$8-Settings!$F$8))))</f>
        <v/>
      </c>
      <c r="Z206" s="18" t="str">
        <f>IF(OR($B206="",T206=""),"",MAX(0,MIN(100,100*(Settings!$G$9-T206)/(Settings!$G$9-Settings!$F$9))))</f>
        <v/>
      </c>
      <c r="AA206" s="18" t="str">
        <f>IF(OR($B206="",J206=""),"",MAX(0,MIN(100,100*(Settings!$G$10-J206)/(Settings!$G$10-Settings!$F$10))))</f>
        <v/>
      </c>
      <c r="AB206" s="18" t="str">
        <f>IF(OR($B206="",K206=""),"",MAX(0,MIN(100,100*(Settings!$G$11-K206)/(Settings!$G$11-Settings!$F$11))))</f>
        <v/>
      </c>
      <c r="AC206" s="18" t="str">
        <f>IF(OR($B206="",U206=""),"",MAX(0,MIN(100,100*(Settings!$G$12-U206)/(Settings!$G$12-Settings!$F$12))))</f>
        <v/>
      </c>
      <c r="AD206" s="18" t="str">
        <f>IF(OR($B206="",V206=""),"",MAX(0,MIN(100,100*(Settings!$G$13-V206)/(Settings!$G$13-Settings!$F$13))))</f>
        <v/>
      </c>
      <c r="AE206" s="17" t="str">
        <f>IF($B206="","",IF((IF(ISNUMBER(W206),Settings!$H$6,0)+IF(ISNUMBER(X206),Settings!$H$7,0)+IF(ISNUMBER(Y206),Settings!$H$8,0)+IF(ISNUMBER(Z206),Settings!$H$9,0)+IF(ISNUMBER(AA206),Settings!$H$10,0)+IF(ISNUMBER(AB206),Settings!$H$11,0)+IF(ISNUMBER(AC206),Settings!$H$12,0)+IF(ISNUMBER(AD206),Settings!$H$13,0))=0,"",ROUND((IF(ISNUMBER(W206),W206*Settings!$H$6,0)+IF(ISNUMBER(X206),X206*Settings!$H$7,0)+IF(ISNUMBER(Y206),Y206*Settings!$H$8,0)+IF(ISNUMBER(Z206),Z206*Settings!$H$9,0)+IF(ISNUMBER(AA206),AA206*Settings!$H$10,0)+IF(ISNUMBER(AB206),AB206*Settings!$H$11,0)+IF(ISNUMBER(AC206),AC206*Settings!$H$12,0)+IF(ISNUMBER(AD206),AD206*Settings!$H$13,0))/(IF(ISNUMBER(W206),Settings!$H$6,0)+IF(ISNUMBER(X206),Settings!$H$7,0)+IF(ISNUMBER(Y206),Settings!$H$8,0)+IF(ISNUMBER(Z206),Settings!$H$9,0)+IF(ISNUMBER(AA206),Settings!$H$10,0)+IF(ISNUMBER(AB206),Settings!$H$11,0)+IF(ISNUMBER(AC206),Settings!$H$12,0)+IF(ISNUMBER(AD206),Settings!$H$13,0)),0)))</f>
        <v/>
      </c>
      <c r="AF206" s="16" t="str">
        <f>IF(AE206="","",IF(AE206&gt;=Settings!$D$18,"Green",IF(AE206&gt;=Settings!$D$19,"Amber","Red")))</f>
        <v/>
      </c>
      <c r="AG206" s="18" t="str">
        <f t="shared" si="26"/>
        <v/>
      </c>
      <c r="AH206" s="19" t="str">
        <f t="shared" si="27"/>
        <v/>
      </c>
      <c r="AI206" s="25"/>
    </row>
    <row r="207" spans="1:35" x14ac:dyDescent="0.2">
      <c r="A207" s="12"/>
      <c r="B207" s="30"/>
      <c r="C207" s="16" t="str">
        <f>IF($B207="","",IFERROR(INDEX(Settings!$D$24:$D$48,MATCH($B207,Settings!$C$24:$C$48,0)),""))</f>
        <v/>
      </c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20" t="str">
        <f t="shared" si="21"/>
        <v/>
      </c>
      <c r="S207" s="21" t="str">
        <f t="shared" si="22"/>
        <v/>
      </c>
      <c r="T207" s="21" t="str">
        <f t="shared" si="23"/>
        <v/>
      </c>
      <c r="U207" s="20" t="str">
        <f t="shared" si="24"/>
        <v/>
      </c>
      <c r="V207" s="20" t="str">
        <f t="shared" si="25"/>
        <v/>
      </c>
      <c r="W207" s="18" t="str">
        <f>IF(OR($B207="",E207=""),"",MAX(0,MIN(100,100*(Settings!$G$6-E207)/(Settings!$G$6-Settings!$F$6))))</f>
        <v/>
      </c>
      <c r="X207" s="18" t="str">
        <f>IF(OR($B207="",R207=""),"",MAX(0,MIN(100,100*(Settings!$G$7-R207)/(Settings!$G$7-Settings!$F$7))))</f>
        <v/>
      </c>
      <c r="Y207" s="18" t="str">
        <f>IF(OR($B207="",S207=""),"",MAX(0,MIN(100,100*(Settings!$G$8-S207)/(Settings!$G$8-Settings!$F$8))))</f>
        <v/>
      </c>
      <c r="Z207" s="18" t="str">
        <f>IF(OR($B207="",T207=""),"",MAX(0,MIN(100,100*(Settings!$G$9-T207)/(Settings!$G$9-Settings!$F$9))))</f>
        <v/>
      </c>
      <c r="AA207" s="18" t="str">
        <f>IF(OR($B207="",J207=""),"",MAX(0,MIN(100,100*(Settings!$G$10-J207)/(Settings!$G$10-Settings!$F$10))))</f>
        <v/>
      </c>
      <c r="AB207" s="18" t="str">
        <f>IF(OR($B207="",K207=""),"",MAX(0,MIN(100,100*(Settings!$G$11-K207)/(Settings!$G$11-Settings!$F$11))))</f>
        <v/>
      </c>
      <c r="AC207" s="18" t="str">
        <f>IF(OR($B207="",U207=""),"",MAX(0,MIN(100,100*(Settings!$G$12-U207)/(Settings!$G$12-Settings!$F$12))))</f>
        <v/>
      </c>
      <c r="AD207" s="18" t="str">
        <f>IF(OR($B207="",V207=""),"",MAX(0,MIN(100,100*(Settings!$G$13-V207)/(Settings!$G$13-Settings!$F$13))))</f>
        <v/>
      </c>
      <c r="AE207" s="17" t="str">
        <f>IF($B207="","",IF((IF(ISNUMBER(W207),Settings!$H$6,0)+IF(ISNUMBER(X207),Settings!$H$7,0)+IF(ISNUMBER(Y207),Settings!$H$8,0)+IF(ISNUMBER(Z207),Settings!$H$9,0)+IF(ISNUMBER(AA207),Settings!$H$10,0)+IF(ISNUMBER(AB207),Settings!$H$11,0)+IF(ISNUMBER(AC207),Settings!$H$12,0)+IF(ISNUMBER(AD207),Settings!$H$13,0))=0,"",ROUND((IF(ISNUMBER(W207),W207*Settings!$H$6,0)+IF(ISNUMBER(X207),X207*Settings!$H$7,0)+IF(ISNUMBER(Y207),Y207*Settings!$H$8,0)+IF(ISNUMBER(Z207),Z207*Settings!$H$9,0)+IF(ISNUMBER(AA207),AA207*Settings!$H$10,0)+IF(ISNUMBER(AB207),AB207*Settings!$H$11,0)+IF(ISNUMBER(AC207),AC207*Settings!$H$12,0)+IF(ISNUMBER(AD207),AD207*Settings!$H$13,0))/(IF(ISNUMBER(W207),Settings!$H$6,0)+IF(ISNUMBER(X207),Settings!$H$7,0)+IF(ISNUMBER(Y207),Settings!$H$8,0)+IF(ISNUMBER(Z207),Settings!$H$9,0)+IF(ISNUMBER(AA207),Settings!$H$10,0)+IF(ISNUMBER(AB207),Settings!$H$11,0)+IF(ISNUMBER(AC207),Settings!$H$12,0)+IF(ISNUMBER(AD207),Settings!$H$13,0)),0)))</f>
        <v/>
      </c>
      <c r="AF207" s="16" t="str">
        <f>IF(AE207="","",IF(AE207&gt;=Settings!$D$18,"Green",IF(AE207&gt;=Settings!$D$19,"Amber","Red")))</f>
        <v/>
      </c>
      <c r="AG207" s="18" t="str">
        <f t="shared" si="26"/>
        <v/>
      </c>
      <c r="AH207" s="19" t="str">
        <f t="shared" si="27"/>
        <v/>
      </c>
      <c r="AI207" s="25"/>
    </row>
    <row r="208" spans="1:35" x14ac:dyDescent="0.2">
      <c r="A208" s="12"/>
      <c r="B208" s="30"/>
      <c r="C208" s="16" t="str">
        <f>IF($B208="","",IFERROR(INDEX(Settings!$D$24:$D$48,MATCH($B208,Settings!$C$24:$C$48,0)),""))</f>
        <v/>
      </c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20" t="str">
        <f t="shared" si="21"/>
        <v/>
      </c>
      <c r="S208" s="21" t="str">
        <f t="shared" si="22"/>
        <v/>
      </c>
      <c r="T208" s="21" t="str">
        <f t="shared" si="23"/>
        <v/>
      </c>
      <c r="U208" s="20" t="str">
        <f t="shared" si="24"/>
        <v/>
      </c>
      <c r="V208" s="20" t="str">
        <f t="shared" si="25"/>
        <v/>
      </c>
      <c r="W208" s="18" t="str">
        <f>IF(OR($B208="",E208=""),"",MAX(0,MIN(100,100*(Settings!$G$6-E208)/(Settings!$G$6-Settings!$F$6))))</f>
        <v/>
      </c>
      <c r="X208" s="18" t="str">
        <f>IF(OR($B208="",R208=""),"",MAX(0,MIN(100,100*(Settings!$G$7-R208)/(Settings!$G$7-Settings!$F$7))))</f>
        <v/>
      </c>
      <c r="Y208" s="18" t="str">
        <f>IF(OR($B208="",S208=""),"",MAX(0,MIN(100,100*(Settings!$G$8-S208)/(Settings!$G$8-Settings!$F$8))))</f>
        <v/>
      </c>
      <c r="Z208" s="18" t="str">
        <f>IF(OR($B208="",T208=""),"",MAX(0,MIN(100,100*(Settings!$G$9-T208)/(Settings!$G$9-Settings!$F$9))))</f>
        <v/>
      </c>
      <c r="AA208" s="18" t="str">
        <f>IF(OR($B208="",J208=""),"",MAX(0,MIN(100,100*(Settings!$G$10-J208)/(Settings!$G$10-Settings!$F$10))))</f>
        <v/>
      </c>
      <c r="AB208" s="18" t="str">
        <f>IF(OR($B208="",K208=""),"",MAX(0,MIN(100,100*(Settings!$G$11-K208)/(Settings!$G$11-Settings!$F$11))))</f>
        <v/>
      </c>
      <c r="AC208" s="18" t="str">
        <f>IF(OR($B208="",U208=""),"",MAX(0,MIN(100,100*(Settings!$G$12-U208)/(Settings!$G$12-Settings!$F$12))))</f>
        <v/>
      </c>
      <c r="AD208" s="18" t="str">
        <f>IF(OR($B208="",V208=""),"",MAX(0,MIN(100,100*(Settings!$G$13-V208)/(Settings!$G$13-Settings!$F$13))))</f>
        <v/>
      </c>
      <c r="AE208" s="17" t="str">
        <f>IF($B208="","",IF((IF(ISNUMBER(W208),Settings!$H$6,0)+IF(ISNUMBER(X208),Settings!$H$7,0)+IF(ISNUMBER(Y208),Settings!$H$8,0)+IF(ISNUMBER(Z208),Settings!$H$9,0)+IF(ISNUMBER(AA208),Settings!$H$10,0)+IF(ISNUMBER(AB208),Settings!$H$11,0)+IF(ISNUMBER(AC208),Settings!$H$12,0)+IF(ISNUMBER(AD208),Settings!$H$13,0))=0,"",ROUND((IF(ISNUMBER(W208),W208*Settings!$H$6,0)+IF(ISNUMBER(X208),X208*Settings!$H$7,0)+IF(ISNUMBER(Y208),Y208*Settings!$H$8,0)+IF(ISNUMBER(Z208),Z208*Settings!$H$9,0)+IF(ISNUMBER(AA208),AA208*Settings!$H$10,0)+IF(ISNUMBER(AB208),AB208*Settings!$H$11,0)+IF(ISNUMBER(AC208),AC208*Settings!$H$12,0)+IF(ISNUMBER(AD208),AD208*Settings!$H$13,0))/(IF(ISNUMBER(W208),Settings!$H$6,0)+IF(ISNUMBER(X208),Settings!$H$7,0)+IF(ISNUMBER(Y208),Settings!$H$8,0)+IF(ISNUMBER(Z208),Settings!$H$9,0)+IF(ISNUMBER(AA208),Settings!$H$10,0)+IF(ISNUMBER(AB208),Settings!$H$11,0)+IF(ISNUMBER(AC208),Settings!$H$12,0)+IF(ISNUMBER(AD208),Settings!$H$13,0)),0)))</f>
        <v/>
      </c>
      <c r="AF208" s="16" t="str">
        <f>IF(AE208="","",IF(AE208&gt;=Settings!$D$18,"Green",IF(AE208&gt;=Settings!$D$19,"Amber","Red")))</f>
        <v/>
      </c>
      <c r="AG208" s="18" t="str">
        <f t="shared" si="26"/>
        <v/>
      </c>
      <c r="AH208" s="19" t="str">
        <f t="shared" si="27"/>
        <v/>
      </c>
      <c r="AI208" s="25"/>
    </row>
    <row r="209" spans="1:35" x14ac:dyDescent="0.2">
      <c r="A209" s="12"/>
      <c r="B209" s="30"/>
      <c r="C209" s="16" t="str">
        <f>IF($B209="","",IFERROR(INDEX(Settings!$D$24:$D$48,MATCH($B209,Settings!$C$24:$C$48,0)),""))</f>
        <v/>
      </c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20" t="str">
        <f t="shared" si="21"/>
        <v/>
      </c>
      <c r="S209" s="21" t="str">
        <f t="shared" si="22"/>
        <v/>
      </c>
      <c r="T209" s="21" t="str">
        <f t="shared" si="23"/>
        <v/>
      </c>
      <c r="U209" s="20" t="str">
        <f t="shared" si="24"/>
        <v/>
      </c>
      <c r="V209" s="20" t="str">
        <f t="shared" si="25"/>
        <v/>
      </c>
      <c r="W209" s="18" t="str">
        <f>IF(OR($B209="",E209=""),"",MAX(0,MIN(100,100*(Settings!$G$6-E209)/(Settings!$G$6-Settings!$F$6))))</f>
        <v/>
      </c>
      <c r="X209" s="18" t="str">
        <f>IF(OR($B209="",R209=""),"",MAX(0,MIN(100,100*(Settings!$G$7-R209)/(Settings!$G$7-Settings!$F$7))))</f>
        <v/>
      </c>
      <c r="Y209" s="18" t="str">
        <f>IF(OR($B209="",S209=""),"",MAX(0,MIN(100,100*(Settings!$G$8-S209)/(Settings!$G$8-Settings!$F$8))))</f>
        <v/>
      </c>
      <c r="Z209" s="18" t="str">
        <f>IF(OR($B209="",T209=""),"",MAX(0,MIN(100,100*(Settings!$G$9-T209)/(Settings!$G$9-Settings!$F$9))))</f>
        <v/>
      </c>
      <c r="AA209" s="18" t="str">
        <f>IF(OR($B209="",J209=""),"",MAX(0,MIN(100,100*(Settings!$G$10-J209)/(Settings!$G$10-Settings!$F$10))))</f>
        <v/>
      </c>
      <c r="AB209" s="18" t="str">
        <f>IF(OR($B209="",K209=""),"",MAX(0,MIN(100,100*(Settings!$G$11-K209)/(Settings!$G$11-Settings!$F$11))))</f>
        <v/>
      </c>
      <c r="AC209" s="18" t="str">
        <f>IF(OR($B209="",U209=""),"",MAX(0,MIN(100,100*(Settings!$G$12-U209)/(Settings!$G$12-Settings!$F$12))))</f>
        <v/>
      </c>
      <c r="AD209" s="18" t="str">
        <f>IF(OR($B209="",V209=""),"",MAX(0,MIN(100,100*(Settings!$G$13-V209)/(Settings!$G$13-Settings!$F$13))))</f>
        <v/>
      </c>
      <c r="AE209" s="17" t="str">
        <f>IF($B209="","",IF((IF(ISNUMBER(W209),Settings!$H$6,0)+IF(ISNUMBER(X209),Settings!$H$7,0)+IF(ISNUMBER(Y209),Settings!$H$8,0)+IF(ISNUMBER(Z209),Settings!$H$9,0)+IF(ISNUMBER(AA209),Settings!$H$10,0)+IF(ISNUMBER(AB209),Settings!$H$11,0)+IF(ISNUMBER(AC209),Settings!$H$12,0)+IF(ISNUMBER(AD209),Settings!$H$13,0))=0,"",ROUND((IF(ISNUMBER(W209),W209*Settings!$H$6,0)+IF(ISNUMBER(X209),X209*Settings!$H$7,0)+IF(ISNUMBER(Y209),Y209*Settings!$H$8,0)+IF(ISNUMBER(Z209),Z209*Settings!$H$9,0)+IF(ISNUMBER(AA209),AA209*Settings!$H$10,0)+IF(ISNUMBER(AB209),AB209*Settings!$H$11,0)+IF(ISNUMBER(AC209),AC209*Settings!$H$12,0)+IF(ISNUMBER(AD209),AD209*Settings!$H$13,0))/(IF(ISNUMBER(W209),Settings!$H$6,0)+IF(ISNUMBER(X209),Settings!$H$7,0)+IF(ISNUMBER(Y209),Settings!$H$8,0)+IF(ISNUMBER(Z209),Settings!$H$9,0)+IF(ISNUMBER(AA209),Settings!$H$10,0)+IF(ISNUMBER(AB209),Settings!$H$11,0)+IF(ISNUMBER(AC209),Settings!$H$12,0)+IF(ISNUMBER(AD209),Settings!$H$13,0)),0)))</f>
        <v/>
      </c>
      <c r="AF209" s="16" t="str">
        <f>IF(AE209="","",IF(AE209&gt;=Settings!$D$18,"Green",IF(AE209&gt;=Settings!$D$19,"Amber","Red")))</f>
        <v/>
      </c>
      <c r="AG209" s="18" t="str">
        <f t="shared" si="26"/>
        <v/>
      </c>
      <c r="AH209" s="19" t="str">
        <f t="shared" si="27"/>
        <v/>
      </c>
      <c r="AI209" s="25"/>
    </row>
    <row r="210" spans="1:35" x14ac:dyDescent="0.2">
      <c r="A210" s="12"/>
      <c r="B210" s="30"/>
      <c r="C210" s="16" t="str">
        <f>IF($B210="","",IFERROR(INDEX(Settings!$D$24:$D$48,MATCH($B210,Settings!$C$24:$C$48,0)),""))</f>
        <v/>
      </c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20" t="str">
        <f t="shared" si="21"/>
        <v/>
      </c>
      <c r="S210" s="21" t="str">
        <f t="shared" si="22"/>
        <v/>
      </c>
      <c r="T210" s="21" t="str">
        <f t="shared" si="23"/>
        <v/>
      </c>
      <c r="U210" s="20" t="str">
        <f t="shared" si="24"/>
        <v/>
      </c>
      <c r="V210" s="20" t="str">
        <f t="shared" si="25"/>
        <v/>
      </c>
      <c r="W210" s="18" t="str">
        <f>IF(OR($B210="",E210=""),"",MAX(0,MIN(100,100*(Settings!$G$6-E210)/(Settings!$G$6-Settings!$F$6))))</f>
        <v/>
      </c>
      <c r="X210" s="18" t="str">
        <f>IF(OR($B210="",R210=""),"",MAX(0,MIN(100,100*(Settings!$G$7-R210)/(Settings!$G$7-Settings!$F$7))))</f>
        <v/>
      </c>
      <c r="Y210" s="18" t="str">
        <f>IF(OR($B210="",S210=""),"",MAX(0,MIN(100,100*(Settings!$G$8-S210)/(Settings!$G$8-Settings!$F$8))))</f>
        <v/>
      </c>
      <c r="Z210" s="18" t="str">
        <f>IF(OR($B210="",T210=""),"",MAX(0,MIN(100,100*(Settings!$G$9-T210)/(Settings!$G$9-Settings!$F$9))))</f>
        <v/>
      </c>
      <c r="AA210" s="18" t="str">
        <f>IF(OR($B210="",J210=""),"",MAX(0,MIN(100,100*(Settings!$G$10-J210)/(Settings!$G$10-Settings!$F$10))))</f>
        <v/>
      </c>
      <c r="AB210" s="18" t="str">
        <f>IF(OR($B210="",K210=""),"",MAX(0,MIN(100,100*(Settings!$G$11-K210)/(Settings!$G$11-Settings!$F$11))))</f>
        <v/>
      </c>
      <c r="AC210" s="18" t="str">
        <f>IF(OR($B210="",U210=""),"",MAX(0,MIN(100,100*(Settings!$G$12-U210)/(Settings!$G$12-Settings!$F$12))))</f>
        <v/>
      </c>
      <c r="AD210" s="18" t="str">
        <f>IF(OR($B210="",V210=""),"",MAX(0,MIN(100,100*(Settings!$G$13-V210)/(Settings!$G$13-Settings!$F$13))))</f>
        <v/>
      </c>
      <c r="AE210" s="17" t="str">
        <f>IF($B210="","",IF((IF(ISNUMBER(W210),Settings!$H$6,0)+IF(ISNUMBER(X210),Settings!$H$7,0)+IF(ISNUMBER(Y210),Settings!$H$8,0)+IF(ISNUMBER(Z210),Settings!$H$9,0)+IF(ISNUMBER(AA210),Settings!$H$10,0)+IF(ISNUMBER(AB210),Settings!$H$11,0)+IF(ISNUMBER(AC210),Settings!$H$12,0)+IF(ISNUMBER(AD210),Settings!$H$13,0))=0,"",ROUND((IF(ISNUMBER(W210),W210*Settings!$H$6,0)+IF(ISNUMBER(X210),X210*Settings!$H$7,0)+IF(ISNUMBER(Y210),Y210*Settings!$H$8,0)+IF(ISNUMBER(Z210),Z210*Settings!$H$9,0)+IF(ISNUMBER(AA210),AA210*Settings!$H$10,0)+IF(ISNUMBER(AB210),AB210*Settings!$H$11,0)+IF(ISNUMBER(AC210),AC210*Settings!$H$12,0)+IF(ISNUMBER(AD210),AD210*Settings!$H$13,0))/(IF(ISNUMBER(W210),Settings!$H$6,0)+IF(ISNUMBER(X210),Settings!$H$7,0)+IF(ISNUMBER(Y210),Settings!$H$8,0)+IF(ISNUMBER(Z210),Settings!$H$9,0)+IF(ISNUMBER(AA210),Settings!$H$10,0)+IF(ISNUMBER(AB210),Settings!$H$11,0)+IF(ISNUMBER(AC210),Settings!$H$12,0)+IF(ISNUMBER(AD210),Settings!$H$13,0)),0)))</f>
        <v/>
      </c>
      <c r="AF210" s="16" t="str">
        <f>IF(AE210="","",IF(AE210&gt;=Settings!$D$18,"Green",IF(AE210&gt;=Settings!$D$19,"Amber","Red")))</f>
        <v/>
      </c>
      <c r="AG210" s="18" t="str">
        <f t="shared" si="26"/>
        <v/>
      </c>
      <c r="AH210" s="19" t="str">
        <f t="shared" si="27"/>
        <v/>
      </c>
      <c r="AI210" s="25"/>
    </row>
    <row r="211" spans="1:35" x14ac:dyDescent="0.2">
      <c r="A211" s="12"/>
      <c r="B211" s="30"/>
      <c r="C211" s="16" t="str">
        <f>IF($B211="","",IFERROR(INDEX(Settings!$D$24:$D$48,MATCH($B211,Settings!$C$24:$C$48,0)),""))</f>
        <v/>
      </c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20" t="str">
        <f t="shared" si="21"/>
        <v/>
      </c>
      <c r="S211" s="21" t="str">
        <f t="shared" si="22"/>
        <v/>
      </c>
      <c r="T211" s="21" t="str">
        <f t="shared" si="23"/>
        <v/>
      </c>
      <c r="U211" s="20" t="str">
        <f t="shared" si="24"/>
        <v/>
      </c>
      <c r="V211" s="20" t="str">
        <f t="shared" si="25"/>
        <v/>
      </c>
      <c r="W211" s="18" t="str">
        <f>IF(OR($B211="",E211=""),"",MAX(0,MIN(100,100*(Settings!$G$6-E211)/(Settings!$G$6-Settings!$F$6))))</f>
        <v/>
      </c>
      <c r="X211" s="18" t="str">
        <f>IF(OR($B211="",R211=""),"",MAX(0,MIN(100,100*(Settings!$G$7-R211)/(Settings!$G$7-Settings!$F$7))))</f>
        <v/>
      </c>
      <c r="Y211" s="18" t="str">
        <f>IF(OR($B211="",S211=""),"",MAX(0,MIN(100,100*(Settings!$G$8-S211)/(Settings!$G$8-Settings!$F$8))))</f>
        <v/>
      </c>
      <c r="Z211" s="18" t="str">
        <f>IF(OR($B211="",T211=""),"",MAX(0,MIN(100,100*(Settings!$G$9-T211)/(Settings!$G$9-Settings!$F$9))))</f>
        <v/>
      </c>
      <c r="AA211" s="18" t="str">
        <f>IF(OR($B211="",J211=""),"",MAX(0,MIN(100,100*(Settings!$G$10-J211)/(Settings!$G$10-Settings!$F$10))))</f>
        <v/>
      </c>
      <c r="AB211" s="18" t="str">
        <f>IF(OR($B211="",K211=""),"",MAX(0,MIN(100,100*(Settings!$G$11-K211)/(Settings!$G$11-Settings!$F$11))))</f>
        <v/>
      </c>
      <c r="AC211" s="18" t="str">
        <f>IF(OR($B211="",U211=""),"",MAX(0,MIN(100,100*(Settings!$G$12-U211)/(Settings!$G$12-Settings!$F$12))))</f>
        <v/>
      </c>
      <c r="AD211" s="18" t="str">
        <f>IF(OR($B211="",V211=""),"",MAX(0,MIN(100,100*(Settings!$G$13-V211)/(Settings!$G$13-Settings!$F$13))))</f>
        <v/>
      </c>
      <c r="AE211" s="17" t="str">
        <f>IF($B211="","",IF((IF(ISNUMBER(W211),Settings!$H$6,0)+IF(ISNUMBER(X211),Settings!$H$7,0)+IF(ISNUMBER(Y211),Settings!$H$8,0)+IF(ISNUMBER(Z211),Settings!$H$9,0)+IF(ISNUMBER(AA211),Settings!$H$10,0)+IF(ISNUMBER(AB211),Settings!$H$11,0)+IF(ISNUMBER(AC211),Settings!$H$12,0)+IF(ISNUMBER(AD211),Settings!$H$13,0))=0,"",ROUND((IF(ISNUMBER(W211),W211*Settings!$H$6,0)+IF(ISNUMBER(X211),X211*Settings!$H$7,0)+IF(ISNUMBER(Y211),Y211*Settings!$H$8,0)+IF(ISNUMBER(Z211),Z211*Settings!$H$9,0)+IF(ISNUMBER(AA211),AA211*Settings!$H$10,0)+IF(ISNUMBER(AB211),AB211*Settings!$H$11,0)+IF(ISNUMBER(AC211),AC211*Settings!$H$12,0)+IF(ISNUMBER(AD211),AD211*Settings!$H$13,0))/(IF(ISNUMBER(W211),Settings!$H$6,0)+IF(ISNUMBER(X211),Settings!$H$7,0)+IF(ISNUMBER(Y211),Settings!$H$8,0)+IF(ISNUMBER(Z211),Settings!$H$9,0)+IF(ISNUMBER(AA211),Settings!$H$10,0)+IF(ISNUMBER(AB211),Settings!$H$11,0)+IF(ISNUMBER(AC211),Settings!$H$12,0)+IF(ISNUMBER(AD211),Settings!$H$13,0)),0)))</f>
        <v/>
      </c>
      <c r="AF211" s="16" t="str">
        <f>IF(AE211="","",IF(AE211&gt;=Settings!$D$18,"Green",IF(AE211&gt;=Settings!$D$19,"Amber","Red")))</f>
        <v/>
      </c>
      <c r="AG211" s="18" t="str">
        <f t="shared" si="26"/>
        <v/>
      </c>
      <c r="AH211" s="19" t="str">
        <f t="shared" si="27"/>
        <v/>
      </c>
      <c r="AI211" s="25"/>
    </row>
    <row r="212" spans="1:35" x14ac:dyDescent="0.2">
      <c r="A212" s="12"/>
      <c r="B212" s="30"/>
      <c r="C212" s="16" t="str">
        <f>IF($B212="","",IFERROR(INDEX(Settings!$D$24:$D$48,MATCH($B212,Settings!$C$24:$C$48,0)),""))</f>
        <v/>
      </c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20" t="str">
        <f t="shared" si="21"/>
        <v/>
      </c>
      <c r="S212" s="21" t="str">
        <f t="shared" si="22"/>
        <v/>
      </c>
      <c r="T212" s="21" t="str">
        <f t="shared" si="23"/>
        <v/>
      </c>
      <c r="U212" s="20" t="str">
        <f t="shared" si="24"/>
        <v/>
      </c>
      <c r="V212" s="20" t="str">
        <f t="shared" si="25"/>
        <v/>
      </c>
      <c r="W212" s="18" t="str">
        <f>IF(OR($B212="",E212=""),"",MAX(0,MIN(100,100*(Settings!$G$6-E212)/(Settings!$G$6-Settings!$F$6))))</f>
        <v/>
      </c>
      <c r="X212" s="18" t="str">
        <f>IF(OR($B212="",R212=""),"",MAX(0,MIN(100,100*(Settings!$G$7-R212)/(Settings!$G$7-Settings!$F$7))))</f>
        <v/>
      </c>
      <c r="Y212" s="18" t="str">
        <f>IF(OR($B212="",S212=""),"",MAX(0,MIN(100,100*(Settings!$G$8-S212)/(Settings!$G$8-Settings!$F$8))))</f>
        <v/>
      </c>
      <c r="Z212" s="18" t="str">
        <f>IF(OR($B212="",T212=""),"",MAX(0,MIN(100,100*(Settings!$G$9-T212)/(Settings!$G$9-Settings!$F$9))))</f>
        <v/>
      </c>
      <c r="AA212" s="18" t="str">
        <f>IF(OR($B212="",J212=""),"",MAX(0,MIN(100,100*(Settings!$G$10-J212)/(Settings!$G$10-Settings!$F$10))))</f>
        <v/>
      </c>
      <c r="AB212" s="18" t="str">
        <f>IF(OR($B212="",K212=""),"",MAX(0,MIN(100,100*(Settings!$G$11-K212)/(Settings!$G$11-Settings!$F$11))))</f>
        <v/>
      </c>
      <c r="AC212" s="18" t="str">
        <f>IF(OR($B212="",U212=""),"",MAX(0,MIN(100,100*(Settings!$G$12-U212)/(Settings!$G$12-Settings!$F$12))))</f>
        <v/>
      </c>
      <c r="AD212" s="18" t="str">
        <f>IF(OR($B212="",V212=""),"",MAX(0,MIN(100,100*(Settings!$G$13-V212)/(Settings!$G$13-Settings!$F$13))))</f>
        <v/>
      </c>
      <c r="AE212" s="17" t="str">
        <f>IF($B212="","",IF((IF(ISNUMBER(W212),Settings!$H$6,0)+IF(ISNUMBER(X212),Settings!$H$7,0)+IF(ISNUMBER(Y212),Settings!$H$8,0)+IF(ISNUMBER(Z212),Settings!$H$9,0)+IF(ISNUMBER(AA212),Settings!$H$10,0)+IF(ISNUMBER(AB212),Settings!$H$11,0)+IF(ISNUMBER(AC212),Settings!$H$12,0)+IF(ISNUMBER(AD212),Settings!$H$13,0))=0,"",ROUND((IF(ISNUMBER(W212),W212*Settings!$H$6,0)+IF(ISNUMBER(X212),X212*Settings!$H$7,0)+IF(ISNUMBER(Y212),Y212*Settings!$H$8,0)+IF(ISNUMBER(Z212),Z212*Settings!$H$9,0)+IF(ISNUMBER(AA212),AA212*Settings!$H$10,0)+IF(ISNUMBER(AB212),AB212*Settings!$H$11,0)+IF(ISNUMBER(AC212),AC212*Settings!$H$12,0)+IF(ISNUMBER(AD212),AD212*Settings!$H$13,0))/(IF(ISNUMBER(W212),Settings!$H$6,0)+IF(ISNUMBER(X212),Settings!$H$7,0)+IF(ISNUMBER(Y212),Settings!$H$8,0)+IF(ISNUMBER(Z212),Settings!$H$9,0)+IF(ISNUMBER(AA212),Settings!$H$10,0)+IF(ISNUMBER(AB212),Settings!$H$11,0)+IF(ISNUMBER(AC212),Settings!$H$12,0)+IF(ISNUMBER(AD212),Settings!$H$13,0)),0)))</f>
        <v/>
      </c>
      <c r="AF212" s="16" t="str">
        <f>IF(AE212="","",IF(AE212&gt;=Settings!$D$18,"Green",IF(AE212&gt;=Settings!$D$19,"Amber","Red")))</f>
        <v/>
      </c>
      <c r="AG212" s="18" t="str">
        <f t="shared" si="26"/>
        <v/>
      </c>
      <c r="AH212" s="19" t="str">
        <f t="shared" si="27"/>
        <v/>
      </c>
      <c r="AI212" s="25"/>
    </row>
    <row r="213" spans="1:35" x14ac:dyDescent="0.2">
      <c r="A213" s="12"/>
      <c r="B213" s="30"/>
      <c r="C213" s="16" t="str">
        <f>IF($B213="","",IFERROR(INDEX(Settings!$D$24:$D$48,MATCH($B213,Settings!$C$24:$C$48,0)),""))</f>
        <v/>
      </c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20" t="str">
        <f t="shared" si="21"/>
        <v/>
      </c>
      <c r="S213" s="21" t="str">
        <f t="shared" si="22"/>
        <v/>
      </c>
      <c r="T213" s="21" t="str">
        <f t="shared" si="23"/>
        <v/>
      </c>
      <c r="U213" s="20" t="str">
        <f t="shared" si="24"/>
        <v/>
      </c>
      <c r="V213" s="20" t="str">
        <f t="shared" si="25"/>
        <v/>
      </c>
      <c r="W213" s="18" t="str">
        <f>IF(OR($B213="",E213=""),"",MAX(0,MIN(100,100*(Settings!$G$6-E213)/(Settings!$G$6-Settings!$F$6))))</f>
        <v/>
      </c>
      <c r="X213" s="18" t="str">
        <f>IF(OR($B213="",R213=""),"",MAX(0,MIN(100,100*(Settings!$G$7-R213)/(Settings!$G$7-Settings!$F$7))))</f>
        <v/>
      </c>
      <c r="Y213" s="18" t="str">
        <f>IF(OR($B213="",S213=""),"",MAX(0,MIN(100,100*(Settings!$G$8-S213)/(Settings!$G$8-Settings!$F$8))))</f>
        <v/>
      </c>
      <c r="Z213" s="18" t="str">
        <f>IF(OR($B213="",T213=""),"",MAX(0,MIN(100,100*(Settings!$G$9-T213)/(Settings!$G$9-Settings!$F$9))))</f>
        <v/>
      </c>
      <c r="AA213" s="18" t="str">
        <f>IF(OR($B213="",J213=""),"",MAX(0,MIN(100,100*(Settings!$G$10-J213)/(Settings!$G$10-Settings!$F$10))))</f>
        <v/>
      </c>
      <c r="AB213" s="18" t="str">
        <f>IF(OR($B213="",K213=""),"",MAX(0,MIN(100,100*(Settings!$G$11-K213)/(Settings!$G$11-Settings!$F$11))))</f>
        <v/>
      </c>
      <c r="AC213" s="18" t="str">
        <f>IF(OR($B213="",U213=""),"",MAX(0,MIN(100,100*(Settings!$G$12-U213)/(Settings!$G$12-Settings!$F$12))))</f>
        <v/>
      </c>
      <c r="AD213" s="18" t="str">
        <f>IF(OR($B213="",V213=""),"",MAX(0,MIN(100,100*(Settings!$G$13-V213)/(Settings!$G$13-Settings!$F$13))))</f>
        <v/>
      </c>
      <c r="AE213" s="17" t="str">
        <f>IF($B213="","",IF((IF(ISNUMBER(W213),Settings!$H$6,0)+IF(ISNUMBER(X213),Settings!$H$7,0)+IF(ISNUMBER(Y213),Settings!$H$8,0)+IF(ISNUMBER(Z213),Settings!$H$9,0)+IF(ISNUMBER(AA213),Settings!$H$10,0)+IF(ISNUMBER(AB213),Settings!$H$11,0)+IF(ISNUMBER(AC213),Settings!$H$12,0)+IF(ISNUMBER(AD213),Settings!$H$13,0))=0,"",ROUND((IF(ISNUMBER(W213),W213*Settings!$H$6,0)+IF(ISNUMBER(X213),X213*Settings!$H$7,0)+IF(ISNUMBER(Y213),Y213*Settings!$H$8,0)+IF(ISNUMBER(Z213),Z213*Settings!$H$9,0)+IF(ISNUMBER(AA213),AA213*Settings!$H$10,0)+IF(ISNUMBER(AB213),AB213*Settings!$H$11,0)+IF(ISNUMBER(AC213),AC213*Settings!$H$12,0)+IF(ISNUMBER(AD213),AD213*Settings!$H$13,0))/(IF(ISNUMBER(W213),Settings!$H$6,0)+IF(ISNUMBER(X213),Settings!$H$7,0)+IF(ISNUMBER(Y213),Settings!$H$8,0)+IF(ISNUMBER(Z213),Settings!$H$9,0)+IF(ISNUMBER(AA213),Settings!$H$10,0)+IF(ISNUMBER(AB213),Settings!$H$11,0)+IF(ISNUMBER(AC213),Settings!$H$12,0)+IF(ISNUMBER(AD213),Settings!$H$13,0)),0)))</f>
        <v/>
      </c>
      <c r="AF213" s="16" t="str">
        <f>IF(AE213="","",IF(AE213&gt;=Settings!$D$18,"Green",IF(AE213&gt;=Settings!$D$19,"Amber","Red")))</f>
        <v/>
      </c>
      <c r="AG213" s="18" t="str">
        <f t="shared" si="26"/>
        <v/>
      </c>
      <c r="AH213" s="19" t="str">
        <f t="shared" si="27"/>
        <v/>
      </c>
      <c r="AI213" s="25"/>
    </row>
    <row r="214" spans="1:35" x14ac:dyDescent="0.2">
      <c r="A214" s="12"/>
      <c r="B214" s="30"/>
      <c r="C214" s="16" t="str">
        <f>IF($B214="","",IFERROR(INDEX(Settings!$D$24:$D$48,MATCH($B214,Settings!$C$24:$C$48,0)),""))</f>
        <v/>
      </c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20" t="str">
        <f t="shared" si="21"/>
        <v/>
      </c>
      <c r="S214" s="21" t="str">
        <f t="shared" si="22"/>
        <v/>
      </c>
      <c r="T214" s="21" t="str">
        <f t="shared" si="23"/>
        <v/>
      </c>
      <c r="U214" s="20" t="str">
        <f t="shared" si="24"/>
        <v/>
      </c>
      <c r="V214" s="20" t="str">
        <f t="shared" si="25"/>
        <v/>
      </c>
      <c r="W214" s="18" t="str">
        <f>IF(OR($B214="",E214=""),"",MAX(0,MIN(100,100*(Settings!$G$6-E214)/(Settings!$G$6-Settings!$F$6))))</f>
        <v/>
      </c>
      <c r="X214" s="18" t="str">
        <f>IF(OR($B214="",R214=""),"",MAX(0,MIN(100,100*(Settings!$G$7-R214)/(Settings!$G$7-Settings!$F$7))))</f>
        <v/>
      </c>
      <c r="Y214" s="18" t="str">
        <f>IF(OR($B214="",S214=""),"",MAX(0,MIN(100,100*(Settings!$G$8-S214)/(Settings!$G$8-Settings!$F$8))))</f>
        <v/>
      </c>
      <c r="Z214" s="18" t="str">
        <f>IF(OR($B214="",T214=""),"",MAX(0,MIN(100,100*(Settings!$G$9-T214)/(Settings!$G$9-Settings!$F$9))))</f>
        <v/>
      </c>
      <c r="AA214" s="18" t="str">
        <f>IF(OR($B214="",J214=""),"",MAX(0,MIN(100,100*(Settings!$G$10-J214)/(Settings!$G$10-Settings!$F$10))))</f>
        <v/>
      </c>
      <c r="AB214" s="18" t="str">
        <f>IF(OR($B214="",K214=""),"",MAX(0,MIN(100,100*(Settings!$G$11-K214)/(Settings!$G$11-Settings!$F$11))))</f>
        <v/>
      </c>
      <c r="AC214" s="18" t="str">
        <f>IF(OR($B214="",U214=""),"",MAX(0,MIN(100,100*(Settings!$G$12-U214)/(Settings!$G$12-Settings!$F$12))))</f>
        <v/>
      </c>
      <c r="AD214" s="18" t="str">
        <f>IF(OR($B214="",V214=""),"",MAX(0,MIN(100,100*(Settings!$G$13-V214)/(Settings!$G$13-Settings!$F$13))))</f>
        <v/>
      </c>
      <c r="AE214" s="17" t="str">
        <f>IF($B214="","",IF((IF(ISNUMBER(W214),Settings!$H$6,0)+IF(ISNUMBER(X214),Settings!$H$7,0)+IF(ISNUMBER(Y214),Settings!$H$8,0)+IF(ISNUMBER(Z214),Settings!$H$9,0)+IF(ISNUMBER(AA214),Settings!$H$10,0)+IF(ISNUMBER(AB214),Settings!$H$11,0)+IF(ISNUMBER(AC214),Settings!$H$12,0)+IF(ISNUMBER(AD214),Settings!$H$13,0))=0,"",ROUND((IF(ISNUMBER(W214),W214*Settings!$H$6,0)+IF(ISNUMBER(X214),X214*Settings!$H$7,0)+IF(ISNUMBER(Y214),Y214*Settings!$H$8,0)+IF(ISNUMBER(Z214),Z214*Settings!$H$9,0)+IF(ISNUMBER(AA214),AA214*Settings!$H$10,0)+IF(ISNUMBER(AB214),AB214*Settings!$H$11,0)+IF(ISNUMBER(AC214),AC214*Settings!$H$12,0)+IF(ISNUMBER(AD214),AD214*Settings!$H$13,0))/(IF(ISNUMBER(W214),Settings!$H$6,0)+IF(ISNUMBER(X214),Settings!$H$7,0)+IF(ISNUMBER(Y214),Settings!$H$8,0)+IF(ISNUMBER(Z214),Settings!$H$9,0)+IF(ISNUMBER(AA214),Settings!$H$10,0)+IF(ISNUMBER(AB214),Settings!$H$11,0)+IF(ISNUMBER(AC214),Settings!$H$12,0)+IF(ISNUMBER(AD214),Settings!$H$13,0)),0)))</f>
        <v/>
      </c>
      <c r="AF214" s="16" t="str">
        <f>IF(AE214="","",IF(AE214&gt;=Settings!$D$18,"Green",IF(AE214&gt;=Settings!$D$19,"Amber","Red")))</f>
        <v/>
      </c>
      <c r="AG214" s="18" t="str">
        <f t="shared" si="26"/>
        <v/>
      </c>
      <c r="AH214" s="19" t="str">
        <f t="shared" si="27"/>
        <v/>
      </c>
      <c r="AI214" s="25"/>
    </row>
    <row r="215" spans="1:35" x14ac:dyDescent="0.2">
      <c r="A215" s="12"/>
      <c r="B215" s="30"/>
      <c r="C215" s="16" t="str">
        <f>IF($B215="","",IFERROR(INDEX(Settings!$D$24:$D$48,MATCH($B215,Settings!$C$24:$C$48,0)),""))</f>
        <v/>
      </c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20" t="str">
        <f t="shared" si="21"/>
        <v/>
      </c>
      <c r="S215" s="21" t="str">
        <f t="shared" si="22"/>
        <v/>
      </c>
      <c r="T215" s="21" t="str">
        <f t="shared" si="23"/>
        <v/>
      </c>
      <c r="U215" s="20" t="str">
        <f t="shared" si="24"/>
        <v/>
      </c>
      <c r="V215" s="20" t="str">
        <f t="shared" si="25"/>
        <v/>
      </c>
      <c r="W215" s="18" t="str">
        <f>IF(OR($B215="",E215=""),"",MAX(0,MIN(100,100*(Settings!$G$6-E215)/(Settings!$G$6-Settings!$F$6))))</f>
        <v/>
      </c>
      <c r="X215" s="18" t="str">
        <f>IF(OR($B215="",R215=""),"",MAX(0,MIN(100,100*(Settings!$G$7-R215)/(Settings!$G$7-Settings!$F$7))))</f>
        <v/>
      </c>
      <c r="Y215" s="18" t="str">
        <f>IF(OR($B215="",S215=""),"",MAX(0,MIN(100,100*(Settings!$G$8-S215)/(Settings!$G$8-Settings!$F$8))))</f>
        <v/>
      </c>
      <c r="Z215" s="18" t="str">
        <f>IF(OR($B215="",T215=""),"",MAX(0,MIN(100,100*(Settings!$G$9-T215)/(Settings!$G$9-Settings!$F$9))))</f>
        <v/>
      </c>
      <c r="AA215" s="18" t="str">
        <f>IF(OR($B215="",J215=""),"",MAX(0,MIN(100,100*(Settings!$G$10-J215)/(Settings!$G$10-Settings!$F$10))))</f>
        <v/>
      </c>
      <c r="AB215" s="18" t="str">
        <f>IF(OR($B215="",K215=""),"",MAX(0,MIN(100,100*(Settings!$G$11-K215)/(Settings!$G$11-Settings!$F$11))))</f>
        <v/>
      </c>
      <c r="AC215" s="18" t="str">
        <f>IF(OR($B215="",U215=""),"",MAX(0,MIN(100,100*(Settings!$G$12-U215)/(Settings!$G$12-Settings!$F$12))))</f>
        <v/>
      </c>
      <c r="AD215" s="18" t="str">
        <f>IF(OR($B215="",V215=""),"",MAX(0,MIN(100,100*(Settings!$G$13-V215)/(Settings!$G$13-Settings!$F$13))))</f>
        <v/>
      </c>
      <c r="AE215" s="17" t="str">
        <f>IF($B215="","",IF((IF(ISNUMBER(W215),Settings!$H$6,0)+IF(ISNUMBER(X215),Settings!$H$7,0)+IF(ISNUMBER(Y215),Settings!$H$8,0)+IF(ISNUMBER(Z215),Settings!$H$9,0)+IF(ISNUMBER(AA215),Settings!$H$10,0)+IF(ISNUMBER(AB215),Settings!$H$11,0)+IF(ISNUMBER(AC215),Settings!$H$12,0)+IF(ISNUMBER(AD215),Settings!$H$13,0))=0,"",ROUND((IF(ISNUMBER(W215),W215*Settings!$H$6,0)+IF(ISNUMBER(X215),X215*Settings!$H$7,0)+IF(ISNUMBER(Y215),Y215*Settings!$H$8,0)+IF(ISNUMBER(Z215),Z215*Settings!$H$9,0)+IF(ISNUMBER(AA215),AA215*Settings!$H$10,0)+IF(ISNUMBER(AB215),AB215*Settings!$H$11,0)+IF(ISNUMBER(AC215),AC215*Settings!$H$12,0)+IF(ISNUMBER(AD215),AD215*Settings!$H$13,0))/(IF(ISNUMBER(W215),Settings!$H$6,0)+IF(ISNUMBER(X215),Settings!$H$7,0)+IF(ISNUMBER(Y215),Settings!$H$8,0)+IF(ISNUMBER(Z215),Settings!$H$9,0)+IF(ISNUMBER(AA215),Settings!$H$10,0)+IF(ISNUMBER(AB215),Settings!$H$11,0)+IF(ISNUMBER(AC215),Settings!$H$12,0)+IF(ISNUMBER(AD215),Settings!$H$13,0)),0)))</f>
        <v/>
      </c>
      <c r="AF215" s="16" t="str">
        <f>IF(AE215="","",IF(AE215&gt;=Settings!$D$18,"Green",IF(AE215&gt;=Settings!$D$19,"Amber","Red")))</f>
        <v/>
      </c>
      <c r="AG215" s="18" t="str">
        <f t="shared" si="26"/>
        <v/>
      </c>
      <c r="AH215" s="19" t="str">
        <f t="shared" si="27"/>
        <v/>
      </c>
      <c r="AI215" s="25"/>
    </row>
    <row r="216" spans="1:35" x14ac:dyDescent="0.2">
      <c r="A216" s="12"/>
      <c r="B216" s="30"/>
      <c r="C216" s="16" t="str">
        <f>IF($B216="","",IFERROR(INDEX(Settings!$D$24:$D$48,MATCH($B216,Settings!$C$24:$C$48,0)),""))</f>
        <v/>
      </c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20" t="str">
        <f t="shared" si="21"/>
        <v/>
      </c>
      <c r="S216" s="21" t="str">
        <f t="shared" si="22"/>
        <v/>
      </c>
      <c r="T216" s="21" t="str">
        <f t="shared" si="23"/>
        <v/>
      </c>
      <c r="U216" s="20" t="str">
        <f t="shared" si="24"/>
        <v/>
      </c>
      <c r="V216" s="20" t="str">
        <f t="shared" si="25"/>
        <v/>
      </c>
      <c r="W216" s="18" t="str">
        <f>IF(OR($B216="",E216=""),"",MAX(0,MIN(100,100*(Settings!$G$6-E216)/(Settings!$G$6-Settings!$F$6))))</f>
        <v/>
      </c>
      <c r="X216" s="18" t="str">
        <f>IF(OR($B216="",R216=""),"",MAX(0,MIN(100,100*(Settings!$G$7-R216)/(Settings!$G$7-Settings!$F$7))))</f>
        <v/>
      </c>
      <c r="Y216" s="18" t="str">
        <f>IF(OR($B216="",S216=""),"",MAX(0,MIN(100,100*(Settings!$G$8-S216)/(Settings!$G$8-Settings!$F$8))))</f>
        <v/>
      </c>
      <c r="Z216" s="18" t="str">
        <f>IF(OR($B216="",T216=""),"",MAX(0,MIN(100,100*(Settings!$G$9-T216)/(Settings!$G$9-Settings!$F$9))))</f>
        <v/>
      </c>
      <c r="AA216" s="18" t="str">
        <f>IF(OR($B216="",J216=""),"",MAX(0,MIN(100,100*(Settings!$G$10-J216)/(Settings!$G$10-Settings!$F$10))))</f>
        <v/>
      </c>
      <c r="AB216" s="18" t="str">
        <f>IF(OR($B216="",K216=""),"",MAX(0,MIN(100,100*(Settings!$G$11-K216)/(Settings!$G$11-Settings!$F$11))))</f>
        <v/>
      </c>
      <c r="AC216" s="18" t="str">
        <f>IF(OR($B216="",U216=""),"",MAX(0,MIN(100,100*(Settings!$G$12-U216)/(Settings!$G$12-Settings!$F$12))))</f>
        <v/>
      </c>
      <c r="AD216" s="18" t="str">
        <f>IF(OR($B216="",V216=""),"",MAX(0,MIN(100,100*(Settings!$G$13-V216)/(Settings!$G$13-Settings!$F$13))))</f>
        <v/>
      </c>
      <c r="AE216" s="17" t="str">
        <f>IF($B216="","",IF((IF(ISNUMBER(W216),Settings!$H$6,0)+IF(ISNUMBER(X216),Settings!$H$7,0)+IF(ISNUMBER(Y216),Settings!$H$8,0)+IF(ISNUMBER(Z216),Settings!$H$9,0)+IF(ISNUMBER(AA216),Settings!$H$10,0)+IF(ISNUMBER(AB216),Settings!$H$11,0)+IF(ISNUMBER(AC216),Settings!$H$12,0)+IF(ISNUMBER(AD216),Settings!$H$13,0))=0,"",ROUND((IF(ISNUMBER(W216),W216*Settings!$H$6,0)+IF(ISNUMBER(X216),X216*Settings!$H$7,0)+IF(ISNUMBER(Y216),Y216*Settings!$H$8,0)+IF(ISNUMBER(Z216),Z216*Settings!$H$9,0)+IF(ISNUMBER(AA216),AA216*Settings!$H$10,0)+IF(ISNUMBER(AB216),AB216*Settings!$H$11,0)+IF(ISNUMBER(AC216),AC216*Settings!$H$12,0)+IF(ISNUMBER(AD216),AD216*Settings!$H$13,0))/(IF(ISNUMBER(W216),Settings!$H$6,0)+IF(ISNUMBER(X216),Settings!$H$7,0)+IF(ISNUMBER(Y216),Settings!$H$8,0)+IF(ISNUMBER(Z216),Settings!$H$9,0)+IF(ISNUMBER(AA216),Settings!$H$10,0)+IF(ISNUMBER(AB216),Settings!$H$11,0)+IF(ISNUMBER(AC216),Settings!$H$12,0)+IF(ISNUMBER(AD216),Settings!$H$13,0)),0)))</f>
        <v/>
      </c>
      <c r="AF216" s="16" t="str">
        <f>IF(AE216="","",IF(AE216&gt;=Settings!$D$18,"Green",IF(AE216&gt;=Settings!$D$19,"Amber","Red")))</f>
        <v/>
      </c>
      <c r="AG216" s="18" t="str">
        <f t="shared" si="26"/>
        <v/>
      </c>
      <c r="AH216" s="19" t="str">
        <f t="shared" si="27"/>
        <v/>
      </c>
      <c r="AI216" s="25"/>
    </row>
    <row r="217" spans="1:35" x14ac:dyDescent="0.2">
      <c r="A217" s="12"/>
      <c r="B217" s="30"/>
      <c r="C217" s="16" t="str">
        <f>IF($B217="","",IFERROR(INDEX(Settings!$D$24:$D$48,MATCH($B217,Settings!$C$24:$C$48,0)),""))</f>
        <v/>
      </c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20" t="str">
        <f t="shared" si="21"/>
        <v/>
      </c>
      <c r="S217" s="21" t="str">
        <f t="shared" si="22"/>
        <v/>
      </c>
      <c r="T217" s="21" t="str">
        <f t="shared" si="23"/>
        <v/>
      </c>
      <c r="U217" s="20" t="str">
        <f t="shared" si="24"/>
        <v/>
      </c>
      <c r="V217" s="20" t="str">
        <f t="shared" si="25"/>
        <v/>
      </c>
      <c r="W217" s="18" t="str">
        <f>IF(OR($B217="",E217=""),"",MAX(0,MIN(100,100*(Settings!$G$6-E217)/(Settings!$G$6-Settings!$F$6))))</f>
        <v/>
      </c>
      <c r="X217" s="18" t="str">
        <f>IF(OR($B217="",R217=""),"",MAX(0,MIN(100,100*(Settings!$G$7-R217)/(Settings!$G$7-Settings!$F$7))))</f>
        <v/>
      </c>
      <c r="Y217" s="18" t="str">
        <f>IF(OR($B217="",S217=""),"",MAX(0,MIN(100,100*(Settings!$G$8-S217)/(Settings!$G$8-Settings!$F$8))))</f>
        <v/>
      </c>
      <c r="Z217" s="18" t="str">
        <f>IF(OR($B217="",T217=""),"",MAX(0,MIN(100,100*(Settings!$G$9-T217)/(Settings!$G$9-Settings!$F$9))))</f>
        <v/>
      </c>
      <c r="AA217" s="18" t="str">
        <f>IF(OR($B217="",J217=""),"",MAX(0,MIN(100,100*(Settings!$G$10-J217)/(Settings!$G$10-Settings!$F$10))))</f>
        <v/>
      </c>
      <c r="AB217" s="18" t="str">
        <f>IF(OR($B217="",K217=""),"",MAX(0,MIN(100,100*(Settings!$G$11-K217)/(Settings!$G$11-Settings!$F$11))))</f>
        <v/>
      </c>
      <c r="AC217" s="18" t="str">
        <f>IF(OR($B217="",U217=""),"",MAX(0,MIN(100,100*(Settings!$G$12-U217)/(Settings!$G$12-Settings!$F$12))))</f>
        <v/>
      </c>
      <c r="AD217" s="18" t="str">
        <f>IF(OR($B217="",V217=""),"",MAX(0,MIN(100,100*(Settings!$G$13-V217)/(Settings!$G$13-Settings!$F$13))))</f>
        <v/>
      </c>
      <c r="AE217" s="17" t="str">
        <f>IF($B217="","",IF((IF(ISNUMBER(W217),Settings!$H$6,0)+IF(ISNUMBER(X217),Settings!$H$7,0)+IF(ISNUMBER(Y217),Settings!$H$8,0)+IF(ISNUMBER(Z217),Settings!$H$9,0)+IF(ISNUMBER(AA217),Settings!$H$10,0)+IF(ISNUMBER(AB217),Settings!$H$11,0)+IF(ISNUMBER(AC217),Settings!$H$12,0)+IF(ISNUMBER(AD217),Settings!$H$13,0))=0,"",ROUND((IF(ISNUMBER(W217),W217*Settings!$H$6,0)+IF(ISNUMBER(X217),X217*Settings!$H$7,0)+IF(ISNUMBER(Y217),Y217*Settings!$H$8,0)+IF(ISNUMBER(Z217),Z217*Settings!$H$9,0)+IF(ISNUMBER(AA217),AA217*Settings!$H$10,0)+IF(ISNUMBER(AB217),AB217*Settings!$H$11,0)+IF(ISNUMBER(AC217),AC217*Settings!$H$12,0)+IF(ISNUMBER(AD217),AD217*Settings!$H$13,0))/(IF(ISNUMBER(W217),Settings!$H$6,0)+IF(ISNUMBER(X217),Settings!$H$7,0)+IF(ISNUMBER(Y217),Settings!$H$8,0)+IF(ISNUMBER(Z217),Settings!$H$9,0)+IF(ISNUMBER(AA217),Settings!$H$10,0)+IF(ISNUMBER(AB217),Settings!$H$11,0)+IF(ISNUMBER(AC217),Settings!$H$12,0)+IF(ISNUMBER(AD217),Settings!$H$13,0)),0)))</f>
        <v/>
      </c>
      <c r="AF217" s="16" t="str">
        <f>IF(AE217="","",IF(AE217&gt;=Settings!$D$18,"Green",IF(AE217&gt;=Settings!$D$19,"Amber","Red")))</f>
        <v/>
      </c>
      <c r="AG217" s="18" t="str">
        <f t="shared" si="26"/>
        <v/>
      </c>
      <c r="AH217" s="19" t="str">
        <f t="shared" si="27"/>
        <v/>
      </c>
      <c r="AI217" s="25"/>
    </row>
    <row r="218" spans="1:35" x14ac:dyDescent="0.2">
      <c r="A218" s="12"/>
      <c r="B218" s="30"/>
      <c r="C218" s="16" t="str">
        <f>IF($B218="","",IFERROR(INDEX(Settings!$D$24:$D$48,MATCH($B218,Settings!$C$24:$C$48,0)),""))</f>
        <v/>
      </c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20" t="str">
        <f t="shared" si="21"/>
        <v/>
      </c>
      <c r="S218" s="21" t="str">
        <f t="shared" si="22"/>
        <v/>
      </c>
      <c r="T218" s="21" t="str">
        <f t="shared" si="23"/>
        <v/>
      </c>
      <c r="U218" s="20" t="str">
        <f t="shared" si="24"/>
        <v/>
      </c>
      <c r="V218" s="20" t="str">
        <f t="shared" si="25"/>
        <v/>
      </c>
      <c r="W218" s="18" t="str">
        <f>IF(OR($B218="",E218=""),"",MAX(0,MIN(100,100*(Settings!$G$6-E218)/(Settings!$G$6-Settings!$F$6))))</f>
        <v/>
      </c>
      <c r="X218" s="18" t="str">
        <f>IF(OR($B218="",R218=""),"",MAX(0,MIN(100,100*(Settings!$G$7-R218)/(Settings!$G$7-Settings!$F$7))))</f>
        <v/>
      </c>
      <c r="Y218" s="18" t="str">
        <f>IF(OR($B218="",S218=""),"",MAX(0,MIN(100,100*(Settings!$G$8-S218)/(Settings!$G$8-Settings!$F$8))))</f>
        <v/>
      </c>
      <c r="Z218" s="18" t="str">
        <f>IF(OR($B218="",T218=""),"",MAX(0,MIN(100,100*(Settings!$G$9-T218)/(Settings!$G$9-Settings!$F$9))))</f>
        <v/>
      </c>
      <c r="AA218" s="18" t="str">
        <f>IF(OR($B218="",J218=""),"",MAX(0,MIN(100,100*(Settings!$G$10-J218)/(Settings!$G$10-Settings!$F$10))))</f>
        <v/>
      </c>
      <c r="AB218" s="18" t="str">
        <f>IF(OR($B218="",K218=""),"",MAX(0,MIN(100,100*(Settings!$G$11-K218)/(Settings!$G$11-Settings!$F$11))))</f>
        <v/>
      </c>
      <c r="AC218" s="18" t="str">
        <f>IF(OR($B218="",U218=""),"",MAX(0,MIN(100,100*(Settings!$G$12-U218)/(Settings!$G$12-Settings!$F$12))))</f>
        <v/>
      </c>
      <c r="AD218" s="18" t="str">
        <f>IF(OR($B218="",V218=""),"",MAX(0,MIN(100,100*(Settings!$G$13-V218)/(Settings!$G$13-Settings!$F$13))))</f>
        <v/>
      </c>
      <c r="AE218" s="17" t="str">
        <f>IF($B218="","",IF((IF(ISNUMBER(W218),Settings!$H$6,0)+IF(ISNUMBER(X218),Settings!$H$7,0)+IF(ISNUMBER(Y218),Settings!$H$8,0)+IF(ISNUMBER(Z218),Settings!$H$9,0)+IF(ISNUMBER(AA218),Settings!$H$10,0)+IF(ISNUMBER(AB218),Settings!$H$11,0)+IF(ISNUMBER(AC218),Settings!$H$12,0)+IF(ISNUMBER(AD218),Settings!$H$13,0))=0,"",ROUND((IF(ISNUMBER(W218),W218*Settings!$H$6,0)+IF(ISNUMBER(X218),X218*Settings!$H$7,0)+IF(ISNUMBER(Y218),Y218*Settings!$H$8,0)+IF(ISNUMBER(Z218),Z218*Settings!$H$9,0)+IF(ISNUMBER(AA218),AA218*Settings!$H$10,0)+IF(ISNUMBER(AB218),AB218*Settings!$H$11,0)+IF(ISNUMBER(AC218),AC218*Settings!$H$12,0)+IF(ISNUMBER(AD218),AD218*Settings!$H$13,0))/(IF(ISNUMBER(W218),Settings!$H$6,0)+IF(ISNUMBER(X218),Settings!$H$7,0)+IF(ISNUMBER(Y218),Settings!$H$8,0)+IF(ISNUMBER(Z218),Settings!$H$9,0)+IF(ISNUMBER(AA218),Settings!$H$10,0)+IF(ISNUMBER(AB218),Settings!$H$11,0)+IF(ISNUMBER(AC218),Settings!$H$12,0)+IF(ISNUMBER(AD218),Settings!$H$13,0)),0)))</f>
        <v/>
      </c>
      <c r="AF218" s="16" t="str">
        <f>IF(AE218="","",IF(AE218&gt;=Settings!$D$18,"Green",IF(AE218&gt;=Settings!$D$19,"Amber","Red")))</f>
        <v/>
      </c>
      <c r="AG218" s="18" t="str">
        <f t="shared" si="26"/>
        <v/>
      </c>
      <c r="AH218" s="19" t="str">
        <f t="shared" si="27"/>
        <v/>
      </c>
      <c r="AI218" s="25"/>
    </row>
    <row r="219" spans="1:35" x14ac:dyDescent="0.2">
      <c r="A219" s="12"/>
      <c r="B219" s="30"/>
      <c r="C219" s="16" t="str">
        <f>IF($B219="","",IFERROR(INDEX(Settings!$D$24:$D$48,MATCH($B219,Settings!$C$24:$C$48,0)),""))</f>
        <v/>
      </c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20" t="str">
        <f t="shared" si="21"/>
        <v/>
      </c>
      <c r="S219" s="21" t="str">
        <f t="shared" si="22"/>
        <v/>
      </c>
      <c r="T219" s="21" t="str">
        <f t="shared" si="23"/>
        <v/>
      </c>
      <c r="U219" s="20" t="str">
        <f t="shared" si="24"/>
        <v/>
      </c>
      <c r="V219" s="20" t="str">
        <f t="shared" si="25"/>
        <v/>
      </c>
      <c r="W219" s="18" t="str">
        <f>IF(OR($B219="",E219=""),"",MAX(0,MIN(100,100*(Settings!$G$6-E219)/(Settings!$G$6-Settings!$F$6))))</f>
        <v/>
      </c>
      <c r="X219" s="18" t="str">
        <f>IF(OR($B219="",R219=""),"",MAX(0,MIN(100,100*(Settings!$G$7-R219)/(Settings!$G$7-Settings!$F$7))))</f>
        <v/>
      </c>
      <c r="Y219" s="18" t="str">
        <f>IF(OR($B219="",S219=""),"",MAX(0,MIN(100,100*(Settings!$G$8-S219)/(Settings!$G$8-Settings!$F$8))))</f>
        <v/>
      </c>
      <c r="Z219" s="18" t="str">
        <f>IF(OR($B219="",T219=""),"",MAX(0,MIN(100,100*(Settings!$G$9-T219)/(Settings!$G$9-Settings!$F$9))))</f>
        <v/>
      </c>
      <c r="AA219" s="18" t="str">
        <f>IF(OR($B219="",J219=""),"",MAX(0,MIN(100,100*(Settings!$G$10-J219)/(Settings!$G$10-Settings!$F$10))))</f>
        <v/>
      </c>
      <c r="AB219" s="18" t="str">
        <f>IF(OR($B219="",K219=""),"",MAX(0,MIN(100,100*(Settings!$G$11-K219)/(Settings!$G$11-Settings!$F$11))))</f>
        <v/>
      </c>
      <c r="AC219" s="18" t="str">
        <f>IF(OR($B219="",U219=""),"",MAX(0,MIN(100,100*(Settings!$G$12-U219)/(Settings!$G$12-Settings!$F$12))))</f>
        <v/>
      </c>
      <c r="AD219" s="18" t="str">
        <f>IF(OR($B219="",V219=""),"",MAX(0,MIN(100,100*(Settings!$G$13-V219)/(Settings!$G$13-Settings!$F$13))))</f>
        <v/>
      </c>
      <c r="AE219" s="17" t="str">
        <f>IF($B219="","",IF((IF(ISNUMBER(W219),Settings!$H$6,0)+IF(ISNUMBER(X219),Settings!$H$7,0)+IF(ISNUMBER(Y219),Settings!$H$8,0)+IF(ISNUMBER(Z219),Settings!$H$9,0)+IF(ISNUMBER(AA219),Settings!$H$10,0)+IF(ISNUMBER(AB219),Settings!$H$11,0)+IF(ISNUMBER(AC219),Settings!$H$12,0)+IF(ISNUMBER(AD219),Settings!$H$13,0))=0,"",ROUND((IF(ISNUMBER(W219),W219*Settings!$H$6,0)+IF(ISNUMBER(X219),X219*Settings!$H$7,0)+IF(ISNUMBER(Y219),Y219*Settings!$H$8,0)+IF(ISNUMBER(Z219),Z219*Settings!$H$9,0)+IF(ISNUMBER(AA219),AA219*Settings!$H$10,0)+IF(ISNUMBER(AB219),AB219*Settings!$H$11,0)+IF(ISNUMBER(AC219),AC219*Settings!$H$12,0)+IF(ISNUMBER(AD219),AD219*Settings!$H$13,0))/(IF(ISNUMBER(W219),Settings!$H$6,0)+IF(ISNUMBER(X219),Settings!$H$7,0)+IF(ISNUMBER(Y219),Settings!$H$8,0)+IF(ISNUMBER(Z219),Settings!$H$9,0)+IF(ISNUMBER(AA219),Settings!$H$10,0)+IF(ISNUMBER(AB219),Settings!$H$11,0)+IF(ISNUMBER(AC219),Settings!$H$12,0)+IF(ISNUMBER(AD219),Settings!$H$13,0)),0)))</f>
        <v/>
      </c>
      <c r="AF219" s="16" t="str">
        <f>IF(AE219="","",IF(AE219&gt;=Settings!$D$18,"Green",IF(AE219&gt;=Settings!$D$19,"Amber","Red")))</f>
        <v/>
      </c>
      <c r="AG219" s="18" t="str">
        <f t="shared" si="26"/>
        <v/>
      </c>
      <c r="AH219" s="19" t="str">
        <f t="shared" si="27"/>
        <v/>
      </c>
      <c r="AI219" s="25"/>
    </row>
    <row r="220" spans="1:35" x14ac:dyDescent="0.2">
      <c r="A220" s="12"/>
      <c r="B220" s="30"/>
      <c r="C220" s="16" t="str">
        <f>IF($B220="","",IFERROR(INDEX(Settings!$D$24:$D$48,MATCH($B220,Settings!$C$24:$C$48,0)),""))</f>
        <v/>
      </c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20" t="str">
        <f t="shared" si="21"/>
        <v/>
      </c>
      <c r="S220" s="21" t="str">
        <f t="shared" si="22"/>
        <v/>
      </c>
      <c r="T220" s="21" t="str">
        <f t="shared" si="23"/>
        <v/>
      </c>
      <c r="U220" s="20" t="str">
        <f t="shared" si="24"/>
        <v/>
      </c>
      <c r="V220" s="20" t="str">
        <f t="shared" si="25"/>
        <v/>
      </c>
      <c r="W220" s="18" t="str">
        <f>IF(OR($B220="",E220=""),"",MAX(0,MIN(100,100*(Settings!$G$6-E220)/(Settings!$G$6-Settings!$F$6))))</f>
        <v/>
      </c>
      <c r="X220" s="18" t="str">
        <f>IF(OR($B220="",R220=""),"",MAX(0,MIN(100,100*(Settings!$G$7-R220)/(Settings!$G$7-Settings!$F$7))))</f>
        <v/>
      </c>
      <c r="Y220" s="18" t="str">
        <f>IF(OR($B220="",S220=""),"",MAX(0,MIN(100,100*(Settings!$G$8-S220)/(Settings!$G$8-Settings!$F$8))))</f>
        <v/>
      </c>
      <c r="Z220" s="18" t="str">
        <f>IF(OR($B220="",T220=""),"",MAX(0,MIN(100,100*(Settings!$G$9-T220)/(Settings!$G$9-Settings!$F$9))))</f>
        <v/>
      </c>
      <c r="AA220" s="18" t="str">
        <f>IF(OR($B220="",J220=""),"",MAX(0,MIN(100,100*(Settings!$G$10-J220)/(Settings!$G$10-Settings!$F$10))))</f>
        <v/>
      </c>
      <c r="AB220" s="18" t="str">
        <f>IF(OR($B220="",K220=""),"",MAX(0,MIN(100,100*(Settings!$G$11-K220)/(Settings!$G$11-Settings!$F$11))))</f>
        <v/>
      </c>
      <c r="AC220" s="18" t="str">
        <f>IF(OR($B220="",U220=""),"",MAX(0,MIN(100,100*(Settings!$G$12-U220)/(Settings!$G$12-Settings!$F$12))))</f>
        <v/>
      </c>
      <c r="AD220" s="18" t="str">
        <f>IF(OR($B220="",V220=""),"",MAX(0,MIN(100,100*(Settings!$G$13-V220)/(Settings!$G$13-Settings!$F$13))))</f>
        <v/>
      </c>
      <c r="AE220" s="17" t="str">
        <f>IF($B220="","",IF((IF(ISNUMBER(W220),Settings!$H$6,0)+IF(ISNUMBER(X220),Settings!$H$7,0)+IF(ISNUMBER(Y220),Settings!$H$8,0)+IF(ISNUMBER(Z220),Settings!$H$9,0)+IF(ISNUMBER(AA220),Settings!$H$10,0)+IF(ISNUMBER(AB220),Settings!$H$11,0)+IF(ISNUMBER(AC220),Settings!$H$12,0)+IF(ISNUMBER(AD220),Settings!$H$13,0))=0,"",ROUND((IF(ISNUMBER(W220),W220*Settings!$H$6,0)+IF(ISNUMBER(X220),X220*Settings!$H$7,0)+IF(ISNUMBER(Y220),Y220*Settings!$H$8,0)+IF(ISNUMBER(Z220),Z220*Settings!$H$9,0)+IF(ISNUMBER(AA220),AA220*Settings!$H$10,0)+IF(ISNUMBER(AB220),AB220*Settings!$H$11,0)+IF(ISNUMBER(AC220),AC220*Settings!$H$12,0)+IF(ISNUMBER(AD220),AD220*Settings!$H$13,0))/(IF(ISNUMBER(W220),Settings!$H$6,0)+IF(ISNUMBER(X220),Settings!$H$7,0)+IF(ISNUMBER(Y220),Settings!$H$8,0)+IF(ISNUMBER(Z220),Settings!$H$9,0)+IF(ISNUMBER(AA220),Settings!$H$10,0)+IF(ISNUMBER(AB220),Settings!$H$11,0)+IF(ISNUMBER(AC220),Settings!$H$12,0)+IF(ISNUMBER(AD220),Settings!$H$13,0)),0)))</f>
        <v/>
      </c>
      <c r="AF220" s="16" t="str">
        <f>IF(AE220="","",IF(AE220&gt;=Settings!$D$18,"Green",IF(AE220&gt;=Settings!$D$19,"Amber","Red")))</f>
        <v/>
      </c>
      <c r="AG220" s="18" t="str">
        <f t="shared" si="26"/>
        <v/>
      </c>
      <c r="AH220" s="19" t="str">
        <f t="shared" si="27"/>
        <v/>
      </c>
      <c r="AI220" s="25"/>
    </row>
    <row r="221" spans="1:35" x14ac:dyDescent="0.2">
      <c r="A221" s="12"/>
      <c r="B221" s="30"/>
      <c r="C221" s="16" t="str">
        <f>IF($B221="","",IFERROR(INDEX(Settings!$D$24:$D$48,MATCH($B221,Settings!$C$24:$C$48,0)),""))</f>
        <v/>
      </c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20" t="str">
        <f t="shared" si="21"/>
        <v/>
      </c>
      <c r="S221" s="21" t="str">
        <f t="shared" si="22"/>
        <v/>
      </c>
      <c r="T221" s="21" t="str">
        <f t="shared" si="23"/>
        <v/>
      </c>
      <c r="U221" s="20" t="str">
        <f t="shared" si="24"/>
        <v/>
      </c>
      <c r="V221" s="20" t="str">
        <f t="shared" si="25"/>
        <v/>
      </c>
      <c r="W221" s="18" t="str">
        <f>IF(OR($B221="",E221=""),"",MAX(0,MIN(100,100*(Settings!$G$6-E221)/(Settings!$G$6-Settings!$F$6))))</f>
        <v/>
      </c>
      <c r="X221" s="18" t="str">
        <f>IF(OR($B221="",R221=""),"",MAX(0,MIN(100,100*(Settings!$G$7-R221)/(Settings!$G$7-Settings!$F$7))))</f>
        <v/>
      </c>
      <c r="Y221" s="18" t="str">
        <f>IF(OR($B221="",S221=""),"",MAX(0,MIN(100,100*(Settings!$G$8-S221)/(Settings!$G$8-Settings!$F$8))))</f>
        <v/>
      </c>
      <c r="Z221" s="18" t="str">
        <f>IF(OR($B221="",T221=""),"",MAX(0,MIN(100,100*(Settings!$G$9-T221)/(Settings!$G$9-Settings!$F$9))))</f>
        <v/>
      </c>
      <c r="AA221" s="18" t="str">
        <f>IF(OR($B221="",J221=""),"",MAX(0,MIN(100,100*(Settings!$G$10-J221)/(Settings!$G$10-Settings!$F$10))))</f>
        <v/>
      </c>
      <c r="AB221" s="18" t="str">
        <f>IF(OR($B221="",K221=""),"",MAX(0,MIN(100,100*(Settings!$G$11-K221)/(Settings!$G$11-Settings!$F$11))))</f>
        <v/>
      </c>
      <c r="AC221" s="18" t="str">
        <f>IF(OR($B221="",U221=""),"",MAX(0,MIN(100,100*(Settings!$G$12-U221)/(Settings!$G$12-Settings!$F$12))))</f>
        <v/>
      </c>
      <c r="AD221" s="18" t="str">
        <f>IF(OR($B221="",V221=""),"",MAX(0,MIN(100,100*(Settings!$G$13-V221)/(Settings!$G$13-Settings!$F$13))))</f>
        <v/>
      </c>
      <c r="AE221" s="17" t="str">
        <f>IF($B221="","",IF((IF(ISNUMBER(W221),Settings!$H$6,0)+IF(ISNUMBER(X221),Settings!$H$7,0)+IF(ISNUMBER(Y221),Settings!$H$8,0)+IF(ISNUMBER(Z221),Settings!$H$9,0)+IF(ISNUMBER(AA221),Settings!$H$10,0)+IF(ISNUMBER(AB221),Settings!$H$11,0)+IF(ISNUMBER(AC221),Settings!$H$12,0)+IF(ISNUMBER(AD221),Settings!$H$13,0))=0,"",ROUND((IF(ISNUMBER(W221),W221*Settings!$H$6,0)+IF(ISNUMBER(X221),X221*Settings!$H$7,0)+IF(ISNUMBER(Y221),Y221*Settings!$H$8,0)+IF(ISNUMBER(Z221),Z221*Settings!$H$9,0)+IF(ISNUMBER(AA221),AA221*Settings!$H$10,0)+IF(ISNUMBER(AB221),AB221*Settings!$H$11,0)+IF(ISNUMBER(AC221),AC221*Settings!$H$12,0)+IF(ISNUMBER(AD221),AD221*Settings!$H$13,0))/(IF(ISNUMBER(W221),Settings!$H$6,0)+IF(ISNUMBER(X221),Settings!$H$7,0)+IF(ISNUMBER(Y221),Settings!$H$8,0)+IF(ISNUMBER(Z221),Settings!$H$9,0)+IF(ISNUMBER(AA221),Settings!$H$10,0)+IF(ISNUMBER(AB221),Settings!$H$11,0)+IF(ISNUMBER(AC221),Settings!$H$12,0)+IF(ISNUMBER(AD221),Settings!$H$13,0)),0)))</f>
        <v/>
      </c>
      <c r="AF221" s="16" t="str">
        <f>IF(AE221="","",IF(AE221&gt;=Settings!$D$18,"Green",IF(AE221&gt;=Settings!$D$19,"Amber","Red")))</f>
        <v/>
      </c>
      <c r="AG221" s="18" t="str">
        <f t="shared" si="26"/>
        <v/>
      </c>
      <c r="AH221" s="19" t="str">
        <f t="shared" si="27"/>
        <v/>
      </c>
      <c r="AI221" s="25"/>
    </row>
    <row r="222" spans="1:35" x14ac:dyDescent="0.2">
      <c r="A222" s="12"/>
      <c r="B222" s="30"/>
      <c r="C222" s="16" t="str">
        <f>IF($B222="","",IFERROR(INDEX(Settings!$D$24:$D$48,MATCH($B222,Settings!$C$24:$C$48,0)),""))</f>
        <v/>
      </c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20" t="str">
        <f t="shared" si="21"/>
        <v/>
      </c>
      <c r="S222" s="21" t="str">
        <f t="shared" si="22"/>
        <v/>
      </c>
      <c r="T222" s="21" t="str">
        <f t="shared" si="23"/>
        <v/>
      </c>
      <c r="U222" s="20" t="str">
        <f t="shared" si="24"/>
        <v/>
      </c>
      <c r="V222" s="20" t="str">
        <f t="shared" si="25"/>
        <v/>
      </c>
      <c r="W222" s="18" t="str">
        <f>IF(OR($B222="",E222=""),"",MAX(0,MIN(100,100*(Settings!$G$6-E222)/(Settings!$G$6-Settings!$F$6))))</f>
        <v/>
      </c>
      <c r="X222" s="18" t="str">
        <f>IF(OR($B222="",R222=""),"",MAX(0,MIN(100,100*(Settings!$G$7-R222)/(Settings!$G$7-Settings!$F$7))))</f>
        <v/>
      </c>
      <c r="Y222" s="18" t="str">
        <f>IF(OR($B222="",S222=""),"",MAX(0,MIN(100,100*(Settings!$G$8-S222)/(Settings!$G$8-Settings!$F$8))))</f>
        <v/>
      </c>
      <c r="Z222" s="18" t="str">
        <f>IF(OR($B222="",T222=""),"",MAX(0,MIN(100,100*(Settings!$G$9-T222)/(Settings!$G$9-Settings!$F$9))))</f>
        <v/>
      </c>
      <c r="AA222" s="18" t="str">
        <f>IF(OR($B222="",J222=""),"",MAX(0,MIN(100,100*(Settings!$G$10-J222)/(Settings!$G$10-Settings!$F$10))))</f>
        <v/>
      </c>
      <c r="AB222" s="18" t="str">
        <f>IF(OR($B222="",K222=""),"",MAX(0,MIN(100,100*(Settings!$G$11-K222)/(Settings!$G$11-Settings!$F$11))))</f>
        <v/>
      </c>
      <c r="AC222" s="18" t="str">
        <f>IF(OR($B222="",U222=""),"",MAX(0,MIN(100,100*(Settings!$G$12-U222)/(Settings!$G$12-Settings!$F$12))))</f>
        <v/>
      </c>
      <c r="AD222" s="18" t="str">
        <f>IF(OR($B222="",V222=""),"",MAX(0,MIN(100,100*(Settings!$G$13-V222)/(Settings!$G$13-Settings!$F$13))))</f>
        <v/>
      </c>
      <c r="AE222" s="17" t="str">
        <f>IF($B222="","",IF((IF(ISNUMBER(W222),Settings!$H$6,0)+IF(ISNUMBER(X222),Settings!$H$7,0)+IF(ISNUMBER(Y222),Settings!$H$8,0)+IF(ISNUMBER(Z222),Settings!$H$9,0)+IF(ISNUMBER(AA222),Settings!$H$10,0)+IF(ISNUMBER(AB222),Settings!$H$11,0)+IF(ISNUMBER(AC222),Settings!$H$12,0)+IF(ISNUMBER(AD222),Settings!$H$13,0))=0,"",ROUND((IF(ISNUMBER(W222),W222*Settings!$H$6,0)+IF(ISNUMBER(X222),X222*Settings!$H$7,0)+IF(ISNUMBER(Y222),Y222*Settings!$H$8,0)+IF(ISNUMBER(Z222),Z222*Settings!$H$9,0)+IF(ISNUMBER(AA222),AA222*Settings!$H$10,0)+IF(ISNUMBER(AB222),AB222*Settings!$H$11,0)+IF(ISNUMBER(AC222),AC222*Settings!$H$12,0)+IF(ISNUMBER(AD222),AD222*Settings!$H$13,0))/(IF(ISNUMBER(W222),Settings!$H$6,0)+IF(ISNUMBER(X222),Settings!$H$7,0)+IF(ISNUMBER(Y222),Settings!$H$8,0)+IF(ISNUMBER(Z222),Settings!$H$9,0)+IF(ISNUMBER(AA222),Settings!$H$10,0)+IF(ISNUMBER(AB222),Settings!$H$11,0)+IF(ISNUMBER(AC222),Settings!$H$12,0)+IF(ISNUMBER(AD222),Settings!$H$13,0)),0)))</f>
        <v/>
      </c>
      <c r="AF222" s="16" t="str">
        <f>IF(AE222="","",IF(AE222&gt;=Settings!$D$18,"Green",IF(AE222&gt;=Settings!$D$19,"Amber","Red")))</f>
        <v/>
      </c>
      <c r="AG222" s="18" t="str">
        <f t="shared" si="26"/>
        <v/>
      </c>
      <c r="AH222" s="19" t="str">
        <f t="shared" si="27"/>
        <v/>
      </c>
      <c r="AI222" s="25"/>
    </row>
    <row r="223" spans="1:35" x14ac:dyDescent="0.2">
      <c r="A223" s="12"/>
      <c r="B223" s="30"/>
      <c r="C223" s="16" t="str">
        <f>IF($B223="","",IFERROR(INDEX(Settings!$D$24:$D$48,MATCH($B223,Settings!$C$24:$C$48,0)),""))</f>
        <v/>
      </c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20" t="str">
        <f t="shared" si="21"/>
        <v/>
      </c>
      <c r="S223" s="21" t="str">
        <f t="shared" si="22"/>
        <v/>
      </c>
      <c r="T223" s="21" t="str">
        <f t="shared" si="23"/>
        <v/>
      </c>
      <c r="U223" s="20" t="str">
        <f t="shared" si="24"/>
        <v/>
      </c>
      <c r="V223" s="20" t="str">
        <f t="shared" si="25"/>
        <v/>
      </c>
      <c r="W223" s="18" t="str">
        <f>IF(OR($B223="",E223=""),"",MAX(0,MIN(100,100*(Settings!$G$6-E223)/(Settings!$G$6-Settings!$F$6))))</f>
        <v/>
      </c>
      <c r="X223" s="18" t="str">
        <f>IF(OR($B223="",R223=""),"",MAX(0,MIN(100,100*(Settings!$G$7-R223)/(Settings!$G$7-Settings!$F$7))))</f>
        <v/>
      </c>
      <c r="Y223" s="18" t="str">
        <f>IF(OR($B223="",S223=""),"",MAX(0,MIN(100,100*(Settings!$G$8-S223)/(Settings!$G$8-Settings!$F$8))))</f>
        <v/>
      </c>
      <c r="Z223" s="18" t="str">
        <f>IF(OR($B223="",T223=""),"",MAX(0,MIN(100,100*(Settings!$G$9-T223)/(Settings!$G$9-Settings!$F$9))))</f>
        <v/>
      </c>
      <c r="AA223" s="18" t="str">
        <f>IF(OR($B223="",J223=""),"",MAX(0,MIN(100,100*(Settings!$G$10-J223)/(Settings!$G$10-Settings!$F$10))))</f>
        <v/>
      </c>
      <c r="AB223" s="18" t="str">
        <f>IF(OR($B223="",K223=""),"",MAX(0,MIN(100,100*(Settings!$G$11-K223)/(Settings!$G$11-Settings!$F$11))))</f>
        <v/>
      </c>
      <c r="AC223" s="18" t="str">
        <f>IF(OR($B223="",U223=""),"",MAX(0,MIN(100,100*(Settings!$G$12-U223)/(Settings!$G$12-Settings!$F$12))))</f>
        <v/>
      </c>
      <c r="AD223" s="18" t="str">
        <f>IF(OR($B223="",V223=""),"",MAX(0,MIN(100,100*(Settings!$G$13-V223)/(Settings!$G$13-Settings!$F$13))))</f>
        <v/>
      </c>
      <c r="AE223" s="17" t="str">
        <f>IF($B223="","",IF((IF(ISNUMBER(W223),Settings!$H$6,0)+IF(ISNUMBER(X223),Settings!$H$7,0)+IF(ISNUMBER(Y223),Settings!$H$8,0)+IF(ISNUMBER(Z223),Settings!$H$9,0)+IF(ISNUMBER(AA223),Settings!$H$10,0)+IF(ISNUMBER(AB223),Settings!$H$11,0)+IF(ISNUMBER(AC223),Settings!$H$12,0)+IF(ISNUMBER(AD223),Settings!$H$13,0))=0,"",ROUND((IF(ISNUMBER(W223),W223*Settings!$H$6,0)+IF(ISNUMBER(X223),X223*Settings!$H$7,0)+IF(ISNUMBER(Y223),Y223*Settings!$H$8,0)+IF(ISNUMBER(Z223),Z223*Settings!$H$9,0)+IF(ISNUMBER(AA223),AA223*Settings!$H$10,0)+IF(ISNUMBER(AB223),AB223*Settings!$H$11,0)+IF(ISNUMBER(AC223),AC223*Settings!$H$12,0)+IF(ISNUMBER(AD223),AD223*Settings!$H$13,0))/(IF(ISNUMBER(W223),Settings!$H$6,0)+IF(ISNUMBER(X223),Settings!$H$7,0)+IF(ISNUMBER(Y223),Settings!$H$8,0)+IF(ISNUMBER(Z223),Settings!$H$9,0)+IF(ISNUMBER(AA223),Settings!$H$10,0)+IF(ISNUMBER(AB223),Settings!$H$11,0)+IF(ISNUMBER(AC223),Settings!$H$12,0)+IF(ISNUMBER(AD223),Settings!$H$13,0)),0)))</f>
        <v/>
      </c>
      <c r="AF223" s="16" t="str">
        <f>IF(AE223="","",IF(AE223&gt;=Settings!$D$18,"Green",IF(AE223&gt;=Settings!$D$19,"Amber","Red")))</f>
        <v/>
      </c>
      <c r="AG223" s="18" t="str">
        <f t="shared" si="26"/>
        <v/>
      </c>
      <c r="AH223" s="19" t="str">
        <f t="shared" si="27"/>
        <v/>
      </c>
      <c r="AI223" s="25"/>
    </row>
    <row r="224" spans="1:35" x14ac:dyDescent="0.2">
      <c r="A224" s="12"/>
      <c r="B224" s="30"/>
      <c r="C224" s="16" t="str">
        <f>IF($B224="","",IFERROR(INDEX(Settings!$D$24:$D$48,MATCH($B224,Settings!$C$24:$C$48,0)),""))</f>
        <v/>
      </c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20" t="str">
        <f t="shared" si="21"/>
        <v/>
      </c>
      <c r="S224" s="21" t="str">
        <f t="shared" si="22"/>
        <v/>
      </c>
      <c r="T224" s="21" t="str">
        <f t="shared" si="23"/>
        <v/>
      </c>
      <c r="U224" s="20" t="str">
        <f t="shared" si="24"/>
        <v/>
      </c>
      <c r="V224" s="20" t="str">
        <f t="shared" si="25"/>
        <v/>
      </c>
      <c r="W224" s="18" t="str">
        <f>IF(OR($B224="",E224=""),"",MAX(0,MIN(100,100*(Settings!$G$6-E224)/(Settings!$G$6-Settings!$F$6))))</f>
        <v/>
      </c>
      <c r="X224" s="18" t="str">
        <f>IF(OR($B224="",R224=""),"",MAX(0,MIN(100,100*(Settings!$G$7-R224)/(Settings!$G$7-Settings!$F$7))))</f>
        <v/>
      </c>
      <c r="Y224" s="18" t="str">
        <f>IF(OR($B224="",S224=""),"",MAX(0,MIN(100,100*(Settings!$G$8-S224)/(Settings!$G$8-Settings!$F$8))))</f>
        <v/>
      </c>
      <c r="Z224" s="18" t="str">
        <f>IF(OR($B224="",T224=""),"",MAX(0,MIN(100,100*(Settings!$G$9-T224)/(Settings!$G$9-Settings!$F$9))))</f>
        <v/>
      </c>
      <c r="AA224" s="18" t="str">
        <f>IF(OR($B224="",J224=""),"",MAX(0,MIN(100,100*(Settings!$G$10-J224)/(Settings!$G$10-Settings!$F$10))))</f>
        <v/>
      </c>
      <c r="AB224" s="18" t="str">
        <f>IF(OR($B224="",K224=""),"",MAX(0,MIN(100,100*(Settings!$G$11-K224)/(Settings!$G$11-Settings!$F$11))))</f>
        <v/>
      </c>
      <c r="AC224" s="18" t="str">
        <f>IF(OR($B224="",U224=""),"",MAX(0,MIN(100,100*(Settings!$G$12-U224)/(Settings!$G$12-Settings!$F$12))))</f>
        <v/>
      </c>
      <c r="AD224" s="18" t="str">
        <f>IF(OR($B224="",V224=""),"",MAX(0,MIN(100,100*(Settings!$G$13-V224)/(Settings!$G$13-Settings!$F$13))))</f>
        <v/>
      </c>
      <c r="AE224" s="17" t="str">
        <f>IF($B224="","",IF((IF(ISNUMBER(W224),Settings!$H$6,0)+IF(ISNUMBER(X224),Settings!$H$7,0)+IF(ISNUMBER(Y224),Settings!$H$8,0)+IF(ISNUMBER(Z224),Settings!$H$9,0)+IF(ISNUMBER(AA224),Settings!$H$10,0)+IF(ISNUMBER(AB224),Settings!$H$11,0)+IF(ISNUMBER(AC224),Settings!$H$12,0)+IF(ISNUMBER(AD224),Settings!$H$13,0))=0,"",ROUND((IF(ISNUMBER(W224),W224*Settings!$H$6,0)+IF(ISNUMBER(X224),X224*Settings!$H$7,0)+IF(ISNUMBER(Y224),Y224*Settings!$H$8,0)+IF(ISNUMBER(Z224),Z224*Settings!$H$9,0)+IF(ISNUMBER(AA224),AA224*Settings!$H$10,0)+IF(ISNUMBER(AB224),AB224*Settings!$H$11,0)+IF(ISNUMBER(AC224),AC224*Settings!$H$12,0)+IF(ISNUMBER(AD224),AD224*Settings!$H$13,0))/(IF(ISNUMBER(W224),Settings!$H$6,0)+IF(ISNUMBER(X224),Settings!$H$7,0)+IF(ISNUMBER(Y224),Settings!$H$8,0)+IF(ISNUMBER(Z224),Settings!$H$9,0)+IF(ISNUMBER(AA224),Settings!$H$10,0)+IF(ISNUMBER(AB224),Settings!$H$11,0)+IF(ISNUMBER(AC224),Settings!$H$12,0)+IF(ISNUMBER(AD224),Settings!$H$13,0)),0)))</f>
        <v/>
      </c>
      <c r="AF224" s="16" t="str">
        <f>IF(AE224="","",IF(AE224&gt;=Settings!$D$18,"Green",IF(AE224&gt;=Settings!$D$19,"Amber","Red")))</f>
        <v/>
      </c>
      <c r="AG224" s="18" t="str">
        <f t="shared" si="26"/>
        <v/>
      </c>
      <c r="AH224" s="19" t="str">
        <f t="shared" si="27"/>
        <v/>
      </c>
      <c r="AI224" s="25"/>
    </row>
    <row r="225" spans="1:35" x14ac:dyDescent="0.2">
      <c r="A225" s="12"/>
      <c r="B225" s="30"/>
      <c r="C225" s="16" t="str">
        <f>IF($B225="","",IFERROR(INDEX(Settings!$D$24:$D$48,MATCH($B225,Settings!$C$24:$C$48,0)),""))</f>
        <v/>
      </c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20" t="str">
        <f t="shared" si="21"/>
        <v/>
      </c>
      <c r="S225" s="21" t="str">
        <f t="shared" si="22"/>
        <v/>
      </c>
      <c r="T225" s="21" t="str">
        <f t="shared" si="23"/>
        <v/>
      </c>
      <c r="U225" s="20" t="str">
        <f t="shared" si="24"/>
        <v/>
      </c>
      <c r="V225" s="20" t="str">
        <f t="shared" si="25"/>
        <v/>
      </c>
      <c r="W225" s="18" t="str">
        <f>IF(OR($B225="",E225=""),"",MAX(0,MIN(100,100*(Settings!$G$6-E225)/(Settings!$G$6-Settings!$F$6))))</f>
        <v/>
      </c>
      <c r="X225" s="18" t="str">
        <f>IF(OR($B225="",R225=""),"",MAX(0,MIN(100,100*(Settings!$G$7-R225)/(Settings!$G$7-Settings!$F$7))))</f>
        <v/>
      </c>
      <c r="Y225" s="18" t="str">
        <f>IF(OR($B225="",S225=""),"",MAX(0,MIN(100,100*(Settings!$G$8-S225)/(Settings!$G$8-Settings!$F$8))))</f>
        <v/>
      </c>
      <c r="Z225" s="18" t="str">
        <f>IF(OR($B225="",T225=""),"",MAX(0,MIN(100,100*(Settings!$G$9-T225)/(Settings!$G$9-Settings!$F$9))))</f>
        <v/>
      </c>
      <c r="AA225" s="18" t="str">
        <f>IF(OR($B225="",J225=""),"",MAX(0,MIN(100,100*(Settings!$G$10-J225)/(Settings!$G$10-Settings!$F$10))))</f>
        <v/>
      </c>
      <c r="AB225" s="18" t="str">
        <f>IF(OR($B225="",K225=""),"",MAX(0,MIN(100,100*(Settings!$G$11-K225)/(Settings!$G$11-Settings!$F$11))))</f>
        <v/>
      </c>
      <c r="AC225" s="18" t="str">
        <f>IF(OR($B225="",U225=""),"",MAX(0,MIN(100,100*(Settings!$G$12-U225)/(Settings!$G$12-Settings!$F$12))))</f>
        <v/>
      </c>
      <c r="AD225" s="18" t="str">
        <f>IF(OR($B225="",V225=""),"",MAX(0,MIN(100,100*(Settings!$G$13-V225)/(Settings!$G$13-Settings!$F$13))))</f>
        <v/>
      </c>
      <c r="AE225" s="17" t="str">
        <f>IF($B225="","",IF((IF(ISNUMBER(W225),Settings!$H$6,0)+IF(ISNUMBER(X225),Settings!$H$7,0)+IF(ISNUMBER(Y225),Settings!$H$8,0)+IF(ISNUMBER(Z225),Settings!$H$9,0)+IF(ISNUMBER(AA225),Settings!$H$10,0)+IF(ISNUMBER(AB225),Settings!$H$11,0)+IF(ISNUMBER(AC225),Settings!$H$12,0)+IF(ISNUMBER(AD225),Settings!$H$13,0))=0,"",ROUND((IF(ISNUMBER(W225),W225*Settings!$H$6,0)+IF(ISNUMBER(X225),X225*Settings!$H$7,0)+IF(ISNUMBER(Y225),Y225*Settings!$H$8,0)+IF(ISNUMBER(Z225),Z225*Settings!$H$9,0)+IF(ISNUMBER(AA225),AA225*Settings!$H$10,0)+IF(ISNUMBER(AB225),AB225*Settings!$H$11,0)+IF(ISNUMBER(AC225),AC225*Settings!$H$12,0)+IF(ISNUMBER(AD225),AD225*Settings!$H$13,0))/(IF(ISNUMBER(W225),Settings!$H$6,0)+IF(ISNUMBER(X225),Settings!$H$7,0)+IF(ISNUMBER(Y225),Settings!$H$8,0)+IF(ISNUMBER(Z225),Settings!$H$9,0)+IF(ISNUMBER(AA225),Settings!$H$10,0)+IF(ISNUMBER(AB225),Settings!$H$11,0)+IF(ISNUMBER(AC225),Settings!$H$12,0)+IF(ISNUMBER(AD225),Settings!$H$13,0)),0)))</f>
        <v/>
      </c>
      <c r="AF225" s="16" t="str">
        <f>IF(AE225="","",IF(AE225&gt;=Settings!$D$18,"Green",IF(AE225&gt;=Settings!$D$19,"Amber","Red")))</f>
        <v/>
      </c>
      <c r="AG225" s="18" t="str">
        <f t="shared" si="26"/>
        <v/>
      </c>
      <c r="AH225" s="19" t="str">
        <f t="shared" si="27"/>
        <v/>
      </c>
      <c r="AI225" s="25"/>
    </row>
    <row r="226" spans="1:35" x14ac:dyDescent="0.2">
      <c r="A226" s="12"/>
      <c r="B226" s="30"/>
      <c r="C226" s="16" t="str">
        <f>IF($B226="","",IFERROR(INDEX(Settings!$D$24:$D$48,MATCH($B226,Settings!$C$24:$C$48,0)),""))</f>
        <v/>
      </c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20" t="str">
        <f t="shared" si="21"/>
        <v/>
      </c>
      <c r="S226" s="21" t="str">
        <f t="shared" si="22"/>
        <v/>
      </c>
      <c r="T226" s="21" t="str">
        <f t="shared" si="23"/>
        <v/>
      </c>
      <c r="U226" s="20" t="str">
        <f t="shared" si="24"/>
        <v/>
      </c>
      <c r="V226" s="20" t="str">
        <f t="shared" si="25"/>
        <v/>
      </c>
      <c r="W226" s="18" t="str">
        <f>IF(OR($B226="",E226=""),"",MAX(0,MIN(100,100*(Settings!$G$6-E226)/(Settings!$G$6-Settings!$F$6))))</f>
        <v/>
      </c>
      <c r="X226" s="18" t="str">
        <f>IF(OR($B226="",R226=""),"",MAX(0,MIN(100,100*(Settings!$G$7-R226)/(Settings!$G$7-Settings!$F$7))))</f>
        <v/>
      </c>
      <c r="Y226" s="18" t="str">
        <f>IF(OR($B226="",S226=""),"",MAX(0,MIN(100,100*(Settings!$G$8-S226)/(Settings!$G$8-Settings!$F$8))))</f>
        <v/>
      </c>
      <c r="Z226" s="18" t="str">
        <f>IF(OR($B226="",T226=""),"",MAX(0,MIN(100,100*(Settings!$G$9-T226)/(Settings!$G$9-Settings!$F$9))))</f>
        <v/>
      </c>
      <c r="AA226" s="18" t="str">
        <f>IF(OR($B226="",J226=""),"",MAX(0,MIN(100,100*(Settings!$G$10-J226)/(Settings!$G$10-Settings!$F$10))))</f>
        <v/>
      </c>
      <c r="AB226" s="18" t="str">
        <f>IF(OR($B226="",K226=""),"",MAX(0,MIN(100,100*(Settings!$G$11-K226)/(Settings!$G$11-Settings!$F$11))))</f>
        <v/>
      </c>
      <c r="AC226" s="18" t="str">
        <f>IF(OR($B226="",U226=""),"",MAX(0,MIN(100,100*(Settings!$G$12-U226)/(Settings!$G$12-Settings!$F$12))))</f>
        <v/>
      </c>
      <c r="AD226" s="18" t="str">
        <f>IF(OR($B226="",V226=""),"",MAX(0,MIN(100,100*(Settings!$G$13-V226)/(Settings!$G$13-Settings!$F$13))))</f>
        <v/>
      </c>
      <c r="AE226" s="17" t="str">
        <f>IF($B226="","",IF((IF(ISNUMBER(W226),Settings!$H$6,0)+IF(ISNUMBER(X226),Settings!$H$7,0)+IF(ISNUMBER(Y226),Settings!$H$8,0)+IF(ISNUMBER(Z226),Settings!$H$9,0)+IF(ISNUMBER(AA226),Settings!$H$10,0)+IF(ISNUMBER(AB226),Settings!$H$11,0)+IF(ISNUMBER(AC226),Settings!$H$12,0)+IF(ISNUMBER(AD226),Settings!$H$13,0))=0,"",ROUND((IF(ISNUMBER(W226),W226*Settings!$H$6,0)+IF(ISNUMBER(X226),X226*Settings!$H$7,0)+IF(ISNUMBER(Y226),Y226*Settings!$H$8,0)+IF(ISNUMBER(Z226),Z226*Settings!$H$9,0)+IF(ISNUMBER(AA226),AA226*Settings!$H$10,0)+IF(ISNUMBER(AB226),AB226*Settings!$H$11,0)+IF(ISNUMBER(AC226),AC226*Settings!$H$12,0)+IF(ISNUMBER(AD226),AD226*Settings!$H$13,0))/(IF(ISNUMBER(W226),Settings!$H$6,0)+IF(ISNUMBER(X226),Settings!$H$7,0)+IF(ISNUMBER(Y226),Settings!$H$8,0)+IF(ISNUMBER(Z226),Settings!$H$9,0)+IF(ISNUMBER(AA226),Settings!$H$10,0)+IF(ISNUMBER(AB226),Settings!$H$11,0)+IF(ISNUMBER(AC226),Settings!$H$12,0)+IF(ISNUMBER(AD226),Settings!$H$13,0)),0)))</f>
        <v/>
      </c>
      <c r="AF226" s="16" t="str">
        <f>IF(AE226="","",IF(AE226&gt;=Settings!$D$18,"Green",IF(AE226&gt;=Settings!$D$19,"Amber","Red")))</f>
        <v/>
      </c>
      <c r="AG226" s="18" t="str">
        <f t="shared" si="26"/>
        <v/>
      </c>
      <c r="AH226" s="19" t="str">
        <f t="shared" si="27"/>
        <v/>
      </c>
      <c r="AI226" s="25"/>
    </row>
    <row r="227" spans="1:35" x14ac:dyDescent="0.2">
      <c r="A227" s="12"/>
      <c r="B227" s="30"/>
      <c r="C227" s="16" t="str">
        <f>IF($B227="","",IFERROR(INDEX(Settings!$D$24:$D$48,MATCH($B227,Settings!$C$24:$C$48,0)),""))</f>
        <v/>
      </c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20" t="str">
        <f t="shared" si="21"/>
        <v/>
      </c>
      <c r="S227" s="21" t="str">
        <f t="shared" si="22"/>
        <v/>
      </c>
      <c r="T227" s="21" t="str">
        <f t="shared" si="23"/>
        <v/>
      </c>
      <c r="U227" s="20" t="str">
        <f t="shared" si="24"/>
        <v/>
      </c>
      <c r="V227" s="20" t="str">
        <f t="shared" si="25"/>
        <v/>
      </c>
      <c r="W227" s="18" t="str">
        <f>IF(OR($B227="",E227=""),"",MAX(0,MIN(100,100*(Settings!$G$6-E227)/(Settings!$G$6-Settings!$F$6))))</f>
        <v/>
      </c>
      <c r="X227" s="18" t="str">
        <f>IF(OR($B227="",R227=""),"",MAX(0,MIN(100,100*(Settings!$G$7-R227)/(Settings!$G$7-Settings!$F$7))))</f>
        <v/>
      </c>
      <c r="Y227" s="18" t="str">
        <f>IF(OR($B227="",S227=""),"",MAX(0,MIN(100,100*(Settings!$G$8-S227)/(Settings!$G$8-Settings!$F$8))))</f>
        <v/>
      </c>
      <c r="Z227" s="18" t="str">
        <f>IF(OR($B227="",T227=""),"",MAX(0,MIN(100,100*(Settings!$G$9-T227)/(Settings!$G$9-Settings!$F$9))))</f>
        <v/>
      </c>
      <c r="AA227" s="18" t="str">
        <f>IF(OR($B227="",J227=""),"",MAX(0,MIN(100,100*(Settings!$G$10-J227)/(Settings!$G$10-Settings!$F$10))))</f>
        <v/>
      </c>
      <c r="AB227" s="18" t="str">
        <f>IF(OR($B227="",K227=""),"",MAX(0,MIN(100,100*(Settings!$G$11-K227)/(Settings!$G$11-Settings!$F$11))))</f>
        <v/>
      </c>
      <c r="AC227" s="18" t="str">
        <f>IF(OR($B227="",U227=""),"",MAX(0,MIN(100,100*(Settings!$G$12-U227)/(Settings!$G$12-Settings!$F$12))))</f>
        <v/>
      </c>
      <c r="AD227" s="18" t="str">
        <f>IF(OR($B227="",V227=""),"",MAX(0,MIN(100,100*(Settings!$G$13-V227)/(Settings!$G$13-Settings!$F$13))))</f>
        <v/>
      </c>
      <c r="AE227" s="17" t="str">
        <f>IF($B227="","",IF((IF(ISNUMBER(W227),Settings!$H$6,0)+IF(ISNUMBER(X227),Settings!$H$7,0)+IF(ISNUMBER(Y227),Settings!$H$8,0)+IF(ISNUMBER(Z227),Settings!$H$9,0)+IF(ISNUMBER(AA227),Settings!$H$10,0)+IF(ISNUMBER(AB227),Settings!$H$11,0)+IF(ISNUMBER(AC227),Settings!$H$12,0)+IF(ISNUMBER(AD227),Settings!$H$13,0))=0,"",ROUND((IF(ISNUMBER(W227),W227*Settings!$H$6,0)+IF(ISNUMBER(X227),X227*Settings!$H$7,0)+IF(ISNUMBER(Y227),Y227*Settings!$H$8,0)+IF(ISNUMBER(Z227),Z227*Settings!$H$9,0)+IF(ISNUMBER(AA227),AA227*Settings!$H$10,0)+IF(ISNUMBER(AB227),AB227*Settings!$H$11,0)+IF(ISNUMBER(AC227),AC227*Settings!$H$12,0)+IF(ISNUMBER(AD227),AD227*Settings!$H$13,0))/(IF(ISNUMBER(W227),Settings!$H$6,0)+IF(ISNUMBER(X227),Settings!$H$7,0)+IF(ISNUMBER(Y227),Settings!$H$8,0)+IF(ISNUMBER(Z227),Settings!$H$9,0)+IF(ISNUMBER(AA227),Settings!$H$10,0)+IF(ISNUMBER(AB227),Settings!$H$11,0)+IF(ISNUMBER(AC227),Settings!$H$12,0)+IF(ISNUMBER(AD227),Settings!$H$13,0)),0)))</f>
        <v/>
      </c>
      <c r="AF227" s="16" t="str">
        <f>IF(AE227="","",IF(AE227&gt;=Settings!$D$18,"Green",IF(AE227&gt;=Settings!$D$19,"Amber","Red")))</f>
        <v/>
      </c>
      <c r="AG227" s="18" t="str">
        <f t="shared" si="26"/>
        <v/>
      </c>
      <c r="AH227" s="19" t="str">
        <f t="shared" si="27"/>
        <v/>
      </c>
      <c r="AI227" s="25"/>
    </row>
    <row r="228" spans="1:35" x14ac:dyDescent="0.2">
      <c r="A228" s="12"/>
      <c r="B228" s="30"/>
      <c r="C228" s="16" t="str">
        <f>IF($B228="","",IFERROR(INDEX(Settings!$D$24:$D$48,MATCH($B228,Settings!$C$24:$C$48,0)),""))</f>
        <v/>
      </c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20" t="str">
        <f t="shared" si="21"/>
        <v/>
      </c>
      <c r="S228" s="21" t="str">
        <f t="shared" si="22"/>
        <v/>
      </c>
      <c r="T228" s="21" t="str">
        <f t="shared" si="23"/>
        <v/>
      </c>
      <c r="U228" s="20" t="str">
        <f t="shared" si="24"/>
        <v/>
      </c>
      <c r="V228" s="20" t="str">
        <f t="shared" si="25"/>
        <v/>
      </c>
      <c r="W228" s="18" t="str">
        <f>IF(OR($B228="",E228=""),"",MAX(0,MIN(100,100*(Settings!$G$6-E228)/(Settings!$G$6-Settings!$F$6))))</f>
        <v/>
      </c>
      <c r="X228" s="18" t="str">
        <f>IF(OR($B228="",R228=""),"",MAX(0,MIN(100,100*(Settings!$G$7-R228)/(Settings!$G$7-Settings!$F$7))))</f>
        <v/>
      </c>
      <c r="Y228" s="18" t="str">
        <f>IF(OR($B228="",S228=""),"",MAX(0,MIN(100,100*(Settings!$G$8-S228)/(Settings!$G$8-Settings!$F$8))))</f>
        <v/>
      </c>
      <c r="Z228" s="18" t="str">
        <f>IF(OR($B228="",T228=""),"",MAX(0,MIN(100,100*(Settings!$G$9-T228)/(Settings!$G$9-Settings!$F$9))))</f>
        <v/>
      </c>
      <c r="AA228" s="18" t="str">
        <f>IF(OR($B228="",J228=""),"",MAX(0,MIN(100,100*(Settings!$G$10-J228)/(Settings!$G$10-Settings!$F$10))))</f>
        <v/>
      </c>
      <c r="AB228" s="18" t="str">
        <f>IF(OR($B228="",K228=""),"",MAX(0,MIN(100,100*(Settings!$G$11-K228)/(Settings!$G$11-Settings!$F$11))))</f>
        <v/>
      </c>
      <c r="AC228" s="18" t="str">
        <f>IF(OR($B228="",U228=""),"",MAX(0,MIN(100,100*(Settings!$G$12-U228)/(Settings!$G$12-Settings!$F$12))))</f>
        <v/>
      </c>
      <c r="AD228" s="18" t="str">
        <f>IF(OR($B228="",V228=""),"",MAX(0,MIN(100,100*(Settings!$G$13-V228)/(Settings!$G$13-Settings!$F$13))))</f>
        <v/>
      </c>
      <c r="AE228" s="17" t="str">
        <f>IF($B228="","",IF((IF(ISNUMBER(W228),Settings!$H$6,0)+IF(ISNUMBER(X228),Settings!$H$7,0)+IF(ISNUMBER(Y228),Settings!$H$8,0)+IF(ISNUMBER(Z228),Settings!$H$9,0)+IF(ISNUMBER(AA228),Settings!$H$10,0)+IF(ISNUMBER(AB228),Settings!$H$11,0)+IF(ISNUMBER(AC228),Settings!$H$12,0)+IF(ISNUMBER(AD228),Settings!$H$13,0))=0,"",ROUND((IF(ISNUMBER(W228),W228*Settings!$H$6,0)+IF(ISNUMBER(X228),X228*Settings!$H$7,0)+IF(ISNUMBER(Y228),Y228*Settings!$H$8,0)+IF(ISNUMBER(Z228),Z228*Settings!$H$9,0)+IF(ISNUMBER(AA228),AA228*Settings!$H$10,0)+IF(ISNUMBER(AB228),AB228*Settings!$H$11,0)+IF(ISNUMBER(AC228),AC228*Settings!$H$12,0)+IF(ISNUMBER(AD228),AD228*Settings!$H$13,0))/(IF(ISNUMBER(W228),Settings!$H$6,0)+IF(ISNUMBER(X228),Settings!$H$7,0)+IF(ISNUMBER(Y228),Settings!$H$8,0)+IF(ISNUMBER(Z228),Settings!$H$9,0)+IF(ISNUMBER(AA228),Settings!$H$10,0)+IF(ISNUMBER(AB228),Settings!$H$11,0)+IF(ISNUMBER(AC228),Settings!$H$12,0)+IF(ISNUMBER(AD228),Settings!$H$13,0)),0)))</f>
        <v/>
      </c>
      <c r="AF228" s="16" t="str">
        <f>IF(AE228="","",IF(AE228&gt;=Settings!$D$18,"Green",IF(AE228&gt;=Settings!$D$19,"Amber","Red")))</f>
        <v/>
      </c>
      <c r="AG228" s="18" t="str">
        <f t="shared" si="26"/>
        <v/>
      </c>
      <c r="AH228" s="19" t="str">
        <f t="shared" si="27"/>
        <v/>
      </c>
      <c r="AI228" s="25"/>
    </row>
    <row r="229" spans="1:35" x14ac:dyDescent="0.2">
      <c r="A229" s="12"/>
      <c r="B229" s="30"/>
      <c r="C229" s="16" t="str">
        <f>IF($B229="","",IFERROR(INDEX(Settings!$D$24:$D$48,MATCH($B229,Settings!$C$24:$C$48,0)),""))</f>
        <v/>
      </c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20" t="str">
        <f t="shared" si="21"/>
        <v/>
      </c>
      <c r="S229" s="21" t="str">
        <f t="shared" si="22"/>
        <v/>
      </c>
      <c r="T229" s="21" t="str">
        <f t="shared" si="23"/>
        <v/>
      </c>
      <c r="U229" s="20" t="str">
        <f t="shared" si="24"/>
        <v/>
      </c>
      <c r="V229" s="20" t="str">
        <f t="shared" si="25"/>
        <v/>
      </c>
      <c r="W229" s="18" t="str">
        <f>IF(OR($B229="",E229=""),"",MAX(0,MIN(100,100*(Settings!$G$6-E229)/(Settings!$G$6-Settings!$F$6))))</f>
        <v/>
      </c>
      <c r="X229" s="18" t="str">
        <f>IF(OR($B229="",R229=""),"",MAX(0,MIN(100,100*(Settings!$G$7-R229)/(Settings!$G$7-Settings!$F$7))))</f>
        <v/>
      </c>
      <c r="Y229" s="18" t="str">
        <f>IF(OR($B229="",S229=""),"",MAX(0,MIN(100,100*(Settings!$G$8-S229)/(Settings!$G$8-Settings!$F$8))))</f>
        <v/>
      </c>
      <c r="Z229" s="18" t="str">
        <f>IF(OR($B229="",T229=""),"",MAX(0,MIN(100,100*(Settings!$G$9-T229)/(Settings!$G$9-Settings!$F$9))))</f>
        <v/>
      </c>
      <c r="AA229" s="18" t="str">
        <f>IF(OR($B229="",J229=""),"",MAX(0,MIN(100,100*(Settings!$G$10-J229)/(Settings!$G$10-Settings!$F$10))))</f>
        <v/>
      </c>
      <c r="AB229" s="18" t="str">
        <f>IF(OR($B229="",K229=""),"",MAX(0,MIN(100,100*(Settings!$G$11-K229)/(Settings!$G$11-Settings!$F$11))))</f>
        <v/>
      </c>
      <c r="AC229" s="18" t="str">
        <f>IF(OR($B229="",U229=""),"",MAX(0,MIN(100,100*(Settings!$G$12-U229)/(Settings!$G$12-Settings!$F$12))))</f>
        <v/>
      </c>
      <c r="AD229" s="18" t="str">
        <f>IF(OR($B229="",V229=""),"",MAX(0,MIN(100,100*(Settings!$G$13-V229)/(Settings!$G$13-Settings!$F$13))))</f>
        <v/>
      </c>
      <c r="AE229" s="17" t="str">
        <f>IF($B229="","",IF((IF(ISNUMBER(W229),Settings!$H$6,0)+IF(ISNUMBER(X229),Settings!$H$7,0)+IF(ISNUMBER(Y229),Settings!$H$8,0)+IF(ISNUMBER(Z229),Settings!$H$9,0)+IF(ISNUMBER(AA229),Settings!$H$10,0)+IF(ISNUMBER(AB229),Settings!$H$11,0)+IF(ISNUMBER(AC229),Settings!$H$12,0)+IF(ISNUMBER(AD229),Settings!$H$13,0))=0,"",ROUND((IF(ISNUMBER(W229),W229*Settings!$H$6,0)+IF(ISNUMBER(X229),X229*Settings!$H$7,0)+IF(ISNUMBER(Y229),Y229*Settings!$H$8,0)+IF(ISNUMBER(Z229),Z229*Settings!$H$9,0)+IF(ISNUMBER(AA229),AA229*Settings!$H$10,0)+IF(ISNUMBER(AB229),AB229*Settings!$H$11,0)+IF(ISNUMBER(AC229),AC229*Settings!$H$12,0)+IF(ISNUMBER(AD229),AD229*Settings!$H$13,0))/(IF(ISNUMBER(W229),Settings!$H$6,0)+IF(ISNUMBER(X229),Settings!$H$7,0)+IF(ISNUMBER(Y229),Settings!$H$8,0)+IF(ISNUMBER(Z229),Settings!$H$9,0)+IF(ISNUMBER(AA229),Settings!$H$10,0)+IF(ISNUMBER(AB229),Settings!$H$11,0)+IF(ISNUMBER(AC229),Settings!$H$12,0)+IF(ISNUMBER(AD229),Settings!$H$13,0)),0)))</f>
        <v/>
      </c>
      <c r="AF229" s="16" t="str">
        <f>IF(AE229="","",IF(AE229&gt;=Settings!$D$18,"Green",IF(AE229&gt;=Settings!$D$19,"Amber","Red")))</f>
        <v/>
      </c>
      <c r="AG229" s="18" t="str">
        <f t="shared" si="26"/>
        <v/>
      </c>
      <c r="AH229" s="19" t="str">
        <f t="shared" si="27"/>
        <v/>
      </c>
      <c r="AI229" s="25"/>
    </row>
    <row r="230" spans="1:35" x14ac:dyDescent="0.2">
      <c r="A230" s="12"/>
      <c r="B230" s="30"/>
      <c r="C230" s="16" t="str">
        <f>IF($B230="","",IFERROR(INDEX(Settings!$D$24:$D$48,MATCH($B230,Settings!$C$24:$C$48,0)),""))</f>
        <v/>
      </c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20" t="str">
        <f t="shared" si="21"/>
        <v/>
      </c>
      <c r="S230" s="21" t="str">
        <f t="shared" si="22"/>
        <v/>
      </c>
      <c r="T230" s="21" t="str">
        <f t="shared" si="23"/>
        <v/>
      </c>
      <c r="U230" s="20" t="str">
        <f t="shared" si="24"/>
        <v/>
      </c>
      <c r="V230" s="20" t="str">
        <f t="shared" si="25"/>
        <v/>
      </c>
      <c r="W230" s="18" t="str">
        <f>IF(OR($B230="",E230=""),"",MAX(0,MIN(100,100*(Settings!$G$6-E230)/(Settings!$G$6-Settings!$F$6))))</f>
        <v/>
      </c>
      <c r="X230" s="18" t="str">
        <f>IF(OR($B230="",R230=""),"",MAX(0,MIN(100,100*(Settings!$G$7-R230)/(Settings!$G$7-Settings!$F$7))))</f>
        <v/>
      </c>
      <c r="Y230" s="18" t="str">
        <f>IF(OR($B230="",S230=""),"",MAX(0,MIN(100,100*(Settings!$G$8-S230)/(Settings!$G$8-Settings!$F$8))))</f>
        <v/>
      </c>
      <c r="Z230" s="18" t="str">
        <f>IF(OR($B230="",T230=""),"",MAX(0,MIN(100,100*(Settings!$G$9-T230)/(Settings!$G$9-Settings!$F$9))))</f>
        <v/>
      </c>
      <c r="AA230" s="18" t="str">
        <f>IF(OR($B230="",J230=""),"",MAX(0,MIN(100,100*(Settings!$G$10-J230)/(Settings!$G$10-Settings!$F$10))))</f>
        <v/>
      </c>
      <c r="AB230" s="18" t="str">
        <f>IF(OR($B230="",K230=""),"",MAX(0,MIN(100,100*(Settings!$G$11-K230)/(Settings!$G$11-Settings!$F$11))))</f>
        <v/>
      </c>
      <c r="AC230" s="18" t="str">
        <f>IF(OR($B230="",U230=""),"",MAX(0,MIN(100,100*(Settings!$G$12-U230)/(Settings!$G$12-Settings!$F$12))))</f>
        <v/>
      </c>
      <c r="AD230" s="18" t="str">
        <f>IF(OR($B230="",V230=""),"",MAX(0,MIN(100,100*(Settings!$G$13-V230)/(Settings!$G$13-Settings!$F$13))))</f>
        <v/>
      </c>
      <c r="AE230" s="17" t="str">
        <f>IF($B230="","",IF((IF(ISNUMBER(W230),Settings!$H$6,0)+IF(ISNUMBER(X230),Settings!$H$7,0)+IF(ISNUMBER(Y230),Settings!$H$8,0)+IF(ISNUMBER(Z230),Settings!$H$9,0)+IF(ISNUMBER(AA230),Settings!$H$10,0)+IF(ISNUMBER(AB230),Settings!$H$11,0)+IF(ISNUMBER(AC230),Settings!$H$12,0)+IF(ISNUMBER(AD230),Settings!$H$13,0))=0,"",ROUND((IF(ISNUMBER(W230),W230*Settings!$H$6,0)+IF(ISNUMBER(X230),X230*Settings!$H$7,0)+IF(ISNUMBER(Y230),Y230*Settings!$H$8,0)+IF(ISNUMBER(Z230),Z230*Settings!$H$9,0)+IF(ISNUMBER(AA230),AA230*Settings!$H$10,0)+IF(ISNUMBER(AB230),AB230*Settings!$H$11,0)+IF(ISNUMBER(AC230),AC230*Settings!$H$12,0)+IF(ISNUMBER(AD230),AD230*Settings!$H$13,0))/(IF(ISNUMBER(W230),Settings!$H$6,0)+IF(ISNUMBER(X230),Settings!$H$7,0)+IF(ISNUMBER(Y230),Settings!$H$8,0)+IF(ISNUMBER(Z230),Settings!$H$9,0)+IF(ISNUMBER(AA230),Settings!$H$10,0)+IF(ISNUMBER(AB230),Settings!$H$11,0)+IF(ISNUMBER(AC230),Settings!$H$12,0)+IF(ISNUMBER(AD230),Settings!$H$13,0)),0)))</f>
        <v/>
      </c>
      <c r="AF230" s="16" t="str">
        <f>IF(AE230="","",IF(AE230&gt;=Settings!$D$18,"Green",IF(AE230&gt;=Settings!$D$19,"Amber","Red")))</f>
        <v/>
      </c>
      <c r="AG230" s="18" t="str">
        <f t="shared" si="26"/>
        <v/>
      </c>
      <c r="AH230" s="19" t="str">
        <f t="shared" si="27"/>
        <v/>
      </c>
      <c r="AI230" s="25"/>
    </row>
    <row r="231" spans="1:35" x14ac:dyDescent="0.2">
      <c r="A231" s="12"/>
      <c r="B231" s="30"/>
      <c r="C231" s="16" t="str">
        <f>IF($B231="","",IFERROR(INDEX(Settings!$D$24:$D$48,MATCH($B231,Settings!$C$24:$C$48,0)),""))</f>
        <v/>
      </c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20" t="str">
        <f t="shared" si="21"/>
        <v/>
      </c>
      <c r="S231" s="21" t="str">
        <f t="shared" si="22"/>
        <v/>
      </c>
      <c r="T231" s="21" t="str">
        <f t="shared" si="23"/>
        <v/>
      </c>
      <c r="U231" s="20" t="str">
        <f t="shared" si="24"/>
        <v/>
      </c>
      <c r="V231" s="20" t="str">
        <f t="shared" si="25"/>
        <v/>
      </c>
      <c r="W231" s="18" t="str">
        <f>IF(OR($B231="",E231=""),"",MAX(0,MIN(100,100*(Settings!$G$6-E231)/(Settings!$G$6-Settings!$F$6))))</f>
        <v/>
      </c>
      <c r="X231" s="18" t="str">
        <f>IF(OR($B231="",R231=""),"",MAX(0,MIN(100,100*(Settings!$G$7-R231)/(Settings!$G$7-Settings!$F$7))))</f>
        <v/>
      </c>
      <c r="Y231" s="18" t="str">
        <f>IF(OR($B231="",S231=""),"",MAX(0,MIN(100,100*(Settings!$G$8-S231)/(Settings!$G$8-Settings!$F$8))))</f>
        <v/>
      </c>
      <c r="Z231" s="18" t="str">
        <f>IF(OR($B231="",T231=""),"",MAX(0,MIN(100,100*(Settings!$G$9-T231)/(Settings!$G$9-Settings!$F$9))))</f>
        <v/>
      </c>
      <c r="AA231" s="18" t="str">
        <f>IF(OR($B231="",J231=""),"",MAX(0,MIN(100,100*(Settings!$G$10-J231)/(Settings!$G$10-Settings!$F$10))))</f>
        <v/>
      </c>
      <c r="AB231" s="18" t="str">
        <f>IF(OR($B231="",K231=""),"",MAX(0,MIN(100,100*(Settings!$G$11-K231)/(Settings!$G$11-Settings!$F$11))))</f>
        <v/>
      </c>
      <c r="AC231" s="18" t="str">
        <f>IF(OR($B231="",U231=""),"",MAX(0,MIN(100,100*(Settings!$G$12-U231)/(Settings!$G$12-Settings!$F$12))))</f>
        <v/>
      </c>
      <c r="AD231" s="18" t="str">
        <f>IF(OR($B231="",V231=""),"",MAX(0,MIN(100,100*(Settings!$G$13-V231)/(Settings!$G$13-Settings!$F$13))))</f>
        <v/>
      </c>
      <c r="AE231" s="17" t="str">
        <f>IF($B231="","",IF((IF(ISNUMBER(W231),Settings!$H$6,0)+IF(ISNUMBER(X231),Settings!$H$7,0)+IF(ISNUMBER(Y231),Settings!$H$8,0)+IF(ISNUMBER(Z231),Settings!$H$9,0)+IF(ISNUMBER(AA231),Settings!$H$10,0)+IF(ISNUMBER(AB231),Settings!$H$11,0)+IF(ISNUMBER(AC231),Settings!$H$12,0)+IF(ISNUMBER(AD231),Settings!$H$13,0))=0,"",ROUND((IF(ISNUMBER(W231),W231*Settings!$H$6,0)+IF(ISNUMBER(X231),X231*Settings!$H$7,0)+IF(ISNUMBER(Y231),Y231*Settings!$H$8,0)+IF(ISNUMBER(Z231),Z231*Settings!$H$9,0)+IF(ISNUMBER(AA231),AA231*Settings!$H$10,0)+IF(ISNUMBER(AB231),AB231*Settings!$H$11,0)+IF(ISNUMBER(AC231),AC231*Settings!$H$12,0)+IF(ISNUMBER(AD231),AD231*Settings!$H$13,0))/(IF(ISNUMBER(W231),Settings!$H$6,0)+IF(ISNUMBER(X231),Settings!$H$7,0)+IF(ISNUMBER(Y231),Settings!$H$8,0)+IF(ISNUMBER(Z231),Settings!$H$9,0)+IF(ISNUMBER(AA231),Settings!$H$10,0)+IF(ISNUMBER(AB231),Settings!$H$11,0)+IF(ISNUMBER(AC231),Settings!$H$12,0)+IF(ISNUMBER(AD231),Settings!$H$13,0)),0)))</f>
        <v/>
      </c>
      <c r="AF231" s="16" t="str">
        <f>IF(AE231="","",IF(AE231&gt;=Settings!$D$18,"Green",IF(AE231&gt;=Settings!$D$19,"Amber","Red")))</f>
        <v/>
      </c>
      <c r="AG231" s="18" t="str">
        <f t="shared" si="26"/>
        <v/>
      </c>
      <c r="AH231" s="19" t="str">
        <f t="shared" si="27"/>
        <v/>
      </c>
      <c r="AI231" s="25"/>
    </row>
    <row r="232" spans="1:35" x14ac:dyDescent="0.2">
      <c r="A232" s="12"/>
      <c r="B232" s="30"/>
      <c r="C232" s="16" t="str">
        <f>IF($B232="","",IFERROR(INDEX(Settings!$D$24:$D$48,MATCH($B232,Settings!$C$24:$C$48,0)),""))</f>
        <v/>
      </c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20" t="str">
        <f t="shared" si="21"/>
        <v/>
      </c>
      <c r="S232" s="21" t="str">
        <f t="shared" si="22"/>
        <v/>
      </c>
      <c r="T232" s="21" t="str">
        <f t="shared" si="23"/>
        <v/>
      </c>
      <c r="U232" s="20" t="str">
        <f t="shared" si="24"/>
        <v/>
      </c>
      <c r="V232" s="20" t="str">
        <f t="shared" si="25"/>
        <v/>
      </c>
      <c r="W232" s="18" t="str">
        <f>IF(OR($B232="",E232=""),"",MAX(0,MIN(100,100*(Settings!$G$6-E232)/(Settings!$G$6-Settings!$F$6))))</f>
        <v/>
      </c>
      <c r="X232" s="18" t="str">
        <f>IF(OR($B232="",R232=""),"",MAX(0,MIN(100,100*(Settings!$G$7-R232)/(Settings!$G$7-Settings!$F$7))))</f>
        <v/>
      </c>
      <c r="Y232" s="18" t="str">
        <f>IF(OR($B232="",S232=""),"",MAX(0,MIN(100,100*(Settings!$G$8-S232)/(Settings!$G$8-Settings!$F$8))))</f>
        <v/>
      </c>
      <c r="Z232" s="18" t="str">
        <f>IF(OR($B232="",T232=""),"",MAX(0,MIN(100,100*(Settings!$G$9-T232)/(Settings!$G$9-Settings!$F$9))))</f>
        <v/>
      </c>
      <c r="AA232" s="18" t="str">
        <f>IF(OR($B232="",J232=""),"",MAX(0,MIN(100,100*(Settings!$G$10-J232)/(Settings!$G$10-Settings!$F$10))))</f>
        <v/>
      </c>
      <c r="AB232" s="18" t="str">
        <f>IF(OR($B232="",K232=""),"",MAX(0,MIN(100,100*(Settings!$G$11-K232)/(Settings!$G$11-Settings!$F$11))))</f>
        <v/>
      </c>
      <c r="AC232" s="18" t="str">
        <f>IF(OR($B232="",U232=""),"",MAX(0,MIN(100,100*(Settings!$G$12-U232)/(Settings!$G$12-Settings!$F$12))))</f>
        <v/>
      </c>
      <c r="AD232" s="18" t="str">
        <f>IF(OR($B232="",V232=""),"",MAX(0,MIN(100,100*(Settings!$G$13-V232)/(Settings!$G$13-Settings!$F$13))))</f>
        <v/>
      </c>
      <c r="AE232" s="17" t="str">
        <f>IF($B232="","",IF((IF(ISNUMBER(W232),Settings!$H$6,0)+IF(ISNUMBER(X232),Settings!$H$7,0)+IF(ISNUMBER(Y232),Settings!$H$8,0)+IF(ISNUMBER(Z232),Settings!$H$9,0)+IF(ISNUMBER(AA232),Settings!$H$10,0)+IF(ISNUMBER(AB232),Settings!$H$11,0)+IF(ISNUMBER(AC232),Settings!$H$12,0)+IF(ISNUMBER(AD232),Settings!$H$13,0))=0,"",ROUND((IF(ISNUMBER(W232),W232*Settings!$H$6,0)+IF(ISNUMBER(X232),X232*Settings!$H$7,0)+IF(ISNUMBER(Y232),Y232*Settings!$H$8,0)+IF(ISNUMBER(Z232),Z232*Settings!$H$9,0)+IF(ISNUMBER(AA232),AA232*Settings!$H$10,0)+IF(ISNUMBER(AB232),AB232*Settings!$H$11,0)+IF(ISNUMBER(AC232),AC232*Settings!$H$12,0)+IF(ISNUMBER(AD232),AD232*Settings!$H$13,0))/(IF(ISNUMBER(W232),Settings!$H$6,0)+IF(ISNUMBER(X232),Settings!$H$7,0)+IF(ISNUMBER(Y232),Settings!$H$8,0)+IF(ISNUMBER(Z232),Settings!$H$9,0)+IF(ISNUMBER(AA232),Settings!$H$10,0)+IF(ISNUMBER(AB232),Settings!$H$11,0)+IF(ISNUMBER(AC232),Settings!$H$12,0)+IF(ISNUMBER(AD232),Settings!$H$13,0)),0)))</f>
        <v/>
      </c>
      <c r="AF232" s="16" t="str">
        <f>IF(AE232="","",IF(AE232&gt;=Settings!$D$18,"Green",IF(AE232&gt;=Settings!$D$19,"Amber","Red")))</f>
        <v/>
      </c>
      <c r="AG232" s="18" t="str">
        <f t="shared" si="26"/>
        <v/>
      </c>
      <c r="AH232" s="19" t="str">
        <f t="shared" si="27"/>
        <v/>
      </c>
      <c r="AI232" s="25"/>
    </row>
    <row r="233" spans="1:35" x14ac:dyDescent="0.2">
      <c r="A233" s="12"/>
      <c r="B233" s="30"/>
      <c r="C233" s="16" t="str">
        <f>IF($B233="","",IFERROR(INDEX(Settings!$D$24:$D$48,MATCH($B233,Settings!$C$24:$C$48,0)),""))</f>
        <v/>
      </c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20" t="str">
        <f t="shared" si="21"/>
        <v/>
      </c>
      <c r="S233" s="21" t="str">
        <f t="shared" si="22"/>
        <v/>
      </c>
      <c r="T233" s="21" t="str">
        <f t="shared" si="23"/>
        <v/>
      </c>
      <c r="U233" s="20" t="str">
        <f t="shared" si="24"/>
        <v/>
      </c>
      <c r="V233" s="20" t="str">
        <f t="shared" si="25"/>
        <v/>
      </c>
      <c r="W233" s="18" t="str">
        <f>IF(OR($B233="",E233=""),"",MAX(0,MIN(100,100*(Settings!$G$6-E233)/(Settings!$G$6-Settings!$F$6))))</f>
        <v/>
      </c>
      <c r="X233" s="18" t="str">
        <f>IF(OR($B233="",R233=""),"",MAX(0,MIN(100,100*(Settings!$G$7-R233)/(Settings!$G$7-Settings!$F$7))))</f>
        <v/>
      </c>
      <c r="Y233" s="18" t="str">
        <f>IF(OR($B233="",S233=""),"",MAX(0,MIN(100,100*(Settings!$G$8-S233)/(Settings!$G$8-Settings!$F$8))))</f>
        <v/>
      </c>
      <c r="Z233" s="18" t="str">
        <f>IF(OR($B233="",T233=""),"",MAX(0,MIN(100,100*(Settings!$G$9-T233)/(Settings!$G$9-Settings!$F$9))))</f>
        <v/>
      </c>
      <c r="AA233" s="18" t="str">
        <f>IF(OR($B233="",J233=""),"",MAX(0,MIN(100,100*(Settings!$G$10-J233)/(Settings!$G$10-Settings!$F$10))))</f>
        <v/>
      </c>
      <c r="AB233" s="18" t="str">
        <f>IF(OR($B233="",K233=""),"",MAX(0,MIN(100,100*(Settings!$G$11-K233)/(Settings!$G$11-Settings!$F$11))))</f>
        <v/>
      </c>
      <c r="AC233" s="18" t="str">
        <f>IF(OR($B233="",U233=""),"",MAX(0,MIN(100,100*(Settings!$G$12-U233)/(Settings!$G$12-Settings!$F$12))))</f>
        <v/>
      </c>
      <c r="AD233" s="18" t="str">
        <f>IF(OR($B233="",V233=""),"",MAX(0,MIN(100,100*(Settings!$G$13-V233)/(Settings!$G$13-Settings!$F$13))))</f>
        <v/>
      </c>
      <c r="AE233" s="17" t="str">
        <f>IF($B233="","",IF((IF(ISNUMBER(W233),Settings!$H$6,0)+IF(ISNUMBER(X233),Settings!$H$7,0)+IF(ISNUMBER(Y233),Settings!$H$8,0)+IF(ISNUMBER(Z233),Settings!$H$9,0)+IF(ISNUMBER(AA233),Settings!$H$10,0)+IF(ISNUMBER(AB233),Settings!$H$11,0)+IF(ISNUMBER(AC233),Settings!$H$12,0)+IF(ISNUMBER(AD233),Settings!$H$13,0))=0,"",ROUND((IF(ISNUMBER(W233),W233*Settings!$H$6,0)+IF(ISNUMBER(X233),X233*Settings!$H$7,0)+IF(ISNUMBER(Y233),Y233*Settings!$H$8,0)+IF(ISNUMBER(Z233),Z233*Settings!$H$9,0)+IF(ISNUMBER(AA233),AA233*Settings!$H$10,0)+IF(ISNUMBER(AB233),AB233*Settings!$H$11,0)+IF(ISNUMBER(AC233),AC233*Settings!$H$12,0)+IF(ISNUMBER(AD233),AD233*Settings!$H$13,0))/(IF(ISNUMBER(W233),Settings!$H$6,0)+IF(ISNUMBER(X233),Settings!$H$7,0)+IF(ISNUMBER(Y233),Settings!$H$8,0)+IF(ISNUMBER(Z233),Settings!$H$9,0)+IF(ISNUMBER(AA233),Settings!$H$10,0)+IF(ISNUMBER(AB233),Settings!$H$11,0)+IF(ISNUMBER(AC233),Settings!$H$12,0)+IF(ISNUMBER(AD233),Settings!$H$13,0)),0)))</f>
        <v/>
      </c>
      <c r="AF233" s="16" t="str">
        <f>IF(AE233="","",IF(AE233&gt;=Settings!$D$18,"Green",IF(AE233&gt;=Settings!$D$19,"Amber","Red")))</f>
        <v/>
      </c>
      <c r="AG233" s="18" t="str">
        <f t="shared" si="26"/>
        <v/>
      </c>
      <c r="AH233" s="19" t="str">
        <f t="shared" si="27"/>
        <v/>
      </c>
      <c r="AI233" s="25"/>
    </row>
    <row r="234" spans="1:35" x14ac:dyDescent="0.2">
      <c r="A234" s="12"/>
      <c r="B234" s="30"/>
      <c r="C234" s="16" t="str">
        <f>IF($B234="","",IFERROR(INDEX(Settings!$D$24:$D$48,MATCH($B234,Settings!$C$24:$C$48,0)),""))</f>
        <v/>
      </c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20" t="str">
        <f t="shared" si="21"/>
        <v/>
      </c>
      <c r="S234" s="21" t="str">
        <f t="shared" si="22"/>
        <v/>
      </c>
      <c r="T234" s="21" t="str">
        <f t="shared" si="23"/>
        <v/>
      </c>
      <c r="U234" s="20" t="str">
        <f t="shared" si="24"/>
        <v/>
      </c>
      <c r="V234" s="20" t="str">
        <f t="shared" si="25"/>
        <v/>
      </c>
      <c r="W234" s="18" t="str">
        <f>IF(OR($B234="",E234=""),"",MAX(0,MIN(100,100*(Settings!$G$6-E234)/(Settings!$G$6-Settings!$F$6))))</f>
        <v/>
      </c>
      <c r="X234" s="18" t="str">
        <f>IF(OR($B234="",R234=""),"",MAX(0,MIN(100,100*(Settings!$G$7-R234)/(Settings!$G$7-Settings!$F$7))))</f>
        <v/>
      </c>
      <c r="Y234" s="18" t="str">
        <f>IF(OR($B234="",S234=""),"",MAX(0,MIN(100,100*(Settings!$G$8-S234)/(Settings!$G$8-Settings!$F$8))))</f>
        <v/>
      </c>
      <c r="Z234" s="18" t="str">
        <f>IF(OR($B234="",T234=""),"",MAX(0,MIN(100,100*(Settings!$G$9-T234)/(Settings!$G$9-Settings!$F$9))))</f>
        <v/>
      </c>
      <c r="AA234" s="18" t="str">
        <f>IF(OR($B234="",J234=""),"",MAX(0,MIN(100,100*(Settings!$G$10-J234)/(Settings!$G$10-Settings!$F$10))))</f>
        <v/>
      </c>
      <c r="AB234" s="18" t="str">
        <f>IF(OR($B234="",K234=""),"",MAX(0,MIN(100,100*(Settings!$G$11-K234)/(Settings!$G$11-Settings!$F$11))))</f>
        <v/>
      </c>
      <c r="AC234" s="18" t="str">
        <f>IF(OR($B234="",U234=""),"",MAX(0,MIN(100,100*(Settings!$G$12-U234)/(Settings!$G$12-Settings!$F$12))))</f>
        <v/>
      </c>
      <c r="AD234" s="18" t="str">
        <f>IF(OR($B234="",V234=""),"",MAX(0,MIN(100,100*(Settings!$G$13-V234)/(Settings!$G$13-Settings!$F$13))))</f>
        <v/>
      </c>
      <c r="AE234" s="17" t="str">
        <f>IF($B234="","",IF((IF(ISNUMBER(W234),Settings!$H$6,0)+IF(ISNUMBER(X234),Settings!$H$7,0)+IF(ISNUMBER(Y234),Settings!$H$8,0)+IF(ISNUMBER(Z234),Settings!$H$9,0)+IF(ISNUMBER(AA234),Settings!$H$10,0)+IF(ISNUMBER(AB234),Settings!$H$11,0)+IF(ISNUMBER(AC234),Settings!$H$12,0)+IF(ISNUMBER(AD234),Settings!$H$13,0))=0,"",ROUND((IF(ISNUMBER(W234),W234*Settings!$H$6,0)+IF(ISNUMBER(X234),X234*Settings!$H$7,0)+IF(ISNUMBER(Y234),Y234*Settings!$H$8,0)+IF(ISNUMBER(Z234),Z234*Settings!$H$9,0)+IF(ISNUMBER(AA234),AA234*Settings!$H$10,0)+IF(ISNUMBER(AB234),AB234*Settings!$H$11,0)+IF(ISNUMBER(AC234),AC234*Settings!$H$12,0)+IF(ISNUMBER(AD234),AD234*Settings!$H$13,0))/(IF(ISNUMBER(W234),Settings!$H$6,0)+IF(ISNUMBER(X234),Settings!$H$7,0)+IF(ISNUMBER(Y234),Settings!$H$8,0)+IF(ISNUMBER(Z234),Settings!$H$9,0)+IF(ISNUMBER(AA234),Settings!$H$10,0)+IF(ISNUMBER(AB234),Settings!$H$11,0)+IF(ISNUMBER(AC234),Settings!$H$12,0)+IF(ISNUMBER(AD234),Settings!$H$13,0)),0)))</f>
        <v/>
      </c>
      <c r="AF234" s="16" t="str">
        <f>IF(AE234="","",IF(AE234&gt;=Settings!$D$18,"Green",IF(AE234&gt;=Settings!$D$19,"Amber","Red")))</f>
        <v/>
      </c>
      <c r="AG234" s="18" t="str">
        <f t="shared" si="26"/>
        <v/>
      </c>
      <c r="AH234" s="19" t="str">
        <f t="shared" si="27"/>
        <v/>
      </c>
      <c r="AI234" s="25"/>
    </row>
    <row r="235" spans="1:35" x14ac:dyDescent="0.2">
      <c r="A235" s="12"/>
      <c r="B235" s="30"/>
      <c r="C235" s="16" t="str">
        <f>IF($B235="","",IFERROR(INDEX(Settings!$D$24:$D$48,MATCH($B235,Settings!$C$24:$C$48,0)),""))</f>
        <v/>
      </c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20" t="str">
        <f t="shared" si="21"/>
        <v/>
      </c>
      <c r="S235" s="21" t="str">
        <f t="shared" si="22"/>
        <v/>
      </c>
      <c r="T235" s="21" t="str">
        <f t="shared" si="23"/>
        <v/>
      </c>
      <c r="U235" s="20" t="str">
        <f t="shared" si="24"/>
        <v/>
      </c>
      <c r="V235" s="20" t="str">
        <f t="shared" si="25"/>
        <v/>
      </c>
      <c r="W235" s="18" t="str">
        <f>IF(OR($B235="",E235=""),"",MAX(0,MIN(100,100*(Settings!$G$6-E235)/(Settings!$G$6-Settings!$F$6))))</f>
        <v/>
      </c>
      <c r="X235" s="18" t="str">
        <f>IF(OR($B235="",R235=""),"",MAX(0,MIN(100,100*(Settings!$G$7-R235)/(Settings!$G$7-Settings!$F$7))))</f>
        <v/>
      </c>
      <c r="Y235" s="18" t="str">
        <f>IF(OR($B235="",S235=""),"",MAX(0,MIN(100,100*(Settings!$G$8-S235)/(Settings!$G$8-Settings!$F$8))))</f>
        <v/>
      </c>
      <c r="Z235" s="18" t="str">
        <f>IF(OR($B235="",T235=""),"",MAX(0,MIN(100,100*(Settings!$G$9-T235)/(Settings!$G$9-Settings!$F$9))))</f>
        <v/>
      </c>
      <c r="AA235" s="18" t="str">
        <f>IF(OR($B235="",J235=""),"",MAX(0,MIN(100,100*(Settings!$G$10-J235)/(Settings!$G$10-Settings!$F$10))))</f>
        <v/>
      </c>
      <c r="AB235" s="18" t="str">
        <f>IF(OR($B235="",K235=""),"",MAX(0,MIN(100,100*(Settings!$G$11-K235)/(Settings!$G$11-Settings!$F$11))))</f>
        <v/>
      </c>
      <c r="AC235" s="18" t="str">
        <f>IF(OR($B235="",U235=""),"",MAX(0,MIN(100,100*(Settings!$G$12-U235)/(Settings!$G$12-Settings!$F$12))))</f>
        <v/>
      </c>
      <c r="AD235" s="18" t="str">
        <f>IF(OR($B235="",V235=""),"",MAX(0,MIN(100,100*(Settings!$G$13-V235)/(Settings!$G$13-Settings!$F$13))))</f>
        <v/>
      </c>
      <c r="AE235" s="17" t="str">
        <f>IF($B235="","",IF((IF(ISNUMBER(W235),Settings!$H$6,0)+IF(ISNUMBER(X235),Settings!$H$7,0)+IF(ISNUMBER(Y235),Settings!$H$8,0)+IF(ISNUMBER(Z235),Settings!$H$9,0)+IF(ISNUMBER(AA235),Settings!$H$10,0)+IF(ISNUMBER(AB235),Settings!$H$11,0)+IF(ISNUMBER(AC235),Settings!$H$12,0)+IF(ISNUMBER(AD235),Settings!$H$13,0))=0,"",ROUND((IF(ISNUMBER(W235),W235*Settings!$H$6,0)+IF(ISNUMBER(X235),X235*Settings!$H$7,0)+IF(ISNUMBER(Y235),Y235*Settings!$H$8,0)+IF(ISNUMBER(Z235),Z235*Settings!$H$9,0)+IF(ISNUMBER(AA235),AA235*Settings!$H$10,0)+IF(ISNUMBER(AB235),AB235*Settings!$H$11,0)+IF(ISNUMBER(AC235),AC235*Settings!$H$12,0)+IF(ISNUMBER(AD235),AD235*Settings!$H$13,0))/(IF(ISNUMBER(W235),Settings!$H$6,0)+IF(ISNUMBER(X235),Settings!$H$7,0)+IF(ISNUMBER(Y235),Settings!$H$8,0)+IF(ISNUMBER(Z235),Settings!$H$9,0)+IF(ISNUMBER(AA235),Settings!$H$10,0)+IF(ISNUMBER(AB235),Settings!$H$11,0)+IF(ISNUMBER(AC235),Settings!$H$12,0)+IF(ISNUMBER(AD235),Settings!$H$13,0)),0)))</f>
        <v/>
      </c>
      <c r="AF235" s="16" t="str">
        <f>IF(AE235="","",IF(AE235&gt;=Settings!$D$18,"Green",IF(AE235&gt;=Settings!$D$19,"Amber","Red")))</f>
        <v/>
      </c>
      <c r="AG235" s="18" t="str">
        <f t="shared" si="26"/>
        <v/>
      </c>
      <c r="AH235" s="19" t="str">
        <f t="shared" si="27"/>
        <v/>
      </c>
      <c r="AI235" s="25"/>
    </row>
    <row r="236" spans="1:35" x14ac:dyDescent="0.2">
      <c r="A236" s="12"/>
      <c r="B236" s="30"/>
      <c r="C236" s="16" t="str">
        <f>IF($B236="","",IFERROR(INDEX(Settings!$D$24:$D$48,MATCH($B236,Settings!$C$24:$C$48,0)),""))</f>
        <v/>
      </c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20" t="str">
        <f t="shared" si="21"/>
        <v/>
      </c>
      <c r="S236" s="21" t="str">
        <f t="shared" si="22"/>
        <v/>
      </c>
      <c r="T236" s="21" t="str">
        <f t="shared" si="23"/>
        <v/>
      </c>
      <c r="U236" s="20" t="str">
        <f t="shared" si="24"/>
        <v/>
      </c>
      <c r="V236" s="20" t="str">
        <f t="shared" si="25"/>
        <v/>
      </c>
      <c r="W236" s="18" t="str">
        <f>IF(OR($B236="",E236=""),"",MAX(0,MIN(100,100*(Settings!$G$6-E236)/(Settings!$G$6-Settings!$F$6))))</f>
        <v/>
      </c>
      <c r="X236" s="18" t="str">
        <f>IF(OR($B236="",R236=""),"",MAX(0,MIN(100,100*(Settings!$G$7-R236)/(Settings!$G$7-Settings!$F$7))))</f>
        <v/>
      </c>
      <c r="Y236" s="18" t="str">
        <f>IF(OR($B236="",S236=""),"",MAX(0,MIN(100,100*(Settings!$G$8-S236)/(Settings!$G$8-Settings!$F$8))))</f>
        <v/>
      </c>
      <c r="Z236" s="18" t="str">
        <f>IF(OR($B236="",T236=""),"",MAX(0,MIN(100,100*(Settings!$G$9-T236)/(Settings!$G$9-Settings!$F$9))))</f>
        <v/>
      </c>
      <c r="AA236" s="18" t="str">
        <f>IF(OR($B236="",J236=""),"",MAX(0,MIN(100,100*(Settings!$G$10-J236)/(Settings!$G$10-Settings!$F$10))))</f>
        <v/>
      </c>
      <c r="AB236" s="18" t="str">
        <f>IF(OR($B236="",K236=""),"",MAX(0,MIN(100,100*(Settings!$G$11-K236)/(Settings!$G$11-Settings!$F$11))))</f>
        <v/>
      </c>
      <c r="AC236" s="18" t="str">
        <f>IF(OR($B236="",U236=""),"",MAX(0,MIN(100,100*(Settings!$G$12-U236)/(Settings!$G$12-Settings!$F$12))))</f>
        <v/>
      </c>
      <c r="AD236" s="18" t="str">
        <f>IF(OR($B236="",V236=""),"",MAX(0,MIN(100,100*(Settings!$G$13-V236)/(Settings!$G$13-Settings!$F$13))))</f>
        <v/>
      </c>
      <c r="AE236" s="17" t="str">
        <f>IF($B236="","",IF((IF(ISNUMBER(W236),Settings!$H$6,0)+IF(ISNUMBER(X236),Settings!$H$7,0)+IF(ISNUMBER(Y236),Settings!$H$8,0)+IF(ISNUMBER(Z236),Settings!$H$9,0)+IF(ISNUMBER(AA236),Settings!$H$10,0)+IF(ISNUMBER(AB236),Settings!$H$11,0)+IF(ISNUMBER(AC236),Settings!$H$12,0)+IF(ISNUMBER(AD236),Settings!$H$13,0))=0,"",ROUND((IF(ISNUMBER(W236),W236*Settings!$H$6,0)+IF(ISNUMBER(X236),X236*Settings!$H$7,0)+IF(ISNUMBER(Y236),Y236*Settings!$H$8,0)+IF(ISNUMBER(Z236),Z236*Settings!$H$9,0)+IF(ISNUMBER(AA236),AA236*Settings!$H$10,0)+IF(ISNUMBER(AB236),AB236*Settings!$H$11,0)+IF(ISNUMBER(AC236),AC236*Settings!$H$12,0)+IF(ISNUMBER(AD236),AD236*Settings!$H$13,0))/(IF(ISNUMBER(W236),Settings!$H$6,0)+IF(ISNUMBER(X236),Settings!$H$7,0)+IF(ISNUMBER(Y236),Settings!$H$8,0)+IF(ISNUMBER(Z236),Settings!$H$9,0)+IF(ISNUMBER(AA236),Settings!$H$10,0)+IF(ISNUMBER(AB236),Settings!$H$11,0)+IF(ISNUMBER(AC236),Settings!$H$12,0)+IF(ISNUMBER(AD236),Settings!$H$13,0)),0)))</f>
        <v/>
      </c>
      <c r="AF236" s="16" t="str">
        <f>IF(AE236="","",IF(AE236&gt;=Settings!$D$18,"Green",IF(AE236&gt;=Settings!$D$19,"Amber","Red")))</f>
        <v/>
      </c>
      <c r="AG236" s="18" t="str">
        <f t="shared" si="26"/>
        <v/>
      </c>
      <c r="AH236" s="19" t="str">
        <f t="shared" si="27"/>
        <v/>
      </c>
      <c r="AI236" s="25"/>
    </row>
    <row r="237" spans="1:35" x14ac:dyDescent="0.2">
      <c r="A237" s="12"/>
      <c r="B237" s="30"/>
      <c r="C237" s="16" t="str">
        <f>IF($B237="","",IFERROR(INDEX(Settings!$D$24:$D$48,MATCH($B237,Settings!$C$24:$C$48,0)),""))</f>
        <v/>
      </c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20" t="str">
        <f t="shared" si="21"/>
        <v/>
      </c>
      <c r="S237" s="21" t="str">
        <f t="shared" si="22"/>
        <v/>
      </c>
      <c r="T237" s="21" t="str">
        <f t="shared" si="23"/>
        <v/>
      </c>
      <c r="U237" s="20" t="str">
        <f t="shared" si="24"/>
        <v/>
      </c>
      <c r="V237" s="20" t="str">
        <f t="shared" si="25"/>
        <v/>
      </c>
      <c r="W237" s="18" t="str">
        <f>IF(OR($B237="",E237=""),"",MAX(0,MIN(100,100*(Settings!$G$6-E237)/(Settings!$G$6-Settings!$F$6))))</f>
        <v/>
      </c>
      <c r="X237" s="18" t="str">
        <f>IF(OR($B237="",R237=""),"",MAX(0,MIN(100,100*(Settings!$G$7-R237)/(Settings!$G$7-Settings!$F$7))))</f>
        <v/>
      </c>
      <c r="Y237" s="18" t="str">
        <f>IF(OR($B237="",S237=""),"",MAX(0,MIN(100,100*(Settings!$G$8-S237)/(Settings!$G$8-Settings!$F$8))))</f>
        <v/>
      </c>
      <c r="Z237" s="18" t="str">
        <f>IF(OR($B237="",T237=""),"",MAX(0,MIN(100,100*(Settings!$G$9-T237)/(Settings!$G$9-Settings!$F$9))))</f>
        <v/>
      </c>
      <c r="AA237" s="18" t="str">
        <f>IF(OR($B237="",J237=""),"",MAX(0,MIN(100,100*(Settings!$G$10-J237)/(Settings!$G$10-Settings!$F$10))))</f>
        <v/>
      </c>
      <c r="AB237" s="18" t="str">
        <f>IF(OR($B237="",K237=""),"",MAX(0,MIN(100,100*(Settings!$G$11-K237)/(Settings!$G$11-Settings!$F$11))))</f>
        <v/>
      </c>
      <c r="AC237" s="18" t="str">
        <f>IF(OR($B237="",U237=""),"",MAX(0,MIN(100,100*(Settings!$G$12-U237)/(Settings!$G$12-Settings!$F$12))))</f>
        <v/>
      </c>
      <c r="AD237" s="18" t="str">
        <f>IF(OR($B237="",V237=""),"",MAX(0,MIN(100,100*(Settings!$G$13-V237)/(Settings!$G$13-Settings!$F$13))))</f>
        <v/>
      </c>
      <c r="AE237" s="17" t="str">
        <f>IF($B237="","",IF((IF(ISNUMBER(W237),Settings!$H$6,0)+IF(ISNUMBER(X237),Settings!$H$7,0)+IF(ISNUMBER(Y237),Settings!$H$8,0)+IF(ISNUMBER(Z237),Settings!$H$9,0)+IF(ISNUMBER(AA237),Settings!$H$10,0)+IF(ISNUMBER(AB237),Settings!$H$11,0)+IF(ISNUMBER(AC237),Settings!$H$12,0)+IF(ISNUMBER(AD237),Settings!$H$13,0))=0,"",ROUND((IF(ISNUMBER(W237),W237*Settings!$H$6,0)+IF(ISNUMBER(X237),X237*Settings!$H$7,0)+IF(ISNUMBER(Y237),Y237*Settings!$H$8,0)+IF(ISNUMBER(Z237),Z237*Settings!$H$9,0)+IF(ISNUMBER(AA237),AA237*Settings!$H$10,0)+IF(ISNUMBER(AB237),AB237*Settings!$H$11,0)+IF(ISNUMBER(AC237),AC237*Settings!$H$12,0)+IF(ISNUMBER(AD237),AD237*Settings!$H$13,0))/(IF(ISNUMBER(W237),Settings!$H$6,0)+IF(ISNUMBER(X237),Settings!$H$7,0)+IF(ISNUMBER(Y237),Settings!$H$8,0)+IF(ISNUMBER(Z237),Settings!$H$9,0)+IF(ISNUMBER(AA237),Settings!$H$10,0)+IF(ISNUMBER(AB237),Settings!$H$11,0)+IF(ISNUMBER(AC237),Settings!$H$12,0)+IF(ISNUMBER(AD237),Settings!$H$13,0)),0)))</f>
        <v/>
      </c>
      <c r="AF237" s="16" t="str">
        <f>IF(AE237="","",IF(AE237&gt;=Settings!$D$18,"Green",IF(AE237&gt;=Settings!$D$19,"Amber","Red")))</f>
        <v/>
      </c>
      <c r="AG237" s="18" t="str">
        <f t="shared" si="26"/>
        <v/>
      </c>
      <c r="AH237" s="19" t="str">
        <f t="shared" si="27"/>
        <v/>
      </c>
      <c r="AI237" s="25"/>
    </row>
    <row r="238" spans="1:35" x14ac:dyDescent="0.2">
      <c r="A238" s="12"/>
      <c r="B238" s="30"/>
      <c r="C238" s="16" t="str">
        <f>IF($B238="","",IFERROR(INDEX(Settings!$D$24:$D$48,MATCH($B238,Settings!$C$24:$C$48,0)),""))</f>
        <v/>
      </c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20" t="str">
        <f t="shared" si="21"/>
        <v/>
      </c>
      <c r="S238" s="21" t="str">
        <f t="shared" si="22"/>
        <v/>
      </c>
      <c r="T238" s="21" t="str">
        <f t="shared" si="23"/>
        <v/>
      </c>
      <c r="U238" s="20" t="str">
        <f t="shared" si="24"/>
        <v/>
      </c>
      <c r="V238" s="20" t="str">
        <f t="shared" si="25"/>
        <v/>
      </c>
      <c r="W238" s="18" t="str">
        <f>IF(OR($B238="",E238=""),"",MAX(0,MIN(100,100*(Settings!$G$6-E238)/(Settings!$G$6-Settings!$F$6))))</f>
        <v/>
      </c>
      <c r="X238" s="18" t="str">
        <f>IF(OR($B238="",R238=""),"",MAX(0,MIN(100,100*(Settings!$G$7-R238)/(Settings!$G$7-Settings!$F$7))))</f>
        <v/>
      </c>
      <c r="Y238" s="18" t="str">
        <f>IF(OR($B238="",S238=""),"",MAX(0,MIN(100,100*(Settings!$G$8-S238)/(Settings!$G$8-Settings!$F$8))))</f>
        <v/>
      </c>
      <c r="Z238" s="18" t="str">
        <f>IF(OR($B238="",T238=""),"",MAX(0,MIN(100,100*(Settings!$G$9-T238)/(Settings!$G$9-Settings!$F$9))))</f>
        <v/>
      </c>
      <c r="AA238" s="18" t="str">
        <f>IF(OR($B238="",J238=""),"",MAX(0,MIN(100,100*(Settings!$G$10-J238)/(Settings!$G$10-Settings!$F$10))))</f>
        <v/>
      </c>
      <c r="AB238" s="18" t="str">
        <f>IF(OR($B238="",K238=""),"",MAX(0,MIN(100,100*(Settings!$G$11-K238)/(Settings!$G$11-Settings!$F$11))))</f>
        <v/>
      </c>
      <c r="AC238" s="18" t="str">
        <f>IF(OR($B238="",U238=""),"",MAX(0,MIN(100,100*(Settings!$G$12-U238)/(Settings!$G$12-Settings!$F$12))))</f>
        <v/>
      </c>
      <c r="AD238" s="18" t="str">
        <f>IF(OR($B238="",V238=""),"",MAX(0,MIN(100,100*(Settings!$G$13-V238)/(Settings!$G$13-Settings!$F$13))))</f>
        <v/>
      </c>
      <c r="AE238" s="17" t="str">
        <f>IF($B238="","",IF((IF(ISNUMBER(W238),Settings!$H$6,0)+IF(ISNUMBER(X238),Settings!$H$7,0)+IF(ISNUMBER(Y238),Settings!$H$8,0)+IF(ISNUMBER(Z238),Settings!$H$9,0)+IF(ISNUMBER(AA238),Settings!$H$10,0)+IF(ISNUMBER(AB238),Settings!$H$11,0)+IF(ISNUMBER(AC238),Settings!$H$12,0)+IF(ISNUMBER(AD238),Settings!$H$13,0))=0,"",ROUND((IF(ISNUMBER(W238),W238*Settings!$H$6,0)+IF(ISNUMBER(X238),X238*Settings!$H$7,0)+IF(ISNUMBER(Y238),Y238*Settings!$H$8,0)+IF(ISNUMBER(Z238),Z238*Settings!$H$9,0)+IF(ISNUMBER(AA238),AA238*Settings!$H$10,0)+IF(ISNUMBER(AB238),AB238*Settings!$H$11,0)+IF(ISNUMBER(AC238),AC238*Settings!$H$12,0)+IF(ISNUMBER(AD238),AD238*Settings!$H$13,0))/(IF(ISNUMBER(W238),Settings!$H$6,0)+IF(ISNUMBER(X238),Settings!$H$7,0)+IF(ISNUMBER(Y238),Settings!$H$8,0)+IF(ISNUMBER(Z238),Settings!$H$9,0)+IF(ISNUMBER(AA238),Settings!$H$10,0)+IF(ISNUMBER(AB238),Settings!$H$11,0)+IF(ISNUMBER(AC238),Settings!$H$12,0)+IF(ISNUMBER(AD238),Settings!$H$13,0)),0)))</f>
        <v/>
      </c>
      <c r="AF238" s="16" t="str">
        <f>IF(AE238="","",IF(AE238&gt;=Settings!$D$18,"Green",IF(AE238&gt;=Settings!$D$19,"Amber","Red")))</f>
        <v/>
      </c>
      <c r="AG238" s="18" t="str">
        <f t="shared" si="26"/>
        <v/>
      </c>
      <c r="AH238" s="19" t="str">
        <f t="shared" si="27"/>
        <v/>
      </c>
      <c r="AI238" s="25"/>
    </row>
    <row r="239" spans="1:35" x14ac:dyDescent="0.2">
      <c r="A239" s="12"/>
      <c r="B239" s="30"/>
      <c r="C239" s="16" t="str">
        <f>IF($B239="","",IFERROR(INDEX(Settings!$D$24:$D$48,MATCH($B239,Settings!$C$24:$C$48,0)),""))</f>
        <v/>
      </c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20" t="str">
        <f t="shared" si="21"/>
        <v/>
      </c>
      <c r="S239" s="21" t="str">
        <f t="shared" si="22"/>
        <v/>
      </c>
      <c r="T239" s="21" t="str">
        <f t="shared" si="23"/>
        <v/>
      </c>
      <c r="U239" s="20" t="str">
        <f t="shared" si="24"/>
        <v/>
      </c>
      <c r="V239" s="20" t="str">
        <f t="shared" si="25"/>
        <v/>
      </c>
      <c r="W239" s="18" t="str">
        <f>IF(OR($B239="",E239=""),"",MAX(0,MIN(100,100*(Settings!$G$6-E239)/(Settings!$G$6-Settings!$F$6))))</f>
        <v/>
      </c>
      <c r="X239" s="18" t="str">
        <f>IF(OR($B239="",R239=""),"",MAX(0,MIN(100,100*(Settings!$G$7-R239)/(Settings!$G$7-Settings!$F$7))))</f>
        <v/>
      </c>
      <c r="Y239" s="18" t="str">
        <f>IF(OR($B239="",S239=""),"",MAX(0,MIN(100,100*(Settings!$G$8-S239)/(Settings!$G$8-Settings!$F$8))))</f>
        <v/>
      </c>
      <c r="Z239" s="18" t="str">
        <f>IF(OR($B239="",T239=""),"",MAX(0,MIN(100,100*(Settings!$G$9-T239)/(Settings!$G$9-Settings!$F$9))))</f>
        <v/>
      </c>
      <c r="AA239" s="18" t="str">
        <f>IF(OR($B239="",J239=""),"",MAX(0,MIN(100,100*(Settings!$G$10-J239)/(Settings!$G$10-Settings!$F$10))))</f>
        <v/>
      </c>
      <c r="AB239" s="18" t="str">
        <f>IF(OR($B239="",K239=""),"",MAX(0,MIN(100,100*(Settings!$G$11-K239)/(Settings!$G$11-Settings!$F$11))))</f>
        <v/>
      </c>
      <c r="AC239" s="18" t="str">
        <f>IF(OR($B239="",U239=""),"",MAX(0,MIN(100,100*(Settings!$G$12-U239)/(Settings!$G$12-Settings!$F$12))))</f>
        <v/>
      </c>
      <c r="AD239" s="18" t="str">
        <f>IF(OR($B239="",V239=""),"",MAX(0,MIN(100,100*(Settings!$G$13-V239)/(Settings!$G$13-Settings!$F$13))))</f>
        <v/>
      </c>
      <c r="AE239" s="17" t="str">
        <f>IF($B239="","",IF((IF(ISNUMBER(W239),Settings!$H$6,0)+IF(ISNUMBER(X239),Settings!$H$7,0)+IF(ISNUMBER(Y239),Settings!$H$8,0)+IF(ISNUMBER(Z239),Settings!$H$9,0)+IF(ISNUMBER(AA239),Settings!$H$10,0)+IF(ISNUMBER(AB239),Settings!$H$11,0)+IF(ISNUMBER(AC239),Settings!$H$12,0)+IF(ISNUMBER(AD239),Settings!$H$13,0))=0,"",ROUND((IF(ISNUMBER(W239),W239*Settings!$H$6,0)+IF(ISNUMBER(X239),X239*Settings!$H$7,0)+IF(ISNUMBER(Y239),Y239*Settings!$H$8,0)+IF(ISNUMBER(Z239),Z239*Settings!$H$9,0)+IF(ISNUMBER(AA239),AA239*Settings!$H$10,0)+IF(ISNUMBER(AB239),AB239*Settings!$H$11,0)+IF(ISNUMBER(AC239),AC239*Settings!$H$12,0)+IF(ISNUMBER(AD239),AD239*Settings!$H$13,0))/(IF(ISNUMBER(W239),Settings!$H$6,0)+IF(ISNUMBER(X239),Settings!$H$7,0)+IF(ISNUMBER(Y239),Settings!$H$8,0)+IF(ISNUMBER(Z239),Settings!$H$9,0)+IF(ISNUMBER(AA239),Settings!$H$10,0)+IF(ISNUMBER(AB239),Settings!$H$11,0)+IF(ISNUMBER(AC239),Settings!$H$12,0)+IF(ISNUMBER(AD239),Settings!$H$13,0)),0)))</f>
        <v/>
      </c>
      <c r="AF239" s="16" t="str">
        <f>IF(AE239="","",IF(AE239&gt;=Settings!$D$18,"Green",IF(AE239&gt;=Settings!$D$19,"Amber","Red")))</f>
        <v/>
      </c>
      <c r="AG239" s="18" t="str">
        <f t="shared" si="26"/>
        <v/>
      </c>
      <c r="AH239" s="19" t="str">
        <f t="shared" si="27"/>
        <v/>
      </c>
      <c r="AI239" s="25"/>
    </row>
    <row r="240" spans="1:35" x14ac:dyDescent="0.2">
      <c r="A240" s="12"/>
      <c r="B240" s="30"/>
      <c r="C240" s="16" t="str">
        <f>IF($B240="","",IFERROR(INDEX(Settings!$D$24:$D$48,MATCH($B240,Settings!$C$24:$C$48,0)),""))</f>
        <v/>
      </c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20" t="str">
        <f t="shared" si="21"/>
        <v/>
      </c>
      <c r="S240" s="21" t="str">
        <f t="shared" si="22"/>
        <v/>
      </c>
      <c r="T240" s="21" t="str">
        <f t="shared" si="23"/>
        <v/>
      </c>
      <c r="U240" s="20" t="str">
        <f t="shared" si="24"/>
        <v/>
      </c>
      <c r="V240" s="20" t="str">
        <f t="shared" si="25"/>
        <v/>
      </c>
      <c r="W240" s="18" t="str">
        <f>IF(OR($B240="",E240=""),"",MAX(0,MIN(100,100*(Settings!$G$6-E240)/(Settings!$G$6-Settings!$F$6))))</f>
        <v/>
      </c>
      <c r="X240" s="18" t="str">
        <f>IF(OR($B240="",R240=""),"",MAX(0,MIN(100,100*(Settings!$G$7-R240)/(Settings!$G$7-Settings!$F$7))))</f>
        <v/>
      </c>
      <c r="Y240" s="18" t="str">
        <f>IF(OR($B240="",S240=""),"",MAX(0,MIN(100,100*(Settings!$G$8-S240)/(Settings!$G$8-Settings!$F$8))))</f>
        <v/>
      </c>
      <c r="Z240" s="18" t="str">
        <f>IF(OR($B240="",T240=""),"",MAX(0,MIN(100,100*(Settings!$G$9-T240)/(Settings!$G$9-Settings!$F$9))))</f>
        <v/>
      </c>
      <c r="AA240" s="18" t="str">
        <f>IF(OR($B240="",J240=""),"",MAX(0,MIN(100,100*(Settings!$G$10-J240)/(Settings!$G$10-Settings!$F$10))))</f>
        <v/>
      </c>
      <c r="AB240" s="18" t="str">
        <f>IF(OR($B240="",K240=""),"",MAX(0,MIN(100,100*(Settings!$G$11-K240)/(Settings!$G$11-Settings!$F$11))))</f>
        <v/>
      </c>
      <c r="AC240" s="18" t="str">
        <f>IF(OR($B240="",U240=""),"",MAX(0,MIN(100,100*(Settings!$G$12-U240)/(Settings!$G$12-Settings!$F$12))))</f>
        <v/>
      </c>
      <c r="AD240" s="18" t="str">
        <f>IF(OR($B240="",V240=""),"",MAX(0,MIN(100,100*(Settings!$G$13-V240)/(Settings!$G$13-Settings!$F$13))))</f>
        <v/>
      </c>
      <c r="AE240" s="17" t="str">
        <f>IF($B240="","",IF((IF(ISNUMBER(W240),Settings!$H$6,0)+IF(ISNUMBER(X240),Settings!$H$7,0)+IF(ISNUMBER(Y240),Settings!$H$8,0)+IF(ISNUMBER(Z240),Settings!$H$9,0)+IF(ISNUMBER(AA240),Settings!$H$10,0)+IF(ISNUMBER(AB240),Settings!$H$11,0)+IF(ISNUMBER(AC240),Settings!$H$12,0)+IF(ISNUMBER(AD240),Settings!$H$13,0))=0,"",ROUND((IF(ISNUMBER(W240),W240*Settings!$H$6,0)+IF(ISNUMBER(X240),X240*Settings!$H$7,0)+IF(ISNUMBER(Y240),Y240*Settings!$H$8,0)+IF(ISNUMBER(Z240),Z240*Settings!$H$9,0)+IF(ISNUMBER(AA240),AA240*Settings!$H$10,0)+IF(ISNUMBER(AB240),AB240*Settings!$H$11,0)+IF(ISNUMBER(AC240),AC240*Settings!$H$12,0)+IF(ISNUMBER(AD240),AD240*Settings!$H$13,0))/(IF(ISNUMBER(W240),Settings!$H$6,0)+IF(ISNUMBER(X240),Settings!$H$7,0)+IF(ISNUMBER(Y240),Settings!$H$8,0)+IF(ISNUMBER(Z240),Settings!$H$9,0)+IF(ISNUMBER(AA240),Settings!$H$10,0)+IF(ISNUMBER(AB240),Settings!$H$11,0)+IF(ISNUMBER(AC240),Settings!$H$12,0)+IF(ISNUMBER(AD240),Settings!$H$13,0)),0)))</f>
        <v/>
      </c>
      <c r="AF240" s="16" t="str">
        <f>IF(AE240="","",IF(AE240&gt;=Settings!$D$18,"Green",IF(AE240&gt;=Settings!$D$19,"Amber","Red")))</f>
        <v/>
      </c>
      <c r="AG240" s="18" t="str">
        <f t="shared" si="26"/>
        <v/>
      </c>
      <c r="AH240" s="19" t="str">
        <f t="shared" si="27"/>
        <v/>
      </c>
      <c r="AI240" s="25"/>
    </row>
    <row r="241" spans="1:35" x14ac:dyDescent="0.2">
      <c r="A241" s="12"/>
      <c r="B241" s="30"/>
      <c r="C241" s="16" t="str">
        <f>IF($B241="","",IFERROR(INDEX(Settings!$D$24:$D$48,MATCH($B241,Settings!$C$24:$C$48,0)),""))</f>
        <v/>
      </c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20" t="str">
        <f t="shared" si="21"/>
        <v/>
      </c>
      <c r="S241" s="21" t="str">
        <f t="shared" si="22"/>
        <v/>
      </c>
      <c r="T241" s="21" t="str">
        <f t="shared" si="23"/>
        <v/>
      </c>
      <c r="U241" s="20" t="str">
        <f t="shared" si="24"/>
        <v/>
      </c>
      <c r="V241" s="20" t="str">
        <f t="shared" si="25"/>
        <v/>
      </c>
      <c r="W241" s="18" t="str">
        <f>IF(OR($B241="",E241=""),"",MAX(0,MIN(100,100*(Settings!$G$6-E241)/(Settings!$G$6-Settings!$F$6))))</f>
        <v/>
      </c>
      <c r="X241" s="18" t="str">
        <f>IF(OR($B241="",R241=""),"",MAX(0,MIN(100,100*(Settings!$G$7-R241)/(Settings!$G$7-Settings!$F$7))))</f>
        <v/>
      </c>
      <c r="Y241" s="18" t="str">
        <f>IF(OR($B241="",S241=""),"",MAX(0,MIN(100,100*(Settings!$G$8-S241)/(Settings!$G$8-Settings!$F$8))))</f>
        <v/>
      </c>
      <c r="Z241" s="18" t="str">
        <f>IF(OR($B241="",T241=""),"",MAX(0,MIN(100,100*(Settings!$G$9-T241)/(Settings!$G$9-Settings!$F$9))))</f>
        <v/>
      </c>
      <c r="AA241" s="18" t="str">
        <f>IF(OR($B241="",J241=""),"",MAX(0,MIN(100,100*(Settings!$G$10-J241)/(Settings!$G$10-Settings!$F$10))))</f>
        <v/>
      </c>
      <c r="AB241" s="18" t="str">
        <f>IF(OR($B241="",K241=""),"",MAX(0,MIN(100,100*(Settings!$G$11-K241)/(Settings!$G$11-Settings!$F$11))))</f>
        <v/>
      </c>
      <c r="AC241" s="18" t="str">
        <f>IF(OR($B241="",U241=""),"",MAX(0,MIN(100,100*(Settings!$G$12-U241)/(Settings!$G$12-Settings!$F$12))))</f>
        <v/>
      </c>
      <c r="AD241" s="18" t="str">
        <f>IF(OR($B241="",V241=""),"",MAX(0,MIN(100,100*(Settings!$G$13-V241)/(Settings!$G$13-Settings!$F$13))))</f>
        <v/>
      </c>
      <c r="AE241" s="17" t="str">
        <f>IF($B241="","",IF((IF(ISNUMBER(W241),Settings!$H$6,0)+IF(ISNUMBER(X241),Settings!$H$7,0)+IF(ISNUMBER(Y241),Settings!$H$8,0)+IF(ISNUMBER(Z241),Settings!$H$9,0)+IF(ISNUMBER(AA241),Settings!$H$10,0)+IF(ISNUMBER(AB241),Settings!$H$11,0)+IF(ISNUMBER(AC241),Settings!$H$12,0)+IF(ISNUMBER(AD241),Settings!$H$13,0))=0,"",ROUND((IF(ISNUMBER(W241),W241*Settings!$H$6,0)+IF(ISNUMBER(X241),X241*Settings!$H$7,0)+IF(ISNUMBER(Y241),Y241*Settings!$H$8,0)+IF(ISNUMBER(Z241),Z241*Settings!$H$9,0)+IF(ISNUMBER(AA241),AA241*Settings!$H$10,0)+IF(ISNUMBER(AB241),AB241*Settings!$H$11,0)+IF(ISNUMBER(AC241),AC241*Settings!$H$12,0)+IF(ISNUMBER(AD241),AD241*Settings!$H$13,0))/(IF(ISNUMBER(W241),Settings!$H$6,0)+IF(ISNUMBER(X241),Settings!$H$7,0)+IF(ISNUMBER(Y241),Settings!$H$8,0)+IF(ISNUMBER(Z241),Settings!$H$9,0)+IF(ISNUMBER(AA241),Settings!$H$10,0)+IF(ISNUMBER(AB241),Settings!$H$11,0)+IF(ISNUMBER(AC241),Settings!$H$12,0)+IF(ISNUMBER(AD241),Settings!$H$13,0)),0)))</f>
        <v/>
      </c>
      <c r="AF241" s="16" t="str">
        <f>IF(AE241="","",IF(AE241&gt;=Settings!$D$18,"Green",IF(AE241&gt;=Settings!$D$19,"Amber","Red")))</f>
        <v/>
      </c>
      <c r="AG241" s="18" t="str">
        <f t="shared" si="26"/>
        <v/>
      </c>
      <c r="AH241" s="19" t="str">
        <f t="shared" si="27"/>
        <v/>
      </c>
      <c r="AI241" s="25"/>
    </row>
    <row r="242" spans="1:35" x14ac:dyDescent="0.2">
      <c r="A242" s="12"/>
      <c r="B242" s="30"/>
      <c r="C242" s="16" t="str">
        <f>IF($B242="","",IFERROR(INDEX(Settings!$D$24:$D$48,MATCH($B242,Settings!$C$24:$C$48,0)),""))</f>
        <v/>
      </c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20" t="str">
        <f t="shared" si="21"/>
        <v/>
      </c>
      <c r="S242" s="21" t="str">
        <f t="shared" si="22"/>
        <v/>
      </c>
      <c r="T242" s="21" t="str">
        <f t="shared" si="23"/>
        <v/>
      </c>
      <c r="U242" s="20" t="str">
        <f t="shared" si="24"/>
        <v/>
      </c>
      <c r="V242" s="20" t="str">
        <f t="shared" si="25"/>
        <v/>
      </c>
      <c r="W242" s="18" t="str">
        <f>IF(OR($B242="",E242=""),"",MAX(0,MIN(100,100*(Settings!$G$6-E242)/(Settings!$G$6-Settings!$F$6))))</f>
        <v/>
      </c>
      <c r="X242" s="18" t="str">
        <f>IF(OR($B242="",R242=""),"",MAX(0,MIN(100,100*(Settings!$G$7-R242)/(Settings!$G$7-Settings!$F$7))))</f>
        <v/>
      </c>
      <c r="Y242" s="18" t="str">
        <f>IF(OR($B242="",S242=""),"",MAX(0,MIN(100,100*(Settings!$G$8-S242)/(Settings!$G$8-Settings!$F$8))))</f>
        <v/>
      </c>
      <c r="Z242" s="18" t="str">
        <f>IF(OR($B242="",T242=""),"",MAX(0,MIN(100,100*(Settings!$G$9-T242)/(Settings!$G$9-Settings!$F$9))))</f>
        <v/>
      </c>
      <c r="AA242" s="18" t="str">
        <f>IF(OR($B242="",J242=""),"",MAX(0,MIN(100,100*(Settings!$G$10-J242)/(Settings!$G$10-Settings!$F$10))))</f>
        <v/>
      </c>
      <c r="AB242" s="18" t="str">
        <f>IF(OR($B242="",K242=""),"",MAX(0,MIN(100,100*(Settings!$G$11-K242)/(Settings!$G$11-Settings!$F$11))))</f>
        <v/>
      </c>
      <c r="AC242" s="18" t="str">
        <f>IF(OR($B242="",U242=""),"",MAX(0,MIN(100,100*(Settings!$G$12-U242)/(Settings!$G$12-Settings!$F$12))))</f>
        <v/>
      </c>
      <c r="AD242" s="18" t="str">
        <f>IF(OR($B242="",V242=""),"",MAX(0,MIN(100,100*(Settings!$G$13-V242)/(Settings!$G$13-Settings!$F$13))))</f>
        <v/>
      </c>
      <c r="AE242" s="17" t="str">
        <f>IF($B242="","",IF((IF(ISNUMBER(W242),Settings!$H$6,0)+IF(ISNUMBER(X242),Settings!$H$7,0)+IF(ISNUMBER(Y242),Settings!$H$8,0)+IF(ISNUMBER(Z242),Settings!$H$9,0)+IF(ISNUMBER(AA242),Settings!$H$10,0)+IF(ISNUMBER(AB242),Settings!$H$11,0)+IF(ISNUMBER(AC242),Settings!$H$12,0)+IF(ISNUMBER(AD242),Settings!$H$13,0))=0,"",ROUND((IF(ISNUMBER(W242),W242*Settings!$H$6,0)+IF(ISNUMBER(X242),X242*Settings!$H$7,0)+IF(ISNUMBER(Y242),Y242*Settings!$H$8,0)+IF(ISNUMBER(Z242),Z242*Settings!$H$9,0)+IF(ISNUMBER(AA242),AA242*Settings!$H$10,0)+IF(ISNUMBER(AB242),AB242*Settings!$H$11,0)+IF(ISNUMBER(AC242),AC242*Settings!$H$12,0)+IF(ISNUMBER(AD242),AD242*Settings!$H$13,0))/(IF(ISNUMBER(W242),Settings!$H$6,0)+IF(ISNUMBER(X242),Settings!$H$7,0)+IF(ISNUMBER(Y242),Settings!$H$8,0)+IF(ISNUMBER(Z242),Settings!$H$9,0)+IF(ISNUMBER(AA242),Settings!$H$10,0)+IF(ISNUMBER(AB242),Settings!$H$11,0)+IF(ISNUMBER(AC242),Settings!$H$12,0)+IF(ISNUMBER(AD242),Settings!$H$13,0)),0)))</f>
        <v/>
      </c>
      <c r="AF242" s="16" t="str">
        <f>IF(AE242="","",IF(AE242&gt;=Settings!$D$18,"Green",IF(AE242&gt;=Settings!$D$19,"Amber","Red")))</f>
        <v/>
      </c>
      <c r="AG242" s="18" t="str">
        <f t="shared" si="26"/>
        <v/>
      </c>
      <c r="AH242" s="19" t="str">
        <f t="shared" si="27"/>
        <v/>
      </c>
      <c r="AI242" s="25"/>
    </row>
    <row r="243" spans="1:35" x14ac:dyDescent="0.2">
      <c r="A243" s="12"/>
      <c r="B243" s="30"/>
      <c r="C243" s="16" t="str">
        <f>IF($B243="","",IFERROR(INDEX(Settings!$D$24:$D$48,MATCH($B243,Settings!$C$24:$C$48,0)),""))</f>
        <v/>
      </c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20" t="str">
        <f t="shared" si="21"/>
        <v/>
      </c>
      <c r="S243" s="21" t="str">
        <f t="shared" si="22"/>
        <v/>
      </c>
      <c r="T243" s="21" t="str">
        <f t="shared" si="23"/>
        <v/>
      </c>
      <c r="U243" s="20" t="str">
        <f t="shared" si="24"/>
        <v/>
      </c>
      <c r="V243" s="20" t="str">
        <f t="shared" si="25"/>
        <v/>
      </c>
      <c r="W243" s="18" t="str">
        <f>IF(OR($B243="",E243=""),"",MAX(0,MIN(100,100*(Settings!$G$6-E243)/(Settings!$G$6-Settings!$F$6))))</f>
        <v/>
      </c>
      <c r="X243" s="18" t="str">
        <f>IF(OR($B243="",R243=""),"",MAX(0,MIN(100,100*(Settings!$G$7-R243)/(Settings!$G$7-Settings!$F$7))))</f>
        <v/>
      </c>
      <c r="Y243" s="18" t="str">
        <f>IF(OR($B243="",S243=""),"",MAX(0,MIN(100,100*(Settings!$G$8-S243)/(Settings!$G$8-Settings!$F$8))))</f>
        <v/>
      </c>
      <c r="Z243" s="18" t="str">
        <f>IF(OR($B243="",T243=""),"",MAX(0,MIN(100,100*(Settings!$G$9-T243)/(Settings!$G$9-Settings!$F$9))))</f>
        <v/>
      </c>
      <c r="AA243" s="18" t="str">
        <f>IF(OR($B243="",J243=""),"",MAX(0,MIN(100,100*(Settings!$G$10-J243)/(Settings!$G$10-Settings!$F$10))))</f>
        <v/>
      </c>
      <c r="AB243" s="18" t="str">
        <f>IF(OR($B243="",K243=""),"",MAX(0,MIN(100,100*(Settings!$G$11-K243)/(Settings!$G$11-Settings!$F$11))))</f>
        <v/>
      </c>
      <c r="AC243" s="18" t="str">
        <f>IF(OR($B243="",U243=""),"",MAX(0,MIN(100,100*(Settings!$G$12-U243)/(Settings!$G$12-Settings!$F$12))))</f>
        <v/>
      </c>
      <c r="AD243" s="18" t="str">
        <f>IF(OR($B243="",V243=""),"",MAX(0,MIN(100,100*(Settings!$G$13-V243)/(Settings!$G$13-Settings!$F$13))))</f>
        <v/>
      </c>
      <c r="AE243" s="17" t="str">
        <f>IF($B243="","",IF((IF(ISNUMBER(W243),Settings!$H$6,0)+IF(ISNUMBER(X243),Settings!$H$7,0)+IF(ISNUMBER(Y243),Settings!$H$8,0)+IF(ISNUMBER(Z243),Settings!$H$9,0)+IF(ISNUMBER(AA243),Settings!$H$10,0)+IF(ISNUMBER(AB243),Settings!$H$11,0)+IF(ISNUMBER(AC243),Settings!$H$12,0)+IF(ISNUMBER(AD243),Settings!$H$13,0))=0,"",ROUND((IF(ISNUMBER(W243),W243*Settings!$H$6,0)+IF(ISNUMBER(X243),X243*Settings!$H$7,0)+IF(ISNUMBER(Y243),Y243*Settings!$H$8,0)+IF(ISNUMBER(Z243),Z243*Settings!$H$9,0)+IF(ISNUMBER(AA243),AA243*Settings!$H$10,0)+IF(ISNUMBER(AB243),AB243*Settings!$H$11,0)+IF(ISNUMBER(AC243),AC243*Settings!$H$12,0)+IF(ISNUMBER(AD243),AD243*Settings!$H$13,0))/(IF(ISNUMBER(W243),Settings!$H$6,0)+IF(ISNUMBER(X243),Settings!$H$7,0)+IF(ISNUMBER(Y243),Settings!$H$8,0)+IF(ISNUMBER(Z243),Settings!$H$9,0)+IF(ISNUMBER(AA243),Settings!$H$10,0)+IF(ISNUMBER(AB243),Settings!$H$11,0)+IF(ISNUMBER(AC243),Settings!$H$12,0)+IF(ISNUMBER(AD243),Settings!$H$13,0)),0)))</f>
        <v/>
      </c>
      <c r="AF243" s="16" t="str">
        <f>IF(AE243="","",IF(AE243&gt;=Settings!$D$18,"Green",IF(AE243&gt;=Settings!$D$19,"Amber","Red")))</f>
        <v/>
      </c>
      <c r="AG243" s="18" t="str">
        <f t="shared" si="26"/>
        <v/>
      </c>
      <c r="AH243" s="19" t="str">
        <f t="shared" si="27"/>
        <v/>
      </c>
      <c r="AI243" s="25"/>
    </row>
    <row r="244" spans="1:35" x14ac:dyDescent="0.2">
      <c r="A244" s="12"/>
      <c r="B244" s="30"/>
      <c r="C244" s="16" t="str">
        <f>IF($B244="","",IFERROR(INDEX(Settings!$D$24:$D$48,MATCH($B244,Settings!$C$24:$C$48,0)),""))</f>
        <v/>
      </c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20" t="str">
        <f t="shared" si="21"/>
        <v/>
      </c>
      <c r="S244" s="21" t="str">
        <f t="shared" si="22"/>
        <v/>
      </c>
      <c r="T244" s="21" t="str">
        <f t="shared" si="23"/>
        <v/>
      </c>
      <c r="U244" s="20" t="str">
        <f t="shared" si="24"/>
        <v/>
      </c>
      <c r="V244" s="20" t="str">
        <f t="shared" si="25"/>
        <v/>
      </c>
      <c r="W244" s="18" t="str">
        <f>IF(OR($B244="",E244=""),"",MAX(0,MIN(100,100*(Settings!$G$6-E244)/(Settings!$G$6-Settings!$F$6))))</f>
        <v/>
      </c>
      <c r="X244" s="18" t="str">
        <f>IF(OR($B244="",R244=""),"",MAX(0,MIN(100,100*(Settings!$G$7-R244)/(Settings!$G$7-Settings!$F$7))))</f>
        <v/>
      </c>
      <c r="Y244" s="18" t="str">
        <f>IF(OR($B244="",S244=""),"",MAX(0,MIN(100,100*(Settings!$G$8-S244)/(Settings!$G$8-Settings!$F$8))))</f>
        <v/>
      </c>
      <c r="Z244" s="18" t="str">
        <f>IF(OR($B244="",T244=""),"",MAX(0,MIN(100,100*(Settings!$G$9-T244)/(Settings!$G$9-Settings!$F$9))))</f>
        <v/>
      </c>
      <c r="AA244" s="18" t="str">
        <f>IF(OR($B244="",J244=""),"",MAX(0,MIN(100,100*(Settings!$G$10-J244)/(Settings!$G$10-Settings!$F$10))))</f>
        <v/>
      </c>
      <c r="AB244" s="18" t="str">
        <f>IF(OR($B244="",K244=""),"",MAX(0,MIN(100,100*(Settings!$G$11-K244)/(Settings!$G$11-Settings!$F$11))))</f>
        <v/>
      </c>
      <c r="AC244" s="18" t="str">
        <f>IF(OR($B244="",U244=""),"",MAX(0,MIN(100,100*(Settings!$G$12-U244)/(Settings!$G$12-Settings!$F$12))))</f>
        <v/>
      </c>
      <c r="AD244" s="18" t="str">
        <f>IF(OR($B244="",V244=""),"",MAX(0,MIN(100,100*(Settings!$G$13-V244)/(Settings!$G$13-Settings!$F$13))))</f>
        <v/>
      </c>
      <c r="AE244" s="17" t="str">
        <f>IF($B244="","",IF((IF(ISNUMBER(W244),Settings!$H$6,0)+IF(ISNUMBER(X244),Settings!$H$7,0)+IF(ISNUMBER(Y244),Settings!$H$8,0)+IF(ISNUMBER(Z244),Settings!$H$9,0)+IF(ISNUMBER(AA244),Settings!$H$10,0)+IF(ISNUMBER(AB244),Settings!$H$11,0)+IF(ISNUMBER(AC244),Settings!$H$12,0)+IF(ISNUMBER(AD244),Settings!$H$13,0))=0,"",ROUND((IF(ISNUMBER(W244),W244*Settings!$H$6,0)+IF(ISNUMBER(X244),X244*Settings!$H$7,0)+IF(ISNUMBER(Y244),Y244*Settings!$H$8,0)+IF(ISNUMBER(Z244),Z244*Settings!$H$9,0)+IF(ISNUMBER(AA244),AA244*Settings!$H$10,0)+IF(ISNUMBER(AB244),AB244*Settings!$H$11,0)+IF(ISNUMBER(AC244),AC244*Settings!$H$12,0)+IF(ISNUMBER(AD244),AD244*Settings!$H$13,0))/(IF(ISNUMBER(W244),Settings!$H$6,0)+IF(ISNUMBER(X244),Settings!$H$7,0)+IF(ISNUMBER(Y244),Settings!$H$8,0)+IF(ISNUMBER(Z244),Settings!$H$9,0)+IF(ISNUMBER(AA244),Settings!$H$10,0)+IF(ISNUMBER(AB244),Settings!$H$11,0)+IF(ISNUMBER(AC244),Settings!$H$12,0)+IF(ISNUMBER(AD244),Settings!$H$13,0)),0)))</f>
        <v/>
      </c>
      <c r="AF244" s="16" t="str">
        <f>IF(AE244="","",IF(AE244&gt;=Settings!$D$18,"Green",IF(AE244&gt;=Settings!$D$19,"Amber","Red")))</f>
        <v/>
      </c>
      <c r="AG244" s="18" t="str">
        <f t="shared" si="26"/>
        <v/>
      </c>
      <c r="AH244" s="19" t="str">
        <f t="shared" si="27"/>
        <v/>
      </c>
      <c r="AI244" s="25"/>
    </row>
    <row r="245" spans="1:35" x14ac:dyDescent="0.2">
      <c r="A245" s="12"/>
      <c r="B245" s="30"/>
      <c r="C245" s="16" t="str">
        <f>IF($B245="","",IFERROR(INDEX(Settings!$D$24:$D$48,MATCH($B245,Settings!$C$24:$C$48,0)),""))</f>
        <v/>
      </c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20" t="str">
        <f t="shared" si="21"/>
        <v/>
      </c>
      <c r="S245" s="21" t="str">
        <f t="shared" si="22"/>
        <v/>
      </c>
      <c r="T245" s="21" t="str">
        <f t="shared" si="23"/>
        <v/>
      </c>
      <c r="U245" s="20" t="str">
        <f t="shared" si="24"/>
        <v/>
      </c>
      <c r="V245" s="20" t="str">
        <f t="shared" si="25"/>
        <v/>
      </c>
      <c r="W245" s="18" t="str">
        <f>IF(OR($B245="",E245=""),"",MAX(0,MIN(100,100*(Settings!$G$6-E245)/(Settings!$G$6-Settings!$F$6))))</f>
        <v/>
      </c>
      <c r="X245" s="18" t="str">
        <f>IF(OR($B245="",R245=""),"",MAX(0,MIN(100,100*(Settings!$G$7-R245)/(Settings!$G$7-Settings!$F$7))))</f>
        <v/>
      </c>
      <c r="Y245" s="18" t="str">
        <f>IF(OR($B245="",S245=""),"",MAX(0,MIN(100,100*(Settings!$G$8-S245)/(Settings!$G$8-Settings!$F$8))))</f>
        <v/>
      </c>
      <c r="Z245" s="18" t="str">
        <f>IF(OR($B245="",T245=""),"",MAX(0,MIN(100,100*(Settings!$G$9-T245)/(Settings!$G$9-Settings!$F$9))))</f>
        <v/>
      </c>
      <c r="AA245" s="18" t="str">
        <f>IF(OR($B245="",J245=""),"",MAX(0,MIN(100,100*(Settings!$G$10-J245)/(Settings!$G$10-Settings!$F$10))))</f>
        <v/>
      </c>
      <c r="AB245" s="18" t="str">
        <f>IF(OR($B245="",K245=""),"",MAX(0,MIN(100,100*(Settings!$G$11-K245)/(Settings!$G$11-Settings!$F$11))))</f>
        <v/>
      </c>
      <c r="AC245" s="18" t="str">
        <f>IF(OR($B245="",U245=""),"",MAX(0,MIN(100,100*(Settings!$G$12-U245)/(Settings!$G$12-Settings!$F$12))))</f>
        <v/>
      </c>
      <c r="AD245" s="18" t="str">
        <f>IF(OR($B245="",V245=""),"",MAX(0,MIN(100,100*(Settings!$G$13-V245)/(Settings!$G$13-Settings!$F$13))))</f>
        <v/>
      </c>
      <c r="AE245" s="17" t="str">
        <f>IF($B245="","",IF((IF(ISNUMBER(W245),Settings!$H$6,0)+IF(ISNUMBER(X245),Settings!$H$7,0)+IF(ISNUMBER(Y245),Settings!$H$8,0)+IF(ISNUMBER(Z245),Settings!$H$9,0)+IF(ISNUMBER(AA245),Settings!$H$10,0)+IF(ISNUMBER(AB245),Settings!$H$11,0)+IF(ISNUMBER(AC245),Settings!$H$12,0)+IF(ISNUMBER(AD245),Settings!$H$13,0))=0,"",ROUND((IF(ISNUMBER(W245),W245*Settings!$H$6,0)+IF(ISNUMBER(X245),X245*Settings!$H$7,0)+IF(ISNUMBER(Y245),Y245*Settings!$H$8,0)+IF(ISNUMBER(Z245),Z245*Settings!$H$9,0)+IF(ISNUMBER(AA245),AA245*Settings!$H$10,0)+IF(ISNUMBER(AB245),AB245*Settings!$H$11,0)+IF(ISNUMBER(AC245),AC245*Settings!$H$12,0)+IF(ISNUMBER(AD245),AD245*Settings!$H$13,0))/(IF(ISNUMBER(W245),Settings!$H$6,0)+IF(ISNUMBER(X245),Settings!$H$7,0)+IF(ISNUMBER(Y245),Settings!$H$8,0)+IF(ISNUMBER(Z245),Settings!$H$9,0)+IF(ISNUMBER(AA245),Settings!$H$10,0)+IF(ISNUMBER(AB245),Settings!$H$11,0)+IF(ISNUMBER(AC245),Settings!$H$12,0)+IF(ISNUMBER(AD245),Settings!$H$13,0)),0)))</f>
        <v/>
      </c>
      <c r="AF245" s="16" t="str">
        <f>IF(AE245="","",IF(AE245&gt;=Settings!$D$18,"Green",IF(AE245&gt;=Settings!$D$19,"Amber","Red")))</f>
        <v/>
      </c>
      <c r="AG245" s="18" t="str">
        <f t="shared" si="26"/>
        <v/>
      </c>
      <c r="AH245" s="19" t="str">
        <f t="shared" si="27"/>
        <v/>
      </c>
      <c r="AI245" s="25"/>
    </row>
    <row r="246" spans="1:35" x14ac:dyDescent="0.2">
      <c r="A246" s="12"/>
      <c r="B246" s="30"/>
      <c r="C246" s="16" t="str">
        <f>IF($B246="","",IFERROR(INDEX(Settings!$D$24:$D$48,MATCH($B246,Settings!$C$24:$C$48,0)),""))</f>
        <v/>
      </c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20" t="str">
        <f t="shared" si="21"/>
        <v/>
      </c>
      <c r="S246" s="21" t="str">
        <f t="shared" si="22"/>
        <v/>
      </c>
      <c r="T246" s="21" t="str">
        <f t="shared" si="23"/>
        <v/>
      </c>
      <c r="U246" s="20" t="str">
        <f t="shared" si="24"/>
        <v/>
      </c>
      <c r="V246" s="20" t="str">
        <f t="shared" si="25"/>
        <v/>
      </c>
      <c r="W246" s="18" t="str">
        <f>IF(OR($B246="",E246=""),"",MAX(0,MIN(100,100*(Settings!$G$6-E246)/(Settings!$G$6-Settings!$F$6))))</f>
        <v/>
      </c>
      <c r="X246" s="18" t="str">
        <f>IF(OR($B246="",R246=""),"",MAX(0,MIN(100,100*(Settings!$G$7-R246)/(Settings!$G$7-Settings!$F$7))))</f>
        <v/>
      </c>
      <c r="Y246" s="18" t="str">
        <f>IF(OR($B246="",S246=""),"",MAX(0,MIN(100,100*(Settings!$G$8-S246)/(Settings!$G$8-Settings!$F$8))))</f>
        <v/>
      </c>
      <c r="Z246" s="18" t="str">
        <f>IF(OR($B246="",T246=""),"",MAX(0,MIN(100,100*(Settings!$G$9-T246)/(Settings!$G$9-Settings!$F$9))))</f>
        <v/>
      </c>
      <c r="AA246" s="18" t="str">
        <f>IF(OR($B246="",J246=""),"",MAX(0,MIN(100,100*(Settings!$G$10-J246)/(Settings!$G$10-Settings!$F$10))))</f>
        <v/>
      </c>
      <c r="AB246" s="18" t="str">
        <f>IF(OR($B246="",K246=""),"",MAX(0,MIN(100,100*(Settings!$G$11-K246)/(Settings!$G$11-Settings!$F$11))))</f>
        <v/>
      </c>
      <c r="AC246" s="18" t="str">
        <f>IF(OR($B246="",U246=""),"",MAX(0,MIN(100,100*(Settings!$G$12-U246)/(Settings!$G$12-Settings!$F$12))))</f>
        <v/>
      </c>
      <c r="AD246" s="18" t="str">
        <f>IF(OR($B246="",V246=""),"",MAX(0,MIN(100,100*(Settings!$G$13-V246)/(Settings!$G$13-Settings!$F$13))))</f>
        <v/>
      </c>
      <c r="AE246" s="17" t="str">
        <f>IF($B246="","",IF((IF(ISNUMBER(W246),Settings!$H$6,0)+IF(ISNUMBER(X246),Settings!$H$7,0)+IF(ISNUMBER(Y246),Settings!$H$8,0)+IF(ISNUMBER(Z246),Settings!$H$9,0)+IF(ISNUMBER(AA246),Settings!$H$10,0)+IF(ISNUMBER(AB246),Settings!$H$11,0)+IF(ISNUMBER(AC246),Settings!$H$12,0)+IF(ISNUMBER(AD246),Settings!$H$13,0))=0,"",ROUND((IF(ISNUMBER(W246),W246*Settings!$H$6,0)+IF(ISNUMBER(X246),X246*Settings!$H$7,0)+IF(ISNUMBER(Y246),Y246*Settings!$H$8,0)+IF(ISNUMBER(Z246),Z246*Settings!$H$9,0)+IF(ISNUMBER(AA246),AA246*Settings!$H$10,0)+IF(ISNUMBER(AB246),AB246*Settings!$H$11,0)+IF(ISNUMBER(AC246),AC246*Settings!$H$12,0)+IF(ISNUMBER(AD246),AD246*Settings!$H$13,0))/(IF(ISNUMBER(W246),Settings!$H$6,0)+IF(ISNUMBER(X246),Settings!$H$7,0)+IF(ISNUMBER(Y246),Settings!$H$8,0)+IF(ISNUMBER(Z246),Settings!$H$9,0)+IF(ISNUMBER(AA246),Settings!$H$10,0)+IF(ISNUMBER(AB246),Settings!$H$11,0)+IF(ISNUMBER(AC246),Settings!$H$12,0)+IF(ISNUMBER(AD246),Settings!$H$13,0)),0)))</f>
        <v/>
      </c>
      <c r="AF246" s="16" t="str">
        <f>IF(AE246="","",IF(AE246&gt;=Settings!$D$18,"Green",IF(AE246&gt;=Settings!$D$19,"Amber","Red")))</f>
        <v/>
      </c>
      <c r="AG246" s="18" t="str">
        <f t="shared" si="26"/>
        <v/>
      </c>
      <c r="AH246" s="19" t="str">
        <f t="shared" si="27"/>
        <v/>
      </c>
      <c r="AI246" s="25"/>
    </row>
    <row r="247" spans="1:35" x14ac:dyDescent="0.2">
      <c r="A247" s="12"/>
      <c r="B247" s="30"/>
      <c r="C247" s="16" t="str">
        <f>IF($B247="","",IFERROR(INDEX(Settings!$D$24:$D$48,MATCH($B247,Settings!$C$24:$C$48,0)),""))</f>
        <v/>
      </c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20" t="str">
        <f t="shared" si="21"/>
        <v/>
      </c>
      <c r="S247" s="21" t="str">
        <f t="shared" si="22"/>
        <v/>
      </c>
      <c r="T247" s="21" t="str">
        <f t="shared" si="23"/>
        <v/>
      </c>
      <c r="U247" s="20" t="str">
        <f t="shared" si="24"/>
        <v/>
      </c>
      <c r="V247" s="20" t="str">
        <f t="shared" si="25"/>
        <v/>
      </c>
      <c r="W247" s="18" t="str">
        <f>IF(OR($B247="",E247=""),"",MAX(0,MIN(100,100*(Settings!$G$6-E247)/(Settings!$G$6-Settings!$F$6))))</f>
        <v/>
      </c>
      <c r="X247" s="18" t="str">
        <f>IF(OR($B247="",R247=""),"",MAX(0,MIN(100,100*(Settings!$G$7-R247)/(Settings!$G$7-Settings!$F$7))))</f>
        <v/>
      </c>
      <c r="Y247" s="18" t="str">
        <f>IF(OR($B247="",S247=""),"",MAX(0,MIN(100,100*(Settings!$G$8-S247)/(Settings!$G$8-Settings!$F$8))))</f>
        <v/>
      </c>
      <c r="Z247" s="18" t="str">
        <f>IF(OR($B247="",T247=""),"",MAX(0,MIN(100,100*(Settings!$G$9-T247)/(Settings!$G$9-Settings!$F$9))))</f>
        <v/>
      </c>
      <c r="AA247" s="18" t="str">
        <f>IF(OR($B247="",J247=""),"",MAX(0,MIN(100,100*(Settings!$G$10-J247)/(Settings!$G$10-Settings!$F$10))))</f>
        <v/>
      </c>
      <c r="AB247" s="18" t="str">
        <f>IF(OR($B247="",K247=""),"",MAX(0,MIN(100,100*(Settings!$G$11-K247)/(Settings!$G$11-Settings!$F$11))))</f>
        <v/>
      </c>
      <c r="AC247" s="18" t="str">
        <f>IF(OR($B247="",U247=""),"",MAX(0,MIN(100,100*(Settings!$G$12-U247)/(Settings!$G$12-Settings!$F$12))))</f>
        <v/>
      </c>
      <c r="AD247" s="18" t="str">
        <f>IF(OR($B247="",V247=""),"",MAX(0,MIN(100,100*(Settings!$G$13-V247)/(Settings!$G$13-Settings!$F$13))))</f>
        <v/>
      </c>
      <c r="AE247" s="17" t="str">
        <f>IF($B247="","",IF((IF(ISNUMBER(W247),Settings!$H$6,0)+IF(ISNUMBER(X247),Settings!$H$7,0)+IF(ISNUMBER(Y247),Settings!$H$8,0)+IF(ISNUMBER(Z247),Settings!$H$9,0)+IF(ISNUMBER(AA247),Settings!$H$10,0)+IF(ISNUMBER(AB247),Settings!$H$11,0)+IF(ISNUMBER(AC247),Settings!$H$12,0)+IF(ISNUMBER(AD247),Settings!$H$13,0))=0,"",ROUND((IF(ISNUMBER(W247),W247*Settings!$H$6,0)+IF(ISNUMBER(X247),X247*Settings!$H$7,0)+IF(ISNUMBER(Y247),Y247*Settings!$H$8,0)+IF(ISNUMBER(Z247),Z247*Settings!$H$9,0)+IF(ISNUMBER(AA247),AA247*Settings!$H$10,0)+IF(ISNUMBER(AB247),AB247*Settings!$H$11,0)+IF(ISNUMBER(AC247),AC247*Settings!$H$12,0)+IF(ISNUMBER(AD247),AD247*Settings!$H$13,0))/(IF(ISNUMBER(W247),Settings!$H$6,0)+IF(ISNUMBER(X247),Settings!$H$7,0)+IF(ISNUMBER(Y247),Settings!$H$8,0)+IF(ISNUMBER(Z247),Settings!$H$9,0)+IF(ISNUMBER(AA247),Settings!$H$10,0)+IF(ISNUMBER(AB247),Settings!$H$11,0)+IF(ISNUMBER(AC247),Settings!$H$12,0)+IF(ISNUMBER(AD247),Settings!$H$13,0)),0)))</f>
        <v/>
      </c>
      <c r="AF247" s="16" t="str">
        <f>IF(AE247="","",IF(AE247&gt;=Settings!$D$18,"Green",IF(AE247&gt;=Settings!$D$19,"Amber","Red")))</f>
        <v/>
      </c>
      <c r="AG247" s="18" t="str">
        <f t="shared" si="26"/>
        <v/>
      </c>
      <c r="AH247" s="19" t="str">
        <f t="shared" si="27"/>
        <v/>
      </c>
      <c r="AI247" s="25"/>
    </row>
    <row r="248" spans="1:35" x14ac:dyDescent="0.2">
      <c r="A248" s="12"/>
      <c r="B248" s="30"/>
      <c r="C248" s="16" t="str">
        <f>IF($B248="","",IFERROR(INDEX(Settings!$D$24:$D$48,MATCH($B248,Settings!$C$24:$C$48,0)),""))</f>
        <v/>
      </c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20" t="str">
        <f t="shared" si="21"/>
        <v/>
      </c>
      <c r="S248" s="21" t="str">
        <f t="shared" si="22"/>
        <v/>
      </c>
      <c r="T248" s="21" t="str">
        <f t="shared" si="23"/>
        <v/>
      </c>
      <c r="U248" s="20" t="str">
        <f t="shared" si="24"/>
        <v/>
      </c>
      <c r="V248" s="20" t="str">
        <f t="shared" si="25"/>
        <v/>
      </c>
      <c r="W248" s="18" t="str">
        <f>IF(OR($B248="",E248=""),"",MAX(0,MIN(100,100*(Settings!$G$6-E248)/(Settings!$G$6-Settings!$F$6))))</f>
        <v/>
      </c>
      <c r="X248" s="18" t="str">
        <f>IF(OR($B248="",R248=""),"",MAX(0,MIN(100,100*(Settings!$G$7-R248)/(Settings!$G$7-Settings!$F$7))))</f>
        <v/>
      </c>
      <c r="Y248" s="18" t="str">
        <f>IF(OR($B248="",S248=""),"",MAX(0,MIN(100,100*(Settings!$G$8-S248)/(Settings!$G$8-Settings!$F$8))))</f>
        <v/>
      </c>
      <c r="Z248" s="18" t="str">
        <f>IF(OR($B248="",T248=""),"",MAX(0,MIN(100,100*(Settings!$G$9-T248)/(Settings!$G$9-Settings!$F$9))))</f>
        <v/>
      </c>
      <c r="AA248" s="18" t="str">
        <f>IF(OR($B248="",J248=""),"",MAX(0,MIN(100,100*(Settings!$G$10-J248)/(Settings!$G$10-Settings!$F$10))))</f>
        <v/>
      </c>
      <c r="AB248" s="18" t="str">
        <f>IF(OR($B248="",K248=""),"",MAX(0,MIN(100,100*(Settings!$G$11-K248)/(Settings!$G$11-Settings!$F$11))))</f>
        <v/>
      </c>
      <c r="AC248" s="18" t="str">
        <f>IF(OR($B248="",U248=""),"",MAX(0,MIN(100,100*(Settings!$G$12-U248)/(Settings!$G$12-Settings!$F$12))))</f>
        <v/>
      </c>
      <c r="AD248" s="18" t="str">
        <f>IF(OR($B248="",V248=""),"",MAX(0,MIN(100,100*(Settings!$G$13-V248)/(Settings!$G$13-Settings!$F$13))))</f>
        <v/>
      </c>
      <c r="AE248" s="17" t="str">
        <f>IF($B248="","",IF((IF(ISNUMBER(W248),Settings!$H$6,0)+IF(ISNUMBER(X248),Settings!$H$7,0)+IF(ISNUMBER(Y248),Settings!$H$8,0)+IF(ISNUMBER(Z248),Settings!$H$9,0)+IF(ISNUMBER(AA248),Settings!$H$10,0)+IF(ISNUMBER(AB248),Settings!$H$11,0)+IF(ISNUMBER(AC248),Settings!$H$12,0)+IF(ISNUMBER(AD248),Settings!$H$13,0))=0,"",ROUND((IF(ISNUMBER(W248),W248*Settings!$H$6,0)+IF(ISNUMBER(X248),X248*Settings!$H$7,0)+IF(ISNUMBER(Y248),Y248*Settings!$H$8,0)+IF(ISNUMBER(Z248),Z248*Settings!$H$9,0)+IF(ISNUMBER(AA248),AA248*Settings!$H$10,0)+IF(ISNUMBER(AB248),AB248*Settings!$H$11,0)+IF(ISNUMBER(AC248),AC248*Settings!$H$12,0)+IF(ISNUMBER(AD248),AD248*Settings!$H$13,0))/(IF(ISNUMBER(W248),Settings!$H$6,0)+IF(ISNUMBER(X248),Settings!$H$7,0)+IF(ISNUMBER(Y248),Settings!$H$8,0)+IF(ISNUMBER(Z248),Settings!$H$9,0)+IF(ISNUMBER(AA248),Settings!$H$10,0)+IF(ISNUMBER(AB248),Settings!$H$11,0)+IF(ISNUMBER(AC248),Settings!$H$12,0)+IF(ISNUMBER(AD248),Settings!$H$13,0)),0)))</f>
        <v/>
      </c>
      <c r="AF248" s="16" t="str">
        <f>IF(AE248="","",IF(AE248&gt;=Settings!$D$18,"Green",IF(AE248&gt;=Settings!$D$19,"Amber","Red")))</f>
        <v/>
      </c>
      <c r="AG248" s="18" t="str">
        <f t="shared" si="26"/>
        <v/>
      </c>
      <c r="AH248" s="19" t="str">
        <f t="shared" si="27"/>
        <v/>
      </c>
      <c r="AI248" s="25"/>
    </row>
    <row r="249" spans="1:35" x14ac:dyDescent="0.2">
      <c r="A249" s="12"/>
      <c r="B249" s="30"/>
      <c r="C249" s="16" t="str">
        <f>IF($B249="","",IFERROR(INDEX(Settings!$D$24:$D$48,MATCH($B249,Settings!$C$24:$C$48,0)),""))</f>
        <v/>
      </c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20" t="str">
        <f t="shared" si="21"/>
        <v/>
      </c>
      <c r="S249" s="21" t="str">
        <f t="shared" si="22"/>
        <v/>
      </c>
      <c r="T249" s="21" t="str">
        <f t="shared" si="23"/>
        <v/>
      </c>
      <c r="U249" s="20" t="str">
        <f t="shared" si="24"/>
        <v/>
      </c>
      <c r="V249" s="20" t="str">
        <f t="shared" si="25"/>
        <v/>
      </c>
      <c r="W249" s="18" t="str">
        <f>IF(OR($B249="",E249=""),"",MAX(0,MIN(100,100*(Settings!$G$6-E249)/(Settings!$G$6-Settings!$F$6))))</f>
        <v/>
      </c>
      <c r="X249" s="18" t="str">
        <f>IF(OR($B249="",R249=""),"",MAX(0,MIN(100,100*(Settings!$G$7-R249)/(Settings!$G$7-Settings!$F$7))))</f>
        <v/>
      </c>
      <c r="Y249" s="18" t="str">
        <f>IF(OR($B249="",S249=""),"",MAX(0,MIN(100,100*(Settings!$G$8-S249)/(Settings!$G$8-Settings!$F$8))))</f>
        <v/>
      </c>
      <c r="Z249" s="18" t="str">
        <f>IF(OR($B249="",T249=""),"",MAX(0,MIN(100,100*(Settings!$G$9-T249)/(Settings!$G$9-Settings!$F$9))))</f>
        <v/>
      </c>
      <c r="AA249" s="18" t="str">
        <f>IF(OR($B249="",J249=""),"",MAX(0,MIN(100,100*(Settings!$G$10-J249)/(Settings!$G$10-Settings!$F$10))))</f>
        <v/>
      </c>
      <c r="AB249" s="18" t="str">
        <f>IF(OR($B249="",K249=""),"",MAX(0,MIN(100,100*(Settings!$G$11-K249)/(Settings!$G$11-Settings!$F$11))))</f>
        <v/>
      </c>
      <c r="AC249" s="18" t="str">
        <f>IF(OR($B249="",U249=""),"",MAX(0,MIN(100,100*(Settings!$G$12-U249)/(Settings!$G$12-Settings!$F$12))))</f>
        <v/>
      </c>
      <c r="AD249" s="18" t="str">
        <f>IF(OR($B249="",V249=""),"",MAX(0,MIN(100,100*(Settings!$G$13-V249)/(Settings!$G$13-Settings!$F$13))))</f>
        <v/>
      </c>
      <c r="AE249" s="17" t="str">
        <f>IF($B249="","",IF((IF(ISNUMBER(W249),Settings!$H$6,0)+IF(ISNUMBER(X249),Settings!$H$7,0)+IF(ISNUMBER(Y249),Settings!$H$8,0)+IF(ISNUMBER(Z249),Settings!$H$9,0)+IF(ISNUMBER(AA249),Settings!$H$10,0)+IF(ISNUMBER(AB249),Settings!$H$11,0)+IF(ISNUMBER(AC249),Settings!$H$12,0)+IF(ISNUMBER(AD249),Settings!$H$13,0))=0,"",ROUND((IF(ISNUMBER(W249),W249*Settings!$H$6,0)+IF(ISNUMBER(X249),X249*Settings!$H$7,0)+IF(ISNUMBER(Y249),Y249*Settings!$H$8,0)+IF(ISNUMBER(Z249),Z249*Settings!$H$9,0)+IF(ISNUMBER(AA249),AA249*Settings!$H$10,0)+IF(ISNUMBER(AB249),AB249*Settings!$H$11,0)+IF(ISNUMBER(AC249),AC249*Settings!$H$12,0)+IF(ISNUMBER(AD249),AD249*Settings!$H$13,0))/(IF(ISNUMBER(W249),Settings!$H$6,0)+IF(ISNUMBER(X249),Settings!$H$7,0)+IF(ISNUMBER(Y249),Settings!$H$8,0)+IF(ISNUMBER(Z249),Settings!$H$9,0)+IF(ISNUMBER(AA249),Settings!$H$10,0)+IF(ISNUMBER(AB249),Settings!$H$11,0)+IF(ISNUMBER(AC249),Settings!$H$12,0)+IF(ISNUMBER(AD249),Settings!$H$13,0)),0)))</f>
        <v/>
      </c>
      <c r="AF249" s="16" t="str">
        <f>IF(AE249="","",IF(AE249&gt;=Settings!$D$18,"Green",IF(AE249&gt;=Settings!$D$19,"Amber","Red")))</f>
        <v/>
      </c>
      <c r="AG249" s="18" t="str">
        <f t="shared" si="26"/>
        <v/>
      </c>
      <c r="AH249" s="19" t="str">
        <f t="shared" si="27"/>
        <v/>
      </c>
      <c r="AI249" s="25"/>
    </row>
    <row r="250" spans="1:35" x14ac:dyDescent="0.2">
      <c r="A250" s="12"/>
      <c r="B250" s="30"/>
      <c r="C250" s="16" t="str">
        <f>IF($B250="","",IFERROR(INDEX(Settings!$D$24:$D$48,MATCH($B250,Settings!$C$24:$C$48,0)),""))</f>
        <v/>
      </c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20" t="str">
        <f t="shared" si="21"/>
        <v/>
      </c>
      <c r="S250" s="21" t="str">
        <f t="shared" si="22"/>
        <v/>
      </c>
      <c r="T250" s="21" t="str">
        <f t="shared" si="23"/>
        <v/>
      </c>
      <c r="U250" s="20" t="str">
        <f t="shared" si="24"/>
        <v/>
      </c>
      <c r="V250" s="20" t="str">
        <f t="shared" si="25"/>
        <v/>
      </c>
      <c r="W250" s="18" t="str">
        <f>IF(OR($B250="",E250=""),"",MAX(0,MIN(100,100*(Settings!$G$6-E250)/(Settings!$G$6-Settings!$F$6))))</f>
        <v/>
      </c>
      <c r="X250" s="18" t="str">
        <f>IF(OR($B250="",R250=""),"",MAX(0,MIN(100,100*(Settings!$G$7-R250)/(Settings!$G$7-Settings!$F$7))))</f>
        <v/>
      </c>
      <c r="Y250" s="18" t="str">
        <f>IF(OR($B250="",S250=""),"",MAX(0,MIN(100,100*(Settings!$G$8-S250)/(Settings!$G$8-Settings!$F$8))))</f>
        <v/>
      </c>
      <c r="Z250" s="18" t="str">
        <f>IF(OR($B250="",T250=""),"",MAX(0,MIN(100,100*(Settings!$G$9-T250)/(Settings!$G$9-Settings!$F$9))))</f>
        <v/>
      </c>
      <c r="AA250" s="18" t="str">
        <f>IF(OR($B250="",J250=""),"",MAX(0,MIN(100,100*(Settings!$G$10-J250)/(Settings!$G$10-Settings!$F$10))))</f>
        <v/>
      </c>
      <c r="AB250" s="18" t="str">
        <f>IF(OR($B250="",K250=""),"",MAX(0,MIN(100,100*(Settings!$G$11-K250)/(Settings!$G$11-Settings!$F$11))))</f>
        <v/>
      </c>
      <c r="AC250" s="18" t="str">
        <f>IF(OR($B250="",U250=""),"",MAX(0,MIN(100,100*(Settings!$G$12-U250)/(Settings!$G$12-Settings!$F$12))))</f>
        <v/>
      </c>
      <c r="AD250" s="18" t="str">
        <f>IF(OR($B250="",V250=""),"",MAX(0,MIN(100,100*(Settings!$G$13-V250)/(Settings!$G$13-Settings!$F$13))))</f>
        <v/>
      </c>
      <c r="AE250" s="17" t="str">
        <f>IF($B250="","",IF((IF(ISNUMBER(W250),Settings!$H$6,0)+IF(ISNUMBER(X250),Settings!$H$7,0)+IF(ISNUMBER(Y250),Settings!$H$8,0)+IF(ISNUMBER(Z250),Settings!$H$9,0)+IF(ISNUMBER(AA250),Settings!$H$10,0)+IF(ISNUMBER(AB250),Settings!$H$11,0)+IF(ISNUMBER(AC250),Settings!$H$12,0)+IF(ISNUMBER(AD250),Settings!$H$13,0))=0,"",ROUND((IF(ISNUMBER(W250),W250*Settings!$H$6,0)+IF(ISNUMBER(X250),X250*Settings!$H$7,0)+IF(ISNUMBER(Y250),Y250*Settings!$H$8,0)+IF(ISNUMBER(Z250),Z250*Settings!$H$9,0)+IF(ISNUMBER(AA250),AA250*Settings!$H$10,0)+IF(ISNUMBER(AB250),AB250*Settings!$H$11,0)+IF(ISNUMBER(AC250),AC250*Settings!$H$12,0)+IF(ISNUMBER(AD250),AD250*Settings!$H$13,0))/(IF(ISNUMBER(W250),Settings!$H$6,0)+IF(ISNUMBER(X250),Settings!$H$7,0)+IF(ISNUMBER(Y250),Settings!$H$8,0)+IF(ISNUMBER(Z250),Settings!$H$9,0)+IF(ISNUMBER(AA250),Settings!$H$10,0)+IF(ISNUMBER(AB250),Settings!$H$11,0)+IF(ISNUMBER(AC250),Settings!$H$12,0)+IF(ISNUMBER(AD250),Settings!$H$13,0)),0)))</f>
        <v/>
      </c>
      <c r="AF250" s="16" t="str">
        <f>IF(AE250="","",IF(AE250&gt;=Settings!$D$18,"Green",IF(AE250&gt;=Settings!$D$19,"Amber","Red")))</f>
        <v/>
      </c>
      <c r="AG250" s="18" t="str">
        <f t="shared" si="26"/>
        <v/>
      </c>
      <c r="AH250" s="19" t="str">
        <f t="shared" si="27"/>
        <v/>
      </c>
      <c r="AI250" s="25"/>
    </row>
    <row r="251" spans="1:35" x14ac:dyDescent="0.2">
      <c r="A251" s="12"/>
      <c r="B251" s="30"/>
      <c r="C251" s="16" t="str">
        <f>IF($B251="","",IFERROR(INDEX(Settings!$D$24:$D$48,MATCH($B251,Settings!$C$24:$C$48,0)),""))</f>
        <v/>
      </c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20" t="str">
        <f t="shared" si="21"/>
        <v/>
      </c>
      <c r="S251" s="21" t="str">
        <f t="shared" si="22"/>
        <v/>
      </c>
      <c r="T251" s="21" t="str">
        <f t="shared" si="23"/>
        <v/>
      </c>
      <c r="U251" s="20" t="str">
        <f t="shared" si="24"/>
        <v/>
      </c>
      <c r="V251" s="20" t="str">
        <f t="shared" si="25"/>
        <v/>
      </c>
      <c r="W251" s="18" t="str">
        <f>IF(OR($B251="",E251=""),"",MAX(0,MIN(100,100*(Settings!$G$6-E251)/(Settings!$G$6-Settings!$F$6))))</f>
        <v/>
      </c>
      <c r="X251" s="18" t="str">
        <f>IF(OR($B251="",R251=""),"",MAX(0,MIN(100,100*(Settings!$G$7-R251)/(Settings!$G$7-Settings!$F$7))))</f>
        <v/>
      </c>
      <c r="Y251" s="18" t="str">
        <f>IF(OR($B251="",S251=""),"",MAX(0,MIN(100,100*(Settings!$G$8-S251)/(Settings!$G$8-Settings!$F$8))))</f>
        <v/>
      </c>
      <c r="Z251" s="18" t="str">
        <f>IF(OR($B251="",T251=""),"",MAX(0,MIN(100,100*(Settings!$G$9-T251)/(Settings!$G$9-Settings!$F$9))))</f>
        <v/>
      </c>
      <c r="AA251" s="18" t="str">
        <f>IF(OR($B251="",J251=""),"",MAX(0,MIN(100,100*(Settings!$G$10-J251)/(Settings!$G$10-Settings!$F$10))))</f>
        <v/>
      </c>
      <c r="AB251" s="18" t="str">
        <f>IF(OR($B251="",K251=""),"",MAX(0,MIN(100,100*(Settings!$G$11-K251)/(Settings!$G$11-Settings!$F$11))))</f>
        <v/>
      </c>
      <c r="AC251" s="18" t="str">
        <f>IF(OR($B251="",U251=""),"",MAX(0,MIN(100,100*(Settings!$G$12-U251)/(Settings!$G$12-Settings!$F$12))))</f>
        <v/>
      </c>
      <c r="AD251" s="18" t="str">
        <f>IF(OR($B251="",V251=""),"",MAX(0,MIN(100,100*(Settings!$G$13-V251)/(Settings!$G$13-Settings!$F$13))))</f>
        <v/>
      </c>
      <c r="AE251" s="17" t="str">
        <f>IF($B251="","",IF((IF(ISNUMBER(W251),Settings!$H$6,0)+IF(ISNUMBER(X251),Settings!$H$7,0)+IF(ISNUMBER(Y251),Settings!$H$8,0)+IF(ISNUMBER(Z251),Settings!$H$9,0)+IF(ISNUMBER(AA251),Settings!$H$10,0)+IF(ISNUMBER(AB251),Settings!$H$11,0)+IF(ISNUMBER(AC251),Settings!$H$12,0)+IF(ISNUMBER(AD251),Settings!$H$13,0))=0,"",ROUND((IF(ISNUMBER(W251),W251*Settings!$H$6,0)+IF(ISNUMBER(X251),X251*Settings!$H$7,0)+IF(ISNUMBER(Y251),Y251*Settings!$H$8,0)+IF(ISNUMBER(Z251),Z251*Settings!$H$9,0)+IF(ISNUMBER(AA251),AA251*Settings!$H$10,0)+IF(ISNUMBER(AB251),AB251*Settings!$H$11,0)+IF(ISNUMBER(AC251),AC251*Settings!$H$12,0)+IF(ISNUMBER(AD251),AD251*Settings!$H$13,0))/(IF(ISNUMBER(W251),Settings!$H$6,0)+IF(ISNUMBER(X251),Settings!$H$7,0)+IF(ISNUMBER(Y251),Settings!$H$8,0)+IF(ISNUMBER(Z251),Settings!$H$9,0)+IF(ISNUMBER(AA251),Settings!$H$10,0)+IF(ISNUMBER(AB251),Settings!$H$11,0)+IF(ISNUMBER(AC251),Settings!$H$12,0)+IF(ISNUMBER(AD251),Settings!$H$13,0)),0)))</f>
        <v/>
      </c>
      <c r="AF251" s="16" t="str">
        <f>IF(AE251="","",IF(AE251&gt;=Settings!$D$18,"Green",IF(AE251&gt;=Settings!$D$19,"Amber","Red")))</f>
        <v/>
      </c>
      <c r="AG251" s="18" t="str">
        <f t="shared" si="26"/>
        <v/>
      </c>
      <c r="AH251" s="19" t="str">
        <f t="shared" si="27"/>
        <v/>
      </c>
      <c r="AI251" s="25"/>
    </row>
    <row r="252" spans="1:35" x14ac:dyDescent="0.2">
      <c r="A252" s="12"/>
      <c r="B252" s="30"/>
      <c r="C252" s="16" t="str">
        <f>IF($B252="","",IFERROR(INDEX(Settings!$D$24:$D$48,MATCH($B252,Settings!$C$24:$C$48,0)),""))</f>
        <v/>
      </c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20" t="str">
        <f t="shared" si="21"/>
        <v/>
      </c>
      <c r="S252" s="21" t="str">
        <f t="shared" si="22"/>
        <v/>
      </c>
      <c r="T252" s="21" t="str">
        <f t="shared" si="23"/>
        <v/>
      </c>
      <c r="U252" s="20" t="str">
        <f t="shared" si="24"/>
        <v/>
      </c>
      <c r="V252" s="20" t="str">
        <f t="shared" si="25"/>
        <v/>
      </c>
      <c r="W252" s="18" t="str">
        <f>IF(OR($B252="",E252=""),"",MAX(0,MIN(100,100*(Settings!$G$6-E252)/(Settings!$G$6-Settings!$F$6))))</f>
        <v/>
      </c>
      <c r="X252" s="18" t="str">
        <f>IF(OR($B252="",R252=""),"",MAX(0,MIN(100,100*(Settings!$G$7-R252)/(Settings!$G$7-Settings!$F$7))))</f>
        <v/>
      </c>
      <c r="Y252" s="18" t="str">
        <f>IF(OR($B252="",S252=""),"",MAX(0,MIN(100,100*(Settings!$G$8-S252)/(Settings!$G$8-Settings!$F$8))))</f>
        <v/>
      </c>
      <c r="Z252" s="18" t="str">
        <f>IF(OR($B252="",T252=""),"",MAX(0,MIN(100,100*(Settings!$G$9-T252)/(Settings!$G$9-Settings!$F$9))))</f>
        <v/>
      </c>
      <c r="AA252" s="18" t="str">
        <f>IF(OR($B252="",J252=""),"",MAX(0,MIN(100,100*(Settings!$G$10-J252)/(Settings!$G$10-Settings!$F$10))))</f>
        <v/>
      </c>
      <c r="AB252" s="18" t="str">
        <f>IF(OR($B252="",K252=""),"",MAX(0,MIN(100,100*(Settings!$G$11-K252)/(Settings!$G$11-Settings!$F$11))))</f>
        <v/>
      </c>
      <c r="AC252" s="18" t="str">
        <f>IF(OR($B252="",U252=""),"",MAX(0,MIN(100,100*(Settings!$G$12-U252)/(Settings!$G$12-Settings!$F$12))))</f>
        <v/>
      </c>
      <c r="AD252" s="18" t="str">
        <f>IF(OR($B252="",V252=""),"",MAX(0,MIN(100,100*(Settings!$G$13-V252)/(Settings!$G$13-Settings!$F$13))))</f>
        <v/>
      </c>
      <c r="AE252" s="17" t="str">
        <f>IF($B252="","",IF((IF(ISNUMBER(W252),Settings!$H$6,0)+IF(ISNUMBER(X252),Settings!$H$7,0)+IF(ISNUMBER(Y252),Settings!$H$8,0)+IF(ISNUMBER(Z252),Settings!$H$9,0)+IF(ISNUMBER(AA252),Settings!$H$10,0)+IF(ISNUMBER(AB252),Settings!$H$11,0)+IF(ISNUMBER(AC252),Settings!$H$12,0)+IF(ISNUMBER(AD252),Settings!$H$13,0))=0,"",ROUND((IF(ISNUMBER(W252),W252*Settings!$H$6,0)+IF(ISNUMBER(X252),X252*Settings!$H$7,0)+IF(ISNUMBER(Y252),Y252*Settings!$H$8,0)+IF(ISNUMBER(Z252),Z252*Settings!$H$9,0)+IF(ISNUMBER(AA252),AA252*Settings!$H$10,0)+IF(ISNUMBER(AB252),AB252*Settings!$H$11,0)+IF(ISNUMBER(AC252),AC252*Settings!$H$12,0)+IF(ISNUMBER(AD252),AD252*Settings!$H$13,0))/(IF(ISNUMBER(W252),Settings!$H$6,0)+IF(ISNUMBER(X252),Settings!$H$7,0)+IF(ISNUMBER(Y252),Settings!$H$8,0)+IF(ISNUMBER(Z252),Settings!$H$9,0)+IF(ISNUMBER(AA252),Settings!$H$10,0)+IF(ISNUMBER(AB252),Settings!$H$11,0)+IF(ISNUMBER(AC252),Settings!$H$12,0)+IF(ISNUMBER(AD252),Settings!$H$13,0)),0)))</f>
        <v/>
      </c>
      <c r="AF252" s="16" t="str">
        <f>IF(AE252="","",IF(AE252&gt;=Settings!$D$18,"Green",IF(AE252&gt;=Settings!$D$19,"Amber","Red")))</f>
        <v/>
      </c>
      <c r="AG252" s="18" t="str">
        <f t="shared" si="26"/>
        <v/>
      </c>
      <c r="AH252" s="19" t="str">
        <f t="shared" si="27"/>
        <v/>
      </c>
      <c r="AI252" s="25"/>
    </row>
    <row r="253" spans="1:35" x14ac:dyDescent="0.2">
      <c r="A253" s="12"/>
      <c r="B253" s="30"/>
      <c r="C253" s="16" t="str">
        <f>IF($B253="","",IFERROR(INDEX(Settings!$D$24:$D$48,MATCH($B253,Settings!$C$24:$C$48,0)),""))</f>
        <v/>
      </c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20" t="str">
        <f t="shared" si="21"/>
        <v/>
      </c>
      <c r="S253" s="21" t="str">
        <f t="shared" si="22"/>
        <v/>
      </c>
      <c r="T253" s="21" t="str">
        <f t="shared" si="23"/>
        <v/>
      </c>
      <c r="U253" s="20" t="str">
        <f t="shared" si="24"/>
        <v/>
      </c>
      <c r="V253" s="20" t="str">
        <f t="shared" si="25"/>
        <v/>
      </c>
      <c r="W253" s="18" t="str">
        <f>IF(OR($B253="",E253=""),"",MAX(0,MIN(100,100*(Settings!$G$6-E253)/(Settings!$G$6-Settings!$F$6))))</f>
        <v/>
      </c>
      <c r="X253" s="18" t="str">
        <f>IF(OR($B253="",R253=""),"",MAX(0,MIN(100,100*(Settings!$G$7-R253)/(Settings!$G$7-Settings!$F$7))))</f>
        <v/>
      </c>
      <c r="Y253" s="18" t="str">
        <f>IF(OR($B253="",S253=""),"",MAX(0,MIN(100,100*(Settings!$G$8-S253)/(Settings!$G$8-Settings!$F$8))))</f>
        <v/>
      </c>
      <c r="Z253" s="18" t="str">
        <f>IF(OR($B253="",T253=""),"",MAX(0,MIN(100,100*(Settings!$G$9-T253)/(Settings!$G$9-Settings!$F$9))))</f>
        <v/>
      </c>
      <c r="AA253" s="18" t="str">
        <f>IF(OR($B253="",J253=""),"",MAX(0,MIN(100,100*(Settings!$G$10-J253)/(Settings!$G$10-Settings!$F$10))))</f>
        <v/>
      </c>
      <c r="AB253" s="18" t="str">
        <f>IF(OR($B253="",K253=""),"",MAX(0,MIN(100,100*(Settings!$G$11-K253)/(Settings!$G$11-Settings!$F$11))))</f>
        <v/>
      </c>
      <c r="AC253" s="18" t="str">
        <f>IF(OR($B253="",U253=""),"",MAX(0,MIN(100,100*(Settings!$G$12-U253)/(Settings!$G$12-Settings!$F$12))))</f>
        <v/>
      </c>
      <c r="AD253" s="18" t="str">
        <f>IF(OR($B253="",V253=""),"",MAX(0,MIN(100,100*(Settings!$G$13-V253)/(Settings!$G$13-Settings!$F$13))))</f>
        <v/>
      </c>
      <c r="AE253" s="17" t="str">
        <f>IF($B253="","",IF((IF(ISNUMBER(W253),Settings!$H$6,0)+IF(ISNUMBER(X253),Settings!$H$7,0)+IF(ISNUMBER(Y253),Settings!$H$8,0)+IF(ISNUMBER(Z253),Settings!$H$9,0)+IF(ISNUMBER(AA253),Settings!$H$10,0)+IF(ISNUMBER(AB253),Settings!$H$11,0)+IF(ISNUMBER(AC253),Settings!$H$12,0)+IF(ISNUMBER(AD253),Settings!$H$13,0))=0,"",ROUND((IF(ISNUMBER(W253),W253*Settings!$H$6,0)+IF(ISNUMBER(X253),X253*Settings!$H$7,0)+IF(ISNUMBER(Y253),Y253*Settings!$H$8,0)+IF(ISNUMBER(Z253),Z253*Settings!$H$9,0)+IF(ISNUMBER(AA253),AA253*Settings!$H$10,0)+IF(ISNUMBER(AB253),AB253*Settings!$H$11,0)+IF(ISNUMBER(AC253),AC253*Settings!$H$12,0)+IF(ISNUMBER(AD253),AD253*Settings!$H$13,0))/(IF(ISNUMBER(W253),Settings!$H$6,0)+IF(ISNUMBER(X253),Settings!$H$7,0)+IF(ISNUMBER(Y253),Settings!$H$8,0)+IF(ISNUMBER(Z253),Settings!$H$9,0)+IF(ISNUMBER(AA253),Settings!$H$10,0)+IF(ISNUMBER(AB253),Settings!$H$11,0)+IF(ISNUMBER(AC253),Settings!$H$12,0)+IF(ISNUMBER(AD253),Settings!$H$13,0)),0)))</f>
        <v/>
      </c>
      <c r="AF253" s="16" t="str">
        <f>IF(AE253="","",IF(AE253&gt;=Settings!$D$18,"Green",IF(AE253&gt;=Settings!$D$19,"Amber","Red")))</f>
        <v/>
      </c>
      <c r="AG253" s="18" t="str">
        <f t="shared" si="26"/>
        <v/>
      </c>
      <c r="AH253" s="19" t="str">
        <f t="shared" si="27"/>
        <v/>
      </c>
      <c r="AI253" s="25"/>
    </row>
    <row r="254" spans="1:35" x14ac:dyDescent="0.2">
      <c r="A254" s="12"/>
      <c r="B254" s="30"/>
      <c r="C254" s="16" t="str">
        <f>IF($B254="","",IFERROR(INDEX(Settings!$D$24:$D$48,MATCH($B254,Settings!$C$24:$C$48,0)),""))</f>
        <v/>
      </c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20" t="str">
        <f t="shared" si="21"/>
        <v/>
      </c>
      <c r="S254" s="21" t="str">
        <f t="shared" si="22"/>
        <v/>
      </c>
      <c r="T254" s="21" t="str">
        <f t="shared" si="23"/>
        <v/>
      </c>
      <c r="U254" s="20" t="str">
        <f t="shared" si="24"/>
        <v/>
      </c>
      <c r="V254" s="20" t="str">
        <f t="shared" si="25"/>
        <v/>
      </c>
      <c r="W254" s="18" t="str">
        <f>IF(OR($B254="",E254=""),"",MAX(0,MIN(100,100*(Settings!$G$6-E254)/(Settings!$G$6-Settings!$F$6))))</f>
        <v/>
      </c>
      <c r="X254" s="18" t="str">
        <f>IF(OR($B254="",R254=""),"",MAX(0,MIN(100,100*(Settings!$G$7-R254)/(Settings!$G$7-Settings!$F$7))))</f>
        <v/>
      </c>
      <c r="Y254" s="18" t="str">
        <f>IF(OR($B254="",S254=""),"",MAX(0,MIN(100,100*(Settings!$G$8-S254)/(Settings!$G$8-Settings!$F$8))))</f>
        <v/>
      </c>
      <c r="Z254" s="18" t="str">
        <f>IF(OR($B254="",T254=""),"",MAX(0,MIN(100,100*(Settings!$G$9-T254)/(Settings!$G$9-Settings!$F$9))))</f>
        <v/>
      </c>
      <c r="AA254" s="18" t="str">
        <f>IF(OR($B254="",J254=""),"",MAX(0,MIN(100,100*(Settings!$G$10-J254)/(Settings!$G$10-Settings!$F$10))))</f>
        <v/>
      </c>
      <c r="AB254" s="18" t="str">
        <f>IF(OR($B254="",K254=""),"",MAX(0,MIN(100,100*(Settings!$G$11-K254)/(Settings!$G$11-Settings!$F$11))))</f>
        <v/>
      </c>
      <c r="AC254" s="18" t="str">
        <f>IF(OR($B254="",U254=""),"",MAX(0,MIN(100,100*(Settings!$G$12-U254)/(Settings!$G$12-Settings!$F$12))))</f>
        <v/>
      </c>
      <c r="AD254" s="18" t="str">
        <f>IF(OR($B254="",V254=""),"",MAX(0,MIN(100,100*(Settings!$G$13-V254)/(Settings!$G$13-Settings!$F$13))))</f>
        <v/>
      </c>
      <c r="AE254" s="17" t="str">
        <f>IF($B254="","",IF((IF(ISNUMBER(W254),Settings!$H$6,0)+IF(ISNUMBER(X254),Settings!$H$7,0)+IF(ISNUMBER(Y254),Settings!$H$8,0)+IF(ISNUMBER(Z254),Settings!$H$9,0)+IF(ISNUMBER(AA254),Settings!$H$10,0)+IF(ISNUMBER(AB254),Settings!$H$11,0)+IF(ISNUMBER(AC254),Settings!$H$12,0)+IF(ISNUMBER(AD254),Settings!$H$13,0))=0,"",ROUND((IF(ISNUMBER(W254),W254*Settings!$H$6,0)+IF(ISNUMBER(X254),X254*Settings!$H$7,0)+IF(ISNUMBER(Y254),Y254*Settings!$H$8,0)+IF(ISNUMBER(Z254),Z254*Settings!$H$9,0)+IF(ISNUMBER(AA254),AA254*Settings!$H$10,0)+IF(ISNUMBER(AB254),AB254*Settings!$H$11,0)+IF(ISNUMBER(AC254),AC254*Settings!$H$12,0)+IF(ISNUMBER(AD254),AD254*Settings!$H$13,0))/(IF(ISNUMBER(W254),Settings!$H$6,0)+IF(ISNUMBER(X254),Settings!$H$7,0)+IF(ISNUMBER(Y254),Settings!$H$8,0)+IF(ISNUMBER(Z254),Settings!$H$9,0)+IF(ISNUMBER(AA254),Settings!$H$10,0)+IF(ISNUMBER(AB254),Settings!$H$11,0)+IF(ISNUMBER(AC254),Settings!$H$12,0)+IF(ISNUMBER(AD254),Settings!$H$13,0)),0)))</f>
        <v/>
      </c>
      <c r="AF254" s="16" t="str">
        <f>IF(AE254="","",IF(AE254&gt;=Settings!$D$18,"Green",IF(AE254&gt;=Settings!$D$19,"Amber","Red")))</f>
        <v/>
      </c>
      <c r="AG254" s="18" t="str">
        <f t="shared" si="26"/>
        <v/>
      </c>
      <c r="AH254" s="19" t="str">
        <f t="shared" si="27"/>
        <v/>
      </c>
      <c r="AI254" s="25"/>
    </row>
    <row r="255" spans="1:35" x14ac:dyDescent="0.2">
      <c r="A255" s="12"/>
      <c r="B255" s="30"/>
      <c r="C255" s="16" t="str">
        <f>IF($B255="","",IFERROR(INDEX(Settings!$D$24:$D$48,MATCH($B255,Settings!$C$24:$C$48,0)),""))</f>
        <v/>
      </c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20" t="str">
        <f t="shared" si="21"/>
        <v/>
      </c>
      <c r="S255" s="21" t="str">
        <f t="shared" si="22"/>
        <v/>
      </c>
      <c r="T255" s="21" t="str">
        <f t="shared" si="23"/>
        <v/>
      </c>
      <c r="U255" s="20" t="str">
        <f t="shared" si="24"/>
        <v/>
      </c>
      <c r="V255" s="20" t="str">
        <f t="shared" si="25"/>
        <v/>
      </c>
      <c r="W255" s="18" t="str">
        <f>IF(OR($B255="",E255=""),"",MAX(0,MIN(100,100*(Settings!$G$6-E255)/(Settings!$G$6-Settings!$F$6))))</f>
        <v/>
      </c>
      <c r="X255" s="18" t="str">
        <f>IF(OR($B255="",R255=""),"",MAX(0,MIN(100,100*(Settings!$G$7-R255)/(Settings!$G$7-Settings!$F$7))))</f>
        <v/>
      </c>
      <c r="Y255" s="18" t="str">
        <f>IF(OR($B255="",S255=""),"",MAX(0,MIN(100,100*(Settings!$G$8-S255)/(Settings!$G$8-Settings!$F$8))))</f>
        <v/>
      </c>
      <c r="Z255" s="18" t="str">
        <f>IF(OR($B255="",T255=""),"",MAX(0,MIN(100,100*(Settings!$G$9-T255)/(Settings!$G$9-Settings!$F$9))))</f>
        <v/>
      </c>
      <c r="AA255" s="18" t="str">
        <f>IF(OR($B255="",J255=""),"",MAX(0,MIN(100,100*(Settings!$G$10-J255)/(Settings!$G$10-Settings!$F$10))))</f>
        <v/>
      </c>
      <c r="AB255" s="18" t="str">
        <f>IF(OR($B255="",K255=""),"",MAX(0,MIN(100,100*(Settings!$G$11-K255)/(Settings!$G$11-Settings!$F$11))))</f>
        <v/>
      </c>
      <c r="AC255" s="18" t="str">
        <f>IF(OR($B255="",U255=""),"",MAX(0,MIN(100,100*(Settings!$G$12-U255)/(Settings!$G$12-Settings!$F$12))))</f>
        <v/>
      </c>
      <c r="AD255" s="18" t="str">
        <f>IF(OR($B255="",V255=""),"",MAX(0,MIN(100,100*(Settings!$G$13-V255)/(Settings!$G$13-Settings!$F$13))))</f>
        <v/>
      </c>
      <c r="AE255" s="17" t="str">
        <f>IF($B255="","",IF((IF(ISNUMBER(W255),Settings!$H$6,0)+IF(ISNUMBER(X255),Settings!$H$7,0)+IF(ISNUMBER(Y255),Settings!$H$8,0)+IF(ISNUMBER(Z255),Settings!$H$9,0)+IF(ISNUMBER(AA255),Settings!$H$10,0)+IF(ISNUMBER(AB255),Settings!$H$11,0)+IF(ISNUMBER(AC255),Settings!$H$12,0)+IF(ISNUMBER(AD255),Settings!$H$13,0))=0,"",ROUND((IF(ISNUMBER(W255),W255*Settings!$H$6,0)+IF(ISNUMBER(X255),X255*Settings!$H$7,0)+IF(ISNUMBER(Y255),Y255*Settings!$H$8,0)+IF(ISNUMBER(Z255),Z255*Settings!$H$9,0)+IF(ISNUMBER(AA255),AA255*Settings!$H$10,0)+IF(ISNUMBER(AB255),AB255*Settings!$H$11,0)+IF(ISNUMBER(AC255),AC255*Settings!$H$12,0)+IF(ISNUMBER(AD255),AD255*Settings!$H$13,0))/(IF(ISNUMBER(W255),Settings!$H$6,0)+IF(ISNUMBER(X255),Settings!$H$7,0)+IF(ISNUMBER(Y255),Settings!$H$8,0)+IF(ISNUMBER(Z255),Settings!$H$9,0)+IF(ISNUMBER(AA255),Settings!$H$10,0)+IF(ISNUMBER(AB255),Settings!$H$11,0)+IF(ISNUMBER(AC255),Settings!$H$12,0)+IF(ISNUMBER(AD255),Settings!$H$13,0)),0)))</f>
        <v/>
      </c>
      <c r="AF255" s="16" t="str">
        <f>IF(AE255="","",IF(AE255&gt;=Settings!$D$18,"Green",IF(AE255&gt;=Settings!$D$19,"Amber","Red")))</f>
        <v/>
      </c>
      <c r="AG255" s="18" t="str">
        <f t="shared" si="26"/>
        <v/>
      </c>
      <c r="AH255" s="19" t="str">
        <f t="shared" si="27"/>
        <v/>
      </c>
      <c r="AI255" s="25"/>
    </row>
    <row r="256" spans="1:35" x14ac:dyDescent="0.2">
      <c r="A256" s="12"/>
      <c r="B256" s="30"/>
      <c r="C256" s="16" t="str">
        <f>IF($B256="","",IFERROR(INDEX(Settings!$D$24:$D$48,MATCH($B256,Settings!$C$24:$C$48,0)),""))</f>
        <v/>
      </c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20" t="str">
        <f t="shared" si="21"/>
        <v/>
      </c>
      <c r="S256" s="21" t="str">
        <f t="shared" si="22"/>
        <v/>
      </c>
      <c r="T256" s="21" t="str">
        <f t="shared" si="23"/>
        <v/>
      </c>
      <c r="U256" s="20" t="str">
        <f t="shared" si="24"/>
        <v/>
      </c>
      <c r="V256" s="20" t="str">
        <f t="shared" si="25"/>
        <v/>
      </c>
      <c r="W256" s="18" t="str">
        <f>IF(OR($B256="",E256=""),"",MAX(0,MIN(100,100*(Settings!$G$6-E256)/(Settings!$G$6-Settings!$F$6))))</f>
        <v/>
      </c>
      <c r="X256" s="18" t="str">
        <f>IF(OR($B256="",R256=""),"",MAX(0,MIN(100,100*(Settings!$G$7-R256)/(Settings!$G$7-Settings!$F$7))))</f>
        <v/>
      </c>
      <c r="Y256" s="18" t="str">
        <f>IF(OR($B256="",S256=""),"",MAX(0,MIN(100,100*(Settings!$G$8-S256)/(Settings!$G$8-Settings!$F$8))))</f>
        <v/>
      </c>
      <c r="Z256" s="18" t="str">
        <f>IF(OR($B256="",T256=""),"",MAX(0,MIN(100,100*(Settings!$G$9-T256)/(Settings!$G$9-Settings!$F$9))))</f>
        <v/>
      </c>
      <c r="AA256" s="18" t="str">
        <f>IF(OR($B256="",J256=""),"",MAX(0,MIN(100,100*(Settings!$G$10-J256)/(Settings!$G$10-Settings!$F$10))))</f>
        <v/>
      </c>
      <c r="AB256" s="18" t="str">
        <f>IF(OR($B256="",K256=""),"",MAX(0,MIN(100,100*(Settings!$G$11-K256)/(Settings!$G$11-Settings!$F$11))))</f>
        <v/>
      </c>
      <c r="AC256" s="18" t="str">
        <f>IF(OR($B256="",U256=""),"",MAX(0,MIN(100,100*(Settings!$G$12-U256)/(Settings!$G$12-Settings!$F$12))))</f>
        <v/>
      </c>
      <c r="AD256" s="18" t="str">
        <f>IF(OR($B256="",V256=""),"",MAX(0,MIN(100,100*(Settings!$G$13-V256)/(Settings!$G$13-Settings!$F$13))))</f>
        <v/>
      </c>
      <c r="AE256" s="17" t="str">
        <f>IF($B256="","",IF((IF(ISNUMBER(W256),Settings!$H$6,0)+IF(ISNUMBER(X256),Settings!$H$7,0)+IF(ISNUMBER(Y256),Settings!$H$8,0)+IF(ISNUMBER(Z256),Settings!$H$9,0)+IF(ISNUMBER(AA256),Settings!$H$10,0)+IF(ISNUMBER(AB256),Settings!$H$11,0)+IF(ISNUMBER(AC256),Settings!$H$12,0)+IF(ISNUMBER(AD256),Settings!$H$13,0))=0,"",ROUND((IF(ISNUMBER(W256),W256*Settings!$H$6,0)+IF(ISNUMBER(X256),X256*Settings!$H$7,0)+IF(ISNUMBER(Y256),Y256*Settings!$H$8,0)+IF(ISNUMBER(Z256),Z256*Settings!$H$9,0)+IF(ISNUMBER(AA256),AA256*Settings!$H$10,0)+IF(ISNUMBER(AB256),AB256*Settings!$H$11,0)+IF(ISNUMBER(AC256),AC256*Settings!$H$12,0)+IF(ISNUMBER(AD256),AD256*Settings!$H$13,0))/(IF(ISNUMBER(W256),Settings!$H$6,0)+IF(ISNUMBER(X256),Settings!$H$7,0)+IF(ISNUMBER(Y256),Settings!$H$8,0)+IF(ISNUMBER(Z256),Settings!$H$9,0)+IF(ISNUMBER(AA256),Settings!$H$10,0)+IF(ISNUMBER(AB256),Settings!$H$11,0)+IF(ISNUMBER(AC256),Settings!$H$12,0)+IF(ISNUMBER(AD256),Settings!$H$13,0)),0)))</f>
        <v/>
      </c>
      <c r="AF256" s="16" t="str">
        <f>IF(AE256="","",IF(AE256&gt;=Settings!$D$18,"Green",IF(AE256&gt;=Settings!$D$19,"Amber","Red")))</f>
        <v/>
      </c>
      <c r="AG256" s="18" t="str">
        <f t="shared" si="26"/>
        <v/>
      </c>
      <c r="AH256" s="19" t="str">
        <f t="shared" si="27"/>
        <v/>
      </c>
      <c r="AI256" s="25"/>
    </row>
    <row r="257" spans="1:35" x14ac:dyDescent="0.2">
      <c r="A257" s="12"/>
      <c r="B257" s="30"/>
      <c r="C257" s="16" t="str">
        <f>IF($B257="","",IFERROR(INDEX(Settings!$D$24:$D$48,MATCH($B257,Settings!$C$24:$C$48,0)),""))</f>
        <v/>
      </c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20" t="str">
        <f t="shared" si="21"/>
        <v/>
      </c>
      <c r="S257" s="21" t="str">
        <f t="shared" si="22"/>
        <v/>
      </c>
      <c r="T257" s="21" t="str">
        <f t="shared" si="23"/>
        <v/>
      </c>
      <c r="U257" s="20" t="str">
        <f t="shared" si="24"/>
        <v/>
      </c>
      <c r="V257" s="20" t="str">
        <f t="shared" si="25"/>
        <v/>
      </c>
      <c r="W257" s="18" t="str">
        <f>IF(OR($B257="",E257=""),"",MAX(0,MIN(100,100*(Settings!$G$6-E257)/(Settings!$G$6-Settings!$F$6))))</f>
        <v/>
      </c>
      <c r="X257" s="18" t="str">
        <f>IF(OR($B257="",R257=""),"",MAX(0,MIN(100,100*(Settings!$G$7-R257)/(Settings!$G$7-Settings!$F$7))))</f>
        <v/>
      </c>
      <c r="Y257" s="18" t="str">
        <f>IF(OR($B257="",S257=""),"",MAX(0,MIN(100,100*(Settings!$G$8-S257)/(Settings!$G$8-Settings!$F$8))))</f>
        <v/>
      </c>
      <c r="Z257" s="18" t="str">
        <f>IF(OR($B257="",T257=""),"",MAX(0,MIN(100,100*(Settings!$G$9-T257)/(Settings!$G$9-Settings!$F$9))))</f>
        <v/>
      </c>
      <c r="AA257" s="18" t="str">
        <f>IF(OR($B257="",J257=""),"",MAX(0,MIN(100,100*(Settings!$G$10-J257)/(Settings!$G$10-Settings!$F$10))))</f>
        <v/>
      </c>
      <c r="AB257" s="18" t="str">
        <f>IF(OR($B257="",K257=""),"",MAX(0,MIN(100,100*(Settings!$G$11-K257)/(Settings!$G$11-Settings!$F$11))))</f>
        <v/>
      </c>
      <c r="AC257" s="18" t="str">
        <f>IF(OR($B257="",U257=""),"",MAX(0,MIN(100,100*(Settings!$G$12-U257)/(Settings!$G$12-Settings!$F$12))))</f>
        <v/>
      </c>
      <c r="AD257" s="18" t="str">
        <f>IF(OR($B257="",V257=""),"",MAX(0,MIN(100,100*(Settings!$G$13-V257)/(Settings!$G$13-Settings!$F$13))))</f>
        <v/>
      </c>
      <c r="AE257" s="17" t="str">
        <f>IF($B257="","",IF((IF(ISNUMBER(W257),Settings!$H$6,0)+IF(ISNUMBER(X257),Settings!$H$7,0)+IF(ISNUMBER(Y257),Settings!$H$8,0)+IF(ISNUMBER(Z257),Settings!$H$9,0)+IF(ISNUMBER(AA257),Settings!$H$10,0)+IF(ISNUMBER(AB257),Settings!$H$11,0)+IF(ISNUMBER(AC257),Settings!$H$12,0)+IF(ISNUMBER(AD257),Settings!$H$13,0))=0,"",ROUND((IF(ISNUMBER(W257),W257*Settings!$H$6,0)+IF(ISNUMBER(X257),X257*Settings!$H$7,0)+IF(ISNUMBER(Y257),Y257*Settings!$H$8,0)+IF(ISNUMBER(Z257),Z257*Settings!$H$9,0)+IF(ISNUMBER(AA257),AA257*Settings!$H$10,0)+IF(ISNUMBER(AB257),AB257*Settings!$H$11,0)+IF(ISNUMBER(AC257),AC257*Settings!$H$12,0)+IF(ISNUMBER(AD257),AD257*Settings!$H$13,0))/(IF(ISNUMBER(W257),Settings!$H$6,0)+IF(ISNUMBER(X257),Settings!$H$7,0)+IF(ISNUMBER(Y257),Settings!$H$8,0)+IF(ISNUMBER(Z257),Settings!$H$9,0)+IF(ISNUMBER(AA257),Settings!$H$10,0)+IF(ISNUMBER(AB257),Settings!$H$11,0)+IF(ISNUMBER(AC257),Settings!$H$12,0)+IF(ISNUMBER(AD257),Settings!$H$13,0)),0)))</f>
        <v/>
      </c>
      <c r="AF257" s="16" t="str">
        <f>IF(AE257="","",IF(AE257&gt;=Settings!$D$18,"Green",IF(AE257&gt;=Settings!$D$19,"Amber","Red")))</f>
        <v/>
      </c>
      <c r="AG257" s="18" t="str">
        <f t="shared" si="26"/>
        <v/>
      </c>
      <c r="AH257" s="19" t="str">
        <f t="shared" si="27"/>
        <v/>
      </c>
      <c r="AI257" s="25"/>
    </row>
    <row r="258" spans="1:35" x14ac:dyDescent="0.2">
      <c r="A258" s="12"/>
      <c r="B258" s="30"/>
      <c r="C258" s="16" t="str">
        <f>IF($B258="","",IFERROR(INDEX(Settings!$D$24:$D$48,MATCH($B258,Settings!$C$24:$C$48,0)),""))</f>
        <v/>
      </c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20" t="str">
        <f t="shared" si="21"/>
        <v/>
      </c>
      <c r="S258" s="21" t="str">
        <f t="shared" si="22"/>
        <v/>
      </c>
      <c r="T258" s="21" t="str">
        <f t="shared" si="23"/>
        <v/>
      </c>
      <c r="U258" s="20" t="str">
        <f t="shared" si="24"/>
        <v/>
      </c>
      <c r="V258" s="20" t="str">
        <f t="shared" si="25"/>
        <v/>
      </c>
      <c r="W258" s="18" t="str">
        <f>IF(OR($B258="",E258=""),"",MAX(0,MIN(100,100*(Settings!$G$6-E258)/(Settings!$G$6-Settings!$F$6))))</f>
        <v/>
      </c>
      <c r="X258" s="18" t="str">
        <f>IF(OR($B258="",R258=""),"",MAX(0,MIN(100,100*(Settings!$G$7-R258)/(Settings!$G$7-Settings!$F$7))))</f>
        <v/>
      </c>
      <c r="Y258" s="18" t="str">
        <f>IF(OR($B258="",S258=""),"",MAX(0,MIN(100,100*(Settings!$G$8-S258)/(Settings!$G$8-Settings!$F$8))))</f>
        <v/>
      </c>
      <c r="Z258" s="18" t="str">
        <f>IF(OR($B258="",T258=""),"",MAX(0,MIN(100,100*(Settings!$G$9-T258)/(Settings!$G$9-Settings!$F$9))))</f>
        <v/>
      </c>
      <c r="AA258" s="18" t="str">
        <f>IF(OR($B258="",J258=""),"",MAX(0,MIN(100,100*(Settings!$G$10-J258)/(Settings!$G$10-Settings!$F$10))))</f>
        <v/>
      </c>
      <c r="AB258" s="18" t="str">
        <f>IF(OR($B258="",K258=""),"",MAX(0,MIN(100,100*(Settings!$G$11-K258)/(Settings!$G$11-Settings!$F$11))))</f>
        <v/>
      </c>
      <c r="AC258" s="18" t="str">
        <f>IF(OR($B258="",U258=""),"",MAX(0,MIN(100,100*(Settings!$G$12-U258)/(Settings!$G$12-Settings!$F$12))))</f>
        <v/>
      </c>
      <c r="AD258" s="18" t="str">
        <f>IF(OR($B258="",V258=""),"",MAX(0,MIN(100,100*(Settings!$G$13-V258)/(Settings!$G$13-Settings!$F$13))))</f>
        <v/>
      </c>
      <c r="AE258" s="17" t="str">
        <f>IF($B258="","",IF((IF(ISNUMBER(W258),Settings!$H$6,0)+IF(ISNUMBER(X258),Settings!$H$7,0)+IF(ISNUMBER(Y258),Settings!$H$8,0)+IF(ISNUMBER(Z258),Settings!$H$9,0)+IF(ISNUMBER(AA258),Settings!$H$10,0)+IF(ISNUMBER(AB258),Settings!$H$11,0)+IF(ISNUMBER(AC258),Settings!$H$12,0)+IF(ISNUMBER(AD258),Settings!$H$13,0))=0,"",ROUND((IF(ISNUMBER(W258),W258*Settings!$H$6,0)+IF(ISNUMBER(X258),X258*Settings!$H$7,0)+IF(ISNUMBER(Y258),Y258*Settings!$H$8,0)+IF(ISNUMBER(Z258),Z258*Settings!$H$9,0)+IF(ISNUMBER(AA258),AA258*Settings!$H$10,0)+IF(ISNUMBER(AB258),AB258*Settings!$H$11,0)+IF(ISNUMBER(AC258),AC258*Settings!$H$12,0)+IF(ISNUMBER(AD258),AD258*Settings!$H$13,0))/(IF(ISNUMBER(W258),Settings!$H$6,0)+IF(ISNUMBER(X258),Settings!$H$7,0)+IF(ISNUMBER(Y258),Settings!$H$8,0)+IF(ISNUMBER(Z258),Settings!$H$9,0)+IF(ISNUMBER(AA258),Settings!$H$10,0)+IF(ISNUMBER(AB258),Settings!$H$11,0)+IF(ISNUMBER(AC258),Settings!$H$12,0)+IF(ISNUMBER(AD258),Settings!$H$13,0)),0)))</f>
        <v/>
      </c>
      <c r="AF258" s="16" t="str">
        <f>IF(AE258="","",IF(AE258&gt;=Settings!$D$18,"Green",IF(AE258&gt;=Settings!$D$19,"Amber","Red")))</f>
        <v/>
      </c>
      <c r="AG258" s="18" t="str">
        <f t="shared" si="26"/>
        <v/>
      </c>
      <c r="AH258" s="19" t="str">
        <f t="shared" si="27"/>
        <v/>
      </c>
      <c r="AI258" s="25"/>
    </row>
    <row r="259" spans="1:35" x14ac:dyDescent="0.2">
      <c r="A259" s="12"/>
      <c r="B259" s="30"/>
      <c r="C259" s="16" t="str">
        <f>IF($B259="","",IFERROR(INDEX(Settings!$D$24:$D$48,MATCH($B259,Settings!$C$24:$C$48,0)),""))</f>
        <v/>
      </c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20" t="str">
        <f t="shared" si="21"/>
        <v/>
      </c>
      <c r="S259" s="21" t="str">
        <f t="shared" si="22"/>
        <v/>
      </c>
      <c r="T259" s="21" t="str">
        <f t="shared" si="23"/>
        <v/>
      </c>
      <c r="U259" s="20" t="str">
        <f t="shared" si="24"/>
        <v/>
      </c>
      <c r="V259" s="20" t="str">
        <f t="shared" si="25"/>
        <v/>
      </c>
      <c r="W259" s="18" t="str">
        <f>IF(OR($B259="",E259=""),"",MAX(0,MIN(100,100*(Settings!$G$6-E259)/(Settings!$G$6-Settings!$F$6))))</f>
        <v/>
      </c>
      <c r="X259" s="18" t="str">
        <f>IF(OR($B259="",R259=""),"",MAX(0,MIN(100,100*(Settings!$G$7-R259)/(Settings!$G$7-Settings!$F$7))))</f>
        <v/>
      </c>
      <c r="Y259" s="18" t="str">
        <f>IF(OR($B259="",S259=""),"",MAX(0,MIN(100,100*(Settings!$G$8-S259)/(Settings!$G$8-Settings!$F$8))))</f>
        <v/>
      </c>
      <c r="Z259" s="18" t="str">
        <f>IF(OR($B259="",T259=""),"",MAX(0,MIN(100,100*(Settings!$G$9-T259)/(Settings!$G$9-Settings!$F$9))))</f>
        <v/>
      </c>
      <c r="AA259" s="18" t="str">
        <f>IF(OR($B259="",J259=""),"",MAX(0,MIN(100,100*(Settings!$G$10-J259)/(Settings!$G$10-Settings!$F$10))))</f>
        <v/>
      </c>
      <c r="AB259" s="18" t="str">
        <f>IF(OR($B259="",K259=""),"",MAX(0,MIN(100,100*(Settings!$G$11-K259)/(Settings!$G$11-Settings!$F$11))))</f>
        <v/>
      </c>
      <c r="AC259" s="18" t="str">
        <f>IF(OR($B259="",U259=""),"",MAX(0,MIN(100,100*(Settings!$G$12-U259)/(Settings!$G$12-Settings!$F$12))))</f>
        <v/>
      </c>
      <c r="AD259" s="18" t="str">
        <f>IF(OR($B259="",V259=""),"",MAX(0,MIN(100,100*(Settings!$G$13-V259)/(Settings!$G$13-Settings!$F$13))))</f>
        <v/>
      </c>
      <c r="AE259" s="17" t="str">
        <f>IF($B259="","",IF((IF(ISNUMBER(W259),Settings!$H$6,0)+IF(ISNUMBER(X259),Settings!$H$7,0)+IF(ISNUMBER(Y259),Settings!$H$8,0)+IF(ISNUMBER(Z259),Settings!$H$9,0)+IF(ISNUMBER(AA259),Settings!$H$10,0)+IF(ISNUMBER(AB259),Settings!$H$11,0)+IF(ISNUMBER(AC259),Settings!$H$12,0)+IF(ISNUMBER(AD259),Settings!$H$13,0))=0,"",ROUND((IF(ISNUMBER(W259),W259*Settings!$H$6,0)+IF(ISNUMBER(X259),X259*Settings!$H$7,0)+IF(ISNUMBER(Y259),Y259*Settings!$H$8,0)+IF(ISNUMBER(Z259),Z259*Settings!$H$9,0)+IF(ISNUMBER(AA259),AA259*Settings!$H$10,0)+IF(ISNUMBER(AB259),AB259*Settings!$H$11,0)+IF(ISNUMBER(AC259),AC259*Settings!$H$12,0)+IF(ISNUMBER(AD259),AD259*Settings!$H$13,0))/(IF(ISNUMBER(W259),Settings!$H$6,0)+IF(ISNUMBER(X259),Settings!$H$7,0)+IF(ISNUMBER(Y259),Settings!$H$8,0)+IF(ISNUMBER(Z259),Settings!$H$9,0)+IF(ISNUMBER(AA259),Settings!$H$10,0)+IF(ISNUMBER(AB259),Settings!$H$11,0)+IF(ISNUMBER(AC259),Settings!$H$12,0)+IF(ISNUMBER(AD259),Settings!$H$13,0)),0)))</f>
        <v/>
      </c>
      <c r="AF259" s="16" t="str">
        <f>IF(AE259="","",IF(AE259&gt;=Settings!$D$18,"Green",IF(AE259&gt;=Settings!$D$19,"Amber","Red")))</f>
        <v/>
      </c>
      <c r="AG259" s="18" t="str">
        <f t="shared" si="26"/>
        <v/>
      </c>
      <c r="AH259" s="19" t="str">
        <f t="shared" si="27"/>
        <v/>
      </c>
      <c r="AI259" s="25"/>
    </row>
    <row r="260" spans="1:35" x14ac:dyDescent="0.2">
      <c r="A260" s="12"/>
      <c r="B260" s="30"/>
      <c r="C260" s="16" t="str">
        <f>IF($B260="","",IFERROR(INDEX(Settings!$D$24:$D$48,MATCH($B260,Settings!$C$24:$C$48,0)),""))</f>
        <v/>
      </c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20" t="str">
        <f t="shared" si="21"/>
        <v/>
      </c>
      <c r="S260" s="21" t="str">
        <f t="shared" si="22"/>
        <v/>
      </c>
      <c r="T260" s="21" t="str">
        <f t="shared" si="23"/>
        <v/>
      </c>
      <c r="U260" s="20" t="str">
        <f t="shared" si="24"/>
        <v/>
      </c>
      <c r="V260" s="20" t="str">
        <f t="shared" si="25"/>
        <v/>
      </c>
      <c r="W260" s="18" t="str">
        <f>IF(OR($B260="",E260=""),"",MAX(0,MIN(100,100*(Settings!$G$6-E260)/(Settings!$G$6-Settings!$F$6))))</f>
        <v/>
      </c>
      <c r="X260" s="18" t="str">
        <f>IF(OR($B260="",R260=""),"",MAX(0,MIN(100,100*(Settings!$G$7-R260)/(Settings!$G$7-Settings!$F$7))))</f>
        <v/>
      </c>
      <c r="Y260" s="18" t="str">
        <f>IF(OR($B260="",S260=""),"",MAX(0,MIN(100,100*(Settings!$G$8-S260)/(Settings!$G$8-Settings!$F$8))))</f>
        <v/>
      </c>
      <c r="Z260" s="18" t="str">
        <f>IF(OR($B260="",T260=""),"",MAX(0,MIN(100,100*(Settings!$G$9-T260)/(Settings!$G$9-Settings!$F$9))))</f>
        <v/>
      </c>
      <c r="AA260" s="18" t="str">
        <f>IF(OR($B260="",J260=""),"",MAX(0,MIN(100,100*(Settings!$G$10-J260)/(Settings!$G$10-Settings!$F$10))))</f>
        <v/>
      </c>
      <c r="AB260" s="18" t="str">
        <f>IF(OR($B260="",K260=""),"",MAX(0,MIN(100,100*(Settings!$G$11-K260)/(Settings!$G$11-Settings!$F$11))))</f>
        <v/>
      </c>
      <c r="AC260" s="18" t="str">
        <f>IF(OR($B260="",U260=""),"",MAX(0,MIN(100,100*(Settings!$G$12-U260)/(Settings!$G$12-Settings!$F$12))))</f>
        <v/>
      </c>
      <c r="AD260" s="18" t="str">
        <f>IF(OR($B260="",V260=""),"",MAX(0,MIN(100,100*(Settings!$G$13-V260)/(Settings!$G$13-Settings!$F$13))))</f>
        <v/>
      </c>
      <c r="AE260" s="17" t="str">
        <f>IF($B260="","",IF((IF(ISNUMBER(W260),Settings!$H$6,0)+IF(ISNUMBER(X260),Settings!$H$7,0)+IF(ISNUMBER(Y260),Settings!$H$8,0)+IF(ISNUMBER(Z260),Settings!$H$9,0)+IF(ISNUMBER(AA260),Settings!$H$10,0)+IF(ISNUMBER(AB260),Settings!$H$11,0)+IF(ISNUMBER(AC260),Settings!$H$12,0)+IF(ISNUMBER(AD260),Settings!$H$13,0))=0,"",ROUND((IF(ISNUMBER(W260),W260*Settings!$H$6,0)+IF(ISNUMBER(X260),X260*Settings!$H$7,0)+IF(ISNUMBER(Y260),Y260*Settings!$H$8,0)+IF(ISNUMBER(Z260),Z260*Settings!$H$9,0)+IF(ISNUMBER(AA260),AA260*Settings!$H$10,0)+IF(ISNUMBER(AB260),AB260*Settings!$H$11,0)+IF(ISNUMBER(AC260),AC260*Settings!$H$12,0)+IF(ISNUMBER(AD260),AD260*Settings!$H$13,0))/(IF(ISNUMBER(W260),Settings!$H$6,0)+IF(ISNUMBER(X260),Settings!$H$7,0)+IF(ISNUMBER(Y260),Settings!$H$8,0)+IF(ISNUMBER(Z260),Settings!$H$9,0)+IF(ISNUMBER(AA260),Settings!$H$10,0)+IF(ISNUMBER(AB260),Settings!$H$11,0)+IF(ISNUMBER(AC260),Settings!$H$12,0)+IF(ISNUMBER(AD260),Settings!$H$13,0)),0)))</f>
        <v/>
      </c>
      <c r="AF260" s="16" t="str">
        <f>IF(AE260="","",IF(AE260&gt;=Settings!$D$18,"Green",IF(AE260&gt;=Settings!$D$19,"Amber","Red")))</f>
        <v/>
      </c>
      <c r="AG260" s="18" t="str">
        <f t="shared" si="26"/>
        <v/>
      </c>
      <c r="AH260" s="19" t="str">
        <f t="shared" si="27"/>
        <v/>
      </c>
      <c r="AI260" s="25"/>
    </row>
    <row r="261" spans="1:35" x14ac:dyDescent="0.2">
      <c r="A261" s="12"/>
      <c r="B261" s="30"/>
      <c r="C261" s="16" t="str">
        <f>IF($B261="","",IFERROR(INDEX(Settings!$D$24:$D$48,MATCH($B261,Settings!$C$24:$C$48,0)),""))</f>
        <v/>
      </c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20" t="str">
        <f t="shared" si="21"/>
        <v/>
      </c>
      <c r="S261" s="21" t="str">
        <f t="shared" si="22"/>
        <v/>
      </c>
      <c r="T261" s="21" t="str">
        <f t="shared" si="23"/>
        <v/>
      </c>
      <c r="U261" s="20" t="str">
        <f t="shared" si="24"/>
        <v/>
      </c>
      <c r="V261" s="20" t="str">
        <f t="shared" si="25"/>
        <v/>
      </c>
      <c r="W261" s="18" t="str">
        <f>IF(OR($B261="",E261=""),"",MAX(0,MIN(100,100*(Settings!$G$6-E261)/(Settings!$G$6-Settings!$F$6))))</f>
        <v/>
      </c>
      <c r="X261" s="18" t="str">
        <f>IF(OR($B261="",R261=""),"",MAX(0,MIN(100,100*(Settings!$G$7-R261)/(Settings!$G$7-Settings!$F$7))))</f>
        <v/>
      </c>
      <c r="Y261" s="18" t="str">
        <f>IF(OR($B261="",S261=""),"",MAX(0,MIN(100,100*(Settings!$G$8-S261)/(Settings!$G$8-Settings!$F$8))))</f>
        <v/>
      </c>
      <c r="Z261" s="18" t="str">
        <f>IF(OR($B261="",T261=""),"",MAX(0,MIN(100,100*(Settings!$G$9-T261)/(Settings!$G$9-Settings!$F$9))))</f>
        <v/>
      </c>
      <c r="AA261" s="18" t="str">
        <f>IF(OR($B261="",J261=""),"",MAX(0,MIN(100,100*(Settings!$G$10-J261)/(Settings!$G$10-Settings!$F$10))))</f>
        <v/>
      </c>
      <c r="AB261" s="18" t="str">
        <f>IF(OR($B261="",K261=""),"",MAX(0,MIN(100,100*(Settings!$G$11-K261)/(Settings!$G$11-Settings!$F$11))))</f>
        <v/>
      </c>
      <c r="AC261" s="18" t="str">
        <f>IF(OR($B261="",U261=""),"",MAX(0,MIN(100,100*(Settings!$G$12-U261)/(Settings!$G$12-Settings!$F$12))))</f>
        <v/>
      </c>
      <c r="AD261" s="18" t="str">
        <f>IF(OR($B261="",V261=""),"",MAX(0,MIN(100,100*(Settings!$G$13-V261)/(Settings!$G$13-Settings!$F$13))))</f>
        <v/>
      </c>
      <c r="AE261" s="17" t="str">
        <f>IF($B261="","",IF((IF(ISNUMBER(W261),Settings!$H$6,0)+IF(ISNUMBER(X261),Settings!$H$7,0)+IF(ISNUMBER(Y261),Settings!$H$8,0)+IF(ISNUMBER(Z261),Settings!$H$9,0)+IF(ISNUMBER(AA261),Settings!$H$10,0)+IF(ISNUMBER(AB261),Settings!$H$11,0)+IF(ISNUMBER(AC261),Settings!$H$12,0)+IF(ISNUMBER(AD261),Settings!$H$13,0))=0,"",ROUND((IF(ISNUMBER(W261),W261*Settings!$H$6,0)+IF(ISNUMBER(X261),X261*Settings!$H$7,0)+IF(ISNUMBER(Y261),Y261*Settings!$H$8,0)+IF(ISNUMBER(Z261),Z261*Settings!$H$9,0)+IF(ISNUMBER(AA261),AA261*Settings!$H$10,0)+IF(ISNUMBER(AB261),AB261*Settings!$H$11,0)+IF(ISNUMBER(AC261),AC261*Settings!$H$12,0)+IF(ISNUMBER(AD261),AD261*Settings!$H$13,0))/(IF(ISNUMBER(W261),Settings!$H$6,0)+IF(ISNUMBER(X261),Settings!$H$7,0)+IF(ISNUMBER(Y261),Settings!$H$8,0)+IF(ISNUMBER(Z261),Settings!$H$9,0)+IF(ISNUMBER(AA261),Settings!$H$10,0)+IF(ISNUMBER(AB261),Settings!$H$11,0)+IF(ISNUMBER(AC261),Settings!$H$12,0)+IF(ISNUMBER(AD261),Settings!$H$13,0)),0)))</f>
        <v/>
      </c>
      <c r="AF261" s="16" t="str">
        <f>IF(AE261="","",IF(AE261&gt;=Settings!$D$18,"Green",IF(AE261&gt;=Settings!$D$19,"Amber","Red")))</f>
        <v/>
      </c>
      <c r="AG261" s="18" t="str">
        <f t="shared" si="26"/>
        <v/>
      </c>
      <c r="AH261" s="19" t="str">
        <f t="shared" si="27"/>
        <v/>
      </c>
      <c r="AI261" s="25"/>
    </row>
    <row r="262" spans="1:35" x14ac:dyDescent="0.2">
      <c r="A262" s="12"/>
      <c r="B262" s="30"/>
      <c r="C262" s="16" t="str">
        <f>IF($B262="","",IFERROR(INDEX(Settings!$D$24:$D$48,MATCH($B262,Settings!$C$24:$C$48,0)),""))</f>
        <v/>
      </c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20" t="str">
        <f t="shared" ref="R262:R325" si="28">IF(OR($B262="",N(F262)=0,G262=""),"",G262/F262)</f>
        <v/>
      </c>
      <c r="S262" s="21" t="str">
        <f t="shared" ref="S262:S325" si="29">IF(OR($B262="",N(D262)=0,H262=""),"",H262/D262*100)</f>
        <v/>
      </c>
      <c r="T262" s="21" t="str">
        <f t="shared" ref="T262:T325" si="30">IF(OR($B262="",N(D262)=0,I262=""),"",I262/D262*100)</f>
        <v/>
      </c>
      <c r="U262" s="20" t="str">
        <f t="shared" ref="U262:U325" si="31">IF(OR($B262="",N(L262)=0,M262=""),"",M262/L262)</f>
        <v/>
      </c>
      <c r="V262" s="20" t="str">
        <f t="shared" ref="V262:V325" si="32">IF(OR($B262="",N(N262)=0,O262=""),"",O262/N262)</f>
        <v/>
      </c>
      <c r="W262" s="18" t="str">
        <f>IF(OR($B262="",E262=""),"",MAX(0,MIN(100,100*(Settings!$G$6-E262)/(Settings!$G$6-Settings!$F$6))))</f>
        <v/>
      </c>
      <c r="X262" s="18" t="str">
        <f>IF(OR($B262="",R262=""),"",MAX(0,MIN(100,100*(Settings!$G$7-R262)/(Settings!$G$7-Settings!$F$7))))</f>
        <v/>
      </c>
      <c r="Y262" s="18" t="str">
        <f>IF(OR($B262="",S262=""),"",MAX(0,MIN(100,100*(Settings!$G$8-S262)/(Settings!$G$8-Settings!$F$8))))</f>
        <v/>
      </c>
      <c r="Z262" s="18" t="str">
        <f>IF(OR($B262="",T262=""),"",MAX(0,MIN(100,100*(Settings!$G$9-T262)/(Settings!$G$9-Settings!$F$9))))</f>
        <v/>
      </c>
      <c r="AA262" s="18" t="str">
        <f>IF(OR($B262="",J262=""),"",MAX(0,MIN(100,100*(Settings!$G$10-J262)/(Settings!$G$10-Settings!$F$10))))</f>
        <v/>
      </c>
      <c r="AB262" s="18" t="str">
        <f>IF(OR($B262="",K262=""),"",MAX(0,MIN(100,100*(Settings!$G$11-K262)/(Settings!$G$11-Settings!$F$11))))</f>
        <v/>
      </c>
      <c r="AC262" s="18" t="str">
        <f>IF(OR($B262="",U262=""),"",MAX(0,MIN(100,100*(Settings!$G$12-U262)/(Settings!$G$12-Settings!$F$12))))</f>
        <v/>
      </c>
      <c r="AD262" s="18" t="str">
        <f>IF(OR($B262="",V262=""),"",MAX(0,MIN(100,100*(Settings!$G$13-V262)/(Settings!$G$13-Settings!$F$13))))</f>
        <v/>
      </c>
      <c r="AE262" s="17" t="str">
        <f>IF($B262="","",IF((IF(ISNUMBER(W262),Settings!$H$6,0)+IF(ISNUMBER(X262),Settings!$H$7,0)+IF(ISNUMBER(Y262),Settings!$H$8,0)+IF(ISNUMBER(Z262),Settings!$H$9,0)+IF(ISNUMBER(AA262),Settings!$H$10,0)+IF(ISNUMBER(AB262),Settings!$H$11,0)+IF(ISNUMBER(AC262),Settings!$H$12,0)+IF(ISNUMBER(AD262),Settings!$H$13,0))=0,"",ROUND((IF(ISNUMBER(W262),W262*Settings!$H$6,0)+IF(ISNUMBER(X262),X262*Settings!$H$7,0)+IF(ISNUMBER(Y262),Y262*Settings!$H$8,0)+IF(ISNUMBER(Z262),Z262*Settings!$H$9,0)+IF(ISNUMBER(AA262),AA262*Settings!$H$10,0)+IF(ISNUMBER(AB262),AB262*Settings!$H$11,0)+IF(ISNUMBER(AC262),AC262*Settings!$H$12,0)+IF(ISNUMBER(AD262),AD262*Settings!$H$13,0))/(IF(ISNUMBER(W262),Settings!$H$6,0)+IF(ISNUMBER(X262),Settings!$H$7,0)+IF(ISNUMBER(Y262),Settings!$H$8,0)+IF(ISNUMBER(Z262),Settings!$H$9,0)+IF(ISNUMBER(AA262),Settings!$H$10,0)+IF(ISNUMBER(AB262),Settings!$H$11,0)+IF(ISNUMBER(AC262),Settings!$H$12,0)+IF(ISNUMBER(AD262),Settings!$H$13,0)),0)))</f>
        <v/>
      </c>
      <c r="AF262" s="16" t="str">
        <f>IF(AE262="","",IF(AE262&gt;=Settings!$D$18,"Green",IF(AE262&gt;=Settings!$D$19,"Amber","Red")))</f>
        <v/>
      </c>
      <c r="AG262" s="18" t="str">
        <f t="shared" ref="AG262:AG325" si="33">IF($B262="","",IF(COUNTIFS($B$6:$B$505,$B262,$A$6:$A$505,$A262-7,$AE$6:$AE$505,"&gt;=0")=0,"",SUMIFS($AE$6:$AE$505,$B$6:$B$505,$B262,$A$6:$A$505,$A262-7)))</f>
        <v/>
      </c>
      <c r="AH262" s="19" t="str">
        <f t="shared" ref="AH262:AH325" si="34">IF(OR(AE262="",AG262=""),"",AE262-AG262)</f>
        <v/>
      </c>
      <c r="AI262" s="25"/>
    </row>
    <row r="263" spans="1:35" x14ac:dyDescent="0.2">
      <c r="A263" s="12"/>
      <c r="B263" s="30"/>
      <c r="C263" s="16" t="str">
        <f>IF($B263="","",IFERROR(INDEX(Settings!$D$24:$D$48,MATCH($B263,Settings!$C$24:$C$48,0)),""))</f>
        <v/>
      </c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20" t="str">
        <f t="shared" si="28"/>
        <v/>
      </c>
      <c r="S263" s="21" t="str">
        <f t="shared" si="29"/>
        <v/>
      </c>
      <c r="T263" s="21" t="str">
        <f t="shared" si="30"/>
        <v/>
      </c>
      <c r="U263" s="20" t="str">
        <f t="shared" si="31"/>
        <v/>
      </c>
      <c r="V263" s="20" t="str">
        <f t="shared" si="32"/>
        <v/>
      </c>
      <c r="W263" s="18" t="str">
        <f>IF(OR($B263="",E263=""),"",MAX(0,MIN(100,100*(Settings!$G$6-E263)/(Settings!$G$6-Settings!$F$6))))</f>
        <v/>
      </c>
      <c r="X263" s="18" t="str">
        <f>IF(OR($B263="",R263=""),"",MAX(0,MIN(100,100*(Settings!$G$7-R263)/(Settings!$G$7-Settings!$F$7))))</f>
        <v/>
      </c>
      <c r="Y263" s="18" t="str">
        <f>IF(OR($B263="",S263=""),"",MAX(0,MIN(100,100*(Settings!$G$8-S263)/(Settings!$G$8-Settings!$F$8))))</f>
        <v/>
      </c>
      <c r="Z263" s="18" t="str">
        <f>IF(OR($B263="",T263=""),"",MAX(0,MIN(100,100*(Settings!$G$9-T263)/(Settings!$G$9-Settings!$F$9))))</f>
        <v/>
      </c>
      <c r="AA263" s="18" t="str">
        <f>IF(OR($B263="",J263=""),"",MAX(0,MIN(100,100*(Settings!$G$10-J263)/(Settings!$G$10-Settings!$F$10))))</f>
        <v/>
      </c>
      <c r="AB263" s="18" t="str">
        <f>IF(OR($B263="",K263=""),"",MAX(0,MIN(100,100*(Settings!$G$11-K263)/(Settings!$G$11-Settings!$F$11))))</f>
        <v/>
      </c>
      <c r="AC263" s="18" t="str">
        <f>IF(OR($B263="",U263=""),"",MAX(0,MIN(100,100*(Settings!$G$12-U263)/(Settings!$G$12-Settings!$F$12))))</f>
        <v/>
      </c>
      <c r="AD263" s="18" t="str">
        <f>IF(OR($B263="",V263=""),"",MAX(0,MIN(100,100*(Settings!$G$13-V263)/(Settings!$G$13-Settings!$F$13))))</f>
        <v/>
      </c>
      <c r="AE263" s="17" t="str">
        <f>IF($B263="","",IF((IF(ISNUMBER(W263),Settings!$H$6,0)+IF(ISNUMBER(X263),Settings!$H$7,0)+IF(ISNUMBER(Y263),Settings!$H$8,0)+IF(ISNUMBER(Z263),Settings!$H$9,0)+IF(ISNUMBER(AA263),Settings!$H$10,0)+IF(ISNUMBER(AB263),Settings!$H$11,0)+IF(ISNUMBER(AC263),Settings!$H$12,0)+IF(ISNUMBER(AD263),Settings!$H$13,0))=0,"",ROUND((IF(ISNUMBER(W263),W263*Settings!$H$6,0)+IF(ISNUMBER(X263),X263*Settings!$H$7,0)+IF(ISNUMBER(Y263),Y263*Settings!$H$8,0)+IF(ISNUMBER(Z263),Z263*Settings!$H$9,0)+IF(ISNUMBER(AA263),AA263*Settings!$H$10,0)+IF(ISNUMBER(AB263),AB263*Settings!$H$11,0)+IF(ISNUMBER(AC263),AC263*Settings!$H$12,0)+IF(ISNUMBER(AD263),AD263*Settings!$H$13,0))/(IF(ISNUMBER(W263),Settings!$H$6,0)+IF(ISNUMBER(X263),Settings!$H$7,0)+IF(ISNUMBER(Y263),Settings!$H$8,0)+IF(ISNUMBER(Z263),Settings!$H$9,0)+IF(ISNUMBER(AA263),Settings!$H$10,0)+IF(ISNUMBER(AB263),Settings!$H$11,0)+IF(ISNUMBER(AC263),Settings!$H$12,0)+IF(ISNUMBER(AD263),Settings!$H$13,0)),0)))</f>
        <v/>
      </c>
      <c r="AF263" s="16" t="str">
        <f>IF(AE263="","",IF(AE263&gt;=Settings!$D$18,"Green",IF(AE263&gt;=Settings!$D$19,"Amber","Red")))</f>
        <v/>
      </c>
      <c r="AG263" s="18" t="str">
        <f t="shared" si="33"/>
        <v/>
      </c>
      <c r="AH263" s="19" t="str">
        <f t="shared" si="34"/>
        <v/>
      </c>
      <c r="AI263" s="25"/>
    </row>
    <row r="264" spans="1:35" x14ac:dyDescent="0.2">
      <c r="A264" s="12"/>
      <c r="B264" s="30"/>
      <c r="C264" s="16" t="str">
        <f>IF($B264="","",IFERROR(INDEX(Settings!$D$24:$D$48,MATCH($B264,Settings!$C$24:$C$48,0)),""))</f>
        <v/>
      </c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20" t="str">
        <f t="shared" si="28"/>
        <v/>
      </c>
      <c r="S264" s="21" t="str">
        <f t="shared" si="29"/>
        <v/>
      </c>
      <c r="T264" s="21" t="str">
        <f t="shared" si="30"/>
        <v/>
      </c>
      <c r="U264" s="20" t="str">
        <f t="shared" si="31"/>
        <v/>
      </c>
      <c r="V264" s="20" t="str">
        <f t="shared" si="32"/>
        <v/>
      </c>
      <c r="W264" s="18" t="str">
        <f>IF(OR($B264="",E264=""),"",MAX(0,MIN(100,100*(Settings!$G$6-E264)/(Settings!$G$6-Settings!$F$6))))</f>
        <v/>
      </c>
      <c r="X264" s="18" t="str">
        <f>IF(OR($B264="",R264=""),"",MAX(0,MIN(100,100*(Settings!$G$7-R264)/(Settings!$G$7-Settings!$F$7))))</f>
        <v/>
      </c>
      <c r="Y264" s="18" t="str">
        <f>IF(OR($B264="",S264=""),"",MAX(0,MIN(100,100*(Settings!$G$8-S264)/(Settings!$G$8-Settings!$F$8))))</f>
        <v/>
      </c>
      <c r="Z264" s="18" t="str">
        <f>IF(OR($B264="",T264=""),"",MAX(0,MIN(100,100*(Settings!$G$9-T264)/(Settings!$G$9-Settings!$F$9))))</f>
        <v/>
      </c>
      <c r="AA264" s="18" t="str">
        <f>IF(OR($B264="",J264=""),"",MAX(0,MIN(100,100*(Settings!$G$10-J264)/(Settings!$G$10-Settings!$F$10))))</f>
        <v/>
      </c>
      <c r="AB264" s="18" t="str">
        <f>IF(OR($B264="",K264=""),"",MAX(0,MIN(100,100*(Settings!$G$11-K264)/(Settings!$G$11-Settings!$F$11))))</f>
        <v/>
      </c>
      <c r="AC264" s="18" t="str">
        <f>IF(OR($B264="",U264=""),"",MAX(0,MIN(100,100*(Settings!$G$12-U264)/(Settings!$G$12-Settings!$F$12))))</f>
        <v/>
      </c>
      <c r="AD264" s="18" t="str">
        <f>IF(OR($B264="",V264=""),"",MAX(0,MIN(100,100*(Settings!$G$13-V264)/(Settings!$G$13-Settings!$F$13))))</f>
        <v/>
      </c>
      <c r="AE264" s="17" t="str">
        <f>IF($B264="","",IF((IF(ISNUMBER(W264),Settings!$H$6,0)+IF(ISNUMBER(X264),Settings!$H$7,0)+IF(ISNUMBER(Y264),Settings!$H$8,0)+IF(ISNUMBER(Z264),Settings!$H$9,0)+IF(ISNUMBER(AA264),Settings!$H$10,0)+IF(ISNUMBER(AB264),Settings!$H$11,0)+IF(ISNUMBER(AC264),Settings!$H$12,0)+IF(ISNUMBER(AD264),Settings!$H$13,0))=0,"",ROUND((IF(ISNUMBER(W264),W264*Settings!$H$6,0)+IF(ISNUMBER(X264),X264*Settings!$H$7,0)+IF(ISNUMBER(Y264),Y264*Settings!$H$8,0)+IF(ISNUMBER(Z264),Z264*Settings!$H$9,0)+IF(ISNUMBER(AA264),AA264*Settings!$H$10,0)+IF(ISNUMBER(AB264),AB264*Settings!$H$11,0)+IF(ISNUMBER(AC264),AC264*Settings!$H$12,0)+IF(ISNUMBER(AD264),AD264*Settings!$H$13,0))/(IF(ISNUMBER(W264),Settings!$H$6,0)+IF(ISNUMBER(X264),Settings!$H$7,0)+IF(ISNUMBER(Y264),Settings!$H$8,0)+IF(ISNUMBER(Z264),Settings!$H$9,0)+IF(ISNUMBER(AA264),Settings!$H$10,0)+IF(ISNUMBER(AB264),Settings!$H$11,0)+IF(ISNUMBER(AC264),Settings!$H$12,0)+IF(ISNUMBER(AD264),Settings!$H$13,0)),0)))</f>
        <v/>
      </c>
      <c r="AF264" s="16" t="str">
        <f>IF(AE264="","",IF(AE264&gt;=Settings!$D$18,"Green",IF(AE264&gt;=Settings!$D$19,"Amber","Red")))</f>
        <v/>
      </c>
      <c r="AG264" s="18" t="str">
        <f t="shared" si="33"/>
        <v/>
      </c>
      <c r="AH264" s="19" t="str">
        <f t="shared" si="34"/>
        <v/>
      </c>
      <c r="AI264" s="25"/>
    </row>
    <row r="265" spans="1:35" x14ac:dyDescent="0.2">
      <c r="A265" s="12"/>
      <c r="B265" s="30"/>
      <c r="C265" s="16" t="str">
        <f>IF($B265="","",IFERROR(INDEX(Settings!$D$24:$D$48,MATCH($B265,Settings!$C$24:$C$48,0)),""))</f>
        <v/>
      </c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20" t="str">
        <f t="shared" si="28"/>
        <v/>
      </c>
      <c r="S265" s="21" t="str">
        <f t="shared" si="29"/>
        <v/>
      </c>
      <c r="T265" s="21" t="str">
        <f t="shared" si="30"/>
        <v/>
      </c>
      <c r="U265" s="20" t="str">
        <f t="shared" si="31"/>
        <v/>
      </c>
      <c r="V265" s="20" t="str">
        <f t="shared" si="32"/>
        <v/>
      </c>
      <c r="W265" s="18" t="str">
        <f>IF(OR($B265="",E265=""),"",MAX(0,MIN(100,100*(Settings!$G$6-E265)/(Settings!$G$6-Settings!$F$6))))</f>
        <v/>
      </c>
      <c r="X265" s="18" t="str">
        <f>IF(OR($B265="",R265=""),"",MAX(0,MIN(100,100*(Settings!$G$7-R265)/(Settings!$G$7-Settings!$F$7))))</f>
        <v/>
      </c>
      <c r="Y265" s="18" t="str">
        <f>IF(OR($B265="",S265=""),"",MAX(0,MIN(100,100*(Settings!$G$8-S265)/(Settings!$G$8-Settings!$F$8))))</f>
        <v/>
      </c>
      <c r="Z265" s="18" t="str">
        <f>IF(OR($B265="",T265=""),"",MAX(0,MIN(100,100*(Settings!$G$9-T265)/(Settings!$G$9-Settings!$F$9))))</f>
        <v/>
      </c>
      <c r="AA265" s="18" t="str">
        <f>IF(OR($B265="",J265=""),"",MAX(0,MIN(100,100*(Settings!$G$10-J265)/(Settings!$G$10-Settings!$F$10))))</f>
        <v/>
      </c>
      <c r="AB265" s="18" t="str">
        <f>IF(OR($B265="",K265=""),"",MAX(0,MIN(100,100*(Settings!$G$11-K265)/(Settings!$G$11-Settings!$F$11))))</f>
        <v/>
      </c>
      <c r="AC265" s="18" t="str">
        <f>IF(OR($B265="",U265=""),"",MAX(0,MIN(100,100*(Settings!$G$12-U265)/(Settings!$G$12-Settings!$F$12))))</f>
        <v/>
      </c>
      <c r="AD265" s="18" t="str">
        <f>IF(OR($B265="",V265=""),"",MAX(0,MIN(100,100*(Settings!$G$13-V265)/(Settings!$G$13-Settings!$F$13))))</f>
        <v/>
      </c>
      <c r="AE265" s="17" t="str">
        <f>IF($B265="","",IF((IF(ISNUMBER(W265),Settings!$H$6,0)+IF(ISNUMBER(X265),Settings!$H$7,0)+IF(ISNUMBER(Y265),Settings!$H$8,0)+IF(ISNUMBER(Z265),Settings!$H$9,0)+IF(ISNUMBER(AA265),Settings!$H$10,0)+IF(ISNUMBER(AB265),Settings!$H$11,0)+IF(ISNUMBER(AC265),Settings!$H$12,0)+IF(ISNUMBER(AD265),Settings!$H$13,0))=0,"",ROUND((IF(ISNUMBER(W265),W265*Settings!$H$6,0)+IF(ISNUMBER(X265),X265*Settings!$H$7,0)+IF(ISNUMBER(Y265),Y265*Settings!$H$8,0)+IF(ISNUMBER(Z265),Z265*Settings!$H$9,0)+IF(ISNUMBER(AA265),AA265*Settings!$H$10,0)+IF(ISNUMBER(AB265),AB265*Settings!$H$11,0)+IF(ISNUMBER(AC265),AC265*Settings!$H$12,0)+IF(ISNUMBER(AD265),AD265*Settings!$H$13,0))/(IF(ISNUMBER(W265),Settings!$H$6,0)+IF(ISNUMBER(X265),Settings!$H$7,0)+IF(ISNUMBER(Y265),Settings!$H$8,0)+IF(ISNUMBER(Z265),Settings!$H$9,0)+IF(ISNUMBER(AA265),Settings!$H$10,0)+IF(ISNUMBER(AB265),Settings!$H$11,0)+IF(ISNUMBER(AC265),Settings!$H$12,0)+IF(ISNUMBER(AD265),Settings!$H$13,0)),0)))</f>
        <v/>
      </c>
      <c r="AF265" s="16" t="str">
        <f>IF(AE265="","",IF(AE265&gt;=Settings!$D$18,"Green",IF(AE265&gt;=Settings!$D$19,"Amber","Red")))</f>
        <v/>
      </c>
      <c r="AG265" s="18" t="str">
        <f t="shared" si="33"/>
        <v/>
      </c>
      <c r="AH265" s="19" t="str">
        <f t="shared" si="34"/>
        <v/>
      </c>
      <c r="AI265" s="25"/>
    </row>
    <row r="266" spans="1:35" x14ac:dyDescent="0.2">
      <c r="A266" s="12"/>
      <c r="B266" s="30"/>
      <c r="C266" s="16" t="str">
        <f>IF($B266="","",IFERROR(INDEX(Settings!$D$24:$D$48,MATCH($B266,Settings!$C$24:$C$48,0)),""))</f>
        <v/>
      </c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20" t="str">
        <f t="shared" si="28"/>
        <v/>
      </c>
      <c r="S266" s="21" t="str">
        <f t="shared" si="29"/>
        <v/>
      </c>
      <c r="T266" s="21" t="str">
        <f t="shared" si="30"/>
        <v/>
      </c>
      <c r="U266" s="20" t="str">
        <f t="shared" si="31"/>
        <v/>
      </c>
      <c r="V266" s="20" t="str">
        <f t="shared" si="32"/>
        <v/>
      </c>
      <c r="W266" s="18" t="str">
        <f>IF(OR($B266="",E266=""),"",MAX(0,MIN(100,100*(Settings!$G$6-E266)/(Settings!$G$6-Settings!$F$6))))</f>
        <v/>
      </c>
      <c r="X266" s="18" t="str">
        <f>IF(OR($B266="",R266=""),"",MAX(0,MIN(100,100*(Settings!$G$7-R266)/(Settings!$G$7-Settings!$F$7))))</f>
        <v/>
      </c>
      <c r="Y266" s="18" t="str">
        <f>IF(OR($B266="",S266=""),"",MAX(0,MIN(100,100*(Settings!$G$8-S266)/(Settings!$G$8-Settings!$F$8))))</f>
        <v/>
      </c>
      <c r="Z266" s="18" t="str">
        <f>IF(OR($B266="",T266=""),"",MAX(0,MIN(100,100*(Settings!$G$9-T266)/(Settings!$G$9-Settings!$F$9))))</f>
        <v/>
      </c>
      <c r="AA266" s="18" t="str">
        <f>IF(OR($B266="",J266=""),"",MAX(0,MIN(100,100*(Settings!$G$10-J266)/(Settings!$G$10-Settings!$F$10))))</f>
        <v/>
      </c>
      <c r="AB266" s="18" t="str">
        <f>IF(OR($B266="",K266=""),"",MAX(0,MIN(100,100*(Settings!$G$11-K266)/(Settings!$G$11-Settings!$F$11))))</f>
        <v/>
      </c>
      <c r="AC266" s="18" t="str">
        <f>IF(OR($B266="",U266=""),"",MAX(0,MIN(100,100*(Settings!$G$12-U266)/(Settings!$G$12-Settings!$F$12))))</f>
        <v/>
      </c>
      <c r="AD266" s="18" t="str">
        <f>IF(OR($B266="",V266=""),"",MAX(0,MIN(100,100*(Settings!$G$13-V266)/(Settings!$G$13-Settings!$F$13))))</f>
        <v/>
      </c>
      <c r="AE266" s="17" t="str">
        <f>IF($B266="","",IF((IF(ISNUMBER(W266),Settings!$H$6,0)+IF(ISNUMBER(X266),Settings!$H$7,0)+IF(ISNUMBER(Y266),Settings!$H$8,0)+IF(ISNUMBER(Z266),Settings!$H$9,0)+IF(ISNUMBER(AA266),Settings!$H$10,0)+IF(ISNUMBER(AB266),Settings!$H$11,0)+IF(ISNUMBER(AC266),Settings!$H$12,0)+IF(ISNUMBER(AD266),Settings!$H$13,0))=0,"",ROUND((IF(ISNUMBER(W266),W266*Settings!$H$6,0)+IF(ISNUMBER(X266),X266*Settings!$H$7,0)+IF(ISNUMBER(Y266),Y266*Settings!$H$8,0)+IF(ISNUMBER(Z266),Z266*Settings!$H$9,0)+IF(ISNUMBER(AA266),AA266*Settings!$H$10,0)+IF(ISNUMBER(AB266),AB266*Settings!$H$11,0)+IF(ISNUMBER(AC266),AC266*Settings!$H$12,0)+IF(ISNUMBER(AD266),AD266*Settings!$H$13,0))/(IF(ISNUMBER(W266),Settings!$H$6,0)+IF(ISNUMBER(X266),Settings!$H$7,0)+IF(ISNUMBER(Y266),Settings!$H$8,0)+IF(ISNUMBER(Z266),Settings!$H$9,0)+IF(ISNUMBER(AA266),Settings!$H$10,0)+IF(ISNUMBER(AB266),Settings!$H$11,0)+IF(ISNUMBER(AC266),Settings!$H$12,0)+IF(ISNUMBER(AD266),Settings!$H$13,0)),0)))</f>
        <v/>
      </c>
      <c r="AF266" s="16" t="str">
        <f>IF(AE266="","",IF(AE266&gt;=Settings!$D$18,"Green",IF(AE266&gt;=Settings!$D$19,"Amber","Red")))</f>
        <v/>
      </c>
      <c r="AG266" s="18" t="str">
        <f t="shared" si="33"/>
        <v/>
      </c>
      <c r="AH266" s="19" t="str">
        <f t="shared" si="34"/>
        <v/>
      </c>
      <c r="AI266" s="25"/>
    </row>
    <row r="267" spans="1:35" x14ac:dyDescent="0.2">
      <c r="A267" s="12"/>
      <c r="B267" s="30"/>
      <c r="C267" s="16" t="str">
        <f>IF($B267="","",IFERROR(INDEX(Settings!$D$24:$D$48,MATCH($B267,Settings!$C$24:$C$48,0)),""))</f>
        <v/>
      </c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20" t="str">
        <f t="shared" si="28"/>
        <v/>
      </c>
      <c r="S267" s="21" t="str">
        <f t="shared" si="29"/>
        <v/>
      </c>
      <c r="T267" s="21" t="str">
        <f t="shared" si="30"/>
        <v/>
      </c>
      <c r="U267" s="20" t="str">
        <f t="shared" si="31"/>
        <v/>
      </c>
      <c r="V267" s="20" t="str">
        <f t="shared" si="32"/>
        <v/>
      </c>
      <c r="W267" s="18" t="str">
        <f>IF(OR($B267="",E267=""),"",MAX(0,MIN(100,100*(Settings!$G$6-E267)/(Settings!$G$6-Settings!$F$6))))</f>
        <v/>
      </c>
      <c r="X267" s="18" t="str">
        <f>IF(OR($B267="",R267=""),"",MAX(0,MIN(100,100*(Settings!$G$7-R267)/(Settings!$G$7-Settings!$F$7))))</f>
        <v/>
      </c>
      <c r="Y267" s="18" t="str">
        <f>IF(OR($B267="",S267=""),"",MAX(0,MIN(100,100*(Settings!$G$8-S267)/(Settings!$G$8-Settings!$F$8))))</f>
        <v/>
      </c>
      <c r="Z267" s="18" t="str">
        <f>IF(OR($B267="",T267=""),"",MAX(0,MIN(100,100*(Settings!$G$9-T267)/(Settings!$G$9-Settings!$F$9))))</f>
        <v/>
      </c>
      <c r="AA267" s="18" t="str">
        <f>IF(OR($B267="",J267=""),"",MAX(0,MIN(100,100*(Settings!$G$10-J267)/(Settings!$G$10-Settings!$F$10))))</f>
        <v/>
      </c>
      <c r="AB267" s="18" t="str">
        <f>IF(OR($B267="",K267=""),"",MAX(0,MIN(100,100*(Settings!$G$11-K267)/(Settings!$G$11-Settings!$F$11))))</f>
        <v/>
      </c>
      <c r="AC267" s="18" t="str">
        <f>IF(OR($B267="",U267=""),"",MAX(0,MIN(100,100*(Settings!$G$12-U267)/(Settings!$G$12-Settings!$F$12))))</f>
        <v/>
      </c>
      <c r="AD267" s="18" t="str">
        <f>IF(OR($B267="",V267=""),"",MAX(0,MIN(100,100*(Settings!$G$13-V267)/(Settings!$G$13-Settings!$F$13))))</f>
        <v/>
      </c>
      <c r="AE267" s="17" t="str">
        <f>IF($B267="","",IF((IF(ISNUMBER(W267),Settings!$H$6,0)+IF(ISNUMBER(X267),Settings!$H$7,0)+IF(ISNUMBER(Y267),Settings!$H$8,0)+IF(ISNUMBER(Z267),Settings!$H$9,0)+IF(ISNUMBER(AA267),Settings!$H$10,0)+IF(ISNUMBER(AB267),Settings!$H$11,0)+IF(ISNUMBER(AC267),Settings!$H$12,0)+IF(ISNUMBER(AD267),Settings!$H$13,0))=0,"",ROUND((IF(ISNUMBER(W267),W267*Settings!$H$6,0)+IF(ISNUMBER(X267),X267*Settings!$H$7,0)+IF(ISNUMBER(Y267),Y267*Settings!$H$8,0)+IF(ISNUMBER(Z267),Z267*Settings!$H$9,0)+IF(ISNUMBER(AA267),AA267*Settings!$H$10,0)+IF(ISNUMBER(AB267),AB267*Settings!$H$11,0)+IF(ISNUMBER(AC267),AC267*Settings!$H$12,0)+IF(ISNUMBER(AD267),AD267*Settings!$H$13,0))/(IF(ISNUMBER(W267),Settings!$H$6,0)+IF(ISNUMBER(X267),Settings!$H$7,0)+IF(ISNUMBER(Y267),Settings!$H$8,0)+IF(ISNUMBER(Z267),Settings!$H$9,0)+IF(ISNUMBER(AA267),Settings!$H$10,0)+IF(ISNUMBER(AB267),Settings!$H$11,0)+IF(ISNUMBER(AC267),Settings!$H$12,0)+IF(ISNUMBER(AD267),Settings!$H$13,0)),0)))</f>
        <v/>
      </c>
      <c r="AF267" s="16" t="str">
        <f>IF(AE267="","",IF(AE267&gt;=Settings!$D$18,"Green",IF(AE267&gt;=Settings!$D$19,"Amber","Red")))</f>
        <v/>
      </c>
      <c r="AG267" s="18" t="str">
        <f t="shared" si="33"/>
        <v/>
      </c>
      <c r="AH267" s="19" t="str">
        <f t="shared" si="34"/>
        <v/>
      </c>
      <c r="AI267" s="25"/>
    </row>
    <row r="268" spans="1:35" x14ac:dyDescent="0.2">
      <c r="A268" s="12"/>
      <c r="B268" s="30"/>
      <c r="C268" s="16" t="str">
        <f>IF($B268="","",IFERROR(INDEX(Settings!$D$24:$D$48,MATCH($B268,Settings!$C$24:$C$48,0)),""))</f>
        <v/>
      </c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20" t="str">
        <f t="shared" si="28"/>
        <v/>
      </c>
      <c r="S268" s="21" t="str">
        <f t="shared" si="29"/>
        <v/>
      </c>
      <c r="T268" s="21" t="str">
        <f t="shared" si="30"/>
        <v/>
      </c>
      <c r="U268" s="20" t="str">
        <f t="shared" si="31"/>
        <v/>
      </c>
      <c r="V268" s="20" t="str">
        <f t="shared" si="32"/>
        <v/>
      </c>
      <c r="W268" s="18" t="str">
        <f>IF(OR($B268="",E268=""),"",MAX(0,MIN(100,100*(Settings!$G$6-E268)/(Settings!$G$6-Settings!$F$6))))</f>
        <v/>
      </c>
      <c r="X268" s="18" t="str">
        <f>IF(OR($B268="",R268=""),"",MAX(0,MIN(100,100*(Settings!$G$7-R268)/(Settings!$G$7-Settings!$F$7))))</f>
        <v/>
      </c>
      <c r="Y268" s="18" t="str">
        <f>IF(OR($B268="",S268=""),"",MAX(0,MIN(100,100*(Settings!$G$8-S268)/(Settings!$G$8-Settings!$F$8))))</f>
        <v/>
      </c>
      <c r="Z268" s="18" t="str">
        <f>IF(OR($B268="",T268=""),"",MAX(0,MIN(100,100*(Settings!$G$9-T268)/(Settings!$G$9-Settings!$F$9))))</f>
        <v/>
      </c>
      <c r="AA268" s="18" t="str">
        <f>IF(OR($B268="",J268=""),"",MAX(0,MIN(100,100*(Settings!$G$10-J268)/(Settings!$G$10-Settings!$F$10))))</f>
        <v/>
      </c>
      <c r="AB268" s="18" t="str">
        <f>IF(OR($B268="",K268=""),"",MAX(0,MIN(100,100*(Settings!$G$11-K268)/(Settings!$G$11-Settings!$F$11))))</f>
        <v/>
      </c>
      <c r="AC268" s="18" t="str">
        <f>IF(OR($B268="",U268=""),"",MAX(0,MIN(100,100*(Settings!$G$12-U268)/(Settings!$G$12-Settings!$F$12))))</f>
        <v/>
      </c>
      <c r="AD268" s="18" t="str">
        <f>IF(OR($B268="",V268=""),"",MAX(0,MIN(100,100*(Settings!$G$13-V268)/(Settings!$G$13-Settings!$F$13))))</f>
        <v/>
      </c>
      <c r="AE268" s="17" t="str">
        <f>IF($B268="","",IF((IF(ISNUMBER(W268),Settings!$H$6,0)+IF(ISNUMBER(X268),Settings!$H$7,0)+IF(ISNUMBER(Y268),Settings!$H$8,0)+IF(ISNUMBER(Z268),Settings!$H$9,0)+IF(ISNUMBER(AA268),Settings!$H$10,0)+IF(ISNUMBER(AB268),Settings!$H$11,0)+IF(ISNUMBER(AC268),Settings!$H$12,0)+IF(ISNUMBER(AD268),Settings!$H$13,0))=0,"",ROUND((IF(ISNUMBER(W268),W268*Settings!$H$6,0)+IF(ISNUMBER(X268),X268*Settings!$H$7,0)+IF(ISNUMBER(Y268),Y268*Settings!$H$8,0)+IF(ISNUMBER(Z268),Z268*Settings!$H$9,0)+IF(ISNUMBER(AA268),AA268*Settings!$H$10,0)+IF(ISNUMBER(AB268),AB268*Settings!$H$11,0)+IF(ISNUMBER(AC268),AC268*Settings!$H$12,0)+IF(ISNUMBER(AD268),AD268*Settings!$H$13,0))/(IF(ISNUMBER(W268),Settings!$H$6,0)+IF(ISNUMBER(X268),Settings!$H$7,0)+IF(ISNUMBER(Y268),Settings!$H$8,0)+IF(ISNUMBER(Z268),Settings!$H$9,0)+IF(ISNUMBER(AA268),Settings!$H$10,0)+IF(ISNUMBER(AB268),Settings!$H$11,0)+IF(ISNUMBER(AC268),Settings!$H$12,0)+IF(ISNUMBER(AD268),Settings!$H$13,0)),0)))</f>
        <v/>
      </c>
      <c r="AF268" s="16" t="str">
        <f>IF(AE268="","",IF(AE268&gt;=Settings!$D$18,"Green",IF(AE268&gt;=Settings!$D$19,"Amber","Red")))</f>
        <v/>
      </c>
      <c r="AG268" s="18" t="str">
        <f t="shared" si="33"/>
        <v/>
      </c>
      <c r="AH268" s="19" t="str">
        <f t="shared" si="34"/>
        <v/>
      </c>
      <c r="AI268" s="25"/>
    </row>
    <row r="269" spans="1:35" x14ac:dyDescent="0.2">
      <c r="A269" s="12"/>
      <c r="B269" s="30"/>
      <c r="C269" s="16" t="str">
        <f>IF($B269="","",IFERROR(INDEX(Settings!$D$24:$D$48,MATCH($B269,Settings!$C$24:$C$48,0)),""))</f>
        <v/>
      </c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20" t="str">
        <f t="shared" si="28"/>
        <v/>
      </c>
      <c r="S269" s="21" t="str">
        <f t="shared" si="29"/>
        <v/>
      </c>
      <c r="T269" s="21" t="str">
        <f t="shared" si="30"/>
        <v/>
      </c>
      <c r="U269" s="20" t="str">
        <f t="shared" si="31"/>
        <v/>
      </c>
      <c r="V269" s="20" t="str">
        <f t="shared" si="32"/>
        <v/>
      </c>
      <c r="W269" s="18" t="str">
        <f>IF(OR($B269="",E269=""),"",MAX(0,MIN(100,100*(Settings!$G$6-E269)/(Settings!$G$6-Settings!$F$6))))</f>
        <v/>
      </c>
      <c r="X269" s="18" t="str">
        <f>IF(OR($B269="",R269=""),"",MAX(0,MIN(100,100*(Settings!$G$7-R269)/(Settings!$G$7-Settings!$F$7))))</f>
        <v/>
      </c>
      <c r="Y269" s="18" t="str">
        <f>IF(OR($B269="",S269=""),"",MAX(0,MIN(100,100*(Settings!$G$8-S269)/(Settings!$G$8-Settings!$F$8))))</f>
        <v/>
      </c>
      <c r="Z269" s="18" t="str">
        <f>IF(OR($B269="",T269=""),"",MAX(0,MIN(100,100*(Settings!$G$9-T269)/(Settings!$G$9-Settings!$F$9))))</f>
        <v/>
      </c>
      <c r="AA269" s="18" t="str">
        <f>IF(OR($B269="",J269=""),"",MAX(0,MIN(100,100*(Settings!$G$10-J269)/(Settings!$G$10-Settings!$F$10))))</f>
        <v/>
      </c>
      <c r="AB269" s="18" t="str">
        <f>IF(OR($B269="",K269=""),"",MAX(0,MIN(100,100*(Settings!$G$11-K269)/(Settings!$G$11-Settings!$F$11))))</f>
        <v/>
      </c>
      <c r="AC269" s="18" t="str">
        <f>IF(OR($B269="",U269=""),"",MAX(0,MIN(100,100*(Settings!$G$12-U269)/(Settings!$G$12-Settings!$F$12))))</f>
        <v/>
      </c>
      <c r="AD269" s="18" t="str">
        <f>IF(OR($B269="",V269=""),"",MAX(0,MIN(100,100*(Settings!$G$13-V269)/(Settings!$G$13-Settings!$F$13))))</f>
        <v/>
      </c>
      <c r="AE269" s="17" t="str">
        <f>IF($B269="","",IF((IF(ISNUMBER(W269),Settings!$H$6,0)+IF(ISNUMBER(X269),Settings!$H$7,0)+IF(ISNUMBER(Y269),Settings!$H$8,0)+IF(ISNUMBER(Z269),Settings!$H$9,0)+IF(ISNUMBER(AA269),Settings!$H$10,0)+IF(ISNUMBER(AB269),Settings!$H$11,0)+IF(ISNUMBER(AC269),Settings!$H$12,0)+IF(ISNUMBER(AD269),Settings!$H$13,0))=0,"",ROUND((IF(ISNUMBER(W269),W269*Settings!$H$6,0)+IF(ISNUMBER(X269),X269*Settings!$H$7,0)+IF(ISNUMBER(Y269),Y269*Settings!$H$8,0)+IF(ISNUMBER(Z269),Z269*Settings!$H$9,0)+IF(ISNUMBER(AA269),AA269*Settings!$H$10,0)+IF(ISNUMBER(AB269),AB269*Settings!$H$11,0)+IF(ISNUMBER(AC269),AC269*Settings!$H$12,0)+IF(ISNUMBER(AD269),AD269*Settings!$H$13,0))/(IF(ISNUMBER(W269),Settings!$H$6,0)+IF(ISNUMBER(X269),Settings!$H$7,0)+IF(ISNUMBER(Y269),Settings!$H$8,0)+IF(ISNUMBER(Z269),Settings!$H$9,0)+IF(ISNUMBER(AA269),Settings!$H$10,0)+IF(ISNUMBER(AB269),Settings!$H$11,0)+IF(ISNUMBER(AC269),Settings!$H$12,0)+IF(ISNUMBER(AD269),Settings!$H$13,0)),0)))</f>
        <v/>
      </c>
      <c r="AF269" s="16" t="str">
        <f>IF(AE269="","",IF(AE269&gt;=Settings!$D$18,"Green",IF(AE269&gt;=Settings!$D$19,"Amber","Red")))</f>
        <v/>
      </c>
      <c r="AG269" s="18" t="str">
        <f t="shared" si="33"/>
        <v/>
      </c>
      <c r="AH269" s="19" t="str">
        <f t="shared" si="34"/>
        <v/>
      </c>
      <c r="AI269" s="25"/>
    </row>
    <row r="270" spans="1:35" x14ac:dyDescent="0.2">
      <c r="A270" s="12"/>
      <c r="B270" s="30"/>
      <c r="C270" s="16" t="str">
        <f>IF($B270="","",IFERROR(INDEX(Settings!$D$24:$D$48,MATCH($B270,Settings!$C$24:$C$48,0)),""))</f>
        <v/>
      </c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20" t="str">
        <f t="shared" si="28"/>
        <v/>
      </c>
      <c r="S270" s="21" t="str">
        <f t="shared" si="29"/>
        <v/>
      </c>
      <c r="T270" s="21" t="str">
        <f t="shared" si="30"/>
        <v/>
      </c>
      <c r="U270" s="20" t="str">
        <f t="shared" si="31"/>
        <v/>
      </c>
      <c r="V270" s="20" t="str">
        <f t="shared" si="32"/>
        <v/>
      </c>
      <c r="W270" s="18" t="str">
        <f>IF(OR($B270="",E270=""),"",MAX(0,MIN(100,100*(Settings!$G$6-E270)/(Settings!$G$6-Settings!$F$6))))</f>
        <v/>
      </c>
      <c r="X270" s="18" t="str">
        <f>IF(OR($B270="",R270=""),"",MAX(0,MIN(100,100*(Settings!$G$7-R270)/(Settings!$G$7-Settings!$F$7))))</f>
        <v/>
      </c>
      <c r="Y270" s="18" t="str">
        <f>IF(OR($B270="",S270=""),"",MAX(0,MIN(100,100*(Settings!$G$8-S270)/(Settings!$G$8-Settings!$F$8))))</f>
        <v/>
      </c>
      <c r="Z270" s="18" t="str">
        <f>IF(OR($B270="",T270=""),"",MAX(0,MIN(100,100*(Settings!$G$9-T270)/(Settings!$G$9-Settings!$F$9))))</f>
        <v/>
      </c>
      <c r="AA270" s="18" t="str">
        <f>IF(OR($B270="",J270=""),"",MAX(0,MIN(100,100*(Settings!$G$10-J270)/(Settings!$G$10-Settings!$F$10))))</f>
        <v/>
      </c>
      <c r="AB270" s="18" t="str">
        <f>IF(OR($B270="",K270=""),"",MAX(0,MIN(100,100*(Settings!$G$11-K270)/(Settings!$G$11-Settings!$F$11))))</f>
        <v/>
      </c>
      <c r="AC270" s="18" t="str">
        <f>IF(OR($B270="",U270=""),"",MAX(0,MIN(100,100*(Settings!$G$12-U270)/(Settings!$G$12-Settings!$F$12))))</f>
        <v/>
      </c>
      <c r="AD270" s="18" t="str">
        <f>IF(OR($B270="",V270=""),"",MAX(0,MIN(100,100*(Settings!$G$13-V270)/(Settings!$G$13-Settings!$F$13))))</f>
        <v/>
      </c>
      <c r="AE270" s="17" t="str">
        <f>IF($B270="","",IF((IF(ISNUMBER(W270),Settings!$H$6,0)+IF(ISNUMBER(X270),Settings!$H$7,0)+IF(ISNUMBER(Y270),Settings!$H$8,0)+IF(ISNUMBER(Z270),Settings!$H$9,0)+IF(ISNUMBER(AA270),Settings!$H$10,0)+IF(ISNUMBER(AB270),Settings!$H$11,0)+IF(ISNUMBER(AC270),Settings!$H$12,0)+IF(ISNUMBER(AD270),Settings!$H$13,0))=0,"",ROUND((IF(ISNUMBER(W270),W270*Settings!$H$6,0)+IF(ISNUMBER(X270),X270*Settings!$H$7,0)+IF(ISNUMBER(Y270),Y270*Settings!$H$8,0)+IF(ISNUMBER(Z270),Z270*Settings!$H$9,0)+IF(ISNUMBER(AA270),AA270*Settings!$H$10,0)+IF(ISNUMBER(AB270),AB270*Settings!$H$11,0)+IF(ISNUMBER(AC270),AC270*Settings!$H$12,0)+IF(ISNUMBER(AD270),AD270*Settings!$H$13,0))/(IF(ISNUMBER(W270),Settings!$H$6,0)+IF(ISNUMBER(X270),Settings!$H$7,0)+IF(ISNUMBER(Y270),Settings!$H$8,0)+IF(ISNUMBER(Z270),Settings!$H$9,0)+IF(ISNUMBER(AA270),Settings!$H$10,0)+IF(ISNUMBER(AB270),Settings!$H$11,0)+IF(ISNUMBER(AC270),Settings!$H$12,0)+IF(ISNUMBER(AD270),Settings!$H$13,0)),0)))</f>
        <v/>
      </c>
      <c r="AF270" s="16" t="str">
        <f>IF(AE270="","",IF(AE270&gt;=Settings!$D$18,"Green",IF(AE270&gt;=Settings!$D$19,"Amber","Red")))</f>
        <v/>
      </c>
      <c r="AG270" s="18" t="str">
        <f t="shared" si="33"/>
        <v/>
      </c>
      <c r="AH270" s="19" t="str">
        <f t="shared" si="34"/>
        <v/>
      </c>
      <c r="AI270" s="25"/>
    </row>
    <row r="271" spans="1:35" x14ac:dyDescent="0.2">
      <c r="A271" s="12"/>
      <c r="B271" s="30"/>
      <c r="C271" s="16" t="str">
        <f>IF($B271="","",IFERROR(INDEX(Settings!$D$24:$D$48,MATCH($B271,Settings!$C$24:$C$48,0)),""))</f>
        <v/>
      </c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20" t="str">
        <f t="shared" si="28"/>
        <v/>
      </c>
      <c r="S271" s="21" t="str">
        <f t="shared" si="29"/>
        <v/>
      </c>
      <c r="T271" s="21" t="str">
        <f t="shared" si="30"/>
        <v/>
      </c>
      <c r="U271" s="20" t="str">
        <f t="shared" si="31"/>
        <v/>
      </c>
      <c r="V271" s="20" t="str">
        <f t="shared" si="32"/>
        <v/>
      </c>
      <c r="W271" s="18" t="str">
        <f>IF(OR($B271="",E271=""),"",MAX(0,MIN(100,100*(Settings!$G$6-E271)/(Settings!$G$6-Settings!$F$6))))</f>
        <v/>
      </c>
      <c r="X271" s="18" t="str">
        <f>IF(OR($B271="",R271=""),"",MAX(0,MIN(100,100*(Settings!$G$7-R271)/(Settings!$G$7-Settings!$F$7))))</f>
        <v/>
      </c>
      <c r="Y271" s="18" t="str">
        <f>IF(OR($B271="",S271=""),"",MAX(0,MIN(100,100*(Settings!$G$8-S271)/(Settings!$G$8-Settings!$F$8))))</f>
        <v/>
      </c>
      <c r="Z271" s="18" t="str">
        <f>IF(OR($B271="",T271=""),"",MAX(0,MIN(100,100*(Settings!$G$9-T271)/(Settings!$G$9-Settings!$F$9))))</f>
        <v/>
      </c>
      <c r="AA271" s="18" t="str">
        <f>IF(OR($B271="",J271=""),"",MAX(0,MIN(100,100*(Settings!$G$10-J271)/(Settings!$G$10-Settings!$F$10))))</f>
        <v/>
      </c>
      <c r="AB271" s="18" t="str">
        <f>IF(OR($B271="",K271=""),"",MAX(0,MIN(100,100*(Settings!$G$11-K271)/(Settings!$G$11-Settings!$F$11))))</f>
        <v/>
      </c>
      <c r="AC271" s="18" t="str">
        <f>IF(OR($B271="",U271=""),"",MAX(0,MIN(100,100*(Settings!$G$12-U271)/(Settings!$G$12-Settings!$F$12))))</f>
        <v/>
      </c>
      <c r="AD271" s="18" t="str">
        <f>IF(OR($B271="",V271=""),"",MAX(0,MIN(100,100*(Settings!$G$13-V271)/(Settings!$G$13-Settings!$F$13))))</f>
        <v/>
      </c>
      <c r="AE271" s="17" t="str">
        <f>IF($B271="","",IF((IF(ISNUMBER(W271),Settings!$H$6,0)+IF(ISNUMBER(X271),Settings!$H$7,0)+IF(ISNUMBER(Y271),Settings!$H$8,0)+IF(ISNUMBER(Z271),Settings!$H$9,0)+IF(ISNUMBER(AA271),Settings!$H$10,0)+IF(ISNUMBER(AB271),Settings!$H$11,0)+IF(ISNUMBER(AC271),Settings!$H$12,0)+IF(ISNUMBER(AD271),Settings!$H$13,0))=0,"",ROUND((IF(ISNUMBER(W271),W271*Settings!$H$6,0)+IF(ISNUMBER(X271),X271*Settings!$H$7,0)+IF(ISNUMBER(Y271),Y271*Settings!$H$8,0)+IF(ISNUMBER(Z271),Z271*Settings!$H$9,0)+IF(ISNUMBER(AA271),AA271*Settings!$H$10,0)+IF(ISNUMBER(AB271),AB271*Settings!$H$11,0)+IF(ISNUMBER(AC271),AC271*Settings!$H$12,0)+IF(ISNUMBER(AD271),AD271*Settings!$H$13,0))/(IF(ISNUMBER(W271),Settings!$H$6,0)+IF(ISNUMBER(X271),Settings!$H$7,0)+IF(ISNUMBER(Y271),Settings!$H$8,0)+IF(ISNUMBER(Z271),Settings!$H$9,0)+IF(ISNUMBER(AA271),Settings!$H$10,0)+IF(ISNUMBER(AB271),Settings!$H$11,0)+IF(ISNUMBER(AC271),Settings!$H$12,0)+IF(ISNUMBER(AD271),Settings!$H$13,0)),0)))</f>
        <v/>
      </c>
      <c r="AF271" s="16" t="str">
        <f>IF(AE271="","",IF(AE271&gt;=Settings!$D$18,"Green",IF(AE271&gt;=Settings!$D$19,"Amber","Red")))</f>
        <v/>
      </c>
      <c r="AG271" s="18" t="str">
        <f t="shared" si="33"/>
        <v/>
      </c>
      <c r="AH271" s="19" t="str">
        <f t="shared" si="34"/>
        <v/>
      </c>
      <c r="AI271" s="25"/>
    </row>
    <row r="272" spans="1:35" x14ac:dyDescent="0.2">
      <c r="A272" s="12"/>
      <c r="B272" s="30"/>
      <c r="C272" s="16" t="str">
        <f>IF($B272="","",IFERROR(INDEX(Settings!$D$24:$D$48,MATCH($B272,Settings!$C$24:$C$48,0)),""))</f>
        <v/>
      </c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20" t="str">
        <f t="shared" si="28"/>
        <v/>
      </c>
      <c r="S272" s="21" t="str">
        <f t="shared" si="29"/>
        <v/>
      </c>
      <c r="T272" s="21" t="str">
        <f t="shared" si="30"/>
        <v/>
      </c>
      <c r="U272" s="20" t="str">
        <f t="shared" si="31"/>
        <v/>
      </c>
      <c r="V272" s="20" t="str">
        <f t="shared" si="32"/>
        <v/>
      </c>
      <c r="W272" s="18" t="str">
        <f>IF(OR($B272="",E272=""),"",MAX(0,MIN(100,100*(Settings!$G$6-E272)/(Settings!$G$6-Settings!$F$6))))</f>
        <v/>
      </c>
      <c r="X272" s="18" t="str">
        <f>IF(OR($B272="",R272=""),"",MAX(0,MIN(100,100*(Settings!$G$7-R272)/(Settings!$G$7-Settings!$F$7))))</f>
        <v/>
      </c>
      <c r="Y272" s="18" t="str">
        <f>IF(OR($B272="",S272=""),"",MAX(0,MIN(100,100*(Settings!$G$8-S272)/(Settings!$G$8-Settings!$F$8))))</f>
        <v/>
      </c>
      <c r="Z272" s="18" t="str">
        <f>IF(OR($B272="",T272=""),"",MAX(0,MIN(100,100*(Settings!$G$9-T272)/(Settings!$G$9-Settings!$F$9))))</f>
        <v/>
      </c>
      <c r="AA272" s="18" t="str">
        <f>IF(OR($B272="",J272=""),"",MAX(0,MIN(100,100*(Settings!$G$10-J272)/(Settings!$G$10-Settings!$F$10))))</f>
        <v/>
      </c>
      <c r="AB272" s="18" t="str">
        <f>IF(OR($B272="",K272=""),"",MAX(0,MIN(100,100*(Settings!$G$11-K272)/(Settings!$G$11-Settings!$F$11))))</f>
        <v/>
      </c>
      <c r="AC272" s="18" t="str">
        <f>IF(OR($B272="",U272=""),"",MAX(0,MIN(100,100*(Settings!$G$12-U272)/(Settings!$G$12-Settings!$F$12))))</f>
        <v/>
      </c>
      <c r="AD272" s="18" t="str">
        <f>IF(OR($B272="",V272=""),"",MAX(0,MIN(100,100*(Settings!$G$13-V272)/(Settings!$G$13-Settings!$F$13))))</f>
        <v/>
      </c>
      <c r="AE272" s="17" t="str">
        <f>IF($B272="","",IF((IF(ISNUMBER(W272),Settings!$H$6,0)+IF(ISNUMBER(X272),Settings!$H$7,0)+IF(ISNUMBER(Y272),Settings!$H$8,0)+IF(ISNUMBER(Z272),Settings!$H$9,0)+IF(ISNUMBER(AA272),Settings!$H$10,0)+IF(ISNUMBER(AB272),Settings!$H$11,0)+IF(ISNUMBER(AC272),Settings!$H$12,0)+IF(ISNUMBER(AD272),Settings!$H$13,0))=0,"",ROUND((IF(ISNUMBER(W272),W272*Settings!$H$6,0)+IF(ISNUMBER(X272),X272*Settings!$H$7,0)+IF(ISNUMBER(Y272),Y272*Settings!$H$8,0)+IF(ISNUMBER(Z272),Z272*Settings!$H$9,0)+IF(ISNUMBER(AA272),AA272*Settings!$H$10,0)+IF(ISNUMBER(AB272),AB272*Settings!$H$11,0)+IF(ISNUMBER(AC272),AC272*Settings!$H$12,0)+IF(ISNUMBER(AD272),AD272*Settings!$H$13,0))/(IF(ISNUMBER(W272),Settings!$H$6,0)+IF(ISNUMBER(X272),Settings!$H$7,0)+IF(ISNUMBER(Y272),Settings!$H$8,0)+IF(ISNUMBER(Z272),Settings!$H$9,0)+IF(ISNUMBER(AA272),Settings!$H$10,0)+IF(ISNUMBER(AB272),Settings!$H$11,0)+IF(ISNUMBER(AC272),Settings!$H$12,0)+IF(ISNUMBER(AD272),Settings!$H$13,0)),0)))</f>
        <v/>
      </c>
      <c r="AF272" s="16" t="str">
        <f>IF(AE272="","",IF(AE272&gt;=Settings!$D$18,"Green",IF(AE272&gt;=Settings!$D$19,"Amber","Red")))</f>
        <v/>
      </c>
      <c r="AG272" s="18" t="str">
        <f t="shared" si="33"/>
        <v/>
      </c>
      <c r="AH272" s="19" t="str">
        <f t="shared" si="34"/>
        <v/>
      </c>
      <c r="AI272" s="25"/>
    </row>
    <row r="273" spans="1:35" x14ac:dyDescent="0.2">
      <c r="A273" s="12"/>
      <c r="B273" s="30"/>
      <c r="C273" s="16" t="str">
        <f>IF($B273="","",IFERROR(INDEX(Settings!$D$24:$D$48,MATCH($B273,Settings!$C$24:$C$48,0)),""))</f>
        <v/>
      </c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20" t="str">
        <f t="shared" si="28"/>
        <v/>
      </c>
      <c r="S273" s="21" t="str">
        <f t="shared" si="29"/>
        <v/>
      </c>
      <c r="T273" s="21" t="str">
        <f t="shared" si="30"/>
        <v/>
      </c>
      <c r="U273" s="20" t="str">
        <f t="shared" si="31"/>
        <v/>
      </c>
      <c r="V273" s="20" t="str">
        <f t="shared" si="32"/>
        <v/>
      </c>
      <c r="W273" s="18" t="str">
        <f>IF(OR($B273="",E273=""),"",MAX(0,MIN(100,100*(Settings!$G$6-E273)/(Settings!$G$6-Settings!$F$6))))</f>
        <v/>
      </c>
      <c r="X273" s="18" t="str">
        <f>IF(OR($B273="",R273=""),"",MAX(0,MIN(100,100*(Settings!$G$7-R273)/(Settings!$G$7-Settings!$F$7))))</f>
        <v/>
      </c>
      <c r="Y273" s="18" t="str">
        <f>IF(OR($B273="",S273=""),"",MAX(0,MIN(100,100*(Settings!$G$8-S273)/(Settings!$G$8-Settings!$F$8))))</f>
        <v/>
      </c>
      <c r="Z273" s="18" t="str">
        <f>IF(OR($B273="",T273=""),"",MAX(0,MIN(100,100*(Settings!$G$9-T273)/(Settings!$G$9-Settings!$F$9))))</f>
        <v/>
      </c>
      <c r="AA273" s="18" t="str">
        <f>IF(OR($B273="",J273=""),"",MAX(0,MIN(100,100*(Settings!$G$10-J273)/(Settings!$G$10-Settings!$F$10))))</f>
        <v/>
      </c>
      <c r="AB273" s="18" t="str">
        <f>IF(OR($B273="",K273=""),"",MAX(0,MIN(100,100*(Settings!$G$11-K273)/(Settings!$G$11-Settings!$F$11))))</f>
        <v/>
      </c>
      <c r="AC273" s="18" t="str">
        <f>IF(OR($B273="",U273=""),"",MAX(0,MIN(100,100*(Settings!$G$12-U273)/(Settings!$G$12-Settings!$F$12))))</f>
        <v/>
      </c>
      <c r="AD273" s="18" t="str">
        <f>IF(OR($B273="",V273=""),"",MAX(0,MIN(100,100*(Settings!$G$13-V273)/(Settings!$G$13-Settings!$F$13))))</f>
        <v/>
      </c>
      <c r="AE273" s="17" t="str">
        <f>IF($B273="","",IF((IF(ISNUMBER(W273),Settings!$H$6,0)+IF(ISNUMBER(X273),Settings!$H$7,0)+IF(ISNUMBER(Y273),Settings!$H$8,0)+IF(ISNUMBER(Z273),Settings!$H$9,0)+IF(ISNUMBER(AA273),Settings!$H$10,0)+IF(ISNUMBER(AB273),Settings!$H$11,0)+IF(ISNUMBER(AC273),Settings!$H$12,0)+IF(ISNUMBER(AD273),Settings!$H$13,0))=0,"",ROUND((IF(ISNUMBER(W273),W273*Settings!$H$6,0)+IF(ISNUMBER(X273),X273*Settings!$H$7,0)+IF(ISNUMBER(Y273),Y273*Settings!$H$8,0)+IF(ISNUMBER(Z273),Z273*Settings!$H$9,0)+IF(ISNUMBER(AA273),AA273*Settings!$H$10,0)+IF(ISNUMBER(AB273),AB273*Settings!$H$11,0)+IF(ISNUMBER(AC273),AC273*Settings!$H$12,0)+IF(ISNUMBER(AD273),AD273*Settings!$H$13,0))/(IF(ISNUMBER(W273),Settings!$H$6,0)+IF(ISNUMBER(X273),Settings!$H$7,0)+IF(ISNUMBER(Y273),Settings!$H$8,0)+IF(ISNUMBER(Z273),Settings!$H$9,0)+IF(ISNUMBER(AA273),Settings!$H$10,0)+IF(ISNUMBER(AB273),Settings!$H$11,0)+IF(ISNUMBER(AC273),Settings!$H$12,0)+IF(ISNUMBER(AD273),Settings!$H$13,0)),0)))</f>
        <v/>
      </c>
      <c r="AF273" s="16" t="str">
        <f>IF(AE273="","",IF(AE273&gt;=Settings!$D$18,"Green",IF(AE273&gt;=Settings!$D$19,"Amber","Red")))</f>
        <v/>
      </c>
      <c r="AG273" s="18" t="str">
        <f t="shared" si="33"/>
        <v/>
      </c>
      <c r="AH273" s="19" t="str">
        <f t="shared" si="34"/>
        <v/>
      </c>
      <c r="AI273" s="25"/>
    </row>
    <row r="274" spans="1:35" x14ac:dyDescent="0.2">
      <c r="A274" s="12"/>
      <c r="B274" s="30"/>
      <c r="C274" s="16" t="str">
        <f>IF($B274="","",IFERROR(INDEX(Settings!$D$24:$D$48,MATCH($B274,Settings!$C$24:$C$48,0)),""))</f>
        <v/>
      </c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20" t="str">
        <f t="shared" si="28"/>
        <v/>
      </c>
      <c r="S274" s="21" t="str">
        <f t="shared" si="29"/>
        <v/>
      </c>
      <c r="T274" s="21" t="str">
        <f t="shared" si="30"/>
        <v/>
      </c>
      <c r="U274" s="20" t="str">
        <f t="shared" si="31"/>
        <v/>
      </c>
      <c r="V274" s="20" t="str">
        <f t="shared" si="32"/>
        <v/>
      </c>
      <c r="W274" s="18" t="str">
        <f>IF(OR($B274="",E274=""),"",MAX(0,MIN(100,100*(Settings!$G$6-E274)/(Settings!$G$6-Settings!$F$6))))</f>
        <v/>
      </c>
      <c r="X274" s="18" t="str">
        <f>IF(OR($B274="",R274=""),"",MAX(0,MIN(100,100*(Settings!$G$7-R274)/(Settings!$G$7-Settings!$F$7))))</f>
        <v/>
      </c>
      <c r="Y274" s="18" t="str">
        <f>IF(OR($B274="",S274=""),"",MAX(0,MIN(100,100*(Settings!$G$8-S274)/(Settings!$G$8-Settings!$F$8))))</f>
        <v/>
      </c>
      <c r="Z274" s="18" t="str">
        <f>IF(OR($B274="",T274=""),"",MAX(0,MIN(100,100*(Settings!$G$9-T274)/(Settings!$G$9-Settings!$F$9))))</f>
        <v/>
      </c>
      <c r="AA274" s="18" t="str">
        <f>IF(OR($B274="",J274=""),"",MAX(0,MIN(100,100*(Settings!$G$10-J274)/(Settings!$G$10-Settings!$F$10))))</f>
        <v/>
      </c>
      <c r="AB274" s="18" t="str">
        <f>IF(OR($B274="",K274=""),"",MAX(0,MIN(100,100*(Settings!$G$11-K274)/(Settings!$G$11-Settings!$F$11))))</f>
        <v/>
      </c>
      <c r="AC274" s="18" t="str">
        <f>IF(OR($B274="",U274=""),"",MAX(0,MIN(100,100*(Settings!$G$12-U274)/(Settings!$G$12-Settings!$F$12))))</f>
        <v/>
      </c>
      <c r="AD274" s="18" t="str">
        <f>IF(OR($B274="",V274=""),"",MAX(0,MIN(100,100*(Settings!$G$13-V274)/(Settings!$G$13-Settings!$F$13))))</f>
        <v/>
      </c>
      <c r="AE274" s="17" t="str">
        <f>IF($B274="","",IF((IF(ISNUMBER(W274),Settings!$H$6,0)+IF(ISNUMBER(X274),Settings!$H$7,0)+IF(ISNUMBER(Y274),Settings!$H$8,0)+IF(ISNUMBER(Z274),Settings!$H$9,0)+IF(ISNUMBER(AA274),Settings!$H$10,0)+IF(ISNUMBER(AB274),Settings!$H$11,0)+IF(ISNUMBER(AC274),Settings!$H$12,0)+IF(ISNUMBER(AD274),Settings!$H$13,0))=0,"",ROUND((IF(ISNUMBER(W274),W274*Settings!$H$6,0)+IF(ISNUMBER(X274),X274*Settings!$H$7,0)+IF(ISNUMBER(Y274),Y274*Settings!$H$8,0)+IF(ISNUMBER(Z274),Z274*Settings!$H$9,0)+IF(ISNUMBER(AA274),AA274*Settings!$H$10,0)+IF(ISNUMBER(AB274),AB274*Settings!$H$11,0)+IF(ISNUMBER(AC274),AC274*Settings!$H$12,0)+IF(ISNUMBER(AD274),AD274*Settings!$H$13,0))/(IF(ISNUMBER(W274),Settings!$H$6,0)+IF(ISNUMBER(X274),Settings!$H$7,0)+IF(ISNUMBER(Y274),Settings!$H$8,0)+IF(ISNUMBER(Z274),Settings!$H$9,0)+IF(ISNUMBER(AA274),Settings!$H$10,0)+IF(ISNUMBER(AB274),Settings!$H$11,0)+IF(ISNUMBER(AC274),Settings!$H$12,0)+IF(ISNUMBER(AD274),Settings!$H$13,0)),0)))</f>
        <v/>
      </c>
      <c r="AF274" s="16" t="str">
        <f>IF(AE274="","",IF(AE274&gt;=Settings!$D$18,"Green",IF(AE274&gt;=Settings!$D$19,"Amber","Red")))</f>
        <v/>
      </c>
      <c r="AG274" s="18" t="str">
        <f t="shared" si="33"/>
        <v/>
      </c>
      <c r="AH274" s="19" t="str">
        <f t="shared" si="34"/>
        <v/>
      </c>
      <c r="AI274" s="25"/>
    </row>
    <row r="275" spans="1:35" x14ac:dyDescent="0.2">
      <c r="A275" s="12"/>
      <c r="B275" s="30"/>
      <c r="C275" s="16" t="str">
        <f>IF($B275="","",IFERROR(INDEX(Settings!$D$24:$D$48,MATCH($B275,Settings!$C$24:$C$48,0)),""))</f>
        <v/>
      </c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20" t="str">
        <f t="shared" si="28"/>
        <v/>
      </c>
      <c r="S275" s="21" t="str">
        <f t="shared" si="29"/>
        <v/>
      </c>
      <c r="T275" s="21" t="str">
        <f t="shared" si="30"/>
        <v/>
      </c>
      <c r="U275" s="20" t="str">
        <f t="shared" si="31"/>
        <v/>
      </c>
      <c r="V275" s="20" t="str">
        <f t="shared" si="32"/>
        <v/>
      </c>
      <c r="W275" s="18" t="str">
        <f>IF(OR($B275="",E275=""),"",MAX(0,MIN(100,100*(Settings!$G$6-E275)/(Settings!$G$6-Settings!$F$6))))</f>
        <v/>
      </c>
      <c r="X275" s="18" t="str">
        <f>IF(OR($B275="",R275=""),"",MAX(0,MIN(100,100*(Settings!$G$7-R275)/(Settings!$G$7-Settings!$F$7))))</f>
        <v/>
      </c>
      <c r="Y275" s="18" t="str">
        <f>IF(OR($B275="",S275=""),"",MAX(0,MIN(100,100*(Settings!$G$8-S275)/(Settings!$G$8-Settings!$F$8))))</f>
        <v/>
      </c>
      <c r="Z275" s="18" t="str">
        <f>IF(OR($B275="",T275=""),"",MAX(0,MIN(100,100*(Settings!$G$9-T275)/(Settings!$G$9-Settings!$F$9))))</f>
        <v/>
      </c>
      <c r="AA275" s="18" t="str">
        <f>IF(OR($B275="",J275=""),"",MAX(0,MIN(100,100*(Settings!$G$10-J275)/(Settings!$G$10-Settings!$F$10))))</f>
        <v/>
      </c>
      <c r="AB275" s="18" t="str">
        <f>IF(OR($B275="",K275=""),"",MAX(0,MIN(100,100*(Settings!$G$11-K275)/(Settings!$G$11-Settings!$F$11))))</f>
        <v/>
      </c>
      <c r="AC275" s="18" t="str">
        <f>IF(OR($B275="",U275=""),"",MAX(0,MIN(100,100*(Settings!$G$12-U275)/(Settings!$G$12-Settings!$F$12))))</f>
        <v/>
      </c>
      <c r="AD275" s="18" t="str">
        <f>IF(OR($B275="",V275=""),"",MAX(0,MIN(100,100*(Settings!$G$13-V275)/(Settings!$G$13-Settings!$F$13))))</f>
        <v/>
      </c>
      <c r="AE275" s="17" t="str">
        <f>IF($B275="","",IF((IF(ISNUMBER(W275),Settings!$H$6,0)+IF(ISNUMBER(X275),Settings!$H$7,0)+IF(ISNUMBER(Y275),Settings!$H$8,0)+IF(ISNUMBER(Z275),Settings!$H$9,0)+IF(ISNUMBER(AA275),Settings!$H$10,0)+IF(ISNUMBER(AB275),Settings!$H$11,0)+IF(ISNUMBER(AC275),Settings!$H$12,0)+IF(ISNUMBER(AD275),Settings!$H$13,0))=0,"",ROUND((IF(ISNUMBER(W275),W275*Settings!$H$6,0)+IF(ISNUMBER(X275),X275*Settings!$H$7,0)+IF(ISNUMBER(Y275),Y275*Settings!$H$8,0)+IF(ISNUMBER(Z275),Z275*Settings!$H$9,0)+IF(ISNUMBER(AA275),AA275*Settings!$H$10,0)+IF(ISNUMBER(AB275),AB275*Settings!$H$11,0)+IF(ISNUMBER(AC275),AC275*Settings!$H$12,0)+IF(ISNUMBER(AD275),AD275*Settings!$H$13,0))/(IF(ISNUMBER(W275),Settings!$H$6,0)+IF(ISNUMBER(X275),Settings!$H$7,0)+IF(ISNUMBER(Y275),Settings!$H$8,0)+IF(ISNUMBER(Z275),Settings!$H$9,0)+IF(ISNUMBER(AA275),Settings!$H$10,0)+IF(ISNUMBER(AB275),Settings!$H$11,0)+IF(ISNUMBER(AC275),Settings!$H$12,0)+IF(ISNUMBER(AD275),Settings!$H$13,0)),0)))</f>
        <v/>
      </c>
      <c r="AF275" s="16" t="str">
        <f>IF(AE275="","",IF(AE275&gt;=Settings!$D$18,"Green",IF(AE275&gt;=Settings!$D$19,"Amber","Red")))</f>
        <v/>
      </c>
      <c r="AG275" s="18" t="str">
        <f t="shared" si="33"/>
        <v/>
      </c>
      <c r="AH275" s="19" t="str">
        <f t="shared" si="34"/>
        <v/>
      </c>
      <c r="AI275" s="25"/>
    </row>
    <row r="276" spans="1:35" x14ac:dyDescent="0.2">
      <c r="A276" s="12"/>
      <c r="B276" s="30"/>
      <c r="C276" s="16" t="str">
        <f>IF($B276="","",IFERROR(INDEX(Settings!$D$24:$D$48,MATCH($B276,Settings!$C$24:$C$48,0)),""))</f>
        <v/>
      </c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20" t="str">
        <f t="shared" si="28"/>
        <v/>
      </c>
      <c r="S276" s="21" t="str">
        <f t="shared" si="29"/>
        <v/>
      </c>
      <c r="T276" s="21" t="str">
        <f t="shared" si="30"/>
        <v/>
      </c>
      <c r="U276" s="20" t="str">
        <f t="shared" si="31"/>
        <v/>
      </c>
      <c r="V276" s="20" t="str">
        <f t="shared" si="32"/>
        <v/>
      </c>
      <c r="W276" s="18" t="str">
        <f>IF(OR($B276="",E276=""),"",MAX(0,MIN(100,100*(Settings!$G$6-E276)/(Settings!$G$6-Settings!$F$6))))</f>
        <v/>
      </c>
      <c r="X276" s="18" t="str">
        <f>IF(OR($B276="",R276=""),"",MAX(0,MIN(100,100*(Settings!$G$7-R276)/(Settings!$G$7-Settings!$F$7))))</f>
        <v/>
      </c>
      <c r="Y276" s="18" t="str">
        <f>IF(OR($B276="",S276=""),"",MAX(0,MIN(100,100*(Settings!$G$8-S276)/(Settings!$G$8-Settings!$F$8))))</f>
        <v/>
      </c>
      <c r="Z276" s="18" t="str">
        <f>IF(OR($B276="",T276=""),"",MAX(0,MIN(100,100*(Settings!$G$9-T276)/(Settings!$G$9-Settings!$F$9))))</f>
        <v/>
      </c>
      <c r="AA276" s="18" t="str">
        <f>IF(OR($B276="",J276=""),"",MAX(0,MIN(100,100*(Settings!$G$10-J276)/(Settings!$G$10-Settings!$F$10))))</f>
        <v/>
      </c>
      <c r="AB276" s="18" t="str">
        <f>IF(OR($B276="",K276=""),"",MAX(0,MIN(100,100*(Settings!$G$11-K276)/(Settings!$G$11-Settings!$F$11))))</f>
        <v/>
      </c>
      <c r="AC276" s="18" t="str">
        <f>IF(OR($B276="",U276=""),"",MAX(0,MIN(100,100*(Settings!$G$12-U276)/(Settings!$G$12-Settings!$F$12))))</f>
        <v/>
      </c>
      <c r="AD276" s="18" t="str">
        <f>IF(OR($B276="",V276=""),"",MAX(0,MIN(100,100*(Settings!$G$13-V276)/(Settings!$G$13-Settings!$F$13))))</f>
        <v/>
      </c>
      <c r="AE276" s="17" t="str">
        <f>IF($B276="","",IF((IF(ISNUMBER(W276),Settings!$H$6,0)+IF(ISNUMBER(X276),Settings!$H$7,0)+IF(ISNUMBER(Y276),Settings!$H$8,0)+IF(ISNUMBER(Z276),Settings!$H$9,0)+IF(ISNUMBER(AA276),Settings!$H$10,0)+IF(ISNUMBER(AB276),Settings!$H$11,0)+IF(ISNUMBER(AC276),Settings!$H$12,0)+IF(ISNUMBER(AD276),Settings!$H$13,0))=0,"",ROUND((IF(ISNUMBER(W276),W276*Settings!$H$6,0)+IF(ISNUMBER(X276),X276*Settings!$H$7,0)+IF(ISNUMBER(Y276),Y276*Settings!$H$8,0)+IF(ISNUMBER(Z276),Z276*Settings!$H$9,0)+IF(ISNUMBER(AA276),AA276*Settings!$H$10,0)+IF(ISNUMBER(AB276),AB276*Settings!$H$11,0)+IF(ISNUMBER(AC276),AC276*Settings!$H$12,0)+IF(ISNUMBER(AD276),AD276*Settings!$H$13,0))/(IF(ISNUMBER(W276),Settings!$H$6,0)+IF(ISNUMBER(X276),Settings!$H$7,0)+IF(ISNUMBER(Y276),Settings!$H$8,0)+IF(ISNUMBER(Z276),Settings!$H$9,0)+IF(ISNUMBER(AA276),Settings!$H$10,0)+IF(ISNUMBER(AB276),Settings!$H$11,0)+IF(ISNUMBER(AC276),Settings!$H$12,0)+IF(ISNUMBER(AD276),Settings!$H$13,0)),0)))</f>
        <v/>
      </c>
      <c r="AF276" s="16" t="str">
        <f>IF(AE276="","",IF(AE276&gt;=Settings!$D$18,"Green",IF(AE276&gt;=Settings!$D$19,"Amber","Red")))</f>
        <v/>
      </c>
      <c r="AG276" s="18" t="str">
        <f t="shared" si="33"/>
        <v/>
      </c>
      <c r="AH276" s="19" t="str">
        <f t="shared" si="34"/>
        <v/>
      </c>
      <c r="AI276" s="25"/>
    </row>
    <row r="277" spans="1:35" x14ac:dyDescent="0.2">
      <c r="A277" s="12"/>
      <c r="B277" s="30"/>
      <c r="C277" s="16" t="str">
        <f>IF($B277="","",IFERROR(INDEX(Settings!$D$24:$D$48,MATCH($B277,Settings!$C$24:$C$48,0)),""))</f>
        <v/>
      </c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20" t="str">
        <f t="shared" si="28"/>
        <v/>
      </c>
      <c r="S277" s="21" t="str">
        <f t="shared" si="29"/>
        <v/>
      </c>
      <c r="T277" s="21" t="str">
        <f t="shared" si="30"/>
        <v/>
      </c>
      <c r="U277" s="20" t="str">
        <f t="shared" si="31"/>
        <v/>
      </c>
      <c r="V277" s="20" t="str">
        <f t="shared" si="32"/>
        <v/>
      </c>
      <c r="W277" s="18" t="str">
        <f>IF(OR($B277="",E277=""),"",MAX(0,MIN(100,100*(Settings!$G$6-E277)/(Settings!$G$6-Settings!$F$6))))</f>
        <v/>
      </c>
      <c r="X277" s="18" t="str">
        <f>IF(OR($B277="",R277=""),"",MAX(0,MIN(100,100*(Settings!$G$7-R277)/(Settings!$G$7-Settings!$F$7))))</f>
        <v/>
      </c>
      <c r="Y277" s="18" t="str">
        <f>IF(OR($B277="",S277=""),"",MAX(0,MIN(100,100*(Settings!$G$8-S277)/(Settings!$G$8-Settings!$F$8))))</f>
        <v/>
      </c>
      <c r="Z277" s="18" t="str">
        <f>IF(OR($B277="",T277=""),"",MAX(0,MIN(100,100*(Settings!$G$9-T277)/(Settings!$G$9-Settings!$F$9))))</f>
        <v/>
      </c>
      <c r="AA277" s="18" t="str">
        <f>IF(OR($B277="",J277=""),"",MAX(0,MIN(100,100*(Settings!$G$10-J277)/(Settings!$G$10-Settings!$F$10))))</f>
        <v/>
      </c>
      <c r="AB277" s="18" t="str">
        <f>IF(OR($B277="",K277=""),"",MAX(0,MIN(100,100*(Settings!$G$11-K277)/(Settings!$G$11-Settings!$F$11))))</f>
        <v/>
      </c>
      <c r="AC277" s="18" t="str">
        <f>IF(OR($B277="",U277=""),"",MAX(0,MIN(100,100*(Settings!$G$12-U277)/(Settings!$G$12-Settings!$F$12))))</f>
        <v/>
      </c>
      <c r="AD277" s="18" t="str">
        <f>IF(OR($B277="",V277=""),"",MAX(0,MIN(100,100*(Settings!$G$13-V277)/(Settings!$G$13-Settings!$F$13))))</f>
        <v/>
      </c>
      <c r="AE277" s="17" t="str">
        <f>IF($B277="","",IF((IF(ISNUMBER(W277),Settings!$H$6,0)+IF(ISNUMBER(X277),Settings!$H$7,0)+IF(ISNUMBER(Y277),Settings!$H$8,0)+IF(ISNUMBER(Z277),Settings!$H$9,0)+IF(ISNUMBER(AA277),Settings!$H$10,0)+IF(ISNUMBER(AB277),Settings!$H$11,0)+IF(ISNUMBER(AC277),Settings!$H$12,0)+IF(ISNUMBER(AD277),Settings!$H$13,0))=0,"",ROUND((IF(ISNUMBER(W277),W277*Settings!$H$6,0)+IF(ISNUMBER(X277),X277*Settings!$H$7,0)+IF(ISNUMBER(Y277),Y277*Settings!$H$8,0)+IF(ISNUMBER(Z277),Z277*Settings!$H$9,0)+IF(ISNUMBER(AA277),AA277*Settings!$H$10,0)+IF(ISNUMBER(AB277),AB277*Settings!$H$11,0)+IF(ISNUMBER(AC277),AC277*Settings!$H$12,0)+IF(ISNUMBER(AD277),AD277*Settings!$H$13,0))/(IF(ISNUMBER(W277),Settings!$H$6,0)+IF(ISNUMBER(X277),Settings!$H$7,0)+IF(ISNUMBER(Y277),Settings!$H$8,0)+IF(ISNUMBER(Z277),Settings!$H$9,0)+IF(ISNUMBER(AA277),Settings!$H$10,0)+IF(ISNUMBER(AB277),Settings!$H$11,0)+IF(ISNUMBER(AC277),Settings!$H$12,0)+IF(ISNUMBER(AD277),Settings!$H$13,0)),0)))</f>
        <v/>
      </c>
      <c r="AF277" s="16" t="str">
        <f>IF(AE277="","",IF(AE277&gt;=Settings!$D$18,"Green",IF(AE277&gt;=Settings!$D$19,"Amber","Red")))</f>
        <v/>
      </c>
      <c r="AG277" s="18" t="str">
        <f t="shared" si="33"/>
        <v/>
      </c>
      <c r="AH277" s="19" t="str">
        <f t="shared" si="34"/>
        <v/>
      </c>
      <c r="AI277" s="25"/>
    </row>
    <row r="278" spans="1:35" x14ac:dyDescent="0.2">
      <c r="A278" s="12"/>
      <c r="B278" s="30"/>
      <c r="C278" s="16" t="str">
        <f>IF($B278="","",IFERROR(INDEX(Settings!$D$24:$D$48,MATCH($B278,Settings!$C$24:$C$48,0)),""))</f>
        <v/>
      </c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20" t="str">
        <f t="shared" si="28"/>
        <v/>
      </c>
      <c r="S278" s="21" t="str">
        <f t="shared" si="29"/>
        <v/>
      </c>
      <c r="T278" s="21" t="str">
        <f t="shared" si="30"/>
        <v/>
      </c>
      <c r="U278" s="20" t="str">
        <f t="shared" si="31"/>
        <v/>
      </c>
      <c r="V278" s="20" t="str">
        <f t="shared" si="32"/>
        <v/>
      </c>
      <c r="W278" s="18" t="str">
        <f>IF(OR($B278="",E278=""),"",MAX(0,MIN(100,100*(Settings!$G$6-E278)/(Settings!$G$6-Settings!$F$6))))</f>
        <v/>
      </c>
      <c r="X278" s="18" t="str">
        <f>IF(OR($B278="",R278=""),"",MAX(0,MIN(100,100*(Settings!$G$7-R278)/(Settings!$G$7-Settings!$F$7))))</f>
        <v/>
      </c>
      <c r="Y278" s="18" t="str">
        <f>IF(OR($B278="",S278=""),"",MAX(0,MIN(100,100*(Settings!$G$8-S278)/(Settings!$G$8-Settings!$F$8))))</f>
        <v/>
      </c>
      <c r="Z278" s="18" t="str">
        <f>IF(OR($B278="",T278=""),"",MAX(0,MIN(100,100*(Settings!$G$9-T278)/(Settings!$G$9-Settings!$F$9))))</f>
        <v/>
      </c>
      <c r="AA278" s="18" t="str">
        <f>IF(OR($B278="",J278=""),"",MAX(0,MIN(100,100*(Settings!$G$10-J278)/(Settings!$G$10-Settings!$F$10))))</f>
        <v/>
      </c>
      <c r="AB278" s="18" t="str">
        <f>IF(OR($B278="",K278=""),"",MAX(0,MIN(100,100*(Settings!$G$11-K278)/(Settings!$G$11-Settings!$F$11))))</f>
        <v/>
      </c>
      <c r="AC278" s="18" t="str">
        <f>IF(OR($B278="",U278=""),"",MAX(0,MIN(100,100*(Settings!$G$12-U278)/(Settings!$G$12-Settings!$F$12))))</f>
        <v/>
      </c>
      <c r="AD278" s="18" t="str">
        <f>IF(OR($B278="",V278=""),"",MAX(0,MIN(100,100*(Settings!$G$13-V278)/(Settings!$G$13-Settings!$F$13))))</f>
        <v/>
      </c>
      <c r="AE278" s="17" t="str">
        <f>IF($B278="","",IF((IF(ISNUMBER(W278),Settings!$H$6,0)+IF(ISNUMBER(X278),Settings!$H$7,0)+IF(ISNUMBER(Y278),Settings!$H$8,0)+IF(ISNUMBER(Z278),Settings!$H$9,0)+IF(ISNUMBER(AA278),Settings!$H$10,0)+IF(ISNUMBER(AB278),Settings!$H$11,0)+IF(ISNUMBER(AC278),Settings!$H$12,0)+IF(ISNUMBER(AD278),Settings!$H$13,0))=0,"",ROUND((IF(ISNUMBER(W278),W278*Settings!$H$6,0)+IF(ISNUMBER(X278),X278*Settings!$H$7,0)+IF(ISNUMBER(Y278),Y278*Settings!$H$8,0)+IF(ISNUMBER(Z278),Z278*Settings!$H$9,0)+IF(ISNUMBER(AA278),AA278*Settings!$H$10,0)+IF(ISNUMBER(AB278),AB278*Settings!$H$11,0)+IF(ISNUMBER(AC278),AC278*Settings!$H$12,0)+IF(ISNUMBER(AD278),AD278*Settings!$H$13,0))/(IF(ISNUMBER(W278),Settings!$H$6,0)+IF(ISNUMBER(X278),Settings!$H$7,0)+IF(ISNUMBER(Y278),Settings!$H$8,0)+IF(ISNUMBER(Z278),Settings!$H$9,0)+IF(ISNUMBER(AA278),Settings!$H$10,0)+IF(ISNUMBER(AB278),Settings!$H$11,0)+IF(ISNUMBER(AC278),Settings!$H$12,0)+IF(ISNUMBER(AD278),Settings!$H$13,0)),0)))</f>
        <v/>
      </c>
      <c r="AF278" s="16" t="str">
        <f>IF(AE278="","",IF(AE278&gt;=Settings!$D$18,"Green",IF(AE278&gt;=Settings!$D$19,"Amber","Red")))</f>
        <v/>
      </c>
      <c r="AG278" s="18" t="str">
        <f t="shared" si="33"/>
        <v/>
      </c>
      <c r="AH278" s="19" t="str">
        <f t="shared" si="34"/>
        <v/>
      </c>
      <c r="AI278" s="25"/>
    </row>
    <row r="279" spans="1:35" x14ac:dyDescent="0.2">
      <c r="A279" s="12"/>
      <c r="B279" s="30"/>
      <c r="C279" s="16" t="str">
        <f>IF($B279="","",IFERROR(INDEX(Settings!$D$24:$D$48,MATCH($B279,Settings!$C$24:$C$48,0)),""))</f>
        <v/>
      </c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20" t="str">
        <f t="shared" si="28"/>
        <v/>
      </c>
      <c r="S279" s="21" t="str">
        <f t="shared" si="29"/>
        <v/>
      </c>
      <c r="T279" s="21" t="str">
        <f t="shared" si="30"/>
        <v/>
      </c>
      <c r="U279" s="20" t="str">
        <f t="shared" si="31"/>
        <v/>
      </c>
      <c r="V279" s="20" t="str">
        <f t="shared" si="32"/>
        <v/>
      </c>
      <c r="W279" s="18" t="str">
        <f>IF(OR($B279="",E279=""),"",MAX(0,MIN(100,100*(Settings!$G$6-E279)/(Settings!$G$6-Settings!$F$6))))</f>
        <v/>
      </c>
      <c r="X279" s="18" t="str">
        <f>IF(OR($B279="",R279=""),"",MAX(0,MIN(100,100*(Settings!$G$7-R279)/(Settings!$G$7-Settings!$F$7))))</f>
        <v/>
      </c>
      <c r="Y279" s="18" t="str">
        <f>IF(OR($B279="",S279=""),"",MAX(0,MIN(100,100*(Settings!$G$8-S279)/(Settings!$G$8-Settings!$F$8))))</f>
        <v/>
      </c>
      <c r="Z279" s="18" t="str">
        <f>IF(OR($B279="",T279=""),"",MAX(0,MIN(100,100*(Settings!$G$9-T279)/(Settings!$G$9-Settings!$F$9))))</f>
        <v/>
      </c>
      <c r="AA279" s="18" t="str">
        <f>IF(OR($B279="",J279=""),"",MAX(0,MIN(100,100*(Settings!$G$10-J279)/(Settings!$G$10-Settings!$F$10))))</f>
        <v/>
      </c>
      <c r="AB279" s="18" t="str">
        <f>IF(OR($B279="",K279=""),"",MAX(0,MIN(100,100*(Settings!$G$11-K279)/(Settings!$G$11-Settings!$F$11))))</f>
        <v/>
      </c>
      <c r="AC279" s="18" t="str">
        <f>IF(OR($B279="",U279=""),"",MAX(0,MIN(100,100*(Settings!$G$12-U279)/(Settings!$G$12-Settings!$F$12))))</f>
        <v/>
      </c>
      <c r="AD279" s="18" t="str">
        <f>IF(OR($B279="",V279=""),"",MAX(0,MIN(100,100*(Settings!$G$13-V279)/(Settings!$G$13-Settings!$F$13))))</f>
        <v/>
      </c>
      <c r="AE279" s="17" t="str">
        <f>IF($B279="","",IF((IF(ISNUMBER(W279),Settings!$H$6,0)+IF(ISNUMBER(X279),Settings!$H$7,0)+IF(ISNUMBER(Y279),Settings!$H$8,0)+IF(ISNUMBER(Z279),Settings!$H$9,0)+IF(ISNUMBER(AA279),Settings!$H$10,0)+IF(ISNUMBER(AB279),Settings!$H$11,0)+IF(ISNUMBER(AC279),Settings!$H$12,0)+IF(ISNUMBER(AD279),Settings!$H$13,0))=0,"",ROUND((IF(ISNUMBER(W279),W279*Settings!$H$6,0)+IF(ISNUMBER(X279),X279*Settings!$H$7,0)+IF(ISNUMBER(Y279),Y279*Settings!$H$8,0)+IF(ISNUMBER(Z279),Z279*Settings!$H$9,0)+IF(ISNUMBER(AA279),AA279*Settings!$H$10,0)+IF(ISNUMBER(AB279),AB279*Settings!$H$11,0)+IF(ISNUMBER(AC279),AC279*Settings!$H$12,0)+IF(ISNUMBER(AD279),AD279*Settings!$H$13,0))/(IF(ISNUMBER(W279),Settings!$H$6,0)+IF(ISNUMBER(X279),Settings!$H$7,0)+IF(ISNUMBER(Y279),Settings!$H$8,0)+IF(ISNUMBER(Z279),Settings!$H$9,0)+IF(ISNUMBER(AA279),Settings!$H$10,0)+IF(ISNUMBER(AB279),Settings!$H$11,0)+IF(ISNUMBER(AC279),Settings!$H$12,0)+IF(ISNUMBER(AD279),Settings!$H$13,0)),0)))</f>
        <v/>
      </c>
      <c r="AF279" s="16" t="str">
        <f>IF(AE279="","",IF(AE279&gt;=Settings!$D$18,"Green",IF(AE279&gt;=Settings!$D$19,"Amber","Red")))</f>
        <v/>
      </c>
      <c r="AG279" s="18" t="str">
        <f t="shared" si="33"/>
        <v/>
      </c>
      <c r="AH279" s="19" t="str">
        <f t="shared" si="34"/>
        <v/>
      </c>
      <c r="AI279" s="25"/>
    </row>
    <row r="280" spans="1:35" x14ac:dyDescent="0.2">
      <c r="A280" s="12"/>
      <c r="B280" s="30"/>
      <c r="C280" s="16" t="str">
        <f>IF($B280="","",IFERROR(INDEX(Settings!$D$24:$D$48,MATCH($B280,Settings!$C$24:$C$48,0)),""))</f>
        <v/>
      </c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20" t="str">
        <f t="shared" si="28"/>
        <v/>
      </c>
      <c r="S280" s="21" t="str">
        <f t="shared" si="29"/>
        <v/>
      </c>
      <c r="T280" s="21" t="str">
        <f t="shared" si="30"/>
        <v/>
      </c>
      <c r="U280" s="20" t="str">
        <f t="shared" si="31"/>
        <v/>
      </c>
      <c r="V280" s="20" t="str">
        <f t="shared" si="32"/>
        <v/>
      </c>
      <c r="W280" s="18" t="str">
        <f>IF(OR($B280="",E280=""),"",MAX(0,MIN(100,100*(Settings!$G$6-E280)/(Settings!$G$6-Settings!$F$6))))</f>
        <v/>
      </c>
      <c r="X280" s="18" t="str">
        <f>IF(OR($B280="",R280=""),"",MAX(0,MIN(100,100*(Settings!$G$7-R280)/(Settings!$G$7-Settings!$F$7))))</f>
        <v/>
      </c>
      <c r="Y280" s="18" t="str">
        <f>IF(OR($B280="",S280=""),"",MAX(0,MIN(100,100*(Settings!$G$8-S280)/(Settings!$G$8-Settings!$F$8))))</f>
        <v/>
      </c>
      <c r="Z280" s="18" t="str">
        <f>IF(OR($B280="",T280=""),"",MAX(0,MIN(100,100*(Settings!$G$9-T280)/(Settings!$G$9-Settings!$F$9))))</f>
        <v/>
      </c>
      <c r="AA280" s="18" t="str">
        <f>IF(OR($B280="",J280=""),"",MAX(0,MIN(100,100*(Settings!$G$10-J280)/(Settings!$G$10-Settings!$F$10))))</f>
        <v/>
      </c>
      <c r="AB280" s="18" t="str">
        <f>IF(OR($B280="",K280=""),"",MAX(0,MIN(100,100*(Settings!$G$11-K280)/(Settings!$G$11-Settings!$F$11))))</f>
        <v/>
      </c>
      <c r="AC280" s="18" t="str">
        <f>IF(OR($B280="",U280=""),"",MAX(0,MIN(100,100*(Settings!$G$12-U280)/(Settings!$G$12-Settings!$F$12))))</f>
        <v/>
      </c>
      <c r="AD280" s="18" t="str">
        <f>IF(OR($B280="",V280=""),"",MAX(0,MIN(100,100*(Settings!$G$13-V280)/(Settings!$G$13-Settings!$F$13))))</f>
        <v/>
      </c>
      <c r="AE280" s="17" t="str">
        <f>IF($B280="","",IF((IF(ISNUMBER(W280),Settings!$H$6,0)+IF(ISNUMBER(X280),Settings!$H$7,0)+IF(ISNUMBER(Y280),Settings!$H$8,0)+IF(ISNUMBER(Z280),Settings!$H$9,0)+IF(ISNUMBER(AA280),Settings!$H$10,0)+IF(ISNUMBER(AB280),Settings!$H$11,0)+IF(ISNUMBER(AC280),Settings!$H$12,0)+IF(ISNUMBER(AD280),Settings!$H$13,0))=0,"",ROUND((IF(ISNUMBER(W280),W280*Settings!$H$6,0)+IF(ISNUMBER(X280),X280*Settings!$H$7,0)+IF(ISNUMBER(Y280),Y280*Settings!$H$8,0)+IF(ISNUMBER(Z280),Z280*Settings!$H$9,0)+IF(ISNUMBER(AA280),AA280*Settings!$H$10,0)+IF(ISNUMBER(AB280),AB280*Settings!$H$11,0)+IF(ISNUMBER(AC280),AC280*Settings!$H$12,0)+IF(ISNUMBER(AD280),AD280*Settings!$H$13,0))/(IF(ISNUMBER(W280),Settings!$H$6,0)+IF(ISNUMBER(X280),Settings!$H$7,0)+IF(ISNUMBER(Y280),Settings!$H$8,0)+IF(ISNUMBER(Z280),Settings!$H$9,0)+IF(ISNUMBER(AA280),Settings!$H$10,0)+IF(ISNUMBER(AB280),Settings!$H$11,0)+IF(ISNUMBER(AC280),Settings!$H$12,0)+IF(ISNUMBER(AD280),Settings!$H$13,0)),0)))</f>
        <v/>
      </c>
      <c r="AF280" s="16" t="str">
        <f>IF(AE280="","",IF(AE280&gt;=Settings!$D$18,"Green",IF(AE280&gt;=Settings!$D$19,"Amber","Red")))</f>
        <v/>
      </c>
      <c r="AG280" s="18" t="str">
        <f t="shared" si="33"/>
        <v/>
      </c>
      <c r="AH280" s="19" t="str">
        <f t="shared" si="34"/>
        <v/>
      </c>
      <c r="AI280" s="25"/>
    </row>
    <row r="281" spans="1:35" x14ac:dyDescent="0.2">
      <c r="A281" s="12"/>
      <c r="B281" s="30"/>
      <c r="C281" s="16" t="str">
        <f>IF($B281="","",IFERROR(INDEX(Settings!$D$24:$D$48,MATCH($B281,Settings!$C$24:$C$48,0)),""))</f>
        <v/>
      </c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20" t="str">
        <f t="shared" si="28"/>
        <v/>
      </c>
      <c r="S281" s="21" t="str">
        <f t="shared" si="29"/>
        <v/>
      </c>
      <c r="T281" s="21" t="str">
        <f t="shared" si="30"/>
        <v/>
      </c>
      <c r="U281" s="20" t="str">
        <f t="shared" si="31"/>
        <v/>
      </c>
      <c r="V281" s="20" t="str">
        <f t="shared" si="32"/>
        <v/>
      </c>
      <c r="W281" s="18" t="str">
        <f>IF(OR($B281="",E281=""),"",MAX(0,MIN(100,100*(Settings!$G$6-E281)/(Settings!$G$6-Settings!$F$6))))</f>
        <v/>
      </c>
      <c r="X281" s="18" t="str">
        <f>IF(OR($B281="",R281=""),"",MAX(0,MIN(100,100*(Settings!$G$7-R281)/(Settings!$G$7-Settings!$F$7))))</f>
        <v/>
      </c>
      <c r="Y281" s="18" t="str">
        <f>IF(OR($B281="",S281=""),"",MAX(0,MIN(100,100*(Settings!$G$8-S281)/(Settings!$G$8-Settings!$F$8))))</f>
        <v/>
      </c>
      <c r="Z281" s="18" t="str">
        <f>IF(OR($B281="",T281=""),"",MAX(0,MIN(100,100*(Settings!$G$9-T281)/(Settings!$G$9-Settings!$F$9))))</f>
        <v/>
      </c>
      <c r="AA281" s="18" t="str">
        <f>IF(OR($B281="",J281=""),"",MAX(0,MIN(100,100*(Settings!$G$10-J281)/(Settings!$G$10-Settings!$F$10))))</f>
        <v/>
      </c>
      <c r="AB281" s="18" t="str">
        <f>IF(OR($B281="",K281=""),"",MAX(0,MIN(100,100*(Settings!$G$11-K281)/(Settings!$G$11-Settings!$F$11))))</f>
        <v/>
      </c>
      <c r="AC281" s="18" t="str">
        <f>IF(OR($B281="",U281=""),"",MAX(0,MIN(100,100*(Settings!$G$12-U281)/(Settings!$G$12-Settings!$F$12))))</f>
        <v/>
      </c>
      <c r="AD281" s="18" t="str">
        <f>IF(OR($B281="",V281=""),"",MAX(0,MIN(100,100*(Settings!$G$13-V281)/(Settings!$G$13-Settings!$F$13))))</f>
        <v/>
      </c>
      <c r="AE281" s="17" t="str">
        <f>IF($B281="","",IF((IF(ISNUMBER(W281),Settings!$H$6,0)+IF(ISNUMBER(X281),Settings!$H$7,0)+IF(ISNUMBER(Y281),Settings!$H$8,0)+IF(ISNUMBER(Z281),Settings!$H$9,0)+IF(ISNUMBER(AA281),Settings!$H$10,0)+IF(ISNUMBER(AB281),Settings!$H$11,0)+IF(ISNUMBER(AC281),Settings!$H$12,0)+IF(ISNUMBER(AD281),Settings!$H$13,0))=0,"",ROUND((IF(ISNUMBER(W281),W281*Settings!$H$6,0)+IF(ISNUMBER(X281),X281*Settings!$H$7,0)+IF(ISNUMBER(Y281),Y281*Settings!$H$8,0)+IF(ISNUMBER(Z281),Z281*Settings!$H$9,0)+IF(ISNUMBER(AA281),AA281*Settings!$H$10,0)+IF(ISNUMBER(AB281),AB281*Settings!$H$11,0)+IF(ISNUMBER(AC281),AC281*Settings!$H$12,0)+IF(ISNUMBER(AD281),AD281*Settings!$H$13,0))/(IF(ISNUMBER(W281),Settings!$H$6,0)+IF(ISNUMBER(X281),Settings!$H$7,0)+IF(ISNUMBER(Y281),Settings!$H$8,0)+IF(ISNUMBER(Z281),Settings!$H$9,0)+IF(ISNUMBER(AA281),Settings!$H$10,0)+IF(ISNUMBER(AB281),Settings!$H$11,0)+IF(ISNUMBER(AC281),Settings!$H$12,0)+IF(ISNUMBER(AD281),Settings!$H$13,0)),0)))</f>
        <v/>
      </c>
      <c r="AF281" s="16" t="str">
        <f>IF(AE281="","",IF(AE281&gt;=Settings!$D$18,"Green",IF(AE281&gt;=Settings!$D$19,"Amber","Red")))</f>
        <v/>
      </c>
      <c r="AG281" s="18" t="str">
        <f t="shared" si="33"/>
        <v/>
      </c>
      <c r="AH281" s="19" t="str">
        <f t="shared" si="34"/>
        <v/>
      </c>
      <c r="AI281" s="25"/>
    </row>
    <row r="282" spans="1:35" x14ac:dyDescent="0.2">
      <c r="A282" s="12"/>
      <c r="B282" s="30"/>
      <c r="C282" s="16" t="str">
        <f>IF($B282="","",IFERROR(INDEX(Settings!$D$24:$D$48,MATCH($B282,Settings!$C$24:$C$48,0)),""))</f>
        <v/>
      </c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20" t="str">
        <f t="shared" si="28"/>
        <v/>
      </c>
      <c r="S282" s="21" t="str">
        <f t="shared" si="29"/>
        <v/>
      </c>
      <c r="T282" s="21" t="str">
        <f t="shared" si="30"/>
        <v/>
      </c>
      <c r="U282" s="20" t="str">
        <f t="shared" si="31"/>
        <v/>
      </c>
      <c r="V282" s="20" t="str">
        <f t="shared" si="32"/>
        <v/>
      </c>
      <c r="W282" s="18" t="str">
        <f>IF(OR($B282="",E282=""),"",MAX(0,MIN(100,100*(Settings!$G$6-E282)/(Settings!$G$6-Settings!$F$6))))</f>
        <v/>
      </c>
      <c r="X282" s="18" t="str">
        <f>IF(OR($B282="",R282=""),"",MAX(0,MIN(100,100*(Settings!$G$7-R282)/(Settings!$G$7-Settings!$F$7))))</f>
        <v/>
      </c>
      <c r="Y282" s="18" t="str">
        <f>IF(OR($B282="",S282=""),"",MAX(0,MIN(100,100*(Settings!$G$8-S282)/(Settings!$G$8-Settings!$F$8))))</f>
        <v/>
      </c>
      <c r="Z282" s="18" t="str">
        <f>IF(OR($B282="",T282=""),"",MAX(0,MIN(100,100*(Settings!$G$9-T282)/(Settings!$G$9-Settings!$F$9))))</f>
        <v/>
      </c>
      <c r="AA282" s="18" t="str">
        <f>IF(OR($B282="",J282=""),"",MAX(0,MIN(100,100*(Settings!$G$10-J282)/(Settings!$G$10-Settings!$F$10))))</f>
        <v/>
      </c>
      <c r="AB282" s="18" t="str">
        <f>IF(OR($B282="",K282=""),"",MAX(0,MIN(100,100*(Settings!$G$11-K282)/(Settings!$G$11-Settings!$F$11))))</f>
        <v/>
      </c>
      <c r="AC282" s="18" t="str">
        <f>IF(OR($B282="",U282=""),"",MAX(0,MIN(100,100*(Settings!$G$12-U282)/(Settings!$G$12-Settings!$F$12))))</f>
        <v/>
      </c>
      <c r="AD282" s="18" t="str">
        <f>IF(OR($B282="",V282=""),"",MAX(0,MIN(100,100*(Settings!$G$13-V282)/(Settings!$G$13-Settings!$F$13))))</f>
        <v/>
      </c>
      <c r="AE282" s="17" t="str">
        <f>IF($B282="","",IF((IF(ISNUMBER(W282),Settings!$H$6,0)+IF(ISNUMBER(X282),Settings!$H$7,0)+IF(ISNUMBER(Y282),Settings!$H$8,0)+IF(ISNUMBER(Z282),Settings!$H$9,0)+IF(ISNUMBER(AA282),Settings!$H$10,0)+IF(ISNUMBER(AB282),Settings!$H$11,0)+IF(ISNUMBER(AC282),Settings!$H$12,0)+IF(ISNUMBER(AD282),Settings!$H$13,0))=0,"",ROUND((IF(ISNUMBER(W282),W282*Settings!$H$6,0)+IF(ISNUMBER(X282),X282*Settings!$H$7,0)+IF(ISNUMBER(Y282),Y282*Settings!$H$8,0)+IF(ISNUMBER(Z282),Z282*Settings!$H$9,0)+IF(ISNUMBER(AA282),AA282*Settings!$H$10,0)+IF(ISNUMBER(AB282),AB282*Settings!$H$11,0)+IF(ISNUMBER(AC282),AC282*Settings!$H$12,0)+IF(ISNUMBER(AD282),AD282*Settings!$H$13,0))/(IF(ISNUMBER(W282),Settings!$H$6,0)+IF(ISNUMBER(X282),Settings!$H$7,0)+IF(ISNUMBER(Y282),Settings!$H$8,0)+IF(ISNUMBER(Z282),Settings!$H$9,0)+IF(ISNUMBER(AA282),Settings!$H$10,0)+IF(ISNUMBER(AB282),Settings!$H$11,0)+IF(ISNUMBER(AC282),Settings!$H$12,0)+IF(ISNUMBER(AD282),Settings!$H$13,0)),0)))</f>
        <v/>
      </c>
      <c r="AF282" s="16" t="str">
        <f>IF(AE282="","",IF(AE282&gt;=Settings!$D$18,"Green",IF(AE282&gt;=Settings!$D$19,"Amber","Red")))</f>
        <v/>
      </c>
      <c r="AG282" s="18" t="str">
        <f t="shared" si="33"/>
        <v/>
      </c>
      <c r="AH282" s="19" t="str">
        <f t="shared" si="34"/>
        <v/>
      </c>
      <c r="AI282" s="25"/>
    </row>
    <row r="283" spans="1:35" x14ac:dyDescent="0.2">
      <c r="A283" s="12"/>
      <c r="B283" s="30"/>
      <c r="C283" s="16" t="str">
        <f>IF($B283="","",IFERROR(INDEX(Settings!$D$24:$D$48,MATCH($B283,Settings!$C$24:$C$48,0)),""))</f>
        <v/>
      </c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20" t="str">
        <f t="shared" si="28"/>
        <v/>
      </c>
      <c r="S283" s="21" t="str">
        <f t="shared" si="29"/>
        <v/>
      </c>
      <c r="T283" s="21" t="str">
        <f t="shared" si="30"/>
        <v/>
      </c>
      <c r="U283" s="20" t="str">
        <f t="shared" si="31"/>
        <v/>
      </c>
      <c r="V283" s="20" t="str">
        <f t="shared" si="32"/>
        <v/>
      </c>
      <c r="W283" s="18" t="str">
        <f>IF(OR($B283="",E283=""),"",MAX(0,MIN(100,100*(Settings!$G$6-E283)/(Settings!$G$6-Settings!$F$6))))</f>
        <v/>
      </c>
      <c r="X283" s="18" t="str">
        <f>IF(OR($B283="",R283=""),"",MAX(0,MIN(100,100*(Settings!$G$7-R283)/(Settings!$G$7-Settings!$F$7))))</f>
        <v/>
      </c>
      <c r="Y283" s="18" t="str">
        <f>IF(OR($B283="",S283=""),"",MAX(0,MIN(100,100*(Settings!$G$8-S283)/(Settings!$G$8-Settings!$F$8))))</f>
        <v/>
      </c>
      <c r="Z283" s="18" t="str">
        <f>IF(OR($B283="",T283=""),"",MAX(0,MIN(100,100*(Settings!$G$9-T283)/(Settings!$G$9-Settings!$F$9))))</f>
        <v/>
      </c>
      <c r="AA283" s="18" t="str">
        <f>IF(OR($B283="",J283=""),"",MAX(0,MIN(100,100*(Settings!$G$10-J283)/(Settings!$G$10-Settings!$F$10))))</f>
        <v/>
      </c>
      <c r="AB283" s="18" t="str">
        <f>IF(OR($B283="",K283=""),"",MAX(0,MIN(100,100*(Settings!$G$11-K283)/(Settings!$G$11-Settings!$F$11))))</f>
        <v/>
      </c>
      <c r="AC283" s="18" t="str">
        <f>IF(OR($B283="",U283=""),"",MAX(0,MIN(100,100*(Settings!$G$12-U283)/(Settings!$G$12-Settings!$F$12))))</f>
        <v/>
      </c>
      <c r="AD283" s="18" t="str">
        <f>IF(OR($B283="",V283=""),"",MAX(0,MIN(100,100*(Settings!$G$13-V283)/(Settings!$G$13-Settings!$F$13))))</f>
        <v/>
      </c>
      <c r="AE283" s="17" t="str">
        <f>IF($B283="","",IF((IF(ISNUMBER(W283),Settings!$H$6,0)+IF(ISNUMBER(X283),Settings!$H$7,0)+IF(ISNUMBER(Y283),Settings!$H$8,0)+IF(ISNUMBER(Z283),Settings!$H$9,0)+IF(ISNUMBER(AA283),Settings!$H$10,0)+IF(ISNUMBER(AB283),Settings!$H$11,0)+IF(ISNUMBER(AC283),Settings!$H$12,0)+IF(ISNUMBER(AD283),Settings!$H$13,0))=0,"",ROUND((IF(ISNUMBER(W283),W283*Settings!$H$6,0)+IF(ISNUMBER(X283),X283*Settings!$H$7,0)+IF(ISNUMBER(Y283),Y283*Settings!$H$8,0)+IF(ISNUMBER(Z283),Z283*Settings!$H$9,0)+IF(ISNUMBER(AA283),AA283*Settings!$H$10,0)+IF(ISNUMBER(AB283),AB283*Settings!$H$11,0)+IF(ISNUMBER(AC283),AC283*Settings!$H$12,0)+IF(ISNUMBER(AD283),AD283*Settings!$H$13,0))/(IF(ISNUMBER(W283),Settings!$H$6,0)+IF(ISNUMBER(X283),Settings!$H$7,0)+IF(ISNUMBER(Y283),Settings!$H$8,0)+IF(ISNUMBER(Z283),Settings!$H$9,0)+IF(ISNUMBER(AA283),Settings!$H$10,0)+IF(ISNUMBER(AB283),Settings!$H$11,0)+IF(ISNUMBER(AC283),Settings!$H$12,0)+IF(ISNUMBER(AD283),Settings!$H$13,0)),0)))</f>
        <v/>
      </c>
      <c r="AF283" s="16" t="str">
        <f>IF(AE283="","",IF(AE283&gt;=Settings!$D$18,"Green",IF(AE283&gt;=Settings!$D$19,"Amber","Red")))</f>
        <v/>
      </c>
      <c r="AG283" s="18" t="str">
        <f t="shared" si="33"/>
        <v/>
      </c>
      <c r="AH283" s="19" t="str">
        <f t="shared" si="34"/>
        <v/>
      </c>
      <c r="AI283" s="25"/>
    </row>
    <row r="284" spans="1:35" x14ac:dyDescent="0.2">
      <c r="A284" s="12"/>
      <c r="B284" s="30"/>
      <c r="C284" s="16" t="str">
        <f>IF($B284="","",IFERROR(INDEX(Settings!$D$24:$D$48,MATCH($B284,Settings!$C$24:$C$48,0)),""))</f>
        <v/>
      </c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20" t="str">
        <f t="shared" si="28"/>
        <v/>
      </c>
      <c r="S284" s="21" t="str">
        <f t="shared" si="29"/>
        <v/>
      </c>
      <c r="T284" s="21" t="str">
        <f t="shared" si="30"/>
        <v/>
      </c>
      <c r="U284" s="20" t="str">
        <f t="shared" si="31"/>
        <v/>
      </c>
      <c r="V284" s="20" t="str">
        <f t="shared" si="32"/>
        <v/>
      </c>
      <c r="W284" s="18" t="str">
        <f>IF(OR($B284="",E284=""),"",MAX(0,MIN(100,100*(Settings!$G$6-E284)/(Settings!$G$6-Settings!$F$6))))</f>
        <v/>
      </c>
      <c r="X284" s="18" t="str">
        <f>IF(OR($B284="",R284=""),"",MAX(0,MIN(100,100*(Settings!$G$7-R284)/(Settings!$G$7-Settings!$F$7))))</f>
        <v/>
      </c>
      <c r="Y284" s="18" t="str">
        <f>IF(OR($B284="",S284=""),"",MAX(0,MIN(100,100*(Settings!$G$8-S284)/(Settings!$G$8-Settings!$F$8))))</f>
        <v/>
      </c>
      <c r="Z284" s="18" t="str">
        <f>IF(OR($B284="",T284=""),"",MAX(0,MIN(100,100*(Settings!$G$9-T284)/(Settings!$G$9-Settings!$F$9))))</f>
        <v/>
      </c>
      <c r="AA284" s="18" t="str">
        <f>IF(OR($B284="",J284=""),"",MAX(0,MIN(100,100*(Settings!$G$10-J284)/(Settings!$G$10-Settings!$F$10))))</f>
        <v/>
      </c>
      <c r="AB284" s="18" t="str">
        <f>IF(OR($B284="",K284=""),"",MAX(0,MIN(100,100*(Settings!$G$11-K284)/(Settings!$G$11-Settings!$F$11))))</f>
        <v/>
      </c>
      <c r="AC284" s="18" t="str">
        <f>IF(OR($B284="",U284=""),"",MAX(0,MIN(100,100*(Settings!$G$12-U284)/(Settings!$G$12-Settings!$F$12))))</f>
        <v/>
      </c>
      <c r="AD284" s="18" t="str">
        <f>IF(OR($B284="",V284=""),"",MAX(0,MIN(100,100*(Settings!$G$13-V284)/(Settings!$G$13-Settings!$F$13))))</f>
        <v/>
      </c>
      <c r="AE284" s="17" t="str">
        <f>IF($B284="","",IF((IF(ISNUMBER(W284),Settings!$H$6,0)+IF(ISNUMBER(X284),Settings!$H$7,0)+IF(ISNUMBER(Y284),Settings!$H$8,0)+IF(ISNUMBER(Z284),Settings!$H$9,0)+IF(ISNUMBER(AA284),Settings!$H$10,0)+IF(ISNUMBER(AB284),Settings!$H$11,0)+IF(ISNUMBER(AC284),Settings!$H$12,0)+IF(ISNUMBER(AD284),Settings!$H$13,0))=0,"",ROUND((IF(ISNUMBER(W284),W284*Settings!$H$6,0)+IF(ISNUMBER(X284),X284*Settings!$H$7,0)+IF(ISNUMBER(Y284),Y284*Settings!$H$8,0)+IF(ISNUMBER(Z284),Z284*Settings!$H$9,0)+IF(ISNUMBER(AA284),AA284*Settings!$H$10,0)+IF(ISNUMBER(AB284),AB284*Settings!$H$11,0)+IF(ISNUMBER(AC284),AC284*Settings!$H$12,0)+IF(ISNUMBER(AD284),AD284*Settings!$H$13,0))/(IF(ISNUMBER(W284),Settings!$H$6,0)+IF(ISNUMBER(X284),Settings!$H$7,0)+IF(ISNUMBER(Y284),Settings!$H$8,0)+IF(ISNUMBER(Z284),Settings!$H$9,0)+IF(ISNUMBER(AA284),Settings!$H$10,0)+IF(ISNUMBER(AB284),Settings!$H$11,0)+IF(ISNUMBER(AC284),Settings!$H$12,0)+IF(ISNUMBER(AD284),Settings!$H$13,0)),0)))</f>
        <v/>
      </c>
      <c r="AF284" s="16" t="str">
        <f>IF(AE284="","",IF(AE284&gt;=Settings!$D$18,"Green",IF(AE284&gt;=Settings!$D$19,"Amber","Red")))</f>
        <v/>
      </c>
      <c r="AG284" s="18" t="str">
        <f t="shared" si="33"/>
        <v/>
      </c>
      <c r="AH284" s="19" t="str">
        <f t="shared" si="34"/>
        <v/>
      </c>
      <c r="AI284" s="25"/>
    </row>
    <row r="285" spans="1:35" x14ac:dyDescent="0.2">
      <c r="A285" s="12"/>
      <c r="B285" s="30"/>
      <c r="C285" s="16" t="str">
        <f>IF($B285="","",IFERROR(INDEX(Settings!$D$24:$D$48,MATCH($B285,Settings!$C$24:$C$48,0)),""))</f>
        <v/>
      </c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20" t="str">
        <f t="shared" si="28"/>
        <v/>
      </c>
      <c r="S285" s="21" t="str">
        <f t="shared" si="29"/>
        <v/>
      </c>
      <c r="T285" s="21" t="str">
        <f t="shared" si="30"/>
        <v/>
      </c>
      <c r="U285" s="20" t="str">
        <f t="shared" si="31"/>
        <v/>
      </c>
      <c r="V285" s="20" t="str">
        <f t="shared" si="32"/>
        <v/>
      </c>
      <c r="W285" s="18" t="str">
        <f>IF(OR($B285="",E285=""),"",MAX(0,MIN(100,100*(Settings!$G$6-E285)/(Settings!$G$6-Settings!$F$6))))</f>
        <v/>
      </c>
      <c r="X285" s="18" t="str">
        <f>IF(OR($B285="",R285=""),"",MAX(0,MIN(100,100*(Settings!$G$7-R285)/(Settings!$G$7-Settings!$F$7))))</f>
        <v/>
      </c>
      <c r="Y285" s="18" t="str">
        <f>IF(OR($B285="",S285=""),"",MAX(0,MIN(100,100*(Settings!$G$8-S285)/(Settings!$G$8-Settings!$F$8))))</f>
        <v/>
      </c>
      <c r="Z285" s="18" t="str">
        <f>IF(OR($B285="",T285=""),"",MAX(0,MIN(100,100*(Settings!$G$9-T285)/(Settings!$G$9-Settings!$F$9))))</f>
        <v/>
      </c>
      <c r="AA285" s="18" t="str">
        <f>IF(OR($B285="",J285=""),"",MAX(0,MIN(100,100*(Settings!$G$10-J285)/(Settings!$G$10-Settings!$F$10))))</f>
        <v/>
      </c>
      <c r="AB285" s="18" t="str">
        <f>IF(OR($B285="",K285=""),"",MAX(0,MIN(100,100*(Settings!$G$11-K285)/(Settings!$G$11-Settings!$F$11))))</f>
        <v/>
      </c>
      <c r="AC285" s="18" t="str">
        <f>IF(OR($B285="",U285=""),"",MAX(0,MIN(100,100*(Settings!$G$12-U285)/(Settings!$G$12-Settings!$F$12))))</f>
        <v/>
      </c>
      <c r="AD285" s="18" t="str">
        <f>IF(OR($B285="",V285=""),"",MAX(0,MIN(100,100*(Settings!$G$13-V285)/(Settings!$G$13-Settings!$F$13))))</f>
        <v/>
      </c>
      <c r="AE285" s="17" t="str">
        <f>IF($B285="","",IF((IF(ISNUMBER(W285),Settings!$H$6,0)+IF(ISNUMBER(X285),Settings!$H$7,0)+IF(ISNUMBER(Y285),Settings!$H$8,0)+IF(ISNUMBER(Z285),Settings!$H$9,0)+IF(ISNUMBER(AA285),Settings!$H$10,0)+IF(ISNUMBER(AB285),Settings!$H$11,0)+IF(ISNUMBER(AC285),Settings!$H$12,0)+IF(ISNUMBER(AD285),Settings!$H$13,0))=0,"",ROUND((IF(ISNUMBER(W285),W285*Settings!$H$6,0)+IF(ISNUMBER(X285),X285*Settings!$H$7,0)+IF(ISNUMBER(Y285),Y285*Settings!$H$8,0)+IF(ISNUMBER(Z285),Z285*Settings!$H$9,0)+IF(ISNUMBER(AA285),AA285*Settings!$H$10,0)+IF(ISNUMBER(AB285),AB285*Settings!$H$11,0)+IF(ISNUMBER(AC285),AC285*Settings!$H$12,0)+IF(ISNUMBER(AD285),AD285*Settings!$H$13,0))/(IF(ISNUMBER(W285),Settings!$H$6,0)+IF(ISNUMBER(X285),Settings!$H$7,0)+IF(ISNUMBER(Y285),Settings!$H$8,0)+IF(ISNUMBER(Z285),Settings!$H$9,0)+IF(ISNUMBER(AA285),Settings!$H$10,0)+IF(ISNUMBER(AB285),Settings!$H$11,0)+IF(ISNUMBER(AC285),Settings!$H$12,0)+IF(ISNUMBER(AD285),Settings!$H$13,0)),0)))</f>
        <v/>
      </c>
      <c r="AF285" s="16" t="str">
        <f>IF(AE285="","",IF(AE285&gt;=Settings!$D$18,"Green",IF(AE285&gt;=Settings!$D$19,"Amber","Red")))</f>
        <v/>
      </c>
      <c r="AG285" s="18" t="str">
        <f t="shared" si="33"/>
        <v/>
      </c>
      <c r="AH285" s="19" t="str">
        <f t="shared" si="34"/>
        <v/>
      </c>
      <c r="AI285" s="25"/>
    </row>
    <row r="286" spans="1:35" x14ac:dyDescent="0.2">
      <c r="A286" s="12"/>
      <c r="B286" s="30"/>
      <c r="C286" s="16" t="str">
        <f>IF($B286="","",IFERROR(INDEX(Settings!$D$24:$D$48,MATCH($B286,Settings!$C$24:$C$48,0)),""))</f>
        <v/>
      </c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20" t="str">
        <f t="shared" si="28"/>
        <v/>
      </c>
      <c r="S286" s="21" t="str">
        <f t="shared" si="29"/>
        <v/>
      </c>
      <c r="T286" s="21" t="str">
        <f t="shared" si="30"/>
        <v/>
      </c>
      <c r="U286" s="20" t="str">
        <f t="shared" si="31"/>
        <v/>
      </c>
      <c r="V286" s="20" t="str">
        <f t="shared" si="32"/>
        <v/>
      </c>
      <c r="W286" s="18" t="str">
        <f>IF(OR($B286="",E286=""),"",MAX(0,MIN(100,100*(Settings!$G$6-E286)/(Settings!$G$6-Settings!$F$6))))</f>
        <v/>
      </c>
      <c r="X286" s="18" t="str">
        <f>IF(OR($B286="",R286=""),"",MAX(0,MIN(100,100*(Settings!$G$7-R286)/(Settings!$G$7-Settings!$F$7))))</f>
        <v/>
      </c>
      <c r="Y286" s="18" t="str">
        <f>IF(OR($B286="",S286=""),"",MAX(0,MIN(100,100*(Settings!$G$8-S286)/(Settings!$G$8-Settings!$F$8))))</f>
        <v/>
      </c>
      <c r="Z286" s="18" t="str">
        <f>IF(OR($B286="",T286=""),"",MAX(0,MIN(100,100*(Settings!$G$9-T286)/(Settings!$G$9-Settings!$F$9))))</f>
        <v/>
      </c>
      <c r="AA286" s="18" t="str">
        <f>IF(OR($B286="",J286=""),"",MAX(0,MIN(100,100*(Settings!$G$10-J286)/(Settings!$G$10-Settings!$F$10))))</f>
        <v/>
      </c>
      <c r="AB286" s="18" t="str">
        <f>IF(OR($B286="",K286=""),"",MAX(0,MIN(100,100*(Settings!$G$11-K286)/(Settings!$G$11-Settings!$F$11))))</f>
        <v/>
      </c>
      <c r="AC286" s="18" t="str">
        <f>IF(OR($B286="",U286=""),"",MAX(0,MIN(100,100*(Settings!$G$12-U286)/(Settings!$G$12-Settings!$F$12))))</f>
        <v/>
      </c>
      <c r="AD286" s="18" t="str">
        <f>IF(OR($B286="",V286=""),"",MAX(0,MIN(100,100*(Settings!$G$13-V286)/(Settings!$G$13-Settings!$F$13))))</f>
        <v/>
      </c>
      <c r="AE286" s="17" t="str">
        <f>IF($B286="","",IF((IF(ISNUMBER(W286),Settings!$H$6,0)+IF(ISNUMBER(X286),Settings!$H$7,0)+IF(ISNUMBER(Y286),Settings!$H$8,0)+IF(ISNUMBER(Z286),Settings!$H$9,0)+IF(ISNUMBER(AA286),Settings!$H$10,0)+IF(ISNUMBER(AB286),Settings!$H$11,0)+IF(ISNUMBER(AC286),Settings!$H$12,0)+IF(ISNUMBER(AD286),Settings!$H$13,0))=0,"",ROUND((IF(ISNUMBER(W286),W286*Settings!$H$6,0)+IF(ISNUMBER(X286),X286*Settings!$H$7,0)+IF(ISNUMBER(Y286),Y286*Settings!$H$8,0)+IF(ISNUMBER(Z286),Z286*Settings!$H$9,0)+IF(ISNUMBER(AA286),AA286*Settings!$H$10,0)+IF(ISNUMBER(AB286),AB286*Settings!$H$11,0)+IF(ISNUMBER(AC286),AC286*Settings!$H$12,0)+IF(ISNUMBER(AD286),AD286*Settings!$H$13,0))/(IF(ISNUMBER(W286),Settings!$H$6,0)+IF(ISNUMBER(X286),Settings!$H$7,0)+IF(ISNUMBER(Y286),Settings!$H$8,0)+IF(ISNUMBER(Z286),Settings!$H$9,0)+IF(ISNUMBER(AA286),Settings!$H$10,0)+IF(ISNUMBER(AB286),Settings!$H$11,0)+IF(ISNUMBER(AC286),Settings!$H$12,0)+IF(ISNUMBER(AD286),Settings!$H$13,0)),0)))</f>
        <v/>
      </c>
      <c r="AF286" s="16" t="str">
        <f>IF(AE286="","",IF(AE286&gt;=Settings!$D$18,"Green",IF(AE286&gt;=Settings!$D$19,"Amber","Red")))</f>
        <v/>
      </c>
      <c r="AG286" s="18" t="str">
        <f t="shared" si="33"/>
        <v/>
      </c>
      <c r="AH286" s="19" t="str">
        <f t="shared" si="34"/>
        <v/>
      </c>
      <c r="AI286" s="25"/>
    </row>
    <row r="287" spans="1:35" x14ac:dyDescent="0.2">
      <c r="A287" s="12"/>
      <c r="B287" s="30"/>
      <c r="C287" s="16" t="str">
        <f>IF($B287="","",IFERROR(INDEX(Settings!$D$24:$D$48,MATCH($B287,Settings!$C$24:$C$48,0)),""))</f>
        <v/>
      </c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20" t="str">
        <f t="shared" si="28"/>
        <v/>
      </c>
      <c r="S287" s="21" t="str">
        <f t="shared" si="29"/>
        <v/>
      </c>
      <c r="T287" s="21" t="str">
        <f t="shared" si="30"/>
        <v/>
      </c>
      <c r="U287" s="20" t="str">
        <f t="shared" si="31"/>
        <v/>
      </c>
      <c r="V287" s="20" t="str">
        <f t="shared" si="32"/>
        <v/>
      </c>
      <c r="W287" s="18" t="str">
        <f>IF(OR($B287="",E287=""),"",MAX(0,MIN(100,100*(Settings!$G$6-E287)/(Settings!$G$6-Settings!$F$6))))</f>
        <v/>
      </c>
      <c r="X287" s="18" t="str">
        <f>IF(OR($B287="",R287=""),"",MAX(0,MIN(100,100*(Settings!$G$7-R287)/(Settings!$G$7-Settings!$F$7))))</f>
        <v/>
      </c>
      <c r="Y287" s="18" t="str">
        <f>IF(OR($B287="",S287=""),"",MAX(0,MIN(100,100*(Settings!$G$8-S287)/(Settings!$G$8-Settings!$F$8))))</f>
        <v/>
      </c>
      <c r="Z287" s="18" t="str">
        <f>IF(OR($B287="",T287=""),"",MAX(0,MIN(100,100*(Settings!$G$9-T287)/(Settings!$G$9-Settings!$F$9))))</f>
        <v/>
      </c>
      <c r="AA287" s="18" t="str">
        <f>IF(OR($B287="",J287=""),"",MAX(0,MIN(100,100*(Settings!$G$10-J287)/(Settings!$G$10-Settings!$F$10))))</f>
        <v/>
      </c>
      <c r="AB287" s="18" t="str">
        <f>IF(OR($B287="",K287=""),"",MAX(0,MIN(100,100*(Settings!$G$11-K287)/(Settings!$G$11-Settings!$F$11))))</f>
        <v/>
      </c>
      <c r="AC287" s="18" t="str">
        <f>IF(OR($B287="",U287=""),"",MAX(0,MIN(100,100*(Settings!$G$12-U287)/(Settings!$G$12-Settings!$F$12))))</f>
        <v/>
      </c>
      <c r="AD287" s="18" t="str">
        <f>IF(OR($B287="",V287=""),"",MAX(0,MIN(100,100*(Settings!$G$13-V287)/(Settings!$G$13-Settings!$F$13))))</f>
        <v/>
      </c>
      <c r="AE287" s="17" t="str">
        <f>IF($B287="","",IF((IF(ISNUMBER(W287),Settings!$H$6,0)+IF(ISNUMBER(X287),Settings!$H$7,0)+IF(ISNUMBER(Y287),Settings!$H$8,0)+IF(ISNUMBER(Z287),Settings!$H$9,0)+IF(ISNUMBER(AA287),Settings!$H$10,0)+IF(ISNUMBER(AB287),Settings!$H$11,0)+IF(ISNUMBER(AC287),Settings!$H$12,0)+IF(ISNUMBER(AD287),Settings!$H$13,0))=0,"",ROUND((IF(ISNUMBER(W287),W287*Settings!$H$6,0)+IF(ISNUMBER(X287),X287*Settings!$H$7,0)+IF(ISNUMBER(Y287),Y287*Settings!$H$8,0)+IF(ISNUMBER(Z287),Z287*Settings!$H$9,0)+IF(ISNUMBER(AA287),AA287*Settings!$H$10,0)+IF(ISNUMBER(AB287),AB287*Settings!$H$11,0)+IF(ISNUMBER(AC287),AC287*Settings!$H$12,0)+IF(ISNUMBER(AD287),AD287*Settings!$H$13,0))/(IF(ISNUMBER(W287),Settings!$H$6,0)+IF(ISNUMBER(X287),Settings!$H$7,0)+IF(ISNUMBER(Y287),Settings!$H$8,0)+IF(ISNUMBER(Z287),Settings!$H$9,0)+IF(ISNUMBER(AA287),Settings!$H$10,0)+IF(ISNUMBER(AB287),Settings!$H$11,0)+IF(ISNUMBER(AC287),Settings!$H$12,0)+IF(ISNUMBER(AD287),Settings!$H$13,0)),0)))</f>
        <v/>
      </c>
      <c r="AF287" s="16" t="str">
        <f>IF(AE287="","",IF(AE287&gt;=Settings!$D$18,"Green",IF(AE287&gt;=Settings!$D$19,"Amber","Red")))</f>
        <v/>
      </c>
      <c r="AG287" s="18" t="str">
        <f t="shared" si="33"/>
        <v/>
      </c>
      <c r="AH287" s="19" t="str">
        <f t="shared" si="34"/>
        <v/>
      </c>
      <c r="AI287" s="25"/>
    </row>
    <row r="288" spans="1:35" x14ac:dyDescent="0.2">
      <c r="A288" s="12"/>
      <c r="B288" s="30"/>
      <c r="C288" s="16" t="str">
        <f>IF($B288="","",IFERROR(INDEX(Settings!$D$24:$D$48,MATCH($B288,Settings!$C$24:$C$48,0)),""))</f>
        <v/>
      </c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20" t="str">
        <f t="shared" si="28"/>
        <v/>
      </c>
      <c r="S288" s="21" t="str">
        <f t="shared" si="29"/>
        <v/>
      </c>
      <c r="T288" s="21" t="str">
        <f t="shared" si="30"/>
        <v/>
      </c>
      <c r="U288" s="20" t="str">
        <f t="shared" si="31"/>
        <v/>
      </c>
      <c r="V288" s="20" t="str">
        <f t="shared" si="32"/>
        <v/>
      </c>
      <c r="W288" s="18" t="str">
        <f>IF(OR($B288="",E288=""),"",MAX(0,MIN(100,100*(Settings!$G$6-E288)/(Settings!$G$6-Settings!$F$6))))</f>
        <v/>
      </c>
      <c r="X288" s="18" t="str">
        <f>IF(OR($B288="",R288=""),"",MAX(0,MIN(100,100*(Settings!$G$7-R288)/(Settings!$G$7-Settings!$F$7))))</f>
        <v/>
      </c>
      <c r="Y288" s="18" t="str">
        <f>IF(OR($B288="",S288=""),"",MAX(0,MIN(100,100*(Settings!$G$8-S288)/(Settings!$G$8-Settings!$F$8))))</f>
        <v/>
      </c>
      <c r="Z288" s="18" t="str">
        <f>IF(OR($B288="",T288=""),"",MAX(0,MIN(100,100*(Settings!$G$9-T288)/(Settings!$G$9-Settings!$F$9))))</f>
        <v/>
      </c>
      <c r="AA288" s="18" t="str">
        <f>IF(OR($B288="",J288=""),"",MAX(0,MIN(100,100*(Settings!$G$10-J288)/(Settings!$G$10-Settings!$F$10))))</f>
        <v/>
      </c>
      <c r="AB288" s="18" t="str">
        <f>IF(OR($B288="",K288=""),"",MAX(0,MIN(100,100*(Settings!$G$11-K288)/(Settings!$G$11-Settings!$F$11))))</f>
        <v/>
      </c>
      <c r="AC288" s="18" t="str">
        <f>IF(OR($B288="",U288=""),"",MAX(0,MIN(100,100*(Settings!$G$12-U288)/(Settings!$G$12-Settings!$F$12))))</f>
        <v/>
      </c>
      <c r="AD288" s="18" t="str">
        <f>IF(OR($B288="",V288=""),"",MAX(0,MIN(100,100*(Settings!$G$13-V288)/(Settings!$G$13-Settings!$F$13))))</f>
        <v/>
      </c>
      <c r="AE288" s="17" t="str">
        <f>IF($B288="","",IF((IF(ISNUMBER(W288),Settings!$H$6,0)+IF(ISNUMBER(X288),Settings!$H$7,0)+IF(ISNUMBER(Y288),Settings!$H$8,0)+IF(ISNUMBER(Z288),Settings!$H$9,0)+IF(ISNUMBER(AA288),Settings!$H$10,0)+IF(ISNUMBER(AB288),Settings!$H$11,0)+IF(ISNUMBER(AC288),Settings!$H$12,0)+IF(ISNUMBER(AD288),Settings!$H$13,0))=0,"",ROUND((IF(ISNUMBER(W288),W288*Settings!$H$6,0)+IF(ISNUMBER(X288),X288*Settings!$H$7,0)+IF(ISNUMBER(Y288),Y288*Settings!$H$8,0)+IF(ISNUMBER(Z288),Z288*Settings!$H$9,0)+IF(ISNUMBER(AA288),AA288*Settings!$H$10,0)+IF(ISNUMBER(AB288),AB288*Settings!$H$11,0)+IF(ISNUMBER(AC288),AC288*Settings!$H$12,0)+IF(ISNUMBER(AD288),AD288*Settings!$H$13,0))/(IF(ISNUMBER(W288),Settings!$H$6,0)+IF(ISNUMBER(X288),Settings!$H$7,0)+IF(ISNUMBER(Y288),Settings!$H$8,0)+IF(ISNUMBER(Z288),Settings!$H$9,0)+IF(ISNUMBER(AA288),Settings!$H$10,0)+IF(ISNUMBER(AB288),Settings!$H$11,0)+IF(ISNUMBER(AC288),Settings!$H$12,0)+IF(ISNUMBER(AD288),Settings!$H$13,0)),0)))</f>
        <v/>
      </c>
      <c r="AF288" s="16" t="str">
        <f>IF(AE288="","",IF(AE288&gt;=Settings!$D$18,"Green",IF(AE288&gt;=Settings!$D$19,"Amber","Red")))</f>
        <v/>
      </c>
      <c r="AG288" s="18" t="str">
        <f t="shared" si="33"/>
        <v/>
      </c>
      <c r="AH288" s="19" t="str">
        <f t="shared" si="34"/>
        <v/>
      </c>
      <c r="AI288" s="25"/>
    </row>
    <row r="289" spans="1:35" x14ac:dyDescent="0.2">
      <c r="A289" s="12"/>
      <c r="B289" s="30"/>
      <c r="C289" s="16" t="str">
        <f>IF($B289="","",IFERROR(INDEX(Settings!$D$24:$D$48,MATCH($B289,Settings!$C$24:$C$48,0)),""))</f>
        <v/>
      </c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20" t="str">
        <f t="shared" si="28"/>
        <v/>
      </c>
      <c r="S289" s="21" t="str">
        <f t="shared" si="29"/>
        <v/>
      </c>
      <c r="T289" s="21" t="str">
        <f t="shared" si="30"/>
        <v/>
      </c>
      <c r="U289" s="20" t="str">
        <f t="shared" si="31"/>
        <v/>
      </c>
      <c r="V289" s="20" t="str">
        <f t="shared" si="32"/>
        <v/>
      </c>
      <c r="W289" s="18" t="str">
        <f>IF(OR($B289="",E289=""),"",MAX(0,MIN(100,100*(Settings!$G$6-E289)/(Settings!$G$6-Settings!$F$6))))</f>
        <v/>
      </c>
      <c r="X289" s="18" t="str">
        <f>IF(OR($B289="",R289=""),"",MAX(0,MIN(100,100*(Settings!$G$7-R289)/(Settings!$G$7-Settings!$F$7))))</f>
        <v/>
      </c>
      <c r="Y289" s="18" t="str">
        <f>IF(OR($B289="",S289=""),"",MAX(0,MIN(100,100*(Settings!$G$8-S289)/(Settings!$G$8-Settings!$F$8))))</f>
        <v/>
      </c>
      <c r="Z289" s="18" t="str">
        <f>IF(OR($B289="",T289=""),"",MAX(0,MIN(100,100*(Settings!$G$9-T289)/(Settings!$G$9-Settings!$F$9))))</f>
        <v/>
      </c>
      <c r="AA289" s="18" t="str">
        <f>IF(OR($B289="",J289=""),"",MAX(0,MIN(100,100*(Settings!$G$10-J289)/(Settings!$G$10-Settings!$F$10))))</f>
        <v/>
      </c>
      <c r="AB289" s="18" t="str">
        <f>IF(OR($B289="",K289=""),"",MAX(0,MIN(100,100*(Settings!$G$11-K289)/(Settings!$G$11-Settings!$F$11))))</f>
        <v/>
      </c>
      <c r="AC289" s="18" t="str">
        <f>IF(OR($B289="",U289=""),"",MAX(0,MIN(100,100*(Settings!$G$12-U289)/(Settings!$G$12-Settings!$F$12))))</f>
        <v/>
      </c>
      <c r="AD289" s="18" t="str">
        <f>IF(OR($B289="",V289=""),"",MAX(0,MIN(100,100*(Settings!$G$13-V289)/(Settings!$G$13-Settings!$F$13))))</f>
        <v/>
      </c>
      <c r="AE289" s="17" t="str">
        <f>IF($B289="","",IF((IF(ISNUMBER(W289),Settings!$H$6,0)+IF(ISNUMBER(X289),Settings!$H$7,0)+IF(ISNUMBER(Y289),Settings!$H$8,0)+IF(ISNUMBER(Z289),Settings!$H$9,0)+IF(ISNUMBER(AA289),Settings!$H$10,0)+IF(ISNUMBER(AB289),Settings!$H$11,0)+IF(ISNUMBER(AC289),Settings!$H$12,0)+IF(ISNUMBER(AD289),Settings!$H$13,0))=0,"",ROUND((IF(ISNUMBER(W289),W289*Settings!$H$6,0)+IF(ISNUMBER(X289),X289*Settings!$H$7,0)+IF(ISNUMBER(Y289),Y289*Settings!$H$8,0)+IF(ISNUMBER(Z289),Z289*Settings!$H$9,0)+IF(ISNUMBER(AA289),AA289*Settings!$H$10,0)+IF(ISNUMBER(AB289),AB289*Settings!$H$11,0)+IF(ISNUMBER(AC289),AC289*Settings!$H$12,0)+IF(ISNUMBER(AD289),AD289*Settings!$H$13,0))/(IF(ISNUMBER(W289),Settings!$H$6,0)+IF(ISNUMBER(X289),Settings!$H$7,0)+IF(ISNUMBER(Y289),Settings!$H$8,0)+IF(ISNUMBER(Z289),Settings!$H$9,0)+IF(ISNUMBER(AA289),Settings!$H$10,0)+IF(ISNUMBER(AB289),Settings!$H$11,0)+IF(ISNUMBER(AC289),Settings!$H$12,0)+IF(ISNUMBER(AD289),Settings!$H$13,0)),0)))</f>
        <v/>
      </c>
      <c r="AF289" s="16" t="str">
        <f>IF(AE289="","",IF(AE289&gt;=Settings!$D$18,"Green",IF(AE289&gt;=Settings!$D$19,"Amber","Red")))</f>
        <v/>
      </c>
      <c r="AG289" s="18" t="str">
        <f t="shared" si="33"/>
        <v/>
      </c>
      <c r="AH289" s="19" t="str">
        <f t="shared" si="34"/>
        <v/>
      </c>
      <c r="AI289" s="25"/>
    </row>
    <row r="290" spans="1:35" x14ac:dyDescent="0.2">
      <c r="A290" s="12"/>
      <c r="B290" s="30"/>
      <c r="C290" s="16" t="str">
        <f>IF($B290="","",IFERROR(INDEX(Settings!$D$24:$D$48,MATCH($B290,Settings!$C$24:$C$48,0)),""))</f>
        <v/>
      </c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20" t="str">
        <f t="shared" si="28"/>
        <v/>
      </c>
      <c r="S290" s="21" t="str">
        <f t="shared" si="29"/>
        <v/>
      </c>
      <c r="T290" s="21" t="str">
        <f t="shared" si="30"/>
        <v/>
      </c>
      <c r="U290" s="20" t="str">
        <f t="shared" si="31"/>
        <v/>
      </c>
      <c r="V290" s="20" t="str">
        <f t="shared" si="32"/>
        <v/>
      </c>
      <c r="W290" s="18" t="str">
        <f>IF(OR($B290="",E290=""),"",MAX(0,MIN(100,100*(Settings!$G$6-E290)/(Settings!$G$6-Settings!$F$6))))</f>
        <v/>
      </c>
      <c r="X290" s="18" t="str">
        <f>IF(OR($B290="",R290=""),"",MAX(0,MIN(100,100*(Settings!$G$7-R290)/(Settings!$G$7-Settings!$F$7))))</f>
        <v/>
      </c>
      <c r="Y290" s="18" t="str">
        <f>IF(OR($B290="",S290=""),"",MAX(0,MIN(100,100*(Settings!$G$8-S290)/(Settings!$G$8-Settings!$F$8))))</f>
        <v/>
      </c>
      <c r="Z290" s="18" t="str">
        <f>IF(OR($B290="",T290=""),"",MAX(0,MIN(100,100*(Settings!$G$9-T290)/(Settings!$G$9-Settings!$F$9))))</f>
        <v/>
      </c>
      <c r="AA290" s="18" t="str">
        <f>IF(OR($B290="",J290=""),"",MAX(0,MIN(100,100*(Settings!$G$10-J290)/(Settings!$G$10-Settings!$F$10))))</f>
        <v/>
      </c>
      <c r="AB290" s="18" t="str">
        <f>IF(OR($B290="",K290=""),"",MAX(0,MIN(100,100*(Settings!$G$11-K290)/(Settings!$G$11-Settings!$F$11))))</f>
        <v/>
      </c>
      <c r="AC290" s="18" t="str">
        <f>IF(OR($B290="",U290=""),"",MAX(0,MIN(100,100*(Settings!$G$12-U290)/(Settings!$G$12-Settings!$F$12))))</f>
        <v/>
      </c>
      <c r="AD290" s="18" t="str">
        <f>IF(OR($B290="",V290=""),"",MAX(0,MIN(100,100*(Settings!$G$13-V290)/(Settings!$G$13-Settings!$F$13))))</f>
        <v/>
      </c>
      <c r="AE290" s="17" t="str">
        <f>IF($B290="","",IF((IF(ISNUMBER(W290),Settings!$H$6,0)+IF(ISNUMBER(X290),Settings!$H$7,0)+IF(ISNUMBER(Y290),Settings!$H$8,0)+IF(ISNUMBER(Z290),Settings!$H$9,0)+IF(ISNUMBER(AA290),Settings!$H$10,0)+IF(ISNUMBER(AB290),Settings!$H$11,0)+IF(ISNUMBER(AC290),Settings!$H$12,0)+IF(ISNUMBER(AD290),Settings!$H$13,0))=0,"",ROUND((IF(ISNUMBER(W290),W290*Settings!$H$6,0)+IF(ISNUMBER(X290),X290*Settings!$H$7,0)+IF(ISNUMBER(Y290),Y290*Settings!$H$8,0)+IF(ISNUMBER(Z290),Z290*Settings!$H$9,0)+IF(ISNUMBER(AA290),AA290*Settings!$H$10,0)+IF(ISNUMBER(AB290),AB290*Settings!$H$11,0)+IF(ISNUMBER(AC290),AC290*Settings!$H$12,0)+IF(ISNUMBER(AD290),AD290*Settings!$H$13,0))/(IF(ISNUMBER(W290),Settings!$H$6,0)+IF(ISNUMBER(X290),Settings!$H$7,0)+IF(ISNUMBER(Y290),Settings!$H$8,0)+IF(ISNUMBER(Z290),Settings!$H$9,0)+IF(ISNUMBER(AA290),Settings!$H$10,0)+IF(ISNUMBER(AB290),Settings!$H$11,0)+IF(ISNUMBER(AC290),Settings!$H$12,0)+IF(ISNUMBER(AD290),Settings!$H$13,0)),0)))</f>
        <v/>
      </c>
      <c r="AF290" s="16" t="str">
        <f>IF(AE290="","",IF(AE290&gt;=Settings!$D$18,"Green",IF(AE290&gt;=Settings!$D$19,"Amber","Red")))</f>
        <v/>
      </c>
      <c r="AG290" s="18" t="str">
        <f t="shared" si="33"/>
        <v/>
      </c>
      <c r="AH290" s="19" t="str">
        <f t="shared" si="34"/>
        <v/>
      </c>
      <c r="AI290" s="25"/>
    </row>
    <row r="291" spans="1:35" x14ac:dyDescent="0.2">
      <c r="A291" s="12"/>
      <c r="B291" s="30"/>
      <c r="C291" s="16" t="str">
        <f>IF($B291="","",IFERROR(INDEX(Settings!$D$24:$D$48,MATCH($B291,Settings!$C$24:$C$48,0)),""))</f>
        <v/>
      </c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20" t="str">
        <f t="shared" si="28"/>
        <v/>
      </c>
      <c r="S291" s="21" t="str">
        <f t="shared" si="29"/>
        <v/>
      </c>
      <c r="T291" s="21" t="str">
        <f t="shared" si="30"/>
        <v/>
      </c>
      <c r="U291" s="20" t="str">
        <f t="shared" si="31"/>
        <v/>
      </c>
      <c r="V291" s="20" t="str">
        <f t="shared" si="32"/>
        <v/>
      </c>
      <c r="W291" s="18" t="str">
        <f>IF(OR($B291="",E291=""),"",MAX(0,MIN(100,100*(Settings!$G$6-E291)/(Settings!$G$6-Settings!$F$6))))</f>
        <v/>
      </c>
      <c r="X291" s="18" t="str">
        <f>IF(OR($B291="",R291=""),"",MAX(0,MIN(100,100*(Settings!$G$7-R291)/(Settings!$G$7-Settings!$F$7))))</f>
        <v/>
      </c>
      <c r="Y291" s="18" t="str">
        <f>IF(OR($B291="",S291=""),"",MAX(0,MIN(100,100*(Settings!$G$8-S291)/(Settings!$G$8-Settings!$F$8))))</f>
        <v/>
      </c>
      <c r="Z291" s="18" t="str">
        <f>IF(OR($B291="",T291=""),"",MAX(0,MIN(100,100*(Settings!$G$9-T291)/(Settings!$G$9-Settings!$F$9))))</f>
        <v/>
      </c>
      <c r="AA291" s="18" t="str">
        <f>IF(OR($B291="",J291=""),"",MAX(0,MIN(100,100*(Settings!$G$10-J291)/(Settings!$G$10-Settings!$F$10))))</f>
        <v/>
      </c>
      <c r="AB291" s="18" t="str">
        <f>IF(OR($B291="",K291=""),"",MAX(0,MIN(100,100*(Settings!$G$11-K291)/(Settings!$G$11-Settings!$F$11))))</f>
        <v/>
      </c>
      <c r="AC291" s="18" t="str">
        <f>IF(OR($B291="",U291=""),"",MAX(0,MIN(100,100*(Settings!$G$12-U291)/(Settings!$G$12-Settings!$F$12))))</f>
        <v/>
      </c>
      <c r="AD291" s="18" t="str">
        <f>IF(OR($B291="",V291=""),"",MAX(0,MIN(100,100*(Settings!$G$13-V291)/(Settings!$G$13-Settings!$F$13))))</f>
        <v/>
      </c>
      <c r="AE291" s="17" t="str">
        <f>IF($B291="","",IF((IF(ISNUMBER(W291),Settings!$H$6,0)+IF(ISNUMBER(X291),Settings!$H$7,0)+IF(ISNUMBER(Y291),Settings!$H$8,0)+IF(ISNUMBER(Z291),Settings!$H$9,0)+IF(ISNUMBER(AA291),Settings!$H$10,0)+IF(ISNUMBER(AB291),Settings!$H$11,0)+IF(ISNUMBER(AC291),Settings!$H$12,0)+IF(ISNUMBER(AD291),Settings!$H$13,0))=0,"",ROUND((IF(ISNUMBER(W291),W291*Settings!$H$6,0)+IF(ISNUMBER(X291),X291*Settings!$H$7,0)+IF(ISNUMBER(Y291),Y291*Settings!$H$8,0)+IF(ISNUMBER(Z291),Z291*Settings!$H$9,0)+IF(ISNUMBER(AA291),AA291*Settings!$H$10,0)+IF(ISNUMBER(AB291),AB291*Settings!$H$11,0)+IF(ISNUMBER(AC291),AC291*Settings!$H$12,0)+IF(ISNUMBER(AD291),AD291*Settings!$H$13,0))/(IF(ISNUMBER(W291),Settings!$H$6,0)+IF(ISNUMBER(X291),Settings!$H$7,0)+IF(ISNUMBER(Y291),Settings!$H$8,0)+IF(ISNUMBER(Z291),Settings!$H$9,0)+IF(ISNUMBER(AA291),Settings!$H$10,0)+IF(ISNUMBER(AB291),Settings!$H$11,0)+IF(ISNUMBER(AC291),Settings!$H$12,0)+IF(ISNUMBER(AD291),Settings!$H$13,0)),0)))</f>
        <v/>
      </c>
      <c r="AF291" s="16" t="str">
        <f>IF(AE291="","",IF(AE291&gt;=Settings!$D$18,"Green",IF(AE291&gt;=Settings!$D$19,"Amber","Red")))</f>
        <v/>
      </c>
      <c r="AG291" s="18" t="str">
        <f t="shared" si="33"/>
        <v/>
      </c>
      <c r="AH291" s="19" t="str">
        <f t="shared" si="34"/>
        <v/>
      </c>
      <c r="AI291" s="25"/>
    </row>
    <row r="292" spans="1:35" x14ac:dyDescent="0.2">
      <c r="A292" s="12"/>
      <c r="B292" s="30"/>
      <c r="C292" s="16" t="str">
        <f>IF($B292="","",IFERROR(INDEX(Settings!$D$24:$D$48,MATCH($B292,Settings!$C$24:$C$48,0)),""))</f>
        <v/>
      </c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20" t="str">
        <f t="shared" si="28"/>
        <v/>
      </c>
      <c r="S292" s="21" t="str">
        <f t="shared" si="29"/>
        <v/>
      </c>
      <c r="T292" s="21" t="str">
        <f t="shared" si="30"/>
        <v/>
      </c>
      <c r="U292" s="20" t="str">
        <f t="shared" si="31"/>
        <v/>
      </c>
      <c r="V292" s="20" t="str">
        <f t="shared" si="32"/>
        <v/>
      </c>
      <c r="W292" s="18" t="str">
        <f>IF(OR($B292="",E292=""),"",MAX(0,MIN(100,100*(Settings!$G$6-E292)/(Settings!$G$6-Settings!$F$6))))</f>
        <v/>
      </c>
      <c r="X292" s="18" t="str">
        <f>IF(OR($B292="",R292=""),"",MAX(0,MIN(100,100*(Settings!$G$7-R292)/(Settings!$G$7-Settings!$F$7))))</f>
        <v/>
      </c>
      <c r="Y292" s="18" t="str">
        <f>IF(OR($B292="",S292=""),"",MAX(0,MIN(100,100*(Settings!$G$8-S292)/(Settings!$G$8-Settings!$F$8))))</f>
        <v/>
      </c>
      <c r="Z292" s="18" t="str">
        <f>IF(OR($B292="",T292=""),"",MAX(0,MIN(100,100*(Settings!$G$9-T292)/(Settings!$G$9-Settings!$F$9))))</f>
        <v/>
      </c>
      <c r="AA292" s="18" t="str">
        <f>IF(OR($B292="",J292=""),"",MAX(0,MIN(100,100*(Settings!$G$10-J292)/(Settings!$G$10-Settings!$F$10))))</f>
        <v/>
      </c>
      <c r="AB292" s="18" t="str">
        <f>IF(OR($B292="",K292=""),"",MAX(0,MIN(100,100*(Settings!$G$11-K292)/(Settings!$G$11-Settings!$F$11))))</f>
        <v/>
      </c>
      <c r="AC292" s="18" t="str">
        <f>IF(OR($B292="",U292=""),"",MAX(0,MIN(100,100*(Settings!$G$12-U292)/(Settings!$G$12-Settings!$F$12))))</f>
        <v/>
      </c>
      <c r="AD292" s="18" t="str">
        <f>IF(OR($B292="",V292=""),"",MAX(0,MIN(100,100*(Settings!$G$13-V292)/(Settings!$G$13-Settings!$F$13))))</f>
        <v/>
      </c>
      <c r="AE292" s="17" t="str">
        <f>IF($B292="","",IF((IF(ISNUMBER(W292),Settings!$H$6,0)+IF(ISNUMBER(X292),Settings!$H$7,0)+IF(ISNUMBER(Y292),Settings!$H$8,0)+IF(ISNUMBER(Z292),Settings!$H$9,0)+IF(ISNUMBER(AA292),Settings!$H$10,0)+IF(ISNUMBER(AB292),Settings!$H$11,0)+IF(ISNUMBER(AC292),Settings!$H$12,0)+IF(ISNUMBER(AD292),Settings!$H$13,0))=0,"",ROUND((IF(ISNUMBER(W292),W292*Settings!$H$6,0)+IF(ISNUMBER(X292),X292*Settings!$H$7,0)+IF(ISNUMBER(Y292),Y292*Settings!$H$8,0)+IF(ISNUMBER(Z292),Z292*Settings!$H$9,0)+IF(ISNUMBER(AA292),AA292*Settings!$H$10,0)+IF(ISNUMBER(AB292),AB292*Settings!$H$11,0)+IF(ISNUMBER(AC292),AC292*Settings!$H$12,0)+IF(ISNUMBER(AD292),AD292*Settings!$H$13,0))/(IF(ISNUMBER(W292),Settings!$H$6,0)+IF(ISNUMBER(X292),Settings!$H$7,0)+IF(ISNUMBER(Y292),Settings!$H$8,0)+IF(ISNUMBER(Z292),Settings!$H$9,0)+IF(ISNUMBER(AA292),Settings!$H$10,0)+IF(ISNUMBER(AB292),Settings!$H$11,0)+IF(ISNUMBER(AC292),Settings!$H$12,0)+IF(ISNUMBER(AD292),Settings!$H$13,0)),0)))</f>
        <v/>
      </c>
      <c r="AF292" s="16" t="str">
        <f>IF(AE292="","",IF(AE292&gt;=Settings!$D$18,"Green",IF(AE292&gt;=Settings!$D$19,"Amber","Red")))</f>
        <v/>
      </c>
      <c r="AG292" s="18" t="str">
        <f t="shared" si="33"/>
        <v/>
      </c>
      <c r="AH292" s="19" t="str">
        <f t="shared" si="34"/>
        <v/>
      </c>
      <c r="AI292" s="25"/>
    </row>
    <row r="293" spans="1:35" x14ac:dyDescent="0.2">
      <c r="A293" s="12"/>
      <c r="B293" s="30"/>
      <c r="C293" s="16" t="str">
        <f>IF($B293="","",IFERROR(INDEX(Settings!$D$24:$D$48,MATCH($B293,Settings!$C$24:$C$48,0)),""))</f>
        <v/>
      </c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20" t="str">
        <f t="shared" si="28"/>
        <v/>
      </c>
      <c r="S293" s="21" t="str">
        <f t="shared" si="29"/>
        <v/>
      </c>
      <c r="T293" s="21" t="str">
        <f t="shared" si="30"/>
        <v/>
      </c>
      <c r="U293" s="20" t="str">
        <f t="shared" si="31"/>
        <v/>
      </c>
      <c r="V293" s="20" t="str">
        <f t="shared" si="32"/>
        <v/>
      </c>
      <c r="W293" s="18" t="str">
        <f>IF(OR($B293="",E293=""),"",MAX(0,MIN(100,100*(Settings!$G$6-E293)/(Settings!$G$6-Settings!$F$6))))</f>
        <v/>
      </c>
      <c r="X293" s="18" t="str">
        <f>IF(OR($B293="",R293=""),"",MAX(0,MIN(100,100*(Settings!$G$7-R293)/(Settings!$G$7-Settings!$F$7))))</f>
        <v/>
      </c>
      <c r="Y293" s="18" t="str">
        <f>IF(OR($B293="",S293=""),"",MAX(0,MIN(100,100*(Settings!$G$8-S293)/(Settings!$G$8-Settings!$F$8))))</f>
        <v/>
      </c>
      <c r="Z293" s="18" t="str">
        <f>IF(OR($B293="",T293=""),"",MAX(0,MIN(100,100*(Settings!$G$9-T293)/(Settings!$G$9-Settings!$F$9))))</f>
        <v/>
      </c>
      <c r="AA293" s="18" t="str">
        <f>IF(OR($B293="",J293=""),"",MAX(0,MIN(100,100*(Settings!$G$10-J293)/(Settings!$G$10-Settings!$F$10))))</f>
        <v/>
      </c>
      <c r="AB293" s="18" t="str">
        <f>IF(OR($B293="",K293=""),"",MAX(0,MIN(100,100*(Settings!$G$11-K293)/(Settings!$G$11-Settings!$F$11))))</f>
        <v/>
      </c>
      <c r="AC293" s="18" t="str">
        <f>IF(OR($B293="",U293=""),"",MAX(0,MIN(100,100*(Settings!$G$12-U293)/(Settings!$G$12-Settings!$F$12))))</f>
        <v/>
      </c>
      <c r="AD293" s="18" t="str">
        <f>IF(OR($B293="",V293=""),"",MAX(0,MIN(100,100*(Settings!$G$13-V293)/(Settings!$G$13-Settings!$F$13))))</f>
        <v/>
      </c>
      <c r="AE293" s="17" t="str">
        <f>IF($B293="","",IF((IF(ISNUMBER(W293),Settings!$H$6,0)+IF(ISNUMBER(X293),Settings!$H$7,0)+IF(ISNUMBER(Y293),Settings!$H$8,0)+IF(ISNUMBER(Z293),Settings!$H$9,0)+IF(ISNUMBER(AA293),Settings!$H$10,0)+IF(ISNUMBER(AB293),Settings!$H$11,0)+IF(ISNUMBER(AC293),Settings!$H$12,0)+IF(ISNUMBER(AD293),Settings!$H$13,0))=0,"",ROUND((IF(ISNUMBER(W293),W293*Settings!$H$6,0)+IF(ISNUMBER(X293),X293*Settings!$H$7,0)+IF(ISNUMBER(Y293),Y293*Settings!$H$8,0)+IF(ISNUMBER(Z293),Z293*Settings!$H$9,0)+IF(ISNUMBER(AA293),AA293*Settings!$H$10,0)+IF(ISNUMBER(AB293),AB293*Settings!$H$11,0)+IF(ISNUMBER(AC293),AC293*Settings!$H$12,0)+IF(ISNUMBER(AD293),AD293*Settings!$H$13,0))/(IF(ISNUMBER(W293),Settings!$H$6,0)+IF(ISNUMBER(X293),Settings!$H$7,0)+IF(ISNUMBER(Y293),Settings!$H$8,0)+IF(ISNUMBER(Z293),Settings!$H$9,0)+IF(ISNUMBER(AA293),Settings!$H$10,0)+IF(ISNUMBER(AB293),Settings!$H$11,0)+IF(ISNUMBER(AC293),Settings!$H$12,0)+IF(ISNUMBER(AD293),Settings!$H$13,0)),0)))</f>
        <v/>
      </c>
      <c r="AF293" s="16" t="str">
        <f>IF(AE293="","",IF(AE293&gt;=Settings!$D$18,"Green",IF(AE293&gt;=Settings!$D$19,"Amber","Red")))</f>
        <v/>
      </c>
      <c r="AG293" s="18" t="str">
        <f t="shared" si="33"/>
        <v/>
      </c>
      <c r="AH293" s="19" t="str">
        <f t="shared" si="34"/>
        <v/>
      </c>
      <c r="AI293" s="25"/>
    </row>
    <row r="294" spans="1:35" x14ac:dyDescent="0.2">
      <c r="A294" s="12"/>
      <c r="B294" s="30"/>
      <c r="C294" s="16" t="str">
        <f>IF($B294="","",IFERROR(INDEX(Settings!$D$24:$D$48,MATCH($B294,Settings!$C$24:$C$48,0)),""))</f>
        <v/>
      </c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20" t="str">
        <f t="shared" si="28"/>
        <v/>
      </c>
      <c r="S294" s="21" t="str">
        <f t="shared" si="29"/>
        <v/>
      </c>
      <c r="T294" s="21" t="str">
        <f t="shared" si="30"/>
        <v/>
      </c>
      <c r="U294" s="20" t="str">
        <f t="shared" si="31"/>
        <v/>
      </c>
      <c r="V294" s="20" t="str">
        <f t="shared" si="32"/>
        <v/>
      </c>
      <c r="W294" s="18" t="str">
        <f>IF(OR($B294="",E294=""),"",MAX(0,MIN(100,100*(Settings!$G$6-E294)/(Settings!$G$6-Settings!$F$6))))</f>
        <v/>
      </c>
      <c r="X294" s="18" t="str">
        <f>IF(OR($B294="",R294=""),"",MAX(0,MIN(100,100*(Settings!$G$7-R294)/(Settings!$G$7-Settings!$F$7))))</f>
        <v/>
      </c>
      <c r="Y294" s="18" t="str">
        <f>IF(OR($B294="",S294=""),"",MAX(0,MIN(100,100*(Settings!$G$8-S294)/(Settings!$G$8-Settings!$F$8))))</f>
        <v/>
      </c>
      <c r="Z294" s="18" t="str">
        <f>IF(OR($B294="",T294=""),"",MAX(0,MIN(100,100*(Settings!$G$9-T294)/(Settings!$G$9-Settings!$F$9))))</f>
        <v/>
      </c>
      <c r="AA294" s="18" t="str">
        <f>IF(OR($B294="",J294=""),"",MAX(0,MIN(100,100*(Settings!$G$10-J294)/(Settings!$G$10-Settings!$F$10))))</f>
        <v/>
      </c>
      <c r="AB294" s="18" t="str">
        <f>IF(OR($B294="",K294=""),"",MAX(0,MIN(100,100*(Settings!$G$11-K294)/(Settings!$G$11-Settings!$F$11))))</f>
        <v/>
      </c>
      <c r="AC294" s="18" t="str">
        <f>IF(OR($B294="",U294=""),"",MAX(0,MIN(100,100*(Settings!$G$12-U294)/(Settings!$G$12-Settings!$F$12))))</f>
        <v/>
      </c>
      <c r="AD294" s="18" t="str">
        <f>IF(OR($B294="",V294=""),"",MAX(0,MIN(100,100*(Settings!$G$13-V294)/(Settings!$G$13-Settings!$F$13))))</f>
        <v/>
      </c>
      <c r="AE294" s="17" t="str">
        <f>IF($B294="","",IF((IF(ISNUMBER(W294),Settings!$H$6,0)+IF(ISNUMBER(X294),Settings!$H$7,0)+IF(ISNUMBER(Y294),Settings!$H$8,0)+IF(ISNUMBER(Z294),Settings!$H$9,0)+IF(ISNUMBER(AA294),Settings!$H$10,0)+IF(ISNUMBER(AB294),Settings!$H$11,0)+IF(ISNUMBER(AC294),Settings!$H$12,0)+IF(ISNUMBER(AD294),Settings!$H$13,0))=0,"",ROUND((IF(ISNUMBER(W294),W294*Settings!$H$6,0)+IF(ISNUMBER(X294),X294*Settings!$H$7,0)+IF(ISNUMBER(Y294),Y294*Settings!$H$8,0)+IF(ISNUMBER(Z294),Z294*Settings!$H$9,0)+IF(ISNUMBER(AA294),AA294*Settings!$H$10,0)+IF(ISNUMBER(AB294),AB294*Settings!$H$11,0)+IF(ISNUMBER(AC294),AC294*Settings!$H$12,0)+IF(ISNUMBER(AD294),AD294*Settings!$H$13,0))/(IF(ISNUMBER(W294),Settings!$H$6,0)+IF(ISNUMBER(X294),Settings!$H$7,0)+IF(ISNUMBER(Y294),Settings!$H$8,0)+IF(ISNUMBER(Z294),Settings!$H$9,0)+IF(ISNUMBER(AA294),Settings!$H$10,0)+IF(ISNUMBER(AB294),Settings!$H$11,0)+IF(ISNUMBER(AC294),Settings!$H$12,0)+IF(ISNUMBER(AD294),Settings!$H$13,0)),0)))</f>
        <v/>
      </c>
      <c r="AF294" s="16" t="str">
        <f>IF(AE294="","",IF(AE294&gt;=Settings!$D$18,"Green",IF(AE294&gt;=Settings!$D$19,"Amber","Red")))</f>
        <v/>
      </c>
      <c r="AG294" s="18" t="str">
        <f t="shared" si="33"/>
        <v/>
      </c>
      <c r="AH294" s="19" t="str">
        <f t="shared" si="34"/>
        <v/>
      </c>
      <c r="AI294" s="25"/>
    </row>
    <row r="295" spans="1:35" x14ac:dyDescent="0.2">
      <c r="A295" s="12"/>
      <c r="B295" s="30"/>
      <c r="C295" s="16" t="str">
        <f>IF($B295="","",IFERROR(INDEX(Settings!$D$24:$D$48,MATCH($B295,Settings!$C$24:$C$48,0)),""))</f>
        <v/>
      </c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20" t="str">
        <f t="shared" si="28"/>
        <v/>
      </c>
      <c r="S295" s="21" t="str">
        <f t="shared" si="29"/>
        <v/>
      </c>
      <c r="T295" s="21" t="str">
        <f t="shared" si="30"/>
        <v/>
      </c>
      <c r="U295" s="20" t="str">
        <f t="shared" si="31"/>
        <v/>
      </c>
      <c r="V295" s="20" t="str">
        <f t="shared" si="32"/>
        <v/>
      </c>
      <c r="W295" s="18" t="str">
        <f>IF(OR($B295="",E295=""),"",MAX(0,MIN(100,100*(Settings!$G$6-E295)/(Settings!$G$6-Settings!$F$6))))</f>
        <v/>
      </c>
      <c r="X295" s="18" t="str">
        <f>IF(OR($B295="",R295=""),"",MAX(0,MIN(100,100*(Settings!$G$7-R295)/(Settings!$G$7-Settings!$F$7))))</f>
        <v/>
      </c>
      <c r="Y295" s="18" t="str">
        <f>IF(OR($B295="",S295=""),"",MAX(0,MIN(100,100*(Settings!$G$8-S295)/(Settings!$G$8-Settings!$F$8))))</f>
        <v/>
      </c>
      <c r="Z295" s="18" t="str">
        <f>IF(OR($B295="",T295=""),"",MAX(0,MIN(100,100*(Settings!$G$9-T295)/(Settings!$G$9-Settings!$F$9))))</f>
        <v/>
      </c>
      <c r="AA295" s="18" t="str">
        <f>IF(OR($B295="",J295=""),"",MAX(0,MIN(100,100*(Settings!$G$10-J295)/(Settings!$G$10-Settings!$F$10))))</f>
        <v/>
      </c>
      <c r="AB295" s="18" t="str">
        <f>IF(OR($B295="",K295=""),"",MAX(0,MIN(100,100*(Settings!$G$11-K295)/(Settings!$G$11-Settings!$F$11))))</f>
        <v/>
      </c>
      <c r="AC295" s="18" t="str">
        <f>IF(OR($B295="",U295=""),"",MAX(0,MIN(100,100*(Settings!$G$12-U295)/(Settings!$G$12-Settings!$F$12))))</f>
        <v/>
      </c>
      <c r="AD295" s="18" t="str">
        <f>IF(OR($B295="",V295=""),"",MAX(0,MIN(100,100*(Settings!$G$13-V295)/(Settings!$G$13-Settings!$F$13))))</f>
        <v/>
      </c>
      <c r="AE295" s="17" t="str">
        <f>IF($B295="","",IF((IF(ISNUMBER(W295),Settings!$H$6,0)+IF(ISNUMBER(X295),Settings!$H$7,0)+IF(ISNUMBER(Y295),Settings!$H$8,0)+IF(ISNUMBER(Z295),Settings!$H$9,0)+IF(ISNUMBER(AA295),Settings!$H$10,0)+IF(ISNUMBER(AB295),Settings!$H$11,0)+IF(ISNUMBER(AC295),Settings!$H$12,0)+IF(ISNUMBER(AD295),Settings!$H$13,0))=0,"",ROUND((IF(ISNUMBER(W295),W295*Settings!$H$6,0)+IF(ISNUMBER(X295),X295*Settings!$H$7,0)+IF(ISNUMBER(Y295),Y295*Settings!$H$8,0)+IF(ISNUMBER(Z295),Z295*Settings!$H$9,0)+IF(ISNUMBER(AA295),AA295*Settings!$H$10,0)+IF(ISNUMBER(AB295),AB295*Settings!$H$11,0)+IF(ISNUMBER(AC295),AC295*Settings!$H$12,0)+IF(ISNUMBER(AD295),AD295*Settings!$H$13,0))/(IF(ISNUMBER(W295),Settings!$H$6,0)+IF(ISNUMBER(X295),Settings!$H$7,0)+IF(ISNUMBER(Y295),Settings!$H$8,0)+IF(ISNUMBER(Z295),Settings!$H$9,0)+IF(ISNUMBER(AA295),Settings!$H$10,0)+IF(ISNUMBER(AB295),Settings!$H$11,0)+IF(ISNUMBER(AC295),Settings!$H$12,0)+IF(ISNUMBER(AD295),Settings!$H$13,0)),0)))</f>
        <v/>
      </c>
      <c r="AF295" s="16" t="str">
        <f>IF(AE295="","",IF(AE295&gt;=Settings!$D$18,"Green",IF(AE295&gt;=Settings!$D$19,"Amber","Red")))</f>
        <v/>
      </c>
      <c r="AG295" s="18" t="str">
        <f t="shared" si="33"/>
        <v/>
      </c>
      <c r="AH295" s="19" t="str">
        <f t="shared" si="34"/>
        <v/>
      </c>
      <c r="AI295" s="25"/>
    </row>
    <row r="296" spans="1:35" x14ac:dyDescent="0.2">
      <c r="A296" s="12"/>
      <c r="B296" s="30"/>
      <c r="C296" s="16" t="str">
        <f>IF($B296="","",IFERROR(INDEX(Settings!$D$24:$D$48,MATCH($B296,Settings!$C$24:$C$48,0)),""))</f>
        <v/>
      </c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20" t="str">
        <f t="shared" si="28"/>
        <v/>
      </c>
      <c r="S296" s="21" t="str">
        <f t="shared" si="29"/>
        <v/>
      </c>
      <c r="T296" s="21" t="str">
        <f t="shared" si="30"/>
        <v/>
      </c>
      <c r="U296" s="20" t="str">
        <f t="shared" si="31"/>
        <v/>
      </c>
      <c r="V296" s="20" t="str">
        <f t="shared" si="32"/>
        <v/>
      </c>
      <c r="W296" s="18" t="str">
        <f>IF(OR($B296="",E296=""),"",MAX(0,MIN(100,100*(Settings!$G$6-E296)/(Settings!$G$6-Settings!$F$6))))</f>
        <v/>
      </c>
      <c r="X296" s="18" t="str">
        <f>IF(OR($B296="",R296=""),"",MAX(0,MIN(100,100*(Settings!$G$7-R296)/(Settings!$G$7-Settings!$F$7))))</f>
        <v/>
      </c>
      <c r="Y296" s="18" t="str">
        <f>IF(OR($B296="",S296=""),"",MAX(0,MIN(100,100*(Settings!$G$8-S296)/(Settings!$G$8-Settings!$F$8))))</f>
        <v/>
      </c>
      <c r="Z296" s="18" t="str">
        <f>IF(OR($B296="",T296=""),"",MAX(0,MIN(100,100*(Settings!$G$9-T296)/(Settings!$G$9-Settings!$F$9))))</f>
        <v/>
      </c>
      <c r="AA296" s="18" t="str">
        <f>IF(OR($B296="",J296=""),"",MAX(0,MIN(100,100*(Settings!$G$10-J296)/(Settings!$G$10-Settings!$F$10))))</f>
        <v/>
      </c>
      <c r="AB296" s="18" t="str">
        <f>IF(OR($B296="",K296=""),"",MAX(0,MIN(100,100*(Settings!$G$11-K296)/(Settings!$G$11-Settings!$F$11))))</f>
        <v/>
      </c>
      <c r="AC296" s="18" t="str">
        <f>IF(OR($B296="",U296=""),"",MAX(0,MIN(100,100*(Settings!$G$12-U296)/(Settings!$G$12-Settings!$F$12))))</f>
        <v/>
      </c>
      <c r="AD296" s="18" t="str">
        <f>IF(OR($B296="",V296=""),"",MAX(0,MIN(100,100*(Settings!$G$13-V296)/(Settings!$G$13-Settings!$F$13))))</f>
        <v/>
      </c>
      <c r="AE296" s="17" t="str">
        <f>IF($B296="","",IF((IF(ISNUMBER(W296),Settings!$H$6,0)+IF(ISNUMBER(X296),Settings!$H$7,0)+IF(ISNUMBER(Y296),Settings!$H$8,0)+IF(ISNUMBER(Z296),Settings!$H$9,0)+IF(ISNUMBER(AA296),Settings!$H$10,0)+IF(ISNUMBER(AB296),Settings!$H$11,0)+IF(ISNUMBER(AC296),Settings!$H$12,0)+IF(ISNUMBER(AD296),Settings!$H$13,0))=0,"",ROUND((IF(ISNUMBER(W296),W296*Settings!$H$6,0)+IF(ISNUMBER(X296),X296*Settings!$H$7,0)+IF(ISNUMBER(Y296),Y296*Settings!$H$8,0)+IF(ISNUMBER(Z296),Z296*Settings!$H$9,0)+IF(ISNUMBER(AA296),AA296*Settings!$H$10,0)+IF(ISNUMBER(AB296),AB296*Settings!$H$11,0)+IF(ISNUMBER(AC296),AC296*Settings!$H$12,0)+IF(ISNUMBER(AD296),AD296*Settings!$H$13,0))/(IF(ISNUMBER(W296),Settings!$H$6,0)+IF(ISNUMBER(X296),Settings!$H$7,0)+IF(ISNUMBER(Y296),Settings!$H$8,0)+IF(ISNUMBER(Z296),Settings!$H$9,0)+IF(ISNUMBER(AA296),Settings!$H$10,0)+IF(ISNUMBER(AB296),Settings!$H$11,0)+IF(ISNUMBER(AC296),Settings!$H$12,0)+IF(ISNUMBER(AD296),Settings!$H$13,0)),0)))</f>
        <v/>
      </c>
      <c r="AF296" s="16" t="str">
        <f>IF(AE296="","",IF(AE296&gt;=Settings!$D$18,"Green",IF(AE296&gt;=Settings!$D$19,"Amber","Red")))</f>
        <v/>
      </c>
      <c r="AG296" s="18" t="str">
        <f t="shared" si="33"/>
        <v/>
      </c>
      <c r="AH296" s="19" t="str">
        <f t="shared" si="34"/>
        <v/>
      </c>
      <c r="AI296" s="25"/>
    </row>
    <row r="297" spans="1:35" x14ac:dyDescent="0.2">
      <c r="A297" s="12"/>
      <c r="B297" s="30"/>
      <c r="C297" s="16" t="str">
        <f>IF($B297="","",IFERROR(INDEX(Settings!$D$24:$D$48,MATCH($B297,Settings!$C$24:$C$48,0)),""))</f>
        <v/>
      </c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20" t="str">
        <f t="shared" si="28"/>
        <v/>
      </c>
      <c r="S297" s="21" t="str">
        <f t="shared" si="29"/>
        <v/>
      </c>
      <c r="T297" s="21" t="str">
        <f t="shared" si="30"/>
        <v/>
      </c>
      <c r="U297" s="20" t="str">
        <f t="shared" si="31"/>
        <v/>
      </c>
      <c r="V297" s="20" t="str">
        <f t="shared" si="32"/>
        <v/>
      </c>
      <c r="W297" s="18" t="str">
        <f>IF(OR($B297="",E297=""),"",MAX(0,MIN(100,100*(Settings!$G$6-E297)/(Settings!$G$6-Settings!$F$6))))</f>
        <v/>
      </c>
      <c r="X297" s="18" t="str">
        <f>IF(OR($B297="",R297=""),"",MAX(0,MIN(100,100*(Settings!$G$7-R297)/(Settings!$G$7-Settings!$F$7))))</f>
        <v/>
      </c>
      <c r="Y297" s="18" t="str">
        <f>IF(OR($B297="",S297=""),"",MAX(0,MIN(100,100*(Settings!$G$8-S297)/(Settings!$G$8-Settings!$F$8))))</f>
        <v/>
      </c>
      <c r="Z297" s="18" t="str">
        <f>IF(OR($B297="",T297=""),"",MAX(0,MIN(100,100*(Settings!$G$9-T297)/(Settings!$G$9-Settings!$F$9))))</f>
        <v/>
      </c>
      <c r="AA297" s="18" t="str">
        <f>IF(OR($B297="",J297=""),"",MAX(0,MIN(100,100*(Settings!$G$10-J297)/(Settings!$G$10-Settings!$F$10))))</f>
        <v/>
      </c>
      <c r="AB297" s="18" t="str">
        <f>IF(OR($B297="",K297=""),"",MAX(0,MIN(100,100*(Settings!$G$11-K297)/(Settings!$G$11-Settings!$F$11))))</f>
        <v/>
      </c>
      <c r="AC297" s="18" t="str">
        <f>IF(OR($B297="",U297=""),"",MAX(0,MIN(100,100*(Settings!$G$12-U297)/(Settings!$G$12-Settings!$F$12))))</f>
        <v/>
      </c>
      <c r="AD297" s="18" t="str">
        <f>IF(OR($B297="",V297=""),"",MAX(0,MIN(100,100*(Settings!$G$13-V297)/(Settings!$G$13-Settings!$F$13))))</f>
        <v/>
      </c>
      <c r="AE297" s="17" t="str">
        <f>IF($B297="","",IF((IF(ISNUMBER(W297),Settings!$H$6,0)+IF(ISNUMBER(X297),Settings!$H$7,0)+IF(ISNUMBER(Y297),Settings!$H$8,0)+IF(ISNUMBER(Z297),Settings!$H$9,0)+IF(ISNUMBER(AA297),Settings!$H$10,0)+IF(ISNUMBER(AB297),Settings!$H$11,0)+IF(ISNUMBER(AC297),Settings!$H$12,0)+IF(ISNUMBER(AD297),Settings!$H$13,0))=0,"",ROUND((IF(ISNUMBER(W297),W297*Settings!$H$6,0)+IF(ISNUMBER(X297),X297*Settings!$H$7,0)+IF(ISNUMBER(Y297),Y297*Settings!$H$8,0)+IF(ISNUMBER(Z297),Z297*Settings!$H$9,0)+IF(ISNUMBER(AA297),AA297*Settings!$H$10,0)+IF(ISNUMBER(AB297),AB297*Settings!$H$11,0)+IF(ISNUMBER(AC297),AC297*Settings!$H$12,0)+IF(ISNUMBER(AD297),AD297*Settings!$H$13,0))/(IF(ISNUMBER(W297),Settings!$H$6,0)+IF(ISNUMBER(X297),Settings!$H$7,0)+IF(ISNUMBER(Y297),Settings!$H$8,0)+IF(ISNUMBER(Z297),Settings!$H$9,0)+IF(ISNUMBER(AA297),Settings!$H$10,0)+IF(ISNUMBER(AB297),Settings!$H$11,0)+IF(ISNUMBER(AC297),Settings!$H$12,0)+IF(ISNUMBER(AD297),Settings!$H$13,0)),0)))</f>
        <v/>
      </c>
      <c r="AF297" s="16" t="str">
        <f>IF(AE297="","",IF(AE297&gt;=Settings!$D$18,"Green",IF(AE297&gt;=Settings!$D$19,"Amber","Red")))</f>
        <v/>
      </c>
      <c r="AG297" s="18" t="str">
        <f t="shared" si="33"/>
        <v/>
      </c>
      <c r="AH297" s="19" t="str">
        <f t="shared" si="34"/>
        <v/>
      </c>
      <c r="AI297" s="25"/>
    </row>
    <row r="298" spans="1:35" x14ac:dyDescent="0.2">
      <c r="A298" s="12"/>
      <c r="B298" s="30"/>
      <c r="C298" s="16" t="str">
        <f>IF($B298="","",IFERROR(INDEX(Settings!$D$24:$D$48,MATCH($B298,Settings!$C$24:$C$48,0)),""))</f>
        <v/>
      </c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20" t="str">
        <f t="shared" si="28"/>
        <v/>
      </c>
      <c r="S298" s="21" t="str">
        <f t="shared" si="29"/>
        <v/>
      </c>
      <c r="T298" s="21" t="str">
        <f t="shared" si="30"/>
        <v/>
      </c>
      <c r="U298" s="20" t="str">
        <f t="shared" si="31"/>
        <v/>
      </c>
      <c r="V298" s="20" t="str">
        <f t="shared" si="32"/>
        <v/>
      </c>
      <c r="W298" s="18" t="str">
        <f>IF(OR($B298="",E298=""),"",MAX(0,MIN(100,100*(Settings!$G$6-E298)/(Settings!$G$6-Settings!$F$6))))</f>
        <v/>
      </c>
      <c r="X298" s="18" t="str">
        <f>IF(OR($B298="",R298=""),"",MAX(0,MIN(100,100*(Settings!$G$7-R298)/(Settings!$G$7-Settings!$F$7))))</f>
        <v/>
      </c>
      <c r="Y298" s="18" t="str">
        <f>IF(OR($B298="",S298=""),"",MAX(0,MIN(100,100*(Settings!$G$8-S298)/(Settings!$G$8-Settings!$F$8))))</f>
        <v/>
      </c>
      <c r="Z298" s="18" t="str">
        <f>IF(OR($B298="",T298=""),"",MAX(0,MIN(100,100*(Settings!$G$9-T298)/(Settings!$G$9-Settings!$F$9))))</f>
        <v/>
      </c>
      <c r="AA298" s="18" t="str">
        <f>IF(OR($B298="",J298=""),"",MAX(0,MIN(100,100*(Settings!$G$10-J298)/(Settings!$G$10-Settings!$F$10))))</f>
        <v/>
      </c>
      <c r="AB298" s="18" t="str">
        <f>IF(OR($B298="",K298=""),"",MAX(0,MIN(100,100*(Settings!$G$11-K298)/(Settings!$G$11-Settings!$F$11))))</f>
        <v/>
      </c>
      <c r="AC298" s="18" t="str">
        <f>IF(OR($B298="",U298=""),"",MAX(0,MIN(100,100*(Settings!$G$12-U298)/(Settings!$G$12-Settings!$F$12))))</f>
        <v/>
      </c>
      <c r="AD298" s="18" t="str">
        <f>IF(OR($B298="",V298=""),"",MAX(0,MIN(100,100*(Settings!$G$13-V298)/(Settings!$G$13-Settings!$F$13))))</f>
        <v/>
      </c>
      <c r="AE298" s="17" t="str">
        <f>IF($B298="","",IF((IF(ISNUMBER(W298),Settings!$H$6,0)+IF(ISNUMBER(X298),Settings!$H$7,0)+IF(ISNUMBER(Y298),Settings!$H$8,0)+IF(ISNUMBER(Z298),Settings!$H$9,0)+IF(ISNUMBER(AA298),Settings!$H$10,0)+IF(ISNUMBER(AB298),Settings!$H$11,0)+IF(ISNUMBER(AC298),Settings!$H$12,0)+IF(ISNUMBER(AD298),Settings!$H$13,0))=0,"",ROUND((IF(ISNUMBER(W298),W298*Settings!$H$6,0)+IF(ISNUMBER(X298),X298*Settings!$H$7,0)+IF(ISNUMBER(Y298),Y298*Settings!$H$8,0)+IF(ISNUMBER(Z298),Z298*Settings!$H$9,0)+IF(ISNUMBER(AA298),AA298*Settings!$H$10,0)+IF(ISNUMBER(AB298),AB298*Settings!$H$11,0)+IF(ISNUMBER(AC298),AC298*Settings!$H$12,0)+IF(ISNUMBER(AD298),AD298*Settings!$H$13,0))/(IF(ISNUMBER(W298),Settings!$H$6,0)+IF(ISNUMBER(X298),Settings!$H$7,0)+IF(ISNUMBER(Y298),Settings!$H$8,0)+IF(ISNUMBER(Z298),Settings!$H$9,0)+IF(ISNUMBER(AA298),Settings!$H$10,0)+IF(ISNUMBER(AB298),Settings!$H$11,0)+IF(ISNUMBER(AC298),Settings!$H$12,0)+IF(ISNUMBER(AD298),Settings!$H$13,0)),0)))</f>
        <v/>
      </c>
      <c r="AF298" s="16" t="str">
        <f>IF(AE298="","",IF(AE298&gt;=Settings!$D$18,"Green",IF(AE298&gt;=Settings!$D$19,"Amber","Red")))</f>
        <v/>
      </c>
      <c r="AG298" s="18" t="str">
        <f t="shared" si="33"/>
        <v/>
      </c>
      <c r="AH298" s="19" t="str">
        <f t="shared" si="34"/>
        <v/>
      </c>
      <c r="AI298" s="25"/>
    </row>
    <row r="299" spans="1:35" x14ac:dyDescent="0.2">
      <c r="A299" s="12"/>
      <c r="B299" s="30"/>
      <c r="C299" s="16" t="str">
        <f>IF($B299="","",IFERROR(INDEX(Settings!$D$24:$D$48,MATCH($B299,Settings!$C$24:$C$48,0)),""))</f>
        <v/>
      </c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20" t="str">
        <f t="shared" si="28"/>
        <v/>
      </c>
      <c r="S299" s="21" t="str">
        <f t="shared" si="29"/>
        <v/>
      </c>
      <c r="T299" s="21" t="str">
        <f t="shared" si="30"/>
        <v/>
      </c>
      <c r="U299" s="20" t="str">
        <f t="shared" si="31"/>
        <v/>
      </c>
      <c r="V299" s="20" t="str">
        <f t="shared" si="32"/>
        <v/>
      </c>
      <c r="W299" s="18" t="str">
        <f>IF(OR($B299="",E299=""),"",MAX(0,MIN(100,100*(Settings!$G$6-E299)/(Settings!$G$6-Settings!$F$6))))</f>
        <v/>
      </c>
      <c r="X299" s="18" t="str">
        <f>IF(OR($B299="",R299=""),"",MAX(0,MIN(100,100*(Settings!$G$7-R299)/(Settings!$G$7-Settings!$F$7))))</f>
        <v/>
      </c>
      <c r="Y299" s="18" t="str">
        <f>IF(OR($B299="",S299=""),"",MAX(0,MIN(100,100*(Settings!$G$8-S299)/(Settings!$G$8-Settings!$F$8))))</f>
        <v/>
      </c>
      <c r="Z299" s="18" t="str">
        <f>IF(OR($B299="",T299=""),"",MAX(0,MIN(100,100*(Settings!$G$9-T299)/(Settings!$G$9-Settings!$F$9))))</f>
        <v/>
      </c>
      <c r="AA299" s="18" t="str">
        <f>IF(OR($B299="",J299=""),"",MAX(0,MIN(100,100*(Settings!$G$10-J299)/(Settings!$G$10-Settings!$F$10))))</f>
        <v/>
      </c>
      <c r="AB299" s="18" t="str">
        <f>IF(OR($B299="",K299=""),"",MAX(0,MIN(100,100*(Settings!$G$11-K299)/(Settings!$G$11-Settings!$F$11))))</f>
        <v/>
      </c>
      <c r="AC299" s="18" t="str">
        <f>IF(OR($B299="",U299=""),"",MAX(0,MIN(100,100*(Settings!$G$12-U299)/(Settings!$G$12-Settings!$F$12))))</f>
        <v/>
      </c>
      <c r="AD299" s="18" t="str">
        <f>IF(OR($B299="",V299=""),"",MAX(0,MIN(100,100*(Settings!$G$13-V299)/(Settings!$G$13-Settings!$F$13))))</f>
        <v/>
      </c>
      <c r="AE299" s="17" t="str">
        <f>IF($B299="","",IF((IF(ISNUMBER(W299),Settings!$H$6,0)+IF(ISNUMBER(X299),Settings!$H$7,0)+IF(ISNUMBER(Y299),Settings!$H$8,0)+IF(ISNUMBER(Z299),Settings!$H$9,0)+IF(ISNUMBER(AA299),Settings!$H$10,0)+IF(ISNUMBER(AB299),Settings!$H$11,0)+IF(ISNUMBER(AC299),Settings!$H$12,0)+IF(ISNUMBER(AD299),Settings!$H$13,0))=0,"",ROUND((IF(ISNUMBER(W299),W299*Settings!$H$6,0)+IF(ISNUMBER(X299),X299*Settings!$H$7,0)+IF(ISNUMBER(Y299),Y299*Settings!$H$8,0)+IF(ISNUMBER(Z299),Z299*Settings!$H$9,0)+IF(ISNUMBER(AA299),AA299*Settings!$H$10,0)+IF(ISNUMBER(AB299),AB299*Settings!$H$11,0)+IF(ISNUMBER(AC299),AC299*Settings!$H$12,0)+IF(ISNUMBER(AD299),AD299*Settings!$H$13,0))/(IF(ISNUMBER(W299),Settings!$H$6,0)+IF(ISNUMBER(X299),Settings!$H$7,0)+IF(ISNUMBER(Y299),Settings!$H$8,0)+IF(ISNUMBER(Z299),Settings!$H$9,0)+IF(ISNUMBER(AA299),Settings!$H$10,0)+IF(ISNUMBER(AB299),Settings!$H$11,0)+IF(ISNUMBER(AC299),Settings!$H$12,0)+IF(ISNUMBER(AD299),Settings!$H$13,0)),0)))</f>
        <v/>
      </c>
      <c r="AF299" s="16" t="str">
        <f>IF(AE299="","",IF(AE299&gt;=Settings!$D$18,"Green",IF(AE299&gt;=Settings!$D$19,"Amber","Red")))</f>
        <v/>
      </c>
      <c r="AG299" s="18" t="str">
        <f t="shared" si="33"/>
        <v/>
      </c>
      <c r="AH299" s="19" t="str">
        <f t="shared" si="34"/>
        <v/>
      </c>
      <c r="AI299" s="25"/>
    </row>
    <row r="300" spans="1:35" x14ac:dyDescent="0.2">
      <c r="A300" s="12"/>
      <c r="B300" s="30"/>
      <c r="C300" s="16" t="str">
        <f>IF($B300="","",IFERROR(INDEX(Settings!$D$24:$D$48,MATCH($B300,Settings!$C$24:$C$48,0)),""))</f>
        <v/>
      </c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20" t="str">
        <f t="shared" si="28"/>
        <v/>
      </c>
      <c r="S300" s="21" t="str">
        <f t="shared" si="29"/>
        <v/>
      </c>
      <c r="T300" s="21" t="str">
        <f t="shared" si="30"/>
        <v/>
      </c>
      <c r="U300" s="20" t="str">
        <f t="shared" si="31"/>
        <v/>
      </c>
      <c r="V300" s="20" t="str">
        <f t="shared" si="32"/>
        <v/>
      </c>
      <c r="W300" s="18" t="str">
        <f>IF(OR($B300="",E300=""),"",MAX(0,MIN(100,100*(Settings!$G$6-E300)/(Settings!$G$6-Settings!$F$6))))</f>
        <v/>
      </c>
      <c r="X300" s="18" t="str">
        <f>IF(OR($B300="",R300=""),"",MAX(0,MIN(100,100*(Settings!$G$7-R300)/(Settings!$G$7-Settings!$F$7))))</f>
        <v/>
      </c>
      <c r="Y300" s="18" t="str">
        <f>IF(OR($B300="",S300=""),"",MAX(0,MIN(100,100*(Settings!$G$8-S300)/(Settings!$G$8-Settings!$F$8))))</f>
        <v/>
      </c>
      <c r="Z300" s="18" t="str">
        <f>IF(OR($B300="",T300=""),"",MAX(0,MIN(100,100*(Settings!$G$9-T300)/(Settings!$G$9-Settings!$F$9))))</f>
        <v/>
      </c>
      <c r="AA300" s="18" t="str">
        <f>IF(OR($B300="",J300=""),"",MAX(0,MIN(100,100*(Settings!$G$10-J300)/(Settings!$G$10-Settings!$F$10))))</f>
        <v/>
      </c>
      <c r="AB300" s="18" t="str">
        <f>IF(OR($B300="",K300=""),"",MAX(0,MIN(100,100*(Settings!$G$11-K300)/(Settings!$G$11-Settings!$F$11))))</f>
        <v/>
      </c>
      <c r="AC300" s="18" t="str">
        <f>IF(OR($B300="",U300=""),"",MAX(0,MIN(100,100*(Settings!$G$12-U300)/(Settings!$G$12-Settings!$F$12))))</f>
        <v/>
      </c>
      <c r="AD300" s="18" t="str">
        <f>IF(OR($B300="",V300=""),"",MAX(0,MIN(100,100*(Settings!$G$13-V300)/(Settings!$G$13-Settings!$F$13))))</f>
        <v/>
      </c>
      <c r="AE300" s="17" t="str">
        <f>IF($B300="","",IF((IF(ISNUMBER(W300),Settings!$H$6,0)+IF(ISNUMBER(X300),Settings!$H$7,0)+IF(ISNUMBER(Y300),Settings!$H$8,0)+IF(ISNUMBER(Z300),Settings!$H$9,0)+IF(ISNUMBER(AA300),Settings!$H$10,0)+IF(ISNUMBER(AB300),Settings!$H$11,0)+IF(ISNUMBER(AC300),Settings!$H$12,0)+IF(ISNUMBER(AD300),Settings!$H$13,0))=0,"",ROUND((IF(ISNUMBER(W300),W300*Settings!$H$6,0)+IF(ISNUMBER(X300),X300*Settings!$H$7,0)+IF(ISNUMBER(Y300),Y300*Settings!$H$8,0)+IF(ISNUMBER(Z300),Z300*Settings!$H$9,0)+IF(ISNUMBER(AA300),AA300*Settings!$H$10,0)+IF(ISNUMBER(AB300),AB300*Settings!$H$11,0)+IF(ISNUMBER(AC300),AC300*Settings!$H$12,0)+IF(ISNUMBER(AD300),AD300*Settings!$H$13,0))/(IF(ISNUMBER(W300),Settings!$H$6,0)+IF(ISNUMBER(X300),Settings!$H$7,0)+IF(ISNUMBER(Y300),Settings!$H$8,0)+IF(ISNUMBER(Z300),Settings!$H$9,0)+IF(ISNUMBER(AA300),Settings!$H$10,0)+IF(ISNUMBER(AB300),Settings!$H$11,0)+IF(ISNUMBER(AC300),Settings!$H$12,0)+IF(ISNUMBER(AD300),Settings!$H$13,0)),0)))</f>
        <v/>
      </c>
      <c r="AF300" s="16" t="str">
        <f>IF(AE300="","",IF(AE300&gt;=Settings!$D$18,"Green",IF(AE300&gt;=Settings!$D$19,"Amber","Red")))</f>
        <v/>
      </c>
      <c r="AG300" s="18" t="str">
        <f t="shared" si="33"/>
        <v/>
      </c>
      <c r="AH300" s="19" t="str">
        <f t="shared" si="34"/>
        <v/>
      </c>
      <c r="AI300" s="25"/>
    </row>
    <row r="301" spans="1:35" x14ac:dyDescent="0.2">
      <c r="A301" s="12"/>
      <c r="B301" s="30"/>
      <c r="C301" s="16" t="str">
        <f>IF($B301="","",IFERROR(INDEX(Settings!$D$24:$D$48,MATCH($B301,Settings!$C$24:$C$48,0)),""))</f>
        <v/>
      </c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20" t="str">
        <f t="shared" si="28"/>
        <v/>
      </c>
      <c r="S301" s="21" t="str">
        <f t="shared" si="29"/>
        <v/>
      </c>
      <c r="T301" s="21" t="str">
        <f t="shared" si="30"/>
        <v/>
      </c>
      <c r="U301" s="20" t="str">
        <f t="shared" si="31"/>
        <v/>
      </c>
      <c r="V301" s="20" t="str">
        <f t="shared" si="32"/>
        <v/>
      </c>
      <c r="W301" s="18" t="str">
        <f>IF(OR($B301="",E301=""),"",MAX(0,MIN(100,100*(Settings!$G$6-E301)/(Settings!$G$6-Settings!$F$6))))</f>
        <v/>
      </c>
      <c r="X301" s="18" t="str">
        <f>IF(OR($B301="",R301=""),"",MAX(0,MIN(100,100*(Settings!$G$7-R301)/(Settings!$G$7-Settings!$F$7))))</f>
        <v/>
      </c>
      <c r="Y301" s="18" t="str">
        <f>IF(OR($B301="",S301=""),"",MAX(0,MIN(100,100*(Settings!$G$8-S301)/(Settings!$G$8-Settings!$F$8))))</f>
        <v/>
      </c>
      <c r="Z301" s="18" t="str">
        <f>IF(OR($B301="",T301=""),"",MAX(0,MIN(100,100*(Settings!$G$9-T301)/(Settings!$G$9-Settings!$F$9))))</f>
        <v/>
      </c>
      <c r="AA301" s="18" t="str">
        <f>IF(OR($B301="",J301=""),"",MAX(0,MIN(100,100*(Settings!$G$10-J301)/(Settings!$G$10-Settings!$F$10))))</f>
        <v/>
      </c>
      <c r="AB301" s="18" t="str">
        <f>IF(OR($B301="",K301=""),"",MAX(0,MIN(100,100*(Settings!$G$11-K301)/(Settings!$G$11-Settings!$F$11))))</f>
        <v/>
      </c>
      <c r="AC301" s="18" t="str">
        <f>IF(OR($B301="",U301=""),"",MAX(0,MIN(100,100*(Settings!$G$12-U301)/(Settings!$G$12-Settings!$F$12))))</f>
        <v/>
      </c>
      <c r="AD301" s="18" t="str">
        <f>IF(OR($B301="",V301=""),"",MAX(0,MIN(100,100*(Settings!$G$13-V301)/(Settings!$G$13-Settings!$F$13))))</f>
        <v/>
      </c>
      <c r="AE301" s="17" t="str">
        <f>IF($B301="","",IF((IF(ISNUMBER(W301),Settings!$H$6,0)+IF(ISNUMBER(X301),Settings!$H$7,0)+IF(ISNUMBER(Y301),Settings!$H$8,0)+IF(ISNUMBER(Z301),Settings!$H$9,0)+IF(ISNUMBER(AA301),Settings!$H$10,0)+IF(ISNUMBER(AB301),Settings!$H$11,0)+IF(ISNUMBER(AC301),Settings!$H$12,0)+IF(ISNUMBER(AD301),Settings!$H$13,0))=0,"",ROUND((IF(ISNUMBER(W301),W301*Settings!$H$6,0)+IF(ISNUMBER(X301),X301*Settings!$H$7,0)+IF(ISNUMBER(Y301),Y301*Settings!$H$8,0)+IF(ISNUMBER(Z301),Z301*Settings!$H$9,0)+IF(ISNUMBER(AA301),AA301*Settings!$H$10,0)+IF(ISNUMBER(AB301),AB301*Settings!$H$11,0)+IF(ISNUMBER(AC301),AC301*Settings!$H$12,0)+IF(ISNUMBER(AD301),AD301*Settings!$H$13,0))/(IF(ISNUMBER(W301),Settings!$H$6,0)+IF(ISNUMBER(X301),Settings!$H$7,0)+IF(ISNUMBER(Y301),Settings!$H$8,0)+IF(ISNUMBER(Z301),Settings!$H$9,0)+IF(ISNUMBER(AA301),Settings!$H$10,0)+IF(ISNUMBER(AB301),Settings!$H$11,0)+IF(ISNUMBER(AC301),Settings!$H$12,0)+IF(ISNUMBER(AD301),Settings!$H$13,0)),0)))</f>
        <v/>
      </c>
      <c r="AF301" s="16" t="str">
        <f>IF(AE301="","",IF(AE301&gt;=Settings!$D$18,"Green",IF(AE301&gt;=Settings!$D$19,"Amber","Red")))</f>
        <v/>
      </c>
      <c r="AG301" s="18" t="str">
        <f t="shared" si="33"/>
        <v/>
      </c>
      <c r="AH301" s="19" t="str">
        <f t="shared" si="34"/>
        <v/>
      </c>
      <c r="AI301" s="25"/>
    </row>
    <row r="302" spans="1:35" x14ac:dyDescent="0.2">
      <c r="A302" s="12"/>
      <c r="B302" s="30"/>
      <c r="C302" s="16" t="str">
        <f>IF($B302="","",IFERROR(INDEX(Settings!$D$24:$D$48,MATCH($B302,Settings!$C$24:$C$48,0)),""))</f>
        <v/>
      </c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20" t="str">
        <f t="shared" si="28"/>
        <v/>
      </c>
      <c r="S302" s="21" t="str">
        <f t="shared" si="29"/>
        <v/>
      </c>
      <c r="T302" s="21" t="str">
        <f t="shared" si="30"/>
        <v/>
      </c>
      <c r="U302" s="20" t="str">
        <f t="shared" si="31"/>
        <v/>
      </c>
      <c r="V302" s="20" t="str">
        <f t="shared" si="32"/>
        <v/>
      </c>
      <c r="W302" s="18" t="str">
        <f>IF(OR($B302="",E302=""),"",MAX(0,MIN(100,100*(Settings!$G$6-E302)/(Settings!$G$6-Settings!$F$6))))</f>
        <v/>
      </c>
      <c r="X302" s="18" t="str">
        <f>IF(OR($B302="",R302=""),"",MAX(0,MIN(100,100*(Settings!$G$7-R302)/(Settings!$G$7-Settings!$F$7))))</f>
        <v/>
      </c>
      <c r="Y302" s="18" t="str">
        <f>IF(OR($B302="",S302=""),"",MAX(0,MIN(100,100*(Settings!$G$8-S302)/(Settings!$G$8-Settings!$F$8))))</f>
        <v/>
      </c>
      <c r="Z302" s="18" t="str">
        <f>IF(OR($B302="",T302=""),"",MAX(0,MIN(100,100*(Settings!$G$9-T302)/(Settings!$G$9-Settings!$F$9))))</f>
        <v/>
      </c>
      <c r="AA302" s="18" t="str">
        <f>IF(OR($B302="",J302=""),"",MAX(0,MIN(100,100*(Settings!$G$10-J302)/(Settings!$G$10-Settings!$F$10))))</f>
        <v/>
      </c>
      <c r="AB302" s="18" t="str">
        <f>IF(OR($B302="",K302=""),"",MAX(0,MIN(100,100*(Settings!$G$11-K302)/(Settings!$G$11-Settings!$F$11))))</f>
        <v/>
      </c>
      <c r="AC302" s="18" t="str">
        <f>IF(OR($B302="",U302=""),"",MAX(0,MIN(100,100*(Settings!$G$12-U302)/(Settings!$G$12-Settings!$F$12))))</f>
        <v/>
      </c>
      <c r="AD302" s="18" t="str">
        <f>IF(OR($B302="",V302=""),"",MAX(0,MIN(100,100*(Settings!$G$13-V302)/(Settings!$G$13-Settings!$F$13))))</f>
        <v/>
      </c>
      <c r="AE302" s="17" t="str">
        <f>IF($B302="","",IF((IF(ISNUMBER(W302),Settings!$H$6,0)+IF(ISNUMBER(X302),Settings!$H$7,0)+IF(ISNUMBER(Y302),Settings!$H$8,0)+IF(ISNUMBER(Z302),Settings!$H$9,0)+IF(ISNUMBER(AA302),Settings!$H$10,0)+IF(ISNUMBER(AB302),Settings!$H$11,0)+IF(ISNUMBER(AC302),Settings!$H$12,0)+IF(ISNUMBER(AD302),Settings!$H$13,0))=0,"",ROUND((IF(ISNUMBER(W302),W302*Settings!$H$6,0)+IF(ISNUMBER(X302),X302*Settings!$H$7,0)+IF(ISNUMBER(Y302),Y302*Settings!$H$8,0)+IF(ISNUMBER(Z302),Z302*Settings!$H$9,0)+IF(ISNUMBER(AA302),AA302*Settings!$H$10,0)+IF(ISNUMBER(AB302),AB302*Settings!$H$11,0)+IF(ISNUMBER(AC302),AC302*Settings!$H$12,0)+IF(ISNUMBER(AD302),AD302*Settings!$H$13,0))/(IF(ISNUMBER(W302),Settings!$H$6,0)+IF(ISNUMBER(X302),Settings!$H$7,0)+IF(ISNUMBER(Y302),Settings!$H$8,0)+IF(ISNUMBER(Z302),Settings!$H$9,0)+IF(ISNUMBER(AA302),Settings!$H$10,0)+IF(ISNUMBER(AB302),Settings!$H$11,0)+IF(ISNUMBER(AC302),Settings!$H$12,0)+IF(ISNUMBER(AD302),Settings!$H$13,0)),0)))</f>
        <v/>
      </c>
      <c r="AF302" s="16" t="str">
        <f>IF(AE302="","",IF(AE302&gt;=Settings!$D$18,"Green",IF(AE302&gt;=Settings!$D$19,"Amber","Red")))</f>
        <v/>
      </c>
      <c r="AG302" s="18" t="str">
        <f t="shared" si="33"/>
        <v/>
      </c>
      <c r="AH302" s="19" t="str">
        <f t="shared" si="34"/>
        <v/>
      </c>
      <c r="AI302" s="25"/>
    </row>
    <row r="303" spans="1:35" x14ac:dyDescent="0.2">
      <c r="A303" s="12"/>
      <c r="B303" s="30"/>
      <c r="C303" s="16" t="str">
        <f>IF($B303="","",IFERROR(INDEX(Settings!$D$24:$D$48,MATCH($B303,Settings!$C$24:$C$48,0)),""))</f>
        <v/>
      </c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20" t="str">
        <f t="shared" si="28"/>
        <v/>
      </c>
      <c r="S303" s="21" t="str">
        <f t="shared" si="29"/>
        <v/>
      </c>
      <c r="T303" s="21" t="str">
        <f t="shared" si="30"/>
        <v/>
      </c>
      <c r="U303" s="20" t="str">
        <f t="shared" si="31"/>
        <v/>
      </c>
      <c r="V303" s="20" t="str">
        <f t="shared" si="32"/>
        <v/>
      </c>
      <c r="W303" s="18" t="str">
        <f>IF(OR($B303="",E303=""),"",MAX(0,MIN(100,100*(Settings!$G$6-E303)/(Settings!$G$6-Settings!$F$6))))</f>
        <v/>
      </c>
      <c r="X303" s="18" t="str">
        <f>IF(OR($B303="",R303=""),"",MAX(0,MIN(100,100*(Settings!$G$7-R303)/(Settings!$G$7-Settings!$F$7))))</f>
        <v/>
      </c>
      <c r="Y303" s="18" t="str">
        <f>IF(OR($B303="",S303=""),"",MAX(0,MIN(100,100*(Settings!$G$8-S303)/(Settings!$G$8-Settings!$F$8))))</f>
        <v/>
      </c>
      <c r="Z303" s="18" t="str">
        <f>IF(OR($B303="",T303=""),"",MAX(0,MIN(100,100*(Settings!$G$9-T303)/(Settings!$G$9-Settings!$F$9))))</f>
        <v/>
      </c>
      <c r="AA303" s="18" t="str">
        <f>IF(OR($B303="",J303=""),"",MAX(0,MIN(100,100*(Settings!$G$10-J303)/(Settings!$G$10-Settings!$F$10))))</f>
        <v/>
      </c>
      <c r="AB303" s="18" t="str">
        <f>IF(OR($B303="",K303=""),"",MAX(0,MIN(100,100*(Settings!$G$11-K303)/(Settings!$G$11-Settings!$F$11))))</f>
        <v/>
      </c>
      <c r="AC303" s="18" t="str">
        <f>IF(OR($B303="",U303=""),"",MAX(0,MIN(100,100*(Settings!$G$12-U303)/(Settings!$G$12-Settings!$F$12))))</f>
        <v/>
      </c>
      <c r="AD303" s="18" t="str">
        <f>IF(OR($B303="",V303=""),"",MAX(0,MIN(100,100*(Settings!$G$13-V303)/(Settings!$G$13-Settings!$F$13))))</f>
        <v/>
      </c>
      <c r="AE303" s="17" t="str">
        <f>IF($B303="","",IF((IF(ISNUMBER(W303),Settings!$H$6,0)+IF(ISNUMBER(X303),Settings!$H$7,0)+IF(ISNUMBER(Y303),Settings!$H$8,0)+IF(ISNUMBER(Z303),Settings!$H$9,0)+IF(ISNUMBER(AA303),Settings!$H$10,0)+IF(ISNUMBER(AB303),Settings!$H$11,0)+IF(ISNUMBER(AC303),Settings!$H$12,0)+IF(ISNUMBER(AD303),Settings!$H$13,0))=0,"",ROUND((IF(ISNUMBER(W303),W303*Settings!$H$6,0)+IF(ISNUMBER(X303),X303*Settings!$H$7,0)+IF(ISNUMBER(Y303),Y303*Settings!$H$8,0)+IF(ISNUMBER(Z303),Z303*Settings!$H$9,0)+IF(ISNUMBER(AA303),AA303*Settings!$H$10,0)+IF(ISNUMBER(AB303),AB303*Settings!$H$11,0)+IF(ISNUMBER(AC303),AC303*Settings!$H$12,0)+IF(ISNUMBER(AD303),AD303*Settings!$H$13,0))/(IF(ISNUMBER(W303),Settings!$H$6,0)+IF(ISNUMBER(X303),Settings!$H$7,0)+IF(ISNUMBER(Y303),Settings!$H$8,0)+IF(ISNUMBER(Z303),Settings!$H$9,0)+IF(ISNUMBER(AA303),Settings!$H$10,0)+IF(ISNUMBER(AB303),Settings!$H$11,0)+IF(ISNUMBER(AC303),Settings!$H$12,0)+IF(ISNUMBER(AD303),Settings!$H$13,0)),0)))</f>
        <v/>
      </c>
      <c r="AF303" s="16" t="str">
        <f>IF(AE303="","",IF(AE303&gt;=Settings!$D$18,"Green",IF(AE303&gt;=Settings!$D$19,"Amber","Red")))</f>
        <v/>
      </c>
      <c r="AG303" s="18" t="str">
        <f t="shared" si="33"/>
        <v/>
      </c>
      <c r="AH303" s="19" t="str">
        <f t="shared" si="34"/>
        <v/>
      </c>
      <c r="AI303" s="25"/>
    </row>
    <row r="304" spans="1:35" x14ac:dyDescent="0.2">
      <c r="A304" s="12"/>
      <c r="B304" s="30"/>
      <c r="C304" s="16" t="str">
        <f>IF($B304="","",IFERROR(INDEX(Settings!$D$24:$D$48,MATCH($B304,Settings!$C$24:$C$48,0)),""))</f>
        <v/>
      </c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20" t="str">
        <f t="shared" si="28"/>
        <v/>
      </c>
      <c r="S304" s="21" t="str">
        <f t="shared" si="29"/>
        <v/>
      </c>
      <c r="T304" s="21" t="str">
        <f t="shared" si="30"/>
        <v/>
      </c>
      <c r="U304" s="20" t="str">
        <f t="shared" si="31"/>
        <v/>
      </c>
      <c r="V304" s="20" t="str">
        <f t="shared" si="32"/>
        <v/>
      </c>
      <c r="W304" s="18" t="str">
        <f>IF(OR($B304="",E304=""),"",MAX(0,MIN(100,100*(Settings!$G$6-E304)/(Settings!$G$6-Settings!$F$6))))</f>
        <v/>
      </c>
      <c r="X304" s="18" t="str">
        <f>IF(OR($B304="",R304=""),"",MAX(0,MIN(100,100*(Settings!$G$7-R304)/(Settings!$G$7-Settings!$F$7))))</f>
        <v/>
      </c>
      <c r="Y304" s="18" t="str">
        <f>IF(OR($B304="",S304=""),"",MAX(0,MIN(100,100*(Settings!$G$8-S304)/(Settings!$G$8-Settings!$F$8))))</f>
        <v/>
      </c>
      <c r="Z304" s="18" t="str">
        <f>IF(OR($B304="",T304=""),"",MAX(0,MIN(100,100*(Settings!$G$9-T304)/(Settings!$G$9-Settings!$F$9))))</f>
        <v/>
      </c>
      <c r="AA304" s="18" t="str">
        <f>IF(OR($B304="",J304=""),"",MAX(0,MIN(100,100*(Settings!$G$10-J304)/(Settings!$G$10-Settings!$F$10))))</f>
        <v/>
      </c>
      <c r="AB304" s="18" t="str">
        <f>IF(OR($B304="",K304=""),"",MAX(0,MIN(100,100*(Settings!$G$11-K304)/(Settings!$G$11-Settings!$F$11))))</f>
        <v/>
      </c>
      <c r="AC304" s="18" t="str">
        <f>IF(OR($B304="",U304=""),"",MAX(0,MIN(100,100*(Settings!$G$12-U304)/(Settings!$G$12-Settings!$F$12))))</f>
        <v/>
      </c>
      <c r="AD304" s="18" t="str">
        <f>IF(OR($B304="",V304=""),"",MAX(0,MIN(100,100*(Settings!$G$13-V304)/(Settings!$G$13-Settings!$F$13))))</f>
        <v/>
      </c>
      <c r="AE304" s="17" t="str">
        <f>IF($B304="","",IF((IF(ISNUMBER(W304),Settings!$H$6,0)+IF(ISNUMBER(X304),Settings!$H$7,0)+IF(ISNUMBER(Y304),Settings!$H$8,0)+IF(ISNUMBER(Z304),Settings!$H$9,0)+IF(ISNUMBER(AA304),Settings!$H$10,0)+IF(ISNUMBER(AB304),Settings!$H$11,0)+IF(ISNUMBER(AC304),Settings!$H$12,0)+IF(ISNUMBER(AD304),Settings!$H$13,0))=0,"",ROUND((IF(ISNUMBER(W304),W304*Settings!$H$6,0)+IF(ISNUMBER(X304),X304*Settings!$H$7,0)+IF(ISNUMBER(Y304),Y304*Settings!$H$8,0)+IF(ISNUMBER(Z304),Z304*Settings!$H$9,0)+IF(ISNUMBER(AA304),AA304*Settings!$H$10,0)+IF(ISNUMBER(AB304),AB304*Settings!$H$11,0)+IF(ISNUMBER(AC304),AC304*Settings!$H$12,0)+IF(ISNUMBER(AD304),AD304*Settings!$H$13,0))/(IF(ISNUMBER(W304),Settings!$H$6,0)+IF(ISNUMBER(X304),Settings!$H$7,0)+IF(ISNUMBER(Y304),Settings!$H$8,0)+IF(ISNUMBER(Z304),Settings!$H$9,0)+IF(ISNUMBER(AA304),Settings!$H$10,0)+IF(ISNUMBER(AB304),Settings!$H$11,0)+IF(ISNUMBER(AC304),Settings!$H$12,0)+IF(ISNUMBER(AD304),Settings!$H$13,0)),0)))</f>
        <v/>
      </c>
      <c r="AF304" s="16" t="str">
        <f>IF(AE304="","",IF(AE304&gt;=Settings!$D$18,"Green",IF(AE304&gt;=Settings!$D$19,"Amber","Red")))</f>
        <v/>
      </c>
      <c r="AG304" s="18" t="str">
        <f t="shared" si="33"/>
        <v/>
      </c>
      <c r="AH304" s="19" t="str">
        <f t="shared" si="34"/>
        <v/>
      </c>
      <c r="AI304" s="25"/>
    </row>
    <row r="305" spans="1:35" x14ac:dyDescent="0.2">
      <c r="A305" s="12"/>
      <c r="B305" s="30"/>
      <c r="C305" s="16" t="str">
        <f>IF($B305="","",IFERROR(INDEX(Settings!$D$24:$D$48,MATCH($B305,Settings!$C$24:$C$48,0)),""))</f>
        <v/>
      </c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20" t="str">
        <f t="shared" si="28"/>
        <v/>
      </c>
      <c r="S305" s="21" t="str">
        <f t="shared" si="29"/>
        <v/>
      </c>
      <c r="T305" s="21" t="str">
        <f t="shared" si="30"/>
        <v/>
      </c>
      <c r="U305" s="20" t="str">
        <f t="shared" si="31"/>
        <v/>
      </c>
      <c r="V305" s="20" t="str">
        <f t="shared" si="32"/>
        <v/>
      </c>
      <c r="W305" s="18" t="str">
        <f>IF(OR($B305="",E305=""),"",MAX(0,MIN(100,100*(Settings!$G$6-E305)/(Settings!$G$6-Settings!$F$6))))</f>
        <v/>
      </c>
      <c r="X305" s="18" t="str">
        <f>IF(OR($B305="",R305=""),"",MAX(0,MIN(100,100*(Settings!$G$7-R305)/(Settings!$G$7-Settings!$F$7))))</f>
        <v/>
      </c>
      <c r="Y305" s="18" t="str">
        <f>IF(OR($B305="",S305=""),"",MAX(0,MIN(100,100*(Settings!$G$8-S305)/(Settings!$G$8-Settings!$F$8))))</f>
        <v/>
      </c>
      <c r="Z305" s="18" t="str">
        <f>IF(OR($B305="",T305=""),"",MAX(0,MIN(100,100*(Settings!$G$9-T305)/(Settings!$G$9-Settings!$F$9))))</f>
        <v/>
      </c>
      <c r="AA305" s="18" t="str">
        <f>IF(OR($B305="",J305=""),"",MAX(0,MIN(100,100*(Settings!$G$10-J305)/(Settings!$G$10-Settings!$F$10))))</f>
        <v/>
      </c>
      <c r="AB305" s="18" t="str">
        <f>IF(OR($B305="",K305=""),"",MAX(0,MIN(100,100*(Settings!$G$11-K305)/(Settings!$G$11-Settings!$F$11))))</f>
        <v/>
      </c>
      <c r="AC305" s="18" t="str">
        <f>IF(OR($B305="",U305=""),"",MAX(0,MIN(100,100*(Settings!$G$12-U305)/(Settings!$G$12-Settings!$F$12))))</f>
        <v/>
      </c>
      <c r="AD305" s="18" t="str">
        <f>IF(OR($B305="",V305=""),"",MAX(0,MIN(100,100*(Settings!$G$13-V305)/(Settings!$G$13-Settings!$F$13))))</f>
        <v/>
      </c>
      <c r="AE305" s="17" t="str">
        <f>IF($B305="","",IF((IF(ISNUMBER(W305),Settings!$H$6,0)+IF(ISNUMBER(X305),Settings!$H$7,0)+IF(ISNUMBER(Y305),Settings!$H$8,0)+IF(ISNUMBER(Z305),Settings!$H$9,0)+IF(ISNUMBER(AA305),Settings!$H$10,0)+IF(ISNUMBER(AB305),Settings!$H$11,0)+IF(ISNUMBER(AC305),Settings!$H$12,0)+IF(ISNUMBER(AD305),Settings!$H$13,0))=0,"",ROUND((IF(ISNUMBER(W305),W305*Settings!$H$6,0)+IF(ISNUMBER(X305),X305*Settings!$H$7,0)+IF(ISNUMBER(Y305),Y305*Settings!$H$8,0)+IF(ISNUMBER(Z305),Z305*Settings!$H$9,0)+IF(ISNUMBER(AA305),AA305*Settings!$H$10,0)+IF(ISNUMBER(AB305),AB305*Settings!$H$11,0)+IF(ISNUMBER(AC305),AC305*Settings!$H$12,0)+IF(ISNUMBER(AD305),AD305*Settings!$H$13,0))/(IF(ISNUMBER(W305),Settings!$H$6,0)+IF(ISNUMBER(X305),Settings!$H$7,0)+IF(ISNUMBER(Y305),Settings!$H$8,0)+IF(ISNUMBER(Z305),Settings!$H$9,0)+IF(ISNUMBER(AA305),Settings!$H$10,0)+IF(ISNUMBER(AB305),Settings!$H$11,0)+IF(ISNUMBER(AC305),Settings!$H$12,0)+IF(ISNUMBER(AD305),Settings!$H$13,0)),0)))</f>
        <v/>
      </c>
      <c r="AF305" s="16" t="str">
        <f>IF(AE305="","",IF(AE305&gt;=Settings!$D$18,"Green",IF(AE305&gt;=Settings!$D$19,"Amber","Red")))</f>
        <v/>
      </c>
      <c r="AG305" s="18" t="str">
        <f t="shared" si="33"/>
        <v/>
      </c>
      <c r="AH305" s="19" t="str">
        <f t="shared" si="34"/>
        <v/>
      </c>
      <c r="AI305" s="25"/>
    </row>
    <row r="306" spans="1:35" x14ac:dyDescent="0.2">
      <c r="A306" s="12"/>
      <c r="B306" s="30"/>
      <c r="C306" s="16" t="str">
        <f>IF($B306="","",IFERROR(INDEX(Settings!$D$24:$D$48,MATCH($B306,Settings!$C$24:$C$48,0)),""))</f>
        <v/>
      </c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20" t="str">
        <f t="shared" si="28"/>
        <v/>
      </c>
      <c r="S306" s="21" t="str">
        <f t="shared" si="29"/>
        <v/>
      </c>
      <c r="T306" s="21" t="str">
        <f t="shared" si="30"/>
        <v/>
      </c>
      <c r="U306" s="20" t="str">
        <f t="shared" si="31"/>
        <v/>
      </c>
      <c r="V306" s="20" t="str">
        <f t="shared" si="32"/>
        <v/>
      </c>
      <c r="W306" s="18" t="str">
        <f>IF(OR($B306="",E306=""),"",MAX(0,MIN(100,100*(Settings!$G$6-E306)/(Settings!$G$6-Settings!$F$6))))</f>
        <v/>
      </c>
      <c r="X306" s="18" t="str">
        <f>IF(OR($B306="",R306=""),"",MAX(0,MIN(100,100*(Settings!$G$7-R306)/(Settings!$G$7-Settings!$F$7))))</f>
        <v/>
      </c>
      <c r="Y306" s="18" t="str">
        <f>IF(OR($B306="",S306=""),"",MAX(0,MIN(100,100*(Settings!$G$8-S306)/(Settings!$G$8-Settings!$F$8))))</f>
        <v/>
      </c>
      <c r="Z306" s="18" t="str">
        <f>IF(OR($B306="",T306=""),"",MAX(0,MIN(100,100*(Settings!$G$9-T306)/(Settings!$G$9-Settings!$F$9))))</f>
        <v/>
      </c>
      <c r="AA306" s="18" t="str">
        <f>IF(OR($B306="",J306=""),"",MAX(0,MIN(100,100*(Settings!$G$10-J306)/(Settings!$G$10-Settings!$F$10))))</f>
        <v/>
      </c>
      <c r="AB306" s="18" t="str">
        <f>IF(OR($B306="",K306=""),"",MAX(0,MIN(100,100*(Settings!$G$11-K306)/(Settings!$G$11-Settings!$F$11))))</f>
        <v/>
      </c>
      <c r="AC306" s="18" t="str">
        <f>IF(OR($B306="",U306=""),"",MAX(0,MIN(100,100*(Settings!$G$12-U306)/(Settings!$G$12-Settings!$F$12))))</f>
        <v/>
      </c>
      <c r="AD306" s="18" t="str">
        <f>IF(OR($B306="",V306=""),"",MAX(0,MIN(100,100*(Settings!$G$13-V306)/(Settings!$G$13-Settings!$F$13))))</f>
        <v/>
      </c>
      <c r="AE306" s="17" t="str">
        <f>IF($B306="","",IF((IF(ISNUMBER(W306),Settings!$H$6,0)+IF(ISNUMBER(X306),Settings!$H$7,0)+IF(ISNUMBER(Y306),Settings!$H$8,0)+IF(ISNUMBER(Z306),Settings!$H$9,0)+IF(ISNUMBER(AA306),Settings!$H$10,0)+IF(ISNUMBER(AB306),Settings!$H$11,0)+IF(ISNUMBER(AC306),Settings!$H$12,0)+IF(ISNUMBER(AD306),Settings!$H$13,0))=0,"",ROUND((IF(ISNUMBER(W306),W306*Settings!$H$6,0)+IF(ISNUMBER(X306),X306*Settings!$H$7,0)+IF(ISNUMBER(Y306),Y306*Settings!$H$8,0)+IF(ISNUMBER(Z306),Z306*Settings!$H$9,0)+IF(ISNUMBER(AA306),AA306*Settings!$H$10,0)+IF(ISNUMBER(AB306),AB306*Settings!$H$11,0)+IF(ISNUMBER(AC306),AC306*Settings!$H$12,0)+IF(ISNUMBER(AD306),AD306*Settings!$H$13,0))/(IF(ISNUMBER(W306),Settings!$H$6,0)+IF(ISNUMBER(X306),Settings!$H$7,0)+IF(ISNUMBER(Y306),Settings!$H$8,0)+IF(ISNUMBER(Z306),Settings!$H$9,0)+IF(ISNUMBER(AA306),Settings!$H$10,0)+IF(ISNUMBER(AB306),Settings!$H$11,0)+IF(ISNUMBER(AC306),Settings!$H$12,0)+IF(ISNUMBER(AD306),Settings!$H$13,0)),0)))</f>
        <v/>
      </c>
      <c r="AF306" s="16" t="str">
        <f>IF(AE306="","",IF(AE306&gt;=Settings!$D$18,"Green",IF(AE306&gt;=Settings!$D$19,"Amber","Red")))</f>
        <v/>
      </c>
      <c r="AG306" s="18" t="str">
        <f t="shared" si="33"/>
        <v/>
      </c>
      <c r="AH306" s="19" t="str">
        <f t="shared" si="34"/>
        <v/>
      </c>
      <c r="AI306" s="25"/>
    </row>
    <row r="307" spans="1:35" x14ac:dyDescent="0.2">
      <c r="A307" s="12"/>
      <c r="B307" s="30"/>
      <c r="C307" s="16" t="str">
        <f>IF($B307="","",IFERROR(INDEX(Settings!$D$24:$D$48,MATCH($B307,Settings!$C$24:$C$48,0)),""))</f>
        <v/>
      </c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20" t="str">
        <f t="shared" si="28"/>
        <v/>
      </c>
      <c r="S307" s="21" t="str">
        <f t="shared" si="29"/>
        <v/>
      </c>
      <c r="T307" s="21" t="str">
        <f t="shared" si="30"/>
        <v/>
      </c>
      <c r="U307" s="20" t="str">
        <f t="shared" si="31"/>
        <v/>
      </c>
      <c r="V307" s="20" t="str">
        <f t="shared" si="32"/>
        <v/>
      </c>
      <c r="W307" s="18" t="str">
        <f>IF(OR($B307="",E307=""),"",MAX(0,MIN(100,100*(Settings!$G$6-E307)/(Settings!$G$6-Settings!$F$6))))</f>
        <v/>
      </c>
      <c r="X307" s="18" t="str">
        <f>IF(OR($B307="",R307=""),"",MAX(0,MIN(100,100*(Settings!$G$7-R307)/(Settings!$G$7-Settings!$F$7))))</f>
        <v/>
      </c>
      <c r="Y307" s="18" t="str">
        <f>IF(OR($B307="",S307=""),"",MAX(0,MIN(100,100*(Settings!$G$8-S307)/(Settings!$G$8-Settings!$F$8))))</f>
        <v/>
      </c>
      <c r="Z307" s="18" t="str">
        <f>IF(OR($B307="",T307=""),"",MAX(0,MIN(100,100*(Settings!$G$9-T307)/(Settings!$G$9-Settings!$F$9))))</f>
        <v/>
      </c>
      <c r="AA307" s="18" t="str">
        <f>IF(OR($B307="",J307=""),"",MAX(0,MIN(100,100*(Settings!$G$10-J307)/(Settings!$G$10-Settings!$F$10))))</f>
        <v/>
      </c>
      <c r="AB307" s="18" t="str">
        <f>IF(OR($B307="",K307=""),"",MAX(0,MIN(100,100*(Settings!$G$11-K307)/(Settings!$G$11-Settings!$F$11))))</f>
        <v/>
      </c>
      <c r="AC307" s="18" t="str">
        <f>IF(OR($B307="",U307=""),"",MAX(0,MIN(100,100*(Settings!$G$12-U307)/(Settings!$G$12-Settings!$F$12))))</f>
        <v/>
      </c>
      <c r="AD307" s="18" t="str">
        <f>IF(OR($B307="",V307=""),"",MAX(0,MIN(100,100*(Settings!$G$13-V307)/(Settings!$G$13-Settings!$F$13))))</f>
        <v/>
      </c>
      <c r="AE307" s="17" t="str">
        <f>IF($B307="","",IF((IF(ISNUMBER(W307),Settings!$H$6,0)+IF(ISNUMBER(X307),Settings!$H$7,0)+IF(ISNUMBER(Y307),Settings!$H$8,0)+IF(ISNUMBER(Z307),Settings!$H$9,0)+IF(ISNUMBER(AA307),Settings!$H$10,0)+IF(ISNUMBER(AB307),Settings!$H$11,0)+IF(ISNUMBER(AC307),Settings!$H$12,0)+IF(ISNUMBER(AD307),Settings!$H$13,0))=0,"",ROUND((IF(ISNUMBER(W307),W307*Settings!$H$6,0)+IF(ISNUMBER(X307),X307*Settings!$H$7,0)+IF(ISNUMBER(Y307),Y307*Settings!$H$8,0)+IF(ISNUMBER(Z307),Z307*Settings!$H$9,0)+IF(ISNUMBER(AA307),AA307*Settings!$H$10,0)+IF(ISNUMBER(AB307),AB307*Settings!$H$11,0)+IF(ISNUMBER(AC307),AC307*Settings!$H$12,0)+IF(ISNUMBER(AD307),AD307*Settings!$H$13,0))/(IF(ISNUMBER(W307),Settings!$H$6,0)+IF(ISNUMBER(X307),Settings!$H$7,0)+IF(ISNUMBER(Y307),Settings!$H$8,0)+IF(ISNUMBER(Z307),Settings!$H$9,0)+IF(ISNUMBER(AA307),Settings!$H$10,0)+IF(ISNUMBER(AB307),Settings!$H$11,0)+IF(ISNUMBER(AC307),Settings!$H$12,0)+IF(ISNUMBER(AD307),Settings!$H$13,0)),0)))</f>
        <v/>
      </c>
      <c r="AF307" s="16" t="str">
        <f>IF(AE307="","",IF(AE307&gt;=Settings!$D$18,"Green",IF(AE307&gt;=Settings!$D$19,"Amber","Red")))</f>
        <v/>
      </c>
      <c r="AG307" s="18" t="str">
        <f t="shared" si="33"/>
        <v/>
      </c>
      <c r="AH307" s="19" t="str">
        <f t="shared" si="34"/>
        <v/>
      </c>
      <c r="AI307" s="25"/>
    </row>
    <row r="308" spans="1:35" x14ac:dyDescent="0.2">
      <c r="A308" s="12"/>
      <c r="B308" s="30"/>
      <c r="C308" s="16" t="str">
        <f>IF($B308="","",IFERROR(INDEX(Settings!$D$24:$D$48,MATCH($B308,Settings!$C$24:$C$48,0)),""))</f>
        <v/>
      </c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20" t="str">
        <f t="shared" si="28"/>
        <v/>
      </c>
      <c r="S308" s="21" t="str">
        <f t="shared" si="29"/>
        <v/>
      </c>
      <c r="T308" s="21" t="str">
        <f t="shared" si="30"/>
        <v/>
      </c>
      <c r="U308" s="20" t="str">
        <f t="shared" si="31"/>
        <v/>
      </c>
      <c r="V308" s="20" t="str">
        <f t="shared" si="32"/>
        <v/>
      </c>
      <c r="W308" s="18" t="str">
        <f>IF(OR($B308="",E308=""),"",MAX(0,MIN(100,100*(Settings!$G$6-E308)/(Settings!$G$6-Settings!$F$6))))</f>
        <v/>
      </c>
      <c r="X308" s="18" t="str">
        <f>IF(OR($B308="",R308=""),"",MAX(0,MIN(100,100*(Settings!$G$7-R308)/(Settings!$G$7-Settings!$F$7))))</f>
        <v/>
      </c>
      <c r="Y308" s="18" t="str">
        <f>IF(OR($B308="",S308=""),"",MAX(0,MIN(100,100*(Settings!$G$8-S308)/(Settings!$G$8-Settings!$F$8))))</f>
        <v/>
      </c>
      <c r="Z308" s="18" t="str">
        <f>IF(OR($B308="",T308=""),"",MAX(0,MIN(100,100*(Settings!$G$9-T308)/(Settings!$G$9-Settings!$F$9))))</f>
        <v/>
      </c>
      <c r="AA308" s="18" t="str">
        <f>IF(OR($B308="",J308=""),"",MAX(0,MIN(100,100*(Settings!$G$10-J308)/(Settings!$G$10-Settings!$F$10))))</f>
        <v/>
      </c>
      <c r="AB308" s="18" t="str">
        <f>IF(OR($B308="",K308=""),"",MAX(0,MIN(100,100*(Settings!$G$11-K308)/(Settings!$G$11-Settings!$F$11))))</f>
        <v/>
      </c>
      <c r="AC308" s="18" t="str">
        <f>IF(OR($B308="",U308=""),"",MAX(0,MIN(100,100*(Settings!$G$12-U308)/(Settings!$G$12-Settings!$F$12))))</f>
        <v/>
      </c>
      <c r="AD308" s="18" t="str">
        <f>IF(OR($B308="",V308=""),"",MAX(0,MIN(100,100*(Settings!$G$13-V308)/(Settings!$G$13-Settings!$F$13))))</f>
        <v/>
      </c>
      <c r="AE308" s="17" t="str">
        <f>IF($B308="","",IF((IF(ISNUMBER(W308),Settings!$H$6,0)+IF(ISNUMBER(X308),Settings!$H$7,0)+IF(ISNUMBER(Y308),Settings!$H$8,0)+IF(ISNUMBER(Z308),Settings!$H$9,0)+IF(ISNUMBER(AA308),Settings!$H$10,0)+IF(ISNUMBER(AB308),Settings!$H$11,0)+IF(ISNUMBER(AC308),Settings!$H$12,0)+IF(ISNUMBER(AD308),Settings!$H$13,0))=0,"",ROUND((IF(ISNUMBER(W308),W308*Settings!$H$6,0)+IF(ISNUMBER(X308),X308*Settings!$H$7,0)+IF(ISNUMBER(Y308),Y308*Settings!$H$8,0)+IF(ISNUMBER(Z308),Z308*Settings!$H$9,0)+IF(ISNUMBER(AA308),AA308*Settings!$H$10,0)+IF(ISNUMBER(AB308),AB308*Settings!$H$11,0)+IF(ISNUMBER(AC308),AC308*Settings!$H$12,0)+IF(ISNUMBER(AD308),AD308*Settings!$H$13,0))/(IF(ISNUMBER(W308),Settings!$H$6,0)+IF(ISNUMBER(X308),Settings!$H$7,0)+IF(ISNUMBER(Y308),Settings!$H$8,0)+IF(ISNUMBER(Z308),Settings!$H$9,0)+IF(ISNUMBER(AA308),Settings!$H$10,0)+IF(ISNUMBER(AB308),Settings!$H$11,0)+IF(ISNUMBER(AC308),Settings!$H$12,0)+IF(ISNUMBER(AD308),Settings!$H$13,0)),0)))</f>
        <v/>
      </c>
      <c r="AF308" s="16" t="str">
        <f>IF(AE308="","",IF(AE308&gt;=Settings!$D$18,"Green",IF(AE308&gt;=Settings!$D$19,"Amber","Red")))</f>
        <v/>
      </c>
      <c r="AG308" s="18" t="str">
        <f t="shared" si="33"/>
        <v/>
      </c>
      <c r="AH308" s="19" t="str">
        <f t="shared" si="34"/>
        <v/>
      </c>
      <c r="AI308" s="25"/>
    </row>
    <row r="309" spans="1:35" x14ac:dyDescent="0.2">
      <c r="A309" s="12"/>
      <c r="B309" s="30"/>
      <c r="C309" s="16" t="str">
        <f>IF($B309="","",IFERROR(INDEX(Settings!$D$24:$D$48,MATCH($B309,Settings!$C$24:$C$48,0)),""))</f>
        <v/>
      </c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20" t="str">
        <f t="shared" si="28"/>
        <v/>
      </c>
      <c r="S309" s="21" t="str">
        <f t="shared" si="29"/>
        <v/>
      </c>
      <c r="T309" s="21" t="str">
        <f t="shared" si="30"/>
        <v/>
      </c>
      <c r="U309" s="20" t="str">
        <f t="shared" si="31"/>
        <v/>
      </c>
      <c r="V309" s="20" t="str">
        <f t="shared" si="32"/>
        <v/>
      </c>
      <c r="W309" s="18" t="str">
        <f>IF(OR($B309="",E309=""),"",MAX(0,MIN(100,100*(Settings!$G$6-E309)/(Settings!$G$6-Settings!$F$6))))</f>
        <v/>
      </c>
      <c r="X309" s="18" t="str">
        <f>IF(OR($B309="",R309=""),"",MAX(0,MIN(100,100*(Settings!$G$7-R309)/(Settings!$G$7-Settings!$F$7))))</f>
        <v/>
      </c>
      <c r="Y309" s="18" t="str">
        <f>IF(OR($B309="",S309=""),"",MAX(0,MIN(100,100*(Settings!$G$8-S309)/(Settings!$G$8-Settings!$F$8))))</f>
        <v/>
      </c>
      <c r="Z309" s="18" t="str">
        <f>IF(OR($B309="",T309=""),"",MAX(0,MIN(100,100*(Settings!$G$9-T309)/(Settings!$G$9-Settings!$F$9))))</f>
        <v/>
      </c>
      <c r="AA309" s="18" t="str">
        <f>IF(OR($B309="",J309=""),"",MAX(0,MIN(100,100*(Settings!$G$10-J309)/(Settings!$G$10-Settings!$F$10))))</f>
        <v/>
      </c>
      <c r="AB309" s="18" t="str">
        <f>IF(OR($B309="",K309=""),"",MAX(0,MIN(100,100*(Settings!$G$11-K309)/(Settings!$G$11-Settings!$F$11))))</f>
        <v/>
      </c>
      <c r="AC309" s="18" t="str">
        <f>IF(OR($B309="",U309=""),"",MAX(0,MIN(100,100*(Settings!$G$12-U309)/(Settings!$G$12-Settings!$F$12))))</f>
        <v/>
      </c>
      <c r="AD309" s="18" t="str">
        <f>IF(OR($B309="",V309=""),"",MAX(0,MIN(100,100*(Settings!$G$13-V309)/(Settings!$G$13-Settings!$F$13))))</f>
        <v/>
      </c>
      <c r="AE309" s="17" t="str">
        <f>IF($B309="","",IF((IF(ISNUMBER(W309),Settings!$H$6,0)+IF(ISNUMBER(X309),Settings!$H$7,0)+IF(ISNUMBER(Y309),Settings!$H$8,0)+IF(ISNUMBER(Z309),Settings!$H$9,0)+IF(ISNUMBER(AA309),Settings!$H$10,0)+IF(ISNUMBER(AB309),Settings!$H$11,0)+IF(ISNUMBER(AC309),Settings!$H$12,0)+IF(ISNUMBER(AD309),Settings!$H$13,0))=0,"",ROUND((IF(ISNUMBER(W309),W309*Settings!$H$6,0)+IF(ISNUMBER(X309),X309*Settings!$H$7,0)+IF(ISNUMBER(Y309),Y309*Settings!$H$8,0)+IF(ISNUMBER(Z309),Z309*Settings!$H$9,0)+IF(ISNUMBER(AA309),AA309*Settings!$H$10,0)+IF(ISNUMBER(AB309),AB309*Settings!$H$11,0)+IF(ISNUMBER(AC309),AC309*Settings!$H$12,0)+IF(ISNUMBER(AD309),AD309*Settings!$H$13,0))/(IF(ISNUMBER(W309),Settings!$H$6,0)+IF(ISNUMBER(X309),Settings!$H$7,0)+IF(ISNUMBER(Y309),Settings!$H$8,0)+IF(ISNUMBER(Z309),Settings!$H$9,0)+IF(ISNUMBER(AA309),Settings!$H$10,0)+IF(ISNUMBER(AB309),Settings!$H$11,0)+IF(ISNUMBER(AC309),Settings!$H$12,0)+IF(ISNUMBER(AD309),Settings!$H$13,0)),0)))</f>
        <v/>
      </c>
      <c r="AF309" s="16" t="str">
        <f>IF(AE309="","",IF(AE309&gt;=Settings!$D$18,"Green",IF(AE309&gt;=Settings!$D$19,"Amber","Red")))</f>
        <v/>
      </c>
      <c r="AG309" s="18" t="str">
        <f t="shared" si="33"/>
        <v/>
      </c>
      <c r="AH309" s="19" t="str">
        <f t="shared" si="34"/>
        <v/>
      </c>
      <c r="AI309" s="25"/>
    </row>
    <row r="310" spans="1:35" x14ac:dyDescent="0.2">
      <c r="A310" s="12"/>
      <c r="B310" s="30"/>
      <c r="C310" s="16" t="str">
        <f>IF($B310="","",IFERROR(INDEX(Settings!$D$24:$D$48,MATCH($B310,Settings!$C$24:$C$48,0)),""))</f>
        <v/>
      </c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20" t="str">
        <f t="shared" si="28"/>
        <v/>
      </c>
      <c r="S310" s="21" t="str">
        <f t="shared" si="29"/>
        <v/>
      </c>
      <c r="T310" s="21" t="str">
        <f t="shared" si="30"/>
        <v/>
      </c>
      <c r="U310" s="20" t="str">
        <f t="shared" si="31"/>
        <v/>
      </c>
      <c r="V310" s="20" t="str">
        <f t="shared" si="32"/>
        <v/>
      </c>
      <c r="W310" s="18" t="str">
        <f>IF(OR($B310="",E310=""),"",MAX(0,MIN(100,100*(Settings!$G$6-E310)/(Settings!$G$6-Settings!$F$6))))</f>
        <v/>
      </c>
      <c r="X310" s="18" t="str">
        <f>IF(OR($B310="",R310=""),"",MAX(0,MIN(100,100*(Settings!$G$7-R310)/(Settings!$G$7-Settings!$F$7))))</f>
        <v/>
      </c>
      <c r="Y310" s="18" t="str">
        <f>IF(OR($B310="",S310=""),"",MAX(0,MIN(100,100*(Settings!$G$8-S310)/(Settings!$G$8-Settings!$F$8))))</f>
        <v/>
      </c>
      <c r="Z310" s="18" t="str">
        <f>IF(OR($B310="",T310=""),"",MAX(0,MIN(100,100*(Settings!$G$9-T310)/(Settings!$G$9-Settings!$F$9))))</f>
        <v/>
      </c>
      <c r="AA310" s="18" t="str">
        <f>IF(OR($B310="",J310=""),"",MAX(0,MIN(100,100*(Settings!$G$10-J310)/(Settings!$G$10-Settings!$F$10))))</f>
        <v/>
      </c>
      <c r="AB310" s="18" t="str">
        <f>IF(OR($B310="",K310=""),"",MAX(0,MIN(100,100*(Settings!$G$11-K310)/(Settings!$G$11-Settings!$F$11))))</f>
        <v/>
      </c>
      <c r="AC310" s="18" t="str">
        <f>IF(OR($B310="",U310=""),"",MAX(0,MIN(100,100*(Settings!$G$12-U310)/(Settings!$G$12-Settings!$F$12))))</f>
        <v/>
      </c>
      <c r="AD310" s="18" t="str">
        <f>IF(OR($B310="",V310=""),"",MAX(0,MIN(100,100*(Settings!$G$13-V310)/(Settings!$G$13-Settings!$F$13))))</f>
        <v/>
      </c>
      <c r="AE310" s="17" t="str">
        <f>IF($B310="","",IF((IF(ISNUMBER(W310),Settings!$H$6,0)+IF(ISNUMBER(X310),Settings!$H$7,0)+IF(ISNUMBER(Y310),Settings!$H$8,0)+IF(ISNUMBER(Z310),Settings!$H$9,0)+IF(ISNUMBER(AA310),Settings!$H$10,0)+IF(ISNUMBER(AB310),Settings!$H$11,0)+IF(ISNUMBER(AC310),Settings!$H$12,0)+IF(ISNUMBER(AD310),Settings!$H$13,0))=0,"",ROUND((IF(ISNUMBER(W310),W310*Settings!$H$6,0)+IF(ISNUMBER(X310),X310*Settings!$H$7,0)+IF(ISNUMBER(Y310),Y310*Settings!$H$8,0)+IF(ISNUMBER(Z310),Z310*Settings!$H$9,0)+IF(ISNUMBER(AA310),AA310*Settings!$H$10,0)+IF(ISNUMBER(AB310),AB310*Settings!$H$11,0)+IF(ISNUMBER(AC310),AC310*Settings!$H$12,0)+IF(ISNUMBER(AD310),AD310*Settings!$H$13,0))/(IF(ISNUMBER(W310),Settings!$H$6,0)+IF(ISNUMBER(X310),Settings!$H$7,0)+IF(ISNUMBER(Y310),Settings!$H$8,0)+IF(ISNUMBER(Z310),Settings!$H$9,0)+IF(ISNUMBER(AA310),Settings!$H$10,0)+IF(ISNUMBER(AB310),Settings!$H$11,0)+IF(ISNUMBER(AC310),Settings!$H$12,0)+IF(ISNUMBER(AD310),Settings!$H$13,0)),0)))</f>
        <v/>
      </c>
      <c r="AF310" s="16" t="str">
        <f>IF(AE310="","",IF(AE310&gt;=Settings!$D$18,"Green",IF(AE310&gt;=Settings!$D$19,"Amber","Red")))</f>
        <v/>
      </c>
      <c r="AG310" s="18" t="str">
        <f t="shared" si="33"/>
        <v/>
      </c>
      <c r="AH310" s="19" t="str">
        <f t="shared" si="34"/>
        <v/>
      </c>
      <c r="AI310" s="25"/>
    </row>
    <row r="311" spans="1:35" x14ac:dyDescent="0.2">
      <c r="A311" s="12"/>
      <c r="B311" s="30"/>
      <c r="C311" s="16" t="str">
        <f>IF($B311="","",IFERROR(INDEX(Settings!$D$24:$D$48,MATCH($B311,Settings!$C$24:$C$48,0)),""))</f>
        <v/>
      </c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20" t="str">
        <f t="shared" si="28"/>
        <v/>
      </c>
      <c r="S311" s="21" t="str">
        <f t="shared" si="29"/>
        <v/>
      </c>
      <c r="T311" s="21" t="str">
        <f t="shared" si="30"/>
        <v/>
      </c>
      <c r="U311" s="20" t="str">
        <f t="shared" si="31"/>
        <v/>
      </c>
      <c r="V311" s="20" t="str">
        <f t="shared" si="32"/>
        <v/>
      </c>
      <c r="W311" s="18" t="str">
        <f>IF(OR($B311="",E311=""),"",MAX(0,MIN(100,100*(Settings!$G$6-E311)/(Settings!$G$6-Settings!$F$6))))</f>
        <v/>
      </c>
      <c r="X311" s="18" t="str">
        <f>IF(OR($B311="",R311=""),"",MAX(0,MIN(100,100*(Settings!$G$7-R311)/(Settings!$G$7-Settings!$F$7))))</f>
        <v/>
      </c>
      <c r="Y311" s="18" t="str">
        <f>IF(OR($B311="",S311=""),"",MAX(0,MIN(100,100*(Settings!$G$8-S311)/(Settings!$G$8-Settings!$F$8))))</f>
        <v/>
      </c>
      <c r="Z311" s="18" t="str">
        <f>IF(OR($B311="",T311=""),"",MAX(0,MIN(100,100*(Settings!$G$9-T311)/(Settings!$G$9-Settings!$F$9))))</f>
        <v/>
      </c>
      <c r="AA311" s="18" t="str">
        <f>IF(OR($B311="",J311=""),"",MAX(0,MIN(100,100*(Settings!$G$10-J311)/(Settings!$G$10-Settings!$F$10))))</f>
        <v/>
      </c>
      <c r="AB311" s="18" t="str">
        <f>IF(OR($B311="",K311=""),"",MAX(0,MIN(100,100*(Settings!$G$11-K311)/(Settings!$G$11-Settings!$F$11))))</f>
        <v/>
      </c>
      <c r="AC311" s="18" t="str">
        <f>IF(OR($B311="",U311=""),"",MAX(0,MIN(100,100*(Settings!$G$12-U311)/(Settings!$G$12-Settings!$F$12))))</f>
        <v/>
      </c>
      <c r="AD311" s="18" t="str">
        <f>IF(OR($B311="",V311=""),"",MAX(0,MIN(100,100*(Settings!$G$13-V311)/(Settings!$G$13-Settings!$F$13))))</f>
        <v/>
      </c>
      <c r="AE311" s="17" t="str">
        <f>IF($B311="","",IF((IF(ISNUMBER(W311),Settings!$H$6,0)+IF(ISNUMBER(X311),Settings!$H$7,0)+IF(ISNUMBER(Y311),Settings!$H$8,0)+IF(ISNUMBER(Z311),Settings!$H$9,0)+IF(ISNUMBER(AA311),Settings!$H$10,0)+IF(ISNUMBER(AB311),Settings!$H$11,0)+IF(ISNUMBER(AC311),Settings!$H$12,0)+IF(ISNUMBER(AD311),Settings!$H$13,0))=0,"",ROUND((IF(ISNUMBER(W311),W311*Settings!$H$6,0)+IF(ISNUMBER(X311),X311*Settings!$H$7,0)+IF(ISNUMBER(Y311),Y311*Settings!$H$8,0)+IF(ISNUMBER(Z311),Z311*Settings!$H$9,0)+IF(ISNUMBER(AA311),AA311*Settings!$H$10,0)+IF(ISNUMBER(AB311),AB311*Settings!$H$11,0)+IF(ISNUMBER(AC311),AC311*Settings!$H$12,0)+IF(ISNUMBER(AD311),AD311*Settings!$H$13,0))/(IF(ISNUMBER(W311),Settings!$H$6,0)+IF(ISNUMBER(X311),Settings!$H$7,0)+IF(ISNUMBER(Y311),Settings!$H$8,0)+IF(ISNUMBER(Z311),Settings!$H$9,0)+IF(ISNUMBER(AA311),Settings!$H$10,0)+IF(ISNUMBER(AB311),Settings!$H$11,0)+IF(ISNUMBER(AC311),Settings!$H$12,0)+IF(ISNUMBER(AD311),Settings!$H$13,0)),0)))</f>
        <v/>
      </c>
      <c r="AF311" s="16" t="str">
        <f>IF(AE311="","",IF(AE311&gt;=Settings!$D$18,"Green",IF(AE311&gt;=Settings!$D$19,"Amber","Red")))</f>
        <v/>
      </c>
      <c r="AG311" s="18" t="str">
        <f t="shared" si="33"/>
        <v/>
      </c>
      <c r="AH311" s="19" t="str">
        <f t="shared" si="34"/>
        <v/>
      </c>
      <c r="AI311" s="25"/>
    </row>
    <row r="312" spans="1:35" x14ac:dyDescent="0.2">
      <c r="A312" s="12"/>
      <c r="B312" s="30"/>
      <c r="C312" s="16" t="str">
        <f>IF($B312="","",IFERROR(INDEX(Settings!$D$24:$D$48,MATCH($B312,Settings!$C$24:$C$48,0)),""))</f>
        <v/>
      </c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20" t="str">
        <f t="shared" si="28"/>
        <v/>
      </c>
      <c r="S312" s="21" t="str">
        <f t="shared" si="29"/>
        <v/>
      </c>
      <c r="T312" s="21" t="str">
        <f t="shared" si="30"/>
        <v/>
      </c>
      <c r="U312" s="20" t="str">
        <f t="shared" si="31"/>
        <v/>
      </c>
      <c r="V312" s="20" t="str">
        <f t="shared" si="32"/>
        <v/>
      </c>
      <c r="W312" s="18" t="str">
        <f>IF(OR($B312="",E312=""),"",MAX(0,MIN(100,100*(Settings!$G$6-E312)/(Settings!$G$6-Settings!$F$6))))</f>
        <v/>
      </c>
      <c r="X312" s="18" t="str">
        <f>IF(OR($B312="",R312=""),"",MAX(0,MIN(100,100*(Settings!$G$7-R312)/(Settings!$G$7-Settings!$F$7))))</f>
        <v/>
      </c>
      <c r="Y312" s="18" t="str">
        <f>IF(OR($B312="",S312=""),"",MAX(0,MIN(100,100*(Settings!$G$8-S312)/(Settings!$G$8-Settings!$F$8))))</f>
        <v/>
      </c>
      <c r="Z312" s="18" t="str">
        <f>IF(OR($B312="",T312=""),"",MAX(0,MIN(100,100*(Settings!$G$9-T312)/(Settings!$G$9-Settings!$F$9))))</f>
        <v/>
      </c>
      <c r="AA312" s="18" t="str">
        <f>IF(OR($B312="",J312=""),"",MAX(0,MIN(100,100*(Settings!$G$10-J312)/(Settings!$G$10-Settings!$F$10))))</f>
        <v/>
      </c>
      <c r="AB312" s="18" t="str">
        <f>IF(OR($B312="",K312=""),"",MAX(0,MIN(100,100*(Settings!$G$11-K312)/(Settings!$G$11-Settings!$F$11))))</f>
        <v/>
      </c>
      <c r="AC312" s="18" t="str">
        <f>IF(OR($B312="",U312=""),"",MAX(0,MIN(100,100*(Settings!$G$12-U312)/(Settings!$G$12-Settings!$F$12))))</f>
        <v/>
      </c>
      <c r="AD312" s="18" t="str">
        <f>IF(OR($B312="",V312=""),"",MAX(0,MIN(100,100*(Settings!$G$13-V312)/(Settings!$G$13-Settings!$F$13))))</f>
        <v/>
      </c>
      <c r="AE312" s="17" t="str">
        <f>IF($B312="","",IF((IF(ISNUMBER(W312),Settings!$H$6,0)+IF(ISNUMBER(X312),Settings!$H$7,0)+IF(ISNUMBER(Y312),Settings!$H$8,0)+IF(ISNUMBER(Z312),Settings!$H$9,0)+IF(ISNUMBER(AA312),Settings!$H$10,0)+IF(ISNUMBER(AB312),Settings!$H$11,0)+IF(ISNUMBER(AC312),Settings!$H$12,0)+IF(ISNUMBER(AD312),Settings!$H$13,0))=0,"",ROUND((IF(ISNUMBER(W312),W312*Settings!$H$6,0)+IF(ISNUMBER(X312),X312*Settings!$H$7,0)+IF(ISNUMBER(Y312),Y312*Settings!$H$8,0)+IF(ISNUMBER(Z312),Z312*Settings!$H$9,0)+IF(ISNUMBER(AA312),AA312*Settings!$H$10,0)+IF(ISNUMBER(AB312),AB312*Settings!$H$11,0)+IF(ISNUMBER(AC312),AC312*Settings!$H$12,0)+IF(ISNUMBER(AD312),AD312*Settings!$H$13,0))/(IF(ISNUMBER(W312),Settings!$H$6,0)+IF(ISNUMBER(X312),Settings!$H$7,0)+IF(ISNUMBER(Y312),Settings!$H$8,0)+IF(ISNUMBER(Z312),Settings!$H$9,0)+IF(ISNUMBER(AA312),Settings!$H$10,0)+IF(ISNUMBER(AB312),Settings!$H$11,0)+IF(ISNUMBER(AC312),Settings!$H$12,0)+IF(ISNUMBER(AD312),Settings!$H$13,0)),0)))</f>
        <v/>
      </c>
      <c r="AF312" s="16" t="str">
        <f>IF(AE312="","",IF(AE312&gt;=Settings!$D$18,"Green",IF(AE312&gt;=Settings!$D$19,"Amber","Red")))</f>
        <v/>
      </c>
      <c r="AG312" s="18" t="str">
        <f t="shared" si="33"/>
        <v/>
      </c>
      <c r="AH312" s="19" t="str">
        <f t="shared" si="34"/>
        <v/>
      </c>
      <c r="AI312" s="25"/>
    </row>
    <row r="313" spans="1:35" x14ac:dyDescent="0.2">
      <c r="A313" s="12"/>
      <c r="B313" s="30"/>
      <c r="C313" s="16" t="str">
        <f>IF($B313="","",IFERROR(INDEX(Settings!$D$24:$D$48,MATCH($B313,Settings!$C$24:$C$48,0)),""))</f>
        <v/>
      </c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20" t="str">
        <f t="shared" si="28"/>
        <v/>
      </c>
      <c r="S313" s="21" t="str">
        <f t="shared" si="29"/>
        <v/>
      </c>
      <c r="T313" s="21" t="str">
        <f t="shared" si="30"/>
        <v/>
      </c>
      <c r="U313" s="20" t="str">
        <f t="shared" si="31"/>
        <v/>
      </c>
      <c r="V313" s="20" t="str">
        <f t="shared" si="32"/>
        <v/>
      </c>
      <c r="W313" s="18" t="str">
        <f>IF(OR($B313="",E313=""),"",MAX(0,MIN(100,100*(Settings!$G$6-E313)/(Settings!$G$6-Settings!$F$6))))</f>
        <v/>
      </c>
      <c r="X313" s="18" t="str">
        <f>IF(OR($B313="",R313=""),"",MAX(0,MIN(100,100*(Settings!$G$7-R313)/(Settings!$G$7-Settings!$F$7))))</f>
        <v/>
      </c>
      <c r="Y313" s="18" t="str">
        <f>IF(OR($B313="",S313=""),"",MAX(0,MIN(100,100*(Settings!$G$8-S313)/(Settings!$G$8-Settings!$F$8))))</f>
        <v/>
      </c>
      <c r="Z313" s="18" t="str">
        <f>IF(OR($B313="",T313=""),"",MAX(0,MIN(100,100*(Settings!$G$9-T313)/(Settings!$G$9-Settings!$F$9))))</f>
        <v/>
      </c>
      <c r="AA313" s="18" t="str">
        <f>IF(OR($B313="",J313=""),"",MAX(0,MIN(100,100*(Settings!$G$10-J313)/(Settings!$G$10-Settings!$F$10))))</f>
        <v/>
      </c>
      <c r="AB313" s="18" t="str">
        <f>IF(OR($B313="",K313=""),"",MAX(0,MIN(100,100*(Settings!$G$11-K313)/(Settings!$G$11-Settings!$F$11))))</f>
        <v/>
      </c>
      <c r="AC313" s="18" t="str">
        <f>IF(OR($B313="",U313=""),"",MAX(0,MIN(100,100*(Settings!$G$12-U313)/(Settings!$G$12-Settings!$F$12))))</f>
        <v/>
      </c>
      <c r="AD313" s="18" t="str">
        <f>IF(OR($B313="",V313=""),"",MAX(0,MIN(100,100*(Settings!$G$13-V313)/(Settings!$G$13-Settings!$F$13))))</f>
        <v/>
      </c>
      <c r="AE313" s="17" t="str">
        <f>IF($B313="","",IF((IF(ISNUMBER(W313),Settings!$H$6,0)+IF(ISNUMBER(X313),Settings!$H$7,0)+IF(ISNUMBER(Y313),Settings!$H$8,0)+IF(ISNUMBER(Z313),Settings!$H$9,0)+IF(ISNUMBER(AA313),Settings!$H$10,0)+IF(ISNUMBER(AB313),Settings!$H$11,0)+IF(ISNUMBER(AC313),Settings!$H$12,0)+IF(ISNUMBER(AD313),Settings!$H$13,0))=0,"",ROUND((IF(ISNUMBER(W313),W313*Settings!$H$6,0)+IF(ISNUMBER(X313),X313*Settings!$H$7,0)+IF(ISNUMBER(Y313),Y313*Settings!$H$8,0)+IF(ISNUMBER(Z313),Z313*Settings!$H$9,0)+IF(ISNUMBER(AA313),AA313*Settings!$H$10,0)+IF(ISNUMBER(AB313),AB313*Settings!$H$11,0)+IF(ISNUMBER(AC313),AC313*Settings!$H$12,0)+IF(ISNUMBER(AD313),AD313*Settings!$H$13,0))/(IF(ISNUMBER(W313),Settings!$H$6,0)+IF(ISNUMBER(X313),Settings!$H$7,0)+IF(ISNUMBER(Y313),Settings!$H$8,0)+IF(ISNUMBER(Z313),Settings!$H$9,0)+IF(ISNUMBER(AA313),Settings!$H$10,0)+IF(ISNUMBER(AB313),Settings!$H$11,0)+IF(ISNUMBER(AC313),Settings!$H$12,0)+IF(ISNUMBER(AD313),Settings!$H$13,0)),0)))</f>
        <v/>
      </c>
      <c r="AF313" s="16" t="str">
        <f>IF(AE313="","",IF(AE313&gt;=Settings!$D$18,"Green",IF(AE313&gt;=Settings!$D$19,"Amber","Red")))</f>
        <v/>
      </c>
      <c r="AG313" s="18" t="str">
        <f t="shared" si="33"/>
        <v/>
      </c>
      <c r="AH313" s="19" t="str">
        <f t="shared" si="34"/>
        <v/>
      </c>
      <c r="AI313" s="25"/>
    </row>
    <row r="314" spans="1:35" x14ac:dyDescent="0.2">
      <c r="A314" s="12"/>
      <c r="B314" s="30"/>
      <c r="C314" s="16" t="str">
        <f>IF($B314="","",IFERROR(INDEX(Settings!$D$24:$D$48,MATCH($B314,Settings!$C$24:$C$48,0)),""))</f>
        <v/>
      </c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20" t="str">
        <f t="shared" si="28"/>
        <v/>
      </c>
      <c r="S314" s="21" t="str">
        <f t="shared" si="29"/>
        <v/>
      </c>
      <c r="T314" s="21" t="str">
        <f t="shared" si="30"/>
        <v/>
      </c>
      <c r="U314" s="20" t="str">
        <f t="shared" si="31"/>
        <v/>
      </c>
      <c r="V314" s="20" t="str">
        <f t="shared" si="32"/>
        <v/>
      </c>
      <c r="W314" s="18" t="str">
        <f>IF(OR($B314="",E314=""),"",MAX(0,MIN(100,100*(Settings!$G$6-E314)/(Settings!$G$6-Settings!$F$6))))</f>
        <v/>
      </c>
      <c r="X314" s="18" t="str">
        <f>IF(OR($B314="",R314=""),"",MAX(0,MIN(100,100*(Settings!$G$7-R314)/(Settings!$G$7-Settings!$F$7))))</f>
        <v/>
      </c>
      <c r="Y314" s="18" t="str">
        <f>IF(OR($B314="",S314=""),"",MAX(0,MIN(100,100*(Settings!$G$8-S314)/(Settings!$G$8-Settings!$F$8))))</f>
        <v/>
      </c>
      <c r="Z314" s="18" t="str">
        <f>IF(OR($B314="",T314=""),"",MAX(0,MIN(100,100*(Settings!$G$9-T314)/(Settings!$G$9-Settings!$F$9))))</f>
        <v/>
      </c>
      <c r="AA314" s="18" t="str">
        <f>IF(OR($B314="",J314=""),"",MAX(0,MIN(100,100*(Settings!$G$10-J314)/(Settings!$G$10-Settings!$F$10))))</f>
        <v/>
      </c>
      <c r="AB314" s="18" t="str">
        <f>IF(OR($B314="",K314=""),"",MAX(0,MIN(100,100*(Settings!$G$11-K314)/(Settings!$G$11-Settings!$F$11))))</f>
        <v/>
      </c>
      <c r="AC314" s="18" t="str">
        <f>IF(OR($B314="",U314=""),"",MAX(0,MIN(100,100*(Settings!$G$12-U314)/(Settings!$G$12-Settings!$F$12))))</f>
        <v/>
      </c>
      <c r="AD314" s="18" t="str">
        <f>IF(OR($B314="",V314=""),"",MAX(0,MIN(100,100*(Settings!$G$13-V314)/(Settings!$G$13-Settings!$F$13))))</f>
        <v/>
      </c>
      <c r="AE314" s="17" t="str">
        <f>IF($B314="","",IF((IF(ISNUMBER(W314),Settings!$H$6,0)+IF(ISNUMBER(X314),Settings!$H$7,0)+IF(ISNUMBER(Y314),Settings!$H$8,0)+IF(ISNUMBER(Z314),Settings!$H$9,0)+IF(ISNUMBER(AA314),Settings!$H$10,0)+IF(ISNUMBER(AB314),Settings!$H$11,0)+IF(ISNUMBER(AC314),Settings!$H$12,0)+IF(ISNUMBER(AD314),Settings!$H$13,0))=0,"",ROUND((IF(ISNUMBER(W314),W314*Settings!$H$6,0)+IF(ISNUMBER(X314),X314*Settings!$H$7,0)+IF(ISNUMBER(Y314),Y314*Settings!$H$8,0)+IF(ISNUMBER(Z314),Z314*Settings!$H$9,0)+IF(ISNUMBER(AA314),AA314*Settings!$H$10,0)+IF(ISNUMBER(AB314),AB314*Settings!$H$11,0)+IF(ISNUMBER(AC314),AC314*Settings!$H$12,0)+IF(ISNUMBER(AD314),AD314*Settings!$H$13,0))/(IF(ISNUMBER(W314),Settings!$H$6,0)+IF(ISNUMBER(X314),Settings!$H$7,0)+IF(ISNUMBER(Y314),Settings!$H$8,0)+IF(ISNUMBER(Z314),Settings!$H$9,0)+IF(ISNUMBER(AA314),Settings!$H$10,0)+IF(ISNUMBER(AB314),Settings!$H$11,0)+IF(ISNUMBER(AC314),Settings!$H$12,0)+IF(ISNUMBER(AD314),Settings!$H$13,0)),0)))</f>
        <v/>
      </c>
      <c r="AF314" s="16" t="str">
        <f>IF(AE314="","",IF(AE314&gt;=Settings!$D$18,"Green",IF(AE314&gt;=Settings!$D$19,"Amber","Red")))</f>
        <v/>
      </c>
      <c r="AG314" s="18" t="str">
        <f t="shared" si="33"/>
        <v/>
      </c>
      <c r="AH314" s="19" t="str">
        <f t="shared" si="34"/>
        <v/>
      </c>
      <c r="AI314" s="25"/>
    </row>
    <row r="315" spans="1:35" x14ac:dyDescent="0.2">
      <c r="A315" s="12"/>
      <c r="B315" s="30"/>
      <c r="C315" s="16" t="str">
        <f>IF($B315="","",IFERROR(INDEX(Settings!$D$24:$D$48,MATCH($B315,Settings!$C$24:$C$48,0)),""))</f>
        <v/>
      </c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20" t="str">
        <f t="shared" si="28"/>
        <v/>
      </c>
      <c r="S315" s="21" t="str">
        <f t="shared" si="29"/>
        <v/>
      </c>
      <c r="T315" s="21" t="str">
        <f t="shared" si="30"/>
        <v/>
      </c>
      <c r="U315" s="20" t="str">
        <f t="shared" si="31"/>
        <v/>
      </c>
      <c r="V315" s="20" t="str">
        <f t="shared" si="32"/>
        <v/>
      </c>
      <c r="W315" s="18" t="str">
        <f>IF(OR($B315="",E315=""),"",MAX(0,MIN(100,100*(Settings!$G$6-E315)/(Settings!$G$6-Settings!$F$6))))</f>
        <v/>
      </c>
      <c r="X315" s="18" t="str">
        <f>IF(OR($B315="",R315=""),"",MAX(0,MIN(100,100*(Settings!$G$7-R315)/(Settings!$G$7-Settings!$F$7))))</f>
        <v/>
      </c>
      <c r="Y315" s="18" t="str">
        <f>IF(OR($B315="",S315=""),"",MAX(0,MIN(100,100*(Settings!$G$8-S315)/(Settings!$G$8-Settings!$F$8))))</f>
        <v/>
      </c>
      <c r="Z315" s="18" t="str">
        <f>IF(OR($B315="",T315=""),"",MAX(0,MIN(100,100*(Settings!$G$9-T315)/(Settings!$G$9-Settings!$F$9))))</f>
        <v/>
      </c>
      <c r="AA315" s="18" t="str">
        <f>IF(OR($B315="",J315=""),"",MAX(0,MIN(100,100*(Settings!$G$10-J315)/(Settings!$G$10-Settings!$F$10))))</f>
        <v/>
      </c>
      <c r="AB315" s="18" t="str">
        <f>IF(OR($B315="",K315=""),"",MAX(0,MIN(100,100*(Settings!$G$11-K315)/(Settings!$G$11-Settings!$F$11))))</f>
        <v/>
      </c>
      <c r="AC315" s="18" t="str">
        <f>IF(OR($B315="",U315=""),"",MAX(0,MIN(100,100*(Settings!$G$12-U315)/(Settings!$G$12-Settings!$F$12))))</f>
        <v/>
      </c>
      <c r="AD315" s="18" t="str">
        <f>IF(OR($B315="",V315=""),"",MAX(0,MIN(100,100*(Settings!$G$13-V315)/(Settings!$G$13-Settings!$F$13))))</f>
        <v/>
      </c>
      <c r="AE315" s="17" t="str">
        <f>IF($B315="","",IF((IF(ISNUMBER(W315),Settings!$H$6,0)+IF(ISNUMBER(X315),Settings!$H$7,0)+IF(ISNUMBER(Y315),Settings!$H$8,0)+IF(ISNUMBER(Z315),Settings!$H$9,0)+IF(ISNUMBER(AA315),Settings!$H$10,0)+IF(ISNUMBER(AB315),Settings!$H$11,0)+IF(ISNUMBER(AC315),Settings!$H$12,0)+IF(ISNUMBER(AD315),Settings!$H$13,0))=0,"",ROUND((IF(ISNUMBER(W315),W315*Settings!$H$6,0)+IF(ISNUMBER(X315),X315*Settings!$H$7,0)+IF(ISNUMBER(Y315),Y315*Settings!$H$8,0)+IF(ISNUMBER(Z315),Z315*Settings!$H$9,0)+IF(ISNUMBER(AA315),AA315*Settings!$H$10,0)+IF(ISNUMBER(AB315),AB315*Settings!$H$11,0)+IF(ISNUMBER(AC315),AC315*Settings!$H$12,0)+IF(ISNUMBER(AD315),AD315*Settings!$H$13,0))/(IF(ISNUMBER(W315),Settings!$H$6,0)+IF(ISNUMBER(X315),Settings!$H$7,0)+IF(ISNUMBER(Y315),Settings!$H$8,0)+IF(ISNUMBER(Z315),Settings!$H$9,0)+IF(ISNUMBER(AA315),Settings!$H$10,0)+IF(ISNUMBER(AB315),Settings!$H$11,0)+IF(ISNUMBER(AC315),Settings!$H$12,0)+IF(ISNUMBER(AD315),Settings!$H$13,0)),0)))</f>
        <v/>
      </c>
      <c r="AF315" s="16" t="str">
        <f>IF(AE315="","",IF(AE315&gt;=Settings!$D$18,"Green",IF(AE315&gt;=Settings!$D$19,"Amber","Red")))</f>
        <v/>
      </c>
      <c r="AG315" s="18" t="str">
        <f t="shared" si="33"/>
        <v/>
      </c>
      <c r="AH315" s="19" t="str">
        <f t="shared" si="34"/>
        <v/>
      </c>
      <c r="AI315" s="25"/>
    </row>
    <row r="316" spans="1:35" x14ac:dyDescent="0.2">
      <c r="A316" s="12"/>
      <c r="B316" s="30"/>
      <c r="C316" s="16" t="str">
        <f>IF($B316="","",IFERROR(INDEX(Settings!$D$24:$D$48,MATCH($B316,Settings!$C$24:$C$48,0)),""))</f>
        <v/>
      </c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20" t="str">
        <f t="shared" si="28"/>
        <v/>
      </c>
      <c r="S316" s="21" t="str">
        <f t="shared" si="29"/>
        <v/>
      </c>
      <c r="T316" s="21" t="str">
        <f t="shared" si="30"/>
        <v/>
      </c>
      <c r="U316" s="20" t="str">
        <f t="shared" si="31"/>
        <v/>
      </c>
      <c r="V316" s="20" t="str">
        <f t="shared" si="32"/>
        <v/>
      </c>
      <c r="W316" s="18" t="str">
        <f>IF(OR($B316="",E316=""),"",MAX(0,MIN(100,100*(Settings!$G$6-E316)/(Settings!$G$6-Settings!$F$6))))</f>
        <v/>
      </c>
      <c r="X316" s="18" t="str">
        <f>IF(OR($B316="",R316=""),"",MAX(0,MIN(100,100*(Settings!$G$7-R316)/(Settings!$G$7-Settings!$F$7))))</f>
        <v/>
      </c>
      <c r="Y316" s="18" t="str">
        <f>IF(OR($B316="",S316=""),"",MAX(0,MIN(100,100*(Settings!$G$8-S316)/(Settings!$G$8-Settings!$F$8))))</f>
        <v/>
      </c>
      <c r="Z316" s="18" t="str">
        <f>IF(OR($B316="",T316=""),"",MAX(0,MIN(100,100*(Settings!$G$9-T316)/(Settings!$G$9-Settings!$F$9))))</f>
        <v/>
      </c>
      <c r="AA316" s="18" t="str">
        <f>IF(OR($B316="",J316=""),"",MAX(0,MIN(100,100*(Settings!$G$10-J316)/(Settings!$G$10-Settings!$F$10))))</f>
        <v/>
      </c>
      <c r="AB316" s="18" t="str">
        <f>IF(OR($B316="",K316=""),"",MAX(0,MIN(100,100*(Settings!$G$11-K316)/(Settings!$G$11-Settings!$F$11))))</f>
        <v/>
      </c>
      <c r="AC316" s="18" t="str">
        <f>IF(OR($B316="",U316=""),"",MAX(0,MIN(100,100*(Settings!$G$12-U316)/(Settings!$G$12-Settings!$F$12))))</f>
        <v/>
      </c>
      <c r="AD316" s="18" t="str">
        <f>IF(OR($B316="",V316=""),"",MAX(0,MIN(100,100*(Settings!$G$13-V316)/(Settings!$G$13-Settings!$F$13))))</f>
        <v/>
      </c>
      <c r="AE316" s="17" t="str">
        <f>IF($B316="","",IF((IF(ISNUMBER(W316),Settings!$H$6,0)+IF(ISNUMBER(X316),Settings!$H$7,0)+IF(ISNUMBER(Y316),Settings!$H$8,0)+IF(ISNUMBER(Z316),Settings!$H$9,0)+IF(ISNUMBER(AA316),Settings!$H$10,0)+IF(ISNUMBER(AB316),Settings!$H$11,0)+IF(ISNUMBER(AC316),Settings!$H$12,0)+IF(ISNUMBER(AD316),Settings!$H$13,0))=0,"",ROUND((IF(ISNUMBER(W316),W316*Settings!$H$6,0)+IF(ISNUMBER(X316),X316*Settings!$H$7,0)+IF(ISNUMBER(Y316),Y316*Settings!$H$8,0)+IF(ISNUMBER(Z316),Z316*Settings!$H$9,0)+IF(ISNUMBER(AA316),AA316*Settings!$H$10,0)+IF(ISNUMBER(AB316),AB316*Settings!$H$11,0)+IF(ISNUMBER(AC316),AC316*Settings!$H$12,0)+IF(ISNUMBER(AD316),AD316*Settings!$H$13,0))/(IF(ISNUMBER(W316),Settings!$H$6,0)+IF(ISNUMBER(X316),Settings!$H$7,0)+IF(ISNUMBER(Y316),Settings!$H$8,0)+IF(ISNUMBER(Z316),Settings!$H$9,0)+IF(ISNUMBER(AA316),Settings!$H$10,0)+IF(ISNUMBER(AB316),Settings!$H$11,0)+IF(ISNUMBER(AC316),Settings!$H$12,0)+IF(ISNUMBER(AD316),Settings!$H$13,0)),0)))</f>
        <v/>
      </c>
      <c r="AF316" s="16" t="str">
        <f>IF(AE316="","",IF(AE316&gt;=Settings!$D$18,"Green",IF(AE316&gt;=Settings!$D$19,"Amber","Red")))</f>
        <v/>
      </c>
      <c r="AG316" s="18" t="str">
        <f t="shared" si="33"/>
        <v/>
      </c>
      <c r="AH316" s="19" t="str">
        <f t="shared" si="34"/>
        <v/>
      </c>
      <c r="AI316" s="25"/>
    </row>
    <row r="317" spans="1:35" x14ac:dyDescent="0.2">
      <c r="A317" s="12"/>
      <c r="B317" s="30"/>
      <c r="C317" s="16" t="str">
        <f>IF($B317="","",IFERROR(INDEX(Settings!$D$24:$D$48,MATCH($B317,Settings!$C$24:$C$48,0)),""))</f>
        <v/>
      </c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20" t="str">
        <f t="shared" si="28"/>
        <v/>
      </c>
      <c r="S317" s="21" t="str">
        <f t="shared" si="29"/>
        <v/>
      </c>
      <c r="T317" s="21" t="str">
        <f t="shared" si="30"/>
        <v/>
      </c>
      <c r="U317" s="20" t="str">
        <f t="shared" si="31"/>
        <v/>
      </c>
      <c r="V317" s="20" t="str">
        <f t="shared" si="32"/>
        <v/>
      </c>
      <c r="W317" s="18" t="str">
        <f>IF(OR($B317="",E317=""),"",MAX(0,MIN(100,100*(Settings!$G$6-E317)/(Settings!$G$6-Settings!$F$6))))</f>
        <v/>
      </c>
      <c r="X317" s="18" t="str">
        <f>IF(OR($B317="",R317=""),"",MAX(0,MIN(100,100*(Settings!$G$7-R317)/(Settings!$G$7-Settings!$F$7))))</f>
        <v/>
      </c>
      <c r="Y317" s="18" t="str">
        <f>IF(OR($B317="",S317=""),"",MAX(0,MIN(100,100*(Settings!$G$8-S317)/(Settings!$G$8-Settings!$F$8))))</f>
        <v/>
      </c>
      <c r="Z317" s="18" t="str">
        <f>IF(OR($B317="",T317=""),"",MAX(0,MIN(100,100*(Settings!$G$9-T317)/(Settings!$G$9-Settings!$F$9))))</f>
        <v/>
      </c>
      <c r="AA317" s="18" t="str">
        <f>IF(OR($B317="",J317=""),"",MAX(0,MIN(100,100*(Settings!$G$10-J317)/(Settings!$G$10-Settings!$F$10))))</f>
        <v/>
      </c>
      <c r="AB317" s="18" t="str">
        <f>IF(OR($B317="",K317=""),"",MAX(0,MIN(100,100*(Settings!$G$11-K317)/(Settings!$G$11-Settings!$F$11))))</f>
        <v/>
      </c>
      <c r="AC317" s="18" t="str">
        <f>IF(OR($B317="",U317=""),"",MAX(0,MIN(100,100*(Settings!$G$12-U317)/(Settings!$G$12-Settings!$F$12))))</f>
        <v/>
      </c>
      <c r="AD317" s="18" t="str">
        <f>IF(OR($B317="",V317=""),"",MAX(0,MIN(100,100*(Settings!$G$13-V317)/(Settings!$G$13-Settings!$F$13))))</f>
        <v/>
      </c>
      <c r="AE317" s="17" t="str">
        <f>IF($B317="","",IF((IF(ISNUMBER(W317),Settings!$H$6,0)+IF(ISNUMBER(X317),Settings!$H$7,0)+IF(ISNUMBER(Y317),Settings!$H$8,0)+IF(ISNUMBER(Z317),Settings!$H$9,0)+IF(ISNUMBER(AA317),Settings!$H$10,0)+IF(ISNUMBER(AB317),Settings!$H$11,0)+IF(ISNUMBER(AC317),Settings!$H$12,0)+IF(ISNUMBER(AD317),Settings!$H$13,0))=0,"",ROUND((IF(ISNUMBER(W317),W317*Settings!$H$6,0)+IF(ISNUMBER(X317),X317*Settings!$H$7,0)+IF(ISNUMBER(Y317),Y317*Settings!$H$8,0)+IF(ISNUMBER(Z317),Z317*Settings!$H$9,0)+IF(ISNUMBER(AA317),AA317*Settings!$H$10,0)+IF(ISNUMBER(AB317),AB317*Settings!$H$11,0)+IF(ISNUMBER(AC317),AC317*Settings!$H$12,0)+IF(ISNUMBER(AD317),AD317*Settings!$H$13,0))/(IF(ISNUMBER(W317),Settings!$H$6,0)+IF(ISNUMBER(X317),Settings!$H$7,0)+IF(ISNUMBER(Y317),Settings!$H$8,0)+IF(ISNUMBER(Z317),Settings!$H$9,0)+IF(ISNUMBER(AA317),Settings!$H$10,0)+IF(ISNUMBER(AB317),Settings!$H$11,0)+IF(ISNUMBER(AC317),Settings!$H$12,0)+IF(ISNUMBER(AD317),Settings!$H$13,0)),0)))</f>
        <v/>
      </c>
      <c r="AF317" s="16" t="str">
        <f>IF(AE317="","",IF(AE317&gt;=Settings!$D$18,"Green",IF(AE317&gt;=Settings!$D$19,"Amber","Red")))</f>
        <v/>
      </c>
      <c r="AG317" s="18" t="str">
        <f t="shared" si="33"/>
        <v/>
      </c>
      <c r="AH317" s="19" t="str">
        <f t="shared" si="34"/>
        <v/>
      </c>
      <c r="AI317" s="25"/>
    </row>
    <row r="318" spans="1:35" x14ac:dyDescent="0.2">
      <c r="A318" s="12"/>
      <c r="B318" s="30"/>
      <c r="C318" s="16" t="str">
        <f>IF($B318="","",IFERROR(INDEX(Settings!$D$24:$D$48,MATCH($B318,Settings!$C$24:$C$48,0)),""))</f>
        <v/>
      </c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20" t="str">
        <f t="shared" si="28"/>
        <v/>
      </c>
      <c r="S318" s="21" t="str">
        <f t="shared" si="29"/>
        <v/>
      </c>
      <c r="T318" s="21" t="str">
        <f t="shared" si="30"/>
        <v/>
      </c>
      <c r="U318" s="20" t="str">
        <f t="shared" si="31"/>
        <v/>
      </c>
      <c r="V318" s="20" t="str">
        <f t="shared" si="32"/>
        <v/>
      </c>
      <c r="W318" s="18" t="str">
        <f>IF(OR($B318="",E318=""),"",MAX(0,MIN(100,100*(Settings!$G$6-E318)/(Settings!$G$6-Settings!$F$6))))</f>
        <v/>
      </c>
      <c r="X318" s="18" t="str">
        <f>IF(OR($B318="",R318=""),"",MAX(0,MIN(100,100*(Settings!$G$7-R318)/(Settings!$G$7-Settings!$F$7))))</f>
        <v/>
      </c>
      <c r="Y318" s="18" t="str">
        <f>IF(OR($B318="",S318=""),"",MAX(0,MIN(100,100*(Settings!$G$8-S318)/(Settings!$G$8-Settings!$F$8))))</f>
        <v/>
      </c>
      <c r="Z318" s="18" t="str">
        <f>IF(OR($B318="",T318=""),"",MAX(0,MIN(100,100*(Settings!$G$9-T318)/(Settings!$G$9-Settings!$F$9))))</f>
        <v/>
      </c>
      <c r="AA318" s="18" t="str">
        <f>IF(OR($B318="",J318=""),"",MAX(0,MIN(100,100*(Settings!$G$10-J318)/(Settings!$G$10-Settings!$F$10))))</f>
        <v/>
      </c>
      <c r="AB318" s="18" t="str">
        <f>IF(OR($B318="",K318=""),"",MAX(0,MIN(100,100*(Settings!$G$11-K318)/(Settings!$G$11-Settings!$F$11))))</f>
        <v/>
      </c>
      <c r="AC318" s="18" t="str">
        <f>IF(OR($B318="",U318=""),"",MAX(0,MIN(100,100*(Settings!$G$12-U318)/(Settings!$G$12-Settings!$F$12))))</f>
        <v/>
      </c>
      <c r="AD318" s="18" t="str">
        <f>IF(OR($B318="",V318=""),"",MAX(0,MIN(100,100*(Settings!$G$13-V318)/(Settings!$G$13-Settings!$F$13))))</f>
        <v/>
      </c>
      <c r="AE318" s="17" t="str">
        <f>IF($B318="","",IF((IF(ISNUMBER(W318),Settings!$H$6,0)+IF(ISNUMBER(X318),Settings!$H$7,0)+IF(ISNUMBER(Y318),Settings!$H$8,0)+IF(ISNUMBER(Z318),Settings!$H$9,0)+IF(ISNUMBER(AA318),Settings!$H$10,0)+IF(ISNUMBER(AB318),Settings!$H$11,0)+IF(ISNUMBER(AC318),Settings!$H$12,0)+IF(ISNUMBER(AD318),Settings!$H$13,0))=0,"",ROUND((IF(ISNUMBER(W318),W318*Settings!$H$6,0)+IF(ISNUMBER(X318),X318*Settings!$H$7,0)+IF(ISNUMBER(Y318),Y318*Settings!$H$8,0)+IF(ISNUMBER(Z318),Z318*Settings!$H$9,0)+IF(ISNUMBER(AA318),AA318*Settings!$H$10,0)+IF(ISNUMBER(AB318),AB318*Settings!$H$11,0)+IF(ISNUMBER(AC318),AC318*Settings!$H$12,0)+IF(ISNUMBER(AD318),AD318*Settings!$H$13,0))/(IF(ISNUMBER(W318),Settings!$H$6,0)+IF(ISNUMBER(X318),Settings!$H$7,0)+IF(ISNUMBER(Y318),Settings!$H$8,0)+IF(ISNUMBER(Z318),Settings!$H$9,0)+IF(ISNUMBER(AA318),Settings!$H$10,0)+IF(ISNUMBER(AB318),Settings!$H$11,0)+IF(ISNUMBER(AC318),Settings!$H$12,0)+IF(ISNUMBER(AD318),Settings!$H$13,0)),0)))</f>
        <v/>
      </c>
      <c r="AF318" s="16" t="str">
        <f>IF(AE318="","",IF(AE318&gt;=Settings!$D$18,"Green",IF(AE318&gt;=Settings!$D$19,"Amber","Red")))</f>
        <v/>
      </c>
      <c r="AG318" s="18" t="str">
        <f t="shared" si="33"/>
        <v/>
      </c>
      <c r="AH318" s="19" t="str">
        <f t="shared" si="34"/>
        <v/>
      </c>
      <c r="AI318" s="25"/>
    </row>
    <row r="319" spans="1:35" x14ac:dyDescent="0.2">
      <c r="A319" s="12"/>
      <c r="B319" s="30"/>
      <c r="C319" s="16" t="str">
        <f>IF($B319="","",IFERROR(INDEX(Settings!$D$24:$D$48,MATCH($B319,Settings!$C$24:$C$48,0)),""))</f>
        <v/>
      </c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20" t="str">
        <f t="shared" si="28"/>
        <v/>
      </c>
      <c r="S319" s="21" t="str">
        <f t="shared" si="29"/>
        <v/>
      </c>
      <c r="T319" s="21" t="str">
        <f t="shared" si="30"/>
        <v/>
      </c>
      <c r="U319" s="20" t="str">
        <f t="shared" si="31"/>
        <v/>
      </c>
      <c r="V319" s="20" t="str">
        <f t="shared" si="32"/>
        <v/>
      </c>
      <c r="W319" s="18" t="str">
        <f>IF(OR($B319="",E319=""),"",MAX(0,MIN(100,100*(Settings!$G$6-E319)/(Settings!$G$6-Settings!$F$6))))</f>
        <v/>
      </c>
      <c r="X319" s="18" t="str">
        <f>IF(OR($B319="",R319=""),"",MAX(0,MIN(100,100*(Settings!$G$7-R319)/(Settings!$G$7-Settings!$F$7))))</f>
        <v/>
      </c>
      <c r="Y319" s="18" t="str">
        <f>IF(OR($B319="",S319=""),"",MAX(0,MIN(100,100*(Settings!$G$8-S319)/(Settings!$G$8-Settings!$F$8))))</f>
        <v/>
      </c>
      <c r="Z319" s="18" t="str">
        <f>IF(OR($B319="",T319=""),"",MAX(0,MIN(100,100*(Settings!$G$9-T319)/(Settings!$G$9-Settings!$F$9))))</f>
        <v/>
      </c>
      <c r="AA319" s="18" t="str">
        <f>IF(OR($B319="",J319=""),"",MAX(0,MIN(100,100*(Settings!$G$10-J319)/(Settings!$G$10-Settings!$F$10))))</f>
        <v/>
      </c>
      <c r="AB319" s="18" t="str">
        <f>IF(OR($B319="",K319=""),"",MAX(0,MIN(100,100*(Settings!$G$11-K319)/(Settings!$G$11-Settings!$F$11))))</f>
        <v/>
      </c>
      <c r="AC319" s="18" t="str">
        <f>IF(OR($B319="",U319=""),"",MAX(0,MIN(100,100*(Settings!$G$12-U319)/(Settings!$G$12-Settings!$F$12))))</f>
        <v/>
      </c>
      <c r="AD319" s="18" t="str">
        <f>IF(OR($B319="",V319=""),"",MAX(0,MIN(100,100*(Settings!$G$13-V319)/(Settings!$G$13-Settings!$F$13))))</f>
        <v/>
      </c>
      <c r="AE319" s="17" t="str">
        <f>IF($B319="","",IF((IF(ISNUMBER(W319),Settings!$H$6,0)+IF(ISNUMBER(X319),Settings!$H$7,0)+IF(ISNUMBER(Y319),Settings!$H$8,0)+IF(ISNUMBER(Z319),Settings!$H$9,0)+IF(ISNUMBER(AA319),Settings!$H$10,0)+IF(ISNUMBER(AB319),Settings!$H$11,0)+IF(ISNUMBER(AC319),Settings!$H$12,0)+IF(ISNUMBER(AD319),Settings!$H$13,0))=0,"",ROUND((IF(ISNUMBER(W319),W319*Settings!$H$6,0)+IF(ISNUMBER(X319),X319*Settings!$H$7,0)+IF(ISNUMBER(Y319),Y319*Settings!$H$8,0)+IF(ISNUMBER(Z319),Z319*Settings!$H$9,0)+IF(ISNUMBER(AA319),AA319*Settings!$H$10,0)+IF(ISNUMBER(AB319),AB319*Settings!$H$11,0)+IF(ISNUMBER(AC319),AC319*Settings!$H$12,0)+IF(ISNUMBER(AD319),AD319*Settings!$H$13,0))/(IF(ISNUMBER(W319),Settings!$H$6,0)+IF(ISNUMBER(X319),Settings!$H$7,0)+IF(ISNUMBER(Y319),Settings!$H$8,0)+IF(ISNUMBER(Z319),Settings!$H$9,0)+IF(ISNUMBER(AA319),Settings!$H$10,0)+IF(ISNUMBER(AB319),Settings!$H$11,0)+IF(ISNUMBER(AC319),Settings!$H$12,0)+IF(ISNUMBER(AD319),Settings!$H$13,0)),0)))</f>
        <v/>
      </c>
      <c r="AF319" s="16" t="str">
        <f>IF(AE319="","",IF(AE319&gt;=Settings!$D$18,"Green",IF(AE319&gt;=Settings!$D$19,"Amber","Red")))</f>
        <v/>
      </c>
      <c r="AG319" s="18" t="str">
        <f t="shared" si="33"/>
        <v/>
      </c>
      <c r="AH319" s="19" t="str">
        <f t="shared" si="34"/>
        <v/>
      </c>
      <c r="AI319" s="25"/>
    </row>
    <row r="320" spans="1:35" x14ac:dyDescent="0.2">
      <c r="A320" s="12"/>
      <c r="B320" s="30"/>
      <c r="C320" s="16" t="str">
        <f>IF($B320="","",IFERROR(INDEX(Settings!$D$24:$D$48,MATCH($B320,Settings!$C$24:$C$48,0)),""))</f>
        <v/>
      </c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20" t="str">
        <f t="shared" si="28"/>
        <v/>
      </c>
      <c r="S320" s="21" t="str">
        <f t="shared" si="29"/>
        <v/>
      </c>
      <c r="T320" s="21" t="str">
        <f t="shared" si="30"/>
        <v/>
      </c>
      <c r="U320" s="20" t="str">
        <f t="shared" si="31"/>
        <v/>
      </c>
      <c r="V320" s="20" t="str">
        <f t="shared" si="32"/>
        <v/>
      </c>
      <c r="W320" s="18" t="str">
        <f>IF(OR($B320="",E320=""),"",MAX(0,MIN(100,100*(Settings!$G$6-E320)/(Settings!$G$6-Settings!$F$6))))</f>
        <v/>
      </c>
      <c r="X320" s="18" t="str">
        <f>IF(OR($B320="",R320=""),"",MAX(0,MIN(100,100*(Settings!$G$7-R320)/(Settings!$G$7-Settings!$F$7))))</f>
        <v/>
      </c>
      <c r="Y320" s="18" t="str">
        <f>IF(OR($B320="",S320=""),"",MAX(0,MIN(100,100*(Settings!$G$8-S320)/(Settings!$G$8-Settings!$F$8))))</f>
        <v/>
      </c>
      <c r="Z320" s="18" t="str">
        <f>IF(OR($B320="",T320=""),"",MAX(0,MIN(100,100*(Settings!$G$9-T320)/(Settings!$G$9-Settings!$F$9))))</f>
        <v/>
      </c>
      <c r="AA320" s="18" t="str">
        <f>IF(OR($B320="",J320=""),"",MAX(0,MIN(100,100*(Settings!$G$10-J320)/(Settings!$G$10-Settings!$F$10))))</f>
        <v/>
      </c>
      <c r="AB320" s="18" t="str">
        <f>IF(OR($B320="",K320=""),"",MAX(0,MIN(100,100*(Settings!$G$11-K320)/(Settings!$G$11-Settings!$F$11))))</f>
        <v/>
      </c>
      <c r="AC320" s="18" t="str">
        <f>IF(OR($B320="",U320=""),"",MAX(0,MIN(100,100*(Settings!$G$12-U320)/(Settings!$G$12-Settings!$F$12))))</f>
        <v/>
      </c>
      <c r="AD320" s="18" t="str">
        <f>IF(OR($B320="",V320=""),"",MAX(0,MIN(100,100*(Settings!$G$13-V320)/(Settings!$G$13-Settings!$F$13))))</f>
        <v/>
      </c>
      <c r="AE320" s="17" t="str">
        <f>IF($B320="","",IF((IF(ISNUMBER(W320),Settings!$H$6,0)+IF(ISNUMBER(X320),Settings!$H$7,0)+IF(ISNUMBER(Y320),Settings!$H$8,0)+IF(ISNUMBER(Z320),Settings!$H$9,0)+IF(ISNUMBER(AA320),Settings!$H$10,0)+IF(ISNUMBER(AB320),Settings!$H$11,0)+IF(ISNUMBER(AC320),Settings!$H$12,0)+IF(ISNUMBER(AD320),Settings!$H$13,0))=0,"",ROUND((IF(ISNUMBER(W320),W320*Settings!$H$6,0)+IF(ISNUMBER(X320),X320*Settings!$H$7,0)+IF(ISNUMBER(Y320),Y320*Settings!$H$8,0)+IF(ISNUMBER(Z320),Z320*Settings!$H$9,0)+IF(ISNUMBER(AA320),AA320*Settings!$H$10,0)+IF(ISNUMBER(AB320),AB320*Settings!$H$11,0)+IF(ISNUMBER(AC320),AC320*Settings!$H$12,0)+IF(ISNUMBER(AD320),AD320*Settings!$H$13,0))/(IF(ISNUMBER(W320),Settings!$H$6,0)+IF(ISNUMBER(X320),Settings!$H$7,0)+IF(ISNUMBER(Y320),Settings!$H$8,0)+IF(ISNUMBER(Z320),Settings!$H$9,0)+IF(ISNUMBER(AA320),Settings!$H$10,0)+IF(ISNUMBER(AB320),Settings!$H$11,0)+IF(ISNUMBER(AC320),Settings!$H$12,0)+IF(ISNUMBER(AD320),Settings!$H$13,0)),0)))</f>
        <v/>
      </c>
      <c r="AF320" s="16" t="str">
        <f>IF(AE320="","",IF(AE320&gt;=Settings!$D$18,"Green",IF(AE320&gt;=Settings!$D$19,"Amber","Red")))</f>
        <v/>
      </c>
      <c r="AG320" s="18" t="str">
        <f t="shared" si="33"/>
        <v/>
      </c>
      <c r="AH320" s="19" t="str">
        <f t="shared" si="34"/>
        <v/>
      </c>
      <c r="AI320" s="25"/>
    </row>
    <row r="321" spans="1:35" x14ac:dyDescent="0.2">
      <c r="A321" s="12"/>
      <c r="B321" s="30"/>
      <c r="C321" s="16" t="str">
        <f>IF($B321="","",IFERROR(INDEX(Settings!$D$24:$D$48,MATCH($B321,Settings!$C$24:$C$48,0)),""))</f>
        <v/>
      </c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20" t="str">
        <f t="shared" si="28"/>
        <v/>
      </c>
      <c r="S321" s="21" t="str">
        <f t="shared" si="29"/>
        <v/>
      </c>
      <c r="T321" s="21" t="str">
        <f t="shared" si="30"/>
        <v/>
      </c>
      <c r="U321" s="20" t="str">
        <f t="shared" si="31"/>
        <v/>
      </c>
      <c r="V321" s="20" t="str">
        <f t="shared" si="32"/>
        <v/>
      </c>
      <c r="W321" s="18" t="str">
        <f>IF(OR($B321="",E321=""),"",MAX(0,MIN(100,100*(Settings!$G$6-E321)/(Settings!$G$6-Settings!$F$6))))</f>
        <v/>
      </c>
      <c r="X321" s="18" t="str">
        <f>IF(OR($B321="",R321=""),"",MAX(0,MIN(100,100*(Settings!$G$7-R321)/(Settings!$G$7-Settings!$F$7))))</f>
        <v/>
      </c>
      <c r="Y321" s="18" t="str">
        <f>IF(OR($B321="",S321=""),"",MAX(0,MIN(100,100*(Settings!$G$8-S321)/(Settings!$G$8-Settings!$F$8))))</f>
        <v/>
      </c>
      <c r="Z321" s="18" t="str">
        <f>IF(OR($B321="",T321=""),"",MAX(0,MIN(100,100*(Settings!$G$9-T321)/(Settings!$G$9-Settings!$F$9))))</f>
        <v/>
      </c>
      <c r="AA321" s="18" t="str">
        <f>IF(OR($B321="",J321=""),"",MAX(0,MIN(100,100*(Settings!$G$10-J321)/(Settings!$G$10-Settings!$F$10))))</f>
        <v/>
      </c>
      <c r="AB321" s="18" t="str">
        <f>IF(OR($B321="",K321=""),"",MAX(0,MIN(100,100*(Settings!$G$11-K321)/(Settings!$G$11-Settings!$F$11))))</f>
        <v/>
      </c>
      <c r="AC321" s="18" t="str">
        <f>IF(OR($B321="",U321=""),"",MAX(0,MIN(100,100*(Settings!$G$12-U321)/(Settings!$G$12-Settings!$F$12))))</f>
        <v/>
      </c>
      <c r="AD321" s="18" t="str">
        <f>IF(OR($B321="",V321=""),"",MAX(0,MIN(100,100*(Settings!$G$13-V321)/(Settings!$G$13-Settings!$F$13))))</f>
        <v/>
      </c>
      <c r="AE321" s="17" t="str">
        <f>IF($B321="","",IF((IF(ISNUMBER(W321),Settings!$H$6,0)+IF(ISNUMBER(X321),Settings!$H$7,0)+IF(ISNUMBER(Y321),Settings!$H$8,0)+IF(ISNUMBER(Z321),Settings!$H$9,0)+IF(ISNUMBER(AA321),Settings!$H$10,0)+IF(ISNUMBER(AB321),Settings!$H$11,0)+IF(ISNUMBER(AC321),Settings!$H$12,0)+IF(ISNUMBER(AD321),Settings!$H$13,0))=0,"",ROUND((IF(ISNUMBER(W321),W321*Settings!$H$6,0)+IF(ISNUMBER(X321),X321*Settings!$H$7,0)+IF(ISNUMBER(Y321),Y321*Settings!$H$8,0)+IF(ISNUMBER(Z321),Z321*Settings!$H$9,0)+IF(ISNUMBER(AA321),AA321*Settings!$H$10,0)+IF(ISNUMBER(AB321),AB321*Settings!$H$11,0)+IF(ISNUMBER(AC321),AC321*Settings!$H$12,0)+IF(ISNUMBER(AD321),AD321*Settings!$H$13,0))/(IF(ISNUMBER(W321),Settings!$H$6,0)+IF(ISNUMBER(X321),Settings!$H$7,0)+IF(ISNUMBER(Y321),Settings!$H$8,0)+IF(ISNUMBER(Z321),Settings!$H$9,0)+IF(ISNUMBER(AA321),Settings!$H$10,0)+IF(ISNUMBER(AB321),Settings!$H$11,0)+IF(ISNUMBER(AC321),Settings!$H$12,0)+IF(ISNUMBER(AD321),Settings!$H$13,0)),0)))</f>
        <v/>
      </c>
      <c r="AF321" s="16" t="str">
        <f>IF(AE321="","",IF(AE321&gt;=Settings!$D$18,"Green",IF(AE321&gt;=Settings!$D$19,"Amber","Red")))</f>
        <v/>
      </c>
      <c r="AG321" s="18" t="str">
        <f t="shared" si="33"/>
        <v/>
      </c>
      <c r="AH321" s="19" t="str">
        <f t="shared" si="34"/>
        <v/>
      </c>
      <c r="AI321" s="25"/>
    </row>
    <row r="322" spans="1:35" x14ac:dyDescent="0.2">
      <c r="A322" s="12"/>
      <c r="B322" s="30"/>
      <c r="C322" s="16" t="str">
        <f>IF($B322="","",IFERROR(INDEX(Settings!$D$24:$D$48,MATCH($B322,Settings!$C$24:$C$48,0)),""))</f>
        <v/>
      </c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20" t="str">
        <f t="shared" si="28"/>
        <v/>
      </c>
      <c r="S322" s="21" t="str">
        <f t="shared" si="29"/>
        <v/>
      </c>
      <c r="T322" s="21" t="str">
        <f t="shared" si="30"/>
        <v/>
      </c>
      <c r="U322" s="20" t="str">
        <f t="shared" si="31"/>
        <v/>
      </c>
      <c r="V322" s="20" t="str">
        <f t="shared" si="32"/>
        <v/>
      </c>
      <c r="W322" s="18" t="str">
        <f>IF(OR($B322="",E322=""),"",MAX(0,MIN(100,100*(Settings!$G$6-E322)/(Settings!$G$6-Settings!$F$6))))</f>
        <v/>
      </c>
      <c r="X322" s="18" t="str">
        <f>IF(OR($B322="",R322=""),"",MAX(0,MIN(100,100*(Settings!$G$7-R322)/(Settings!$G$7-Settings!$F$7))))</f>
        <v/>
      </c>
      <c r="Y322" s="18" t="str">
        <f>IF(OR($B322="",S322=""),"",MAX(0,MIN(100,100*(Settings!$G$8-S322)/(Settings!$G$8-Settings!$F$8))))</f>
        <v/>
      </c>
      <c r="Z322" s="18" t="str">
        <f>IF(OR($B322="",T322=""),"",MAX(0,MIN(100,100*(Settings!$G$9-T322)/(Settings!$G$9-Settings!$F$9))))</f>
        <v/>
      </c>
      <c r="AA322" s="18" t="str">
        <f>IF(OR($B322="",J322=""),"",MAX(0,MIN(100,100*(Settings!$G$10-J322)/(Settings!$G$10-Settings!$F$10))))</f>
        <v/>
      </c>
      <c r="AB322" s="18" t="str">
        <f>IF(OR($B322="",K322=""),"",MAX(0,MIN(100,100*(Settings!$G$11-K322)/(Settings!$G$11-Settings!$F$11))))</f>
        <v/>
      </c>
      <c r="AC322" s="18" t="str">
        <f>IF(OR($B322="",U322=""),"",MAX(0,MIN(100,100*(Settings!$G$12-U322)/(Settings!$G$12-Settings!$F$12))))</f>
        <v/>
      </c>
      <c r="AD322" s="18" t="str">
        <f>IF(OR($B322="",V322=""),"",MAX(0,MIN(100,100*(Settings!$G$13-V322)/(Settings!$G$13-Settings!$F$13))))</f>
        <v/>
      </c>
      <c r="AE322" s="17" t="str">
        <f>IF($B322="","",IF((IF(ISNUMBER(W322),Settings!$H$6,0)+IF(ISNUMBER(X322),Settings!$H$7,0)+IF(ISNUMBER(Y322),Settings!$H$8,0)+IF(ISNUMBER(Z322),Settings!$H$9,0)+IF(ISNUMBER(AA322),Settings!$H$10,0)+IF(ISNUMBER(AB322),Settings!$H$11,0)+IF(ISNUMBER(AC322),Settings!$H$12,0)+IF(ISNUMBER(AD322),Settings!$H$13,0))=0,"",ROUND((IF(ISNUMBER(W322),W322*Settings!$H$6,0)+IF(ISNUMBER(X322),X322*Settings!$H$7,0)+IF(ISNUMBER(Y322),Y322*Settings!$H$8,0)+IF(ISNUMBER(Z322),Z322*Settings!$H$9,0)+IF(ISNUMBER(AA322),AA322*Settings!$H$10,0)+IF(ISNUMBER(AB322),AB322*Settings!$H$11,0)+IF(ISNUMBER(AC322),AC322*Settings!$H$12,0)+IF(ISNUMBER(AD322),AD322*Settings!$H$13,0))/(IF(ISNUMBER(W322),Settings!$H$6,0)+IF(ISNUMBER(X322),Settings!$H$7,0)+IF(ISNUMBER(Y322),Settings!$H$8,0)+IF(ISNUMBER(Z322),Settings!$H$9,0)+IF(ISNUMBER(AA322),Settings!$H$10,0)+IF(ISNUMBER(AB322),Settings!$H$11,0)+IF(ISNUMBER(AC322),Settings!$H$12,0)+IF(ISNUMBER(AD322),Settings!$H$13,0)),0)))</f>
        <v/>
      </c>
      <c r="AF322" s="16" t="str">
        <f>IF(AE322="","",IF(AE322&gt;=Settings!$D$18,"Green",IF(AE322&gt;=Settings!$D$19,"Amber","Red")))</f>
        <v/>
      </c>
      <c r="AG322" s="18" t="str">
        <f t="shared" si="33"/>
        <v/>
      </c>
      <c r="AH322" s="19" t="str">
        <f t="shared" si="34"/>
        <v/>
      </c>
      <c r="AI322" s="25"/>
    </row>
    <row r="323" spans="1:35" x14ac:dyDescent="0.2">
      <c r="A323" s="12"/>
      <c r="B323" s="30"/>
      <c r="C323" s="16" t="str">
        <f>IF($B323="","",IFERROR(INDEX(Settings!$D$24:$D$48,MATCH($B323,Settings!$C$24:$C$48,0)),""))</f>
        <v/>
      </c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20" t="str">
        <f t="shared" si="28"/>
        <v/>
      </c>
      <c r="S323" s="21" t="str">
        <f t="shared" si="29"/>
        <v/>
      </c>
      <c r="T323" s="21" t="str">
        <f t="shared" si="30"/>
        <v/>
      </c>
      <c r="U323" s="20" t="str">
        <f t="shared" si="31"/>
        <v/>
      </c>
      <c r="V323" s="20" t="str">
        <f t="shared" si="32"/>
        <v/>
      </c>
      <c r="W323" s="18" t="str">
        <f>IF(OR($B323="",E323=""),"",MAX(0,MIN(100,100*(Settings!$G$6-E323)/(Settings!$G$6-Settings!$F$6))))</f>
        <v/>
      </c>
      <c r="X323" s="18" t="str">
        <f>IF(OR($B323="",R323=""),"",MAX(0,MIN(100,100*(Settings!$G$7-R323)/(Settings!$G$7-Settings!$F$7))))</f>
        <v/>
      </c>
      <c r="Y323" s="18" t="str">
        <f>IF(OR($B323="",S323=""),"",MAX(0,MIN(100,100*(Settings!$G$8-S323)/(Settings!$G$8-Settings!$F$8))))</f>
        <v/>
      </c>
      <c r="Z323" s="18" t="str">
        <f>IF(OR($B323="",T323=""),"",MAX(0,MIN(100,100*(Settings!$G$9-T323)/(Settings!$G$9-Settings!$F$9))))</f>
        <v/>
      </c>
      <c r="AA323" s="18" t="str">
        <f>IF(OR($B323="",J323=""),"",MAX(0,MIN(100,100*(Settings!$G$10-J323)/(Settings!$G$10-Settings!$F$10))))</f>
        <v/>
      </c>
      <c r="AB323" s="18" t="str">
        <f>IF(OR($B323="",K323=""),"",MAX(0,MIN(100,100*(Settings!$G$11-K323)/(Settings!$G$11-Settings!$F$11))))</f>
        <v/>
      </c>
      <c r="AC323" s="18" t="str">
        <f>IF(OR($B323="",U323=""),"",MAX(0,MIN(100,100*(Settings!$G$12-U323)/(Settings!$G$12-Settings!$F$12))))</f>
        <v/>
      </c>
      <c r="AD323" s="18" t="str">
        <f>IF(OR($B323="",V323=""),"",MAX(0,MIN(100,100*(Settings!$G$13-V323)/(Settings!$G$13-Settings!$F$13))))</f>
        <v/>
      </c>
      <c r="AE323" s="17" t="str">
        <f>IF($B323="","",IF((IF(ISNUMBER(W323),Settings!$H$6,0)+IF(ISNUMBER(X323),Settings!$H$7,0)+IF(ISNUMBER(Y323),Settings!$H$8,0)+IF(ISNUMBER(Z323),Settings!$H$9,0)+IF(ISNUMBER(AA323),Settings!$H$10,0)+IF(ISNUMBER(AB323),Settings!$H$11,0)+IF(ISNUMBER(AC323),Settings!$H$12,0)+IF(ISNUMBER(AD323),Settings!$H$13,0))=0,"",ROUND((IF(ISNUMBER(W323),W323*Settings!$H$6,0)+IF(ISNUMBER(X323),X323*Settings!$H$7,0)+IF(ISNUMBER(Y323),Y323*Settings!$H$8,0)+IF(ISNUMBER(Z323),Z323*Settings!$H$9,0)+IF(ISNUMBER(AA323),AA323*Settings!$H$10,0)+IF(ISNUMBER(AB323),AB323*Settings!$H$11,0)+IF(ISNUMBER(AC323),AC323*Settings!$H$12,0)+IF(ISNUMBER(AD323),AD323*Settings!$H$13,0))/(IF(ISNUMBER(W323),Settings!$H$6,0)+IF(ISNUMBER(X323),Settings!$H$7,0)+IF(ISNUMBER(Y323),Settings!$H$8,0)+IF(ISNUMBER(Z323),Settings!$H$9,0)+IF(ISNUMBER(AA323),Settings!$H$10,0)+IF(ISNUMBER(AB323),Settings!$H$11,0)+IF(ISNUMBER(AC323),Settings!$H$12,0)+IF(ISNUMBER(AD323),Settings!$H$13,0)),0)))</f>
        <v/>
      </c>
      <c r="AF323" s="16" t="str">
        <f>IF(AE323="","",IF(AE323&gt;=Settings!$D$18,"Green",IF(AE323&gt;=Settings!$D$19,"Amber","Red")))</f>
        <v/>
      </c>
      <c r="AG323" s="18" t="str">
        <f t="shared" si="33"/>
        <v/>
      </c>
      <c r="AH323" s="19" t="str">
        <f t="shared" si="34"/>
        <v/>
      </c>
      <c r="AI323" s="25"/>
    </row>
    <row r="324" spans="1:35" x14ac:dyDescent="0.2">
      <c r="A324" s="12"/>
      <c r="B324" s="30"/>
      <c r="C324" s="16" t="str">
        <f>IF($B324="","",IFERROR(INDEX(Settings!$D$24:$D$48,MATCH($B324,Settings!$C$24:$C$48,0)),""))</f>
        <v/>
      </c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20" t="str">
        <f t="shared" si="28"/>
        <v/>
      </c>
      <c r="S324" s="21" t="str">
        <f t="shared" si="29"/>
        <v/>
      </c>
      <c r="T324" s="21" t="str">
        <f t="shared" si="30"/>
        <v/>
      </c>
      <c r="U324" s="20" t="str">
        <f t="shared" si="31"/>
        <v/>
      </c>
      <c r="V324" s="20" t="str">
        <f t="shared" si="32"/>
        <v/>
      </c>
      <c r="W324" s="18" t="str">
        <f>IF(OR($B324="",E324=""),"",MAX(0,MIN(100,100*(Settings!$G$6-E324)/(Settings!$G$6-Settings!$F$6))))</f>
        <v/>
      </c>
      <c r="X324" s="18" t="str">
        <f>IF(OR($B324="",R324=""),"",MAX(0,MIN(100,100*(Settings!$G$7-R324)/(Settings!$G$7-Settings!$F$7))))</f>
        <v/>
      </c>
      <c r="Y324" s="18" t="str">
        <f>IF(OR($B324="",S324=""),"",MAX(0,MIN(100,100*(Settings!$G$8-S324)/(Settings!$G$8-Settings!$F$8))))</f>
        <v/>
      </c>
      <c r="Z324" s="18" t="str">
        <f>IF(OR($B324="",T324=""),"",MAX(0,MIN(100,100*(Settings!$G$9-T324)/(Settings!$G$9-Settings!$F$9))))</f>
        <v/>
      </c>
      <c r="AA324" s="18" t="str">
        <f>IF(OR($B324="",J324=""),"",MAX(0,MIN(100,100*(Settings!$G$10-J324)/(Settings!$G$10-Settings!$F$10))))</f>
        <v/>
      </c>
      <c r="AB324" s="18" t="str">
        <f>IF(OR($B324="",K324=""),"",MAX(0,MIN(100,100*(Settings!$G$11-K324)/(Settings!$G$11-Settings!$F$11))))</f>
        <v/>
      </c>
      <c r="AC324" s="18" t="str">
        <f>IF(OR($B324="",U324=""),"",MAX(0,MIN(100,100*(Settings!$G$12-U324)/(Settings!$G$12-Settings!$F$12))))</f>
        <v/>
      </c>
      <c r="AD324" s="18" t="str">
        <f>IF(OR($B324="",V324=""),"",MAX(0,MIN(100,100*(Settings!$G$13-V324)/(Settings!$G$13-Settings!$F$13))))</f>
        <v/>
      </c>
      <c r="AE324" s="17" t="str">
        <f>IF($B324="","",IF((IF(ISNUMBER(W324),Settings!$H$6,0)+IF(ISNUMBER(X324),Settings!$H$7,0)+IF(ISNUMBER(Y324),Settings!$H$8,0)+IF(ISNUMBER(Z324),Settings!$H$9,0)+IF(ISNUMBER(AA324),Settings!$H$10,0)+IF(ISNUMBER(AB324),Settings!$H$11,0)+IF(ISNUMBER(AC324),Settings!$H$12,0)+IF(ISNUMBER(AD324),Settings!$H$13,0))=0,"",ROUND((IF(ISNUMBER(W324),W324*Settings!$H$6,0)+IF(ISNUMBER(X324),X324*Settings!$H$7,0)+IF(ISNUMBER(Y324),Y324*Settings!$H$8,0)+IF(ISNUMBER(Z324),Z324*Settings!$H$9,0)+IF(ISNUMBER(AA324),AA324*Settings!$H$10,0)+IF(ISNUMBER(AB324),AB324*Settings!$H$11,0)+IF(ISNUMBER(AC324),AC324*Settings!$H$12,0)+IF(ISNUMBER(AD324),AD324*Settings!$H$13,0))/(IF(ISNUMBER(W324),Settings!$H$6,0)+IF(ISNUMBER(X324),Settings!$H$7,0)+IF(ISNUMBER(Y324),Settings!$H$8,0)+IF(ISNUMBER(Z324),Settings!$H$9,0)+IF(ISNUMBER(AA324),Settings!$H$10,0)+IF(ISNUMBER(AB324),Settings!$H$11,0)+IF(ISNUMBER(AC324),Settings!$H$12,0)+IF(ISNUMBER(AD324),Settings!$H$13,0)),0)))</f>
        <v/>
      </c>
      <c r="AF324" s="16" t="str">
        <f>IF(AE324="","",IF(AE324&gt;=Settings!$D$18,"Green",IF(AE324&gt;=Settings!$D$19,"Amber","Red")))</f>
        <v/>
      </c>
      <c r="AG324" s="18" t="str">
        <f t="shared" si="33"/>
        <v/>
      </c>
      <c r="AH324" s="19" t="str">
        <f t="shared" si="34"/>
        <v/>
      </c>
      <c r="AI324" s="25"/>
    </row>
    <row r="325" spans="1:35" x14ac:dyDescent="0.2">
      <c r="A325" s="12"/>
      <c r="B325" s="30"/>
      <c r="C325" s="16" t="str">
        <f>IF($B325="","",IFERROR(INDEX(Settings!$D$24:$D$48,MATCH($B325,Settings!$C$24:$C$48,0)),""))</f>
        <v/>
      </c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20" t="str">
        <f t="shared" si="28"/>
        <v/>
      </c>
      <c r="S325" s="21" t="str">
        <f t="shared" si="29"/>
        <v/>
      </c>
      <c r="T325" s="21" t="str">
        <f t="shared" si="30"/>
        <v/>
      </c>
      <c r="U325" s="20" t="str">
        <f t="shared" si="31"/>
        <v/>
      </c>
      <c r="V325" s="20" t="str">
        <f t="shared" si="32"/>
        <v/>
      </c>
      <c r="W325" s="18" t="str">
        <f>IF(OR($B325="",E325=""),"",MAX(0,MIN(100,100*(Settings!$G$6-E325)/(Settings!$G$6-Settings!$F$6))))</f>
        <v/>
      </c>
      <c r="X325" s="18" t="str">
        <f>IF(OR($B325="",R325=""),"",MAX(0,MIN(100,100*(Settings!$G$7-R325)/(Settings!$G$7-Settings!$F$7))))</f>
        <v/>
      </c>
      <c r="Y325" s="18" t="str">
        <f>IF(OR($B325="",S325=""),"",MAX(0,MIN(100,100*(Settings!$G$8-S325)/(Settings!$G$8-Settings!$F$8))))</f>
        <v/>
      </c>
      <c r="Z325" s="18" t="str">
        <f>IF(OR($B325="",T325=""),"",MAX(0,MIN(100,100*(Settings!$G$9-T325)/(Settings!$G$9-Settings!$F$9))))</f>
        <v/>
      </c>
      <c r="AA325" s="18" t="str">
        <f>IF(OR($B325="",J325=""),"",MAX(0,MIN(100,100*(Settings!$G$10-J325)/(Settings!$G$10-Settings!$F$10))))</f>
        <v/>
      </c>
      <c r="AB325" s="18" t="str">
        <f>IF(OR($B325="",K325=""),"",MAX(0,MIN(100,100*(Settings!$G$11-K325)/(Settings!$G$11-Settings!$F$11))))</f>
        <v/>
      </c>
      <c r="AC325" s="18" t="str">
        <f>IF(OR($B325="",U325=""),"",MAX(0,MIN(100,100*(Settings!$G$12-U325)/(Settings!$G$12-Settings!$F$12))))</f>
        <v/>
      </c>
      <c r="AD325" s="18" t="str">
        <f>IF(OR($B325="",V325=""),"",MAX(0,MIN(100,100*(Settings!$G$13-V325)/(Settings!$G$13-Settings!$F$13))))</f>
        <v/>
      </c>
      <c r="AE325" s="17" t="str">
        <f>IF($B325="","",IF((IF(ISNUMBER(W325),Settings!$H$6,0)+IF(ISNUMBER(X325),Settings!$H$7,0)+IF(ISNUMBER(Y325),Settings!$H$8,0)+IF(ISNUMBER(Z325),Settings!$H$9,0)+IF(ISNUMBER(AA325),Settings!$H$10,0)+IF(ISNUMBER(AB325),Settings!$H$11,0)+IF(ISNUMBER(AC325),Settings!$H$12,0)+IF(ISNUMBER(AD325),Settings!$H$13,0))=0,"",ROUND((IF(ISNUMBER(W325),W325*Settings!$H$6,0)+IF(ISNUMBER(X325),X325*Settings!$H$7,0)+IF(ISNUMBER(Y325),Y325*Settings!$H$8,0)+IF(ISNUMBER(Z325),Z325*Settings!$H$9,0)+IF(ISNUMBER(AA325),AA325*Settings!$H$10,0)+IF(ISNUMBER(AB325),AB325*Settings!$H$11,0)+IF(ISNUMBER(AC325),AC325*Settings!$H$12,0)+IF(ISNUMBER(AD325),AD325*Settings!$H$13,0))/(IF(ISNUMBER(W325),Settings!$H$6,0)+IF(ISNUMBER(X325),Settings!$H$7,0)+IF(ISNUMBER(Y325),Settings!$H$8,0)+IF(ISNUMBER(Z325),Settings!$H$9,0)+IF(ISNUMBER(AA325),Settings!$H$10,0)+IF(ISNUMBER(AB325),Settings!$H$11,0)+IF(ISNUMBER(AC325),Settings!$H$12,0)+IF(ISNUMBER(AD325),Settings!$H$13,0)),0)))</f>
        <v/>
      </c>
      <c r="AF325" s="16" t="str">
        <f>IF(AE325="","",IF(AE325&gt;=Settings!$D$18,"Green",IF(AE325&gt;=Settings!$D$19,"Amber","Red")))</f>
        <v/>
      </c>
      <c r="AG325" s="18" t="str">
        <f t="shared" si="33"/>
        <v/>
      </c>
      <c r="AH325" s="19" t="str">
        <f t="shared" si="34"/>
        <v/>
      </c>
      <c r="AI325" s="25"/>
    </row>
    <row r="326" spans="1:35" x14ac:dyDescent="0.2">
      <c r="A326" s="12"/>
      <c r="B326" s="30"/>
      <c r="C326" s="16" t="str">
        <f>IF($B326="","",IFERROR(INDEX(Settings!$D$24:$D$48,MATCH($B326,Settings!$C$24:$C$48,0)),""))</f>
        <v/>
      </c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20" t="str">
        <f t="shared" ref="R326:R389" si="35">IF(OR($B326="",N(F326)=0,G326=""),"",G326/F326)</f>
        <v/>
      </c>
      <c r="S326" s="21" t="str">
        <f t="shared" ref="S326:S389" si="36">IF(OR($B326="",N(D326)=0,H326=""),"",H326/D326*100)</f>
        <v/>
      </c>
      <c r="T326" s="21" t="str">
        <f t="shared" ref="T326:T389" si="37">IF(OR($B326="",N(D326)=0,I326=""),"",I326/D326*100)</f>
        <v/>
      </c>
      <c r="U326" s="20" t="str">
        <f t="shared" ref="U326:U389" si="38">IF(OR($B326="",N(L326)=0,M326=""),"",M326/L326)</f>
        <v/>
      </c>
      <c r="V326" s="20" t="str">
        <f t="shared" ref="V326:V389" si="39">IF(OR($B326="",N(N326)=0,O326=""),"",O326/N326)</f>
        <v/>
      </c>
      <c r="W326" s="18" t="str">
        <f>IF(OR($B326="",E326=""),"",MAX(0,MIN(100,100*(Settings!$G$6-E326)/(Settings!$G$6-Settings!$F$6))))</f>
        <v/>
      </c>
      <c r="X326" s="18" t="str">
        <f>IF(OR($B326="",R326=""),"",MAX(0,MIN(100,100*(Settings!$G$7-R326)/(Settings!$G$7-Settings!$F$7))))</f>
        <v/>
      </c>
      <c r="Y326" s="18" t="str">
        <f>IF(OR($B326="",S326=""),"",MAX(0,MIN(100,100*(Settings!$G$8-S326)/(Settings!$G$8-Settings!$F$8))))</f>
        <v/>
      </c>
      <c r="Z326" s="18" t="str">
        <f>IF(OR($B326="",T326=""),"",MAX(0,MIN(100,100*(Settings!$G$9-T326)/(Settings!$G$9-Settings!$F$9))))</f>
        <v/>
      </c>
      <c r="AA326" s="18" t="str">
        <f>IF(OR($B326="",J326=""),"",MAX(0,MIN(100,100*(Settings!$G$10-J326)/(Settings!$G$10-Settings!$F$10))))</f>
        <v/>
      </c>
      <c r="AB326" s="18" t="str">
        <f>IF(OR($B326="",K326=""),"",MAX(0,MIN(100,100*(Settings!$G$11-K326)/(Settings!$G$11-Settings!$F$11))))</f>
        <v/>
      </c>
      <c r="AC326" s="18" t="str">
        <f>IF(OR($B326="",U326=""),"",MAX(0,MIN(100,100*(Settings!$G$12-U326)/(Settings!$G$12-Settings!$F$12))))</f>
        <v/>
      </c>
      <c r="AD326" s="18" t="str">
        <f>IF(OR($B326="",V326=""),"",MAX(0,MIN(100,100*(Settings!$G$13-V326)/(Settings!$G$13-Settings!$F$13))))</f>
        <v/>
      </c>
      <c r="AE326" s="17" t="str">
        <f>IF($B326="","",IF((IF(ISNUMBER(W326),Settings!$H$6,0)+IF(ISNUMBER(X326),Settings!$H$7,0)+IF(ISNUMBER(Y326),Settings!$H$8,0)+IF(ISNUMBER(Z326),Settings!$H$9,0)+IF(ISNUMBER(AA326),Settings!$H$10,0)+IF(ISNUMBER(AB326),Settings!$H$11,0)+IF(ISNUMBER(AC326),Settings!$H$12,0)+IF(ISNUMBER(AD326),Settings!$H$13,0))=0,"",ROUND((IF(ISNUMBER(W326),W326*Settings!$H$6,0)+IF(ISNUMBER(X326),X326*Settings!$H$7,0)+IF(ISNUMBER(Y326),Y326*Settings!$H$8,0)+IF(ISNUMBER(Z326),Z326*Settings!$H$9,0)+IF(ISNUMBER(AA326),AA326*Settings!$H$10,0)+IF(ISNUMBER(AB326),AB326*Settings!$H$11,0)+IF(ISNUMBER(AC326),AC326*Settings!$H$12,0)+IF(ISNUMBER(AD326),AD326*Settings!$H$13,0))/(IF(ISNUMBER(W326),Settings!$H$6,0)+IF(ISNUMBER(X326),Settings!$H$7,0)+IF(ISNUMBER(Y326),Settings!$H$8,0)+IF(ISNUMBER(Z326),Settings!$H$9,0)+IF(ISNUMBER(AA326),Settings!$H$10,0)+IF(ISNUMBER(AB326),Settings!$H$11,0)+IF(ISNUMBER(AC326),Settings!$H$12,0)+IF(ISNUMBER(AD326),Settings!$H$13,0)),0)))</f>
        <v/>
      </c>
      <c r="AF326" s="16" t="str">
        <f>IF(AE326="","",IF(AE326&gt;=Settings!$D$18,"Green",IF(AE326&gt;=Settings!$D$19,"Amber","Red")))</f>
        <v/>
      </c>
      <c r="AG326" s="18" t="str">
        <f t="shared" ref="AG326:AG389" si="40">IF($B326="","",IF(COUNTIFS($B$6:$B$505,$B326,$A$6:$A$505,$A326-7,$AE$6:$AE$505,"&gt;=0")=0,"",SUMIFS($AE$6:$AE$505,$B$6:$B$505,$B326,$A$6:$A$505,$A326-7)))</f>
        <v/>
      </c>
      <c r="AH326" s="19" t="str">
        <f t="shared" ref="AH326:AH389" si="41">IF(OR(AE326="",AG326=""),"",AE326-AG326)</f>
        <v/>
      </c>
      <c r="AI326" s="25"/>
    </row>
    <row r="327" spans="1:35" x14ac:dyDescent="0.2">
      <c r="A327" s="12"/>
      <c r="B327" s="30"/>
      <c r="C327" s="16" t="str">
        <f>IF($B327="","",IFERROR(INDEX(Settings!$D$24:$D$48,MATCH($B327,Settings!$C$24:$C$48,0)),""))</f>
        <v/>
      </c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20" t="str">
        <f t="shared" si="35"/>
        <v/>
      </c>
      <c r="S327" s="21" t="str">
        <f t="shared" si="36"/>
        <v/>
      </c>
      <c r="T327" s="21" t="str">
        <f t="shared" si="37"/>
        <v/>
      </c>
      <c r="U327" s="20" t="str">
        <f t="shared" si="38"/>
        <v/>
      </c>
      <c r="V327" s="20" t="str">
        <f t="shared" si="39"/>
        <v/>
      </c>
      <c r="W327" s="18" t="str">
        <f>IF(OR($B327="",E327=""),"",MAX(0,MIN(100,100*(Settings!$G$6-E327)/(Settings!$G$6-Settings!$F$6))))</f>
        <v/>
      </c>
      <c r="X327" s="18" t="str">
        <f>IF(OR($B327="",R327=""),"",MAX(0,MIN(100,100*(Settings!$G$7-R327)/(Settings!$G$7-Settings!$F$7))))</f>
        <v/>
      </c>
      <c r="Y327" s="18" t="str">
        <f>IF(OR($B327="",S327=""),"",MAX(0,MIN(100,100*(Settings!$G$8-S327)/(Settings!$G$8-Settings!$F$8))))</f>
        <v/>
      </c>
      <c r="Z327" s="18" t="str">
        <f>IF(OR($B327="",T327=""),"",MAX(0,MIN(100,100*(Settings!$G$9-T327)/(Settings!$G$9-Settings!$F$9))))</f>
        <v/>
      </c>
      <c r="AA327" s="18" t="str">
        <f>IF(OR($B327="",J327=""),"",MAX(0,MIN(100,100*(Settings!$G$10-J327)/(Settings!$G$10-Settings!$F$10))))</f>
        <v/>
      </c>
      <c r="AB327" s="18" t="str">
        <f>IF(OR($B327="",K327=""),"",MAX(0,MIN(100,100*(Settings!$G$11-K327)/(Settings!$G$11-Settings!$F$11))))</f>
        <v/>
      </c>
      <c r="AC327" s="18" t="str">
        <f>IF(OR($B327="",U327=""),"",MAX(0,MIN(100,100*(Settings!$G$12-U327)/(Settings!$G$12-Settings!$F$12))))</f>
        <v/>
      </c>
      <c r="AD327" s="18" t="str">
        <f>IF(OR($B327="",V327=""),"",MAX(0,MIN(100,100*(Settings!$G$13-V327)/(Settings!$G$13-Settings!$F$13))))</f>
        <v/>
      </c>
      <c r="AE327" s="17" t="str">
        <f>IF($B327="","",IF((IF(ISNUMBER(W327),Settings!$H$6,0)+IF(ISNUMBER(X327),Settings!$H$7,0)+IF(ISNUMBER(Y327),Settings!$H$8,0)+IF(ISNUMBER(Z327),Settings!$H$9,0)+IF(ISNUMBER(AA327),Settings!$H$10,0)+IF(ISNUMBER(AB327),Settings!$H$11,0)+IF(ISNUMBER(AC327),Settings!$H$12,0)+IF(ISNUMBER(AD327),Settings!$H$13,0))=0,"",ROUND((IF(ISNUMBER(W327),W327*Settings!$H$6,0)+IF(ISNUMBER(X327),X327*Settings!$H$7,0)+IF(ISNUMBER(Y327),Y327*Settings!$H$8,0)+IF(ISNUMBER(Z327),Z327*Settings!$H$9,0)+IF(ISNUMBER(AA327),AA327*Settings!$H$10,0)+IF(ISNUMBER(AB327),AB327*Settings!$H$11,0)+IF(ISNUMBER(AC327),AC327*Settings!$H$12,0)+IF(ISNUMBER(AD327),AD327*Settings!$H$13,0))/(IF(ISNUMBER(W327),Settings!$H$6,0)+IF(ISNUMBER(X327),Settings!$H$7,0)+IF(ISNUMBER(Y327),Settings!$H$8,0)+IF(ISNUMBER(Z327),Settings!$H$9,0)+IF(ISNUMBER(AA327),Settings!$H$10,0)+IF(ISNUMBER(AB327),Settings!$H$11,0)+IF(ISNUMBER(AC327),Settings!$H$12,0)+IF(ISNUMBER(AD327),Settings!$H$13,0)),0)))</f>
        <v/>
      </c>
      <c r="AF327" s="16" t="str">
        <f>IF(AE327="","",IF(AE327&gt;=Settings!$D$18,"Green",IF(AE327&gt;=Settings!$D$19,"Amber","Red")))</f>
        <v/>
      </c>
      <c r="AG327" s="18" t="str">
        <f t="shared" si="40"/>
        <v/>
      </c>
      <c r="AH327" s="19" t="str">
        <f t="shared" si="41"/>
        <v/>
      </c>
      <c r="AI327" s="25"/>
    </row>
    <row r="328" spans="1:35" x14ac:dyDescent="0.2">
      <c r="A328" s="12"/>
      <c r="B328" s="30"/>
      <c r="C328" s="16" t="str">
        <f>IF($B328="","",IFERROR(INDEX(Settings!$D$24:$D$48,MATCH($B328,Settings!$C$24:$C$48,0)),""))</f>
        <v/>
      </c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20" t="str">
        <f t="shared" si="35"/>
        <v/>
      </c>
      <c r="S328" s="21" t="str">
        <f t="shared" si="36"/>
        <v/>
      </c>
      <c r="T328" s="21" t="str">
        <f t="shared" si="37"/>
        <v/>
      </c>
      <c r="U328" s="20" t="str">
        <f t="shared" si="38"/>
        <v/>
      </c>
      <c r="V328" s="20" t="str">
        <f t="shared" si="39"/>
        <v/>
      </c>
      <c r="W328" s="18" t="str">
        <f>IF(OR($B328="",E328=""),"",MAX(0,MIN(100,100*(Settings!$G$6-E328)/(Settings!$G$6-Settings!$F$6))))</f>
        <v/>
      </c>
      <c r="X328" s="18" t="str">
        <f>IF(OR($B328="",R328=""),"",MAX(0,MIN(100,100*(Settings!$G$7-R328)/(Settings!$G$7-Settings!$F$7))))</f>
        <v/>
      </c>
      <c r="Y328" s="18" t="str">
        <f>IF(OR($B328="",S328=""),"",MAX(0,MIN(100,100*(Settings!$G$8-S328)/(Settings!$G$8-Settings!$F$8))))</f>
        <v/>
      </c>
      <c r="Z328" s="18" t="str">
        <f>IF(OR($B328="",T328=""),"",MAX(0,MIN(100,100*(Settings!$G$9-T328)/(Settings!$G$9-Settings!$F$9))))</f>
        <v/>
      </c>
      <c r="AA328" s="18" t="str">
        <f>IF(OR($B328="",J328=""),"",MAX(0,MIN(100,100*(Settings!$G$10-J328)/(Settings!$G$10-Settings!$F$10))))</f>
        <v/>
      </c>
      <c r="AB328" s="18" t="str">
        <f>IF(OR($B328="",K328=""),"",MAX(0,MIN(100,100*(Settings!$G$11-K328)/(Settings!$G$11-Settings!$F$11))))</f>
        <v/>
      </c>
      <c r="AC328" s="18" t="str">
        <f>IF(OR($B328="",U328=""),"",MAX(0,MIN(100,100*(Settings!$G$12-U328)/(Settings!$G$12-Settings!$F$12))))</f>
        <v/>
      </c>
      <c r="AD328" s="18" t="str">
        <f>IF(OR($B328="",V328=""),"",MAX(0,MIN(100,100*(Settings!$G$13-V328)/(Settings!$G$13-Settings!$F$13))))</f>
        <v/>
      </c>
      <c r="AE328" s="17" t="str">
        <f>IF($B328="","",IF((IF(ISNUMBER(W328),Settings!$H$6,0)+IF(ISNUMBER(X328),Settings!$H$7,0)+IF(ISNUMBER(Y328),Settings!$H$8,0)+IF(ISNUMBER(Z328),Settings!$H$9,0)+IF(ISNUMBER(AA328),Settings!$H$10,0)+IF(ISNUMBER(AB328),Settings!$H$11,0)+IF(ISNUMBER(AC328),Settings!$H$12,0)+IF(ISNUMBER(AD328),Settings!$H$13,0))=0,"",ROUND((IF(ISNUMBER(W328),W328*Settings!$H$6,0)+IF(ISNUMBER(X328),X328*Settings!$H$7,0)+IF(ISNUMBER(Y328),Y328*Settings!$H$8,0)+IF(ISNUMBER(Z328),Z328*Settings!$H$9,0)+IF(ISNUMBER(AA328),AA328*Settings!$H$10,0)+IF(ISNUMBER(AB328),AB328*Settings!$H$11,0)+IF(ISNUMBER(AC328),AC328*Settings!$H$12,0)+IF(ISNUMBER(AD328),AD328*Settings!$H$13,0))/(IF(ISNUMBER(W328),Settings!$H$6,0)+IF(ISNUMBER(X328),Settings!$H$7,0)+IF(ISNUMBER(Y328),Settings!$H$8,0)+IF(ISNUMBER(Z328),Settings!$H$9,0)+IF(ISNUMBER(AA328),Settings!$H$10,0)+IF(ISNUMBER(AB328),Settings!$H$11,0)+IF(ISNUMBER(AC328),Settings!$H$12,0)+IF(ISNUMBER(AD328),Settings!$H$13,0)),0)))</f>
        <v/>
      </c>
      <c r="AF328" s="16" t="str">
        <f>IF(AE328="","",IF(AE328&gt;=Settings!$D$18,"Green",IF(AE328&gt;=Settings!$D$19,"Amber","Red")))</f>
        <v/>
      </c>
      <c r="AG328" s="18" t="str">
        <f t="shared" si="40"/>
        <v/>
      </c>
      <c r="AH328" s="19" t="str">
        <f t="shared" si="41"/>
        <v/>
      </c>
      <c r="AI328" s="25"/>
    </row>
    <row r="329" spans="1:35" x14ac:dyDescent="0.2">
      <c r="A329" s="12"/>
      <c r="B329" s="30"/>
      <c r="C329" s="16" t="str">
        <f>IF($B329="","",IFERROR(INDEX(Settings!$D$24:$D$48,MATCH($B329,Settings!$C$24:$C$48,0)),""))</f>
        <v/>
      </c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20" t="str">
        <f t="shared" si="35"/>
        <v/>
      </c>
      <c r="S329" s="21" t="str">
        <f t="shared" si="36"/>
        <v/>
      </c>
      <c r="T329" s="21" t="str">
        <f t="shared" si="37"/>
        <v/>
      </c>
      <c r="U329" s="20" t="str">
        <f t="shared" si="38"/>
        <v/>
      </c>
      <c r="V329" s="20" t="str">
        <f t="shared" si="39"/>
        <v/>
      </c>
      <c r="W329" s="18" t="str">
        <f>IF(OR($B329="",E329=""),"",MAX(0,MIN(100,100*(Settings!$G$6-E329)/(Settings!$G$6-Settings!$F$6))))</f>
        <v/>
      </c>
      <c r="X329" s="18" t="str">
        <f>IF(OR($B329="",R329=""),"",MAX(0,MIN(100,100*(Settings!$G$7-R329)/(Settings!$G$7-Settings!$F$7))))</f>
        <v/>
      </c>
      <c r="Y329" s="18" t="str">
        <f>IF(OR($B329="",S329=""),"",MAX(0,MIN(100,100*(Settings!$G$8-S329)/(Settings!$G$8-Settings!$F$8))))</f>
        <v/>
      </c>
      <c r="Z329" s="18" t="str">
        <f>IF(OR($B329="",T329=""),"",MAX(0,MIN(100,100*(Settings!$G$9-T329)/(Settings!$G$9-Settings!$F$9))))</f>
        <v/>
      </c>
      <c r="AA329" s="18" t="str">
        <f>IF(OR($B329="",J329=""),"",MAX(0,MIN(100,100*(Settings!$G$10-J329)/(Settings!$G$10-Settings!$F$10))))</f>
        <v/>
      </c>
      <c r="AB329" s="18" t="str">
        <f>IF(OR($B329="",K329=""),"",MAX(0,MIN(100,100*(Settings!$G$11-K329)/(Settings!$G$11-Settings!$F$11))))</f>
        <v/>
      </c>
      <c r="AC329" s="18" t="str">
        <f>IF(OR($B329="",U329=""),"",MAX(0,MIN(100,100*(Settings!$G$12-U329)/(Settings!$G$12-Settings!$F$12))))</f>
        <v/>
      </c>
      <c r="AD329" s="18" t="str">
        <f>IF(OR($B329="",V329=""),"",MAX(0,MIN(100,100*(Settings!$G$13-V329)/(Settings!$G$13-Settings!$F$13))))</f>
        <v/>
      </c>
      <c r="AE329" s="17" t="str">
        <f>IF($B329="","",IF((IF(ISNUMBER(W329),Settings!$H$6,0)+IF(ISNUMBER(X329),Settings!$H$7,0)+IF(ISNUMBER(Y329),Settings!$H$8,0)+IF(ISNUMBER(Z329),Settings!$H$9,0)+IF(ISNUMBER(AA329),Settings!$H$10,0)+IF(ISNUMBER(AB329),Settings!$H$11,0)+IF(ISNUMBER(AC329),Settings!$H$12,0)+IF(ISNUMBER(AD329),Settings!$H$13,0))=0,"",ROUND((IF(ISNUMBER(W329),W329*Settings!$H$6,0)+IF(ISNUMBER(X329),X329*Settings!$H$7,0)+IF(ISNUMBER(Y329),Y329*Settings!$H$8,0)+IF(ISNUMBER(Z329),Z329*Settings!$H$9,0)+IF(ISNUMBER(AA329),AA329*Settings!$H$10,0)+IF(ISNUMBER(AB329),AB329*Settings!$H$11,0)+IF(ISNUMBER(AC329),AC329*Settings!$H$12,0)+IF(ISNUMBER(AD329),AD329*Settings!$H$13,0))/(IF(ISNUMBER(W329),Settings!$H$6,0)+IF(ISNUMBER(X329),Settings!$H$7,0)+IF(ISNUMBER(Y329),Settings!$H$8,0)+IF(ISNUMBER(Z329),Settings!$H$9,0)+IF(ISNUMBER(AA329),Settings!$H$10,0)+IF(ISNUMBER(AB329),Settings!$H$11,0)+IF(ISNUMBER(AC329),Settings!$H$12,0)+IF(ISNUMBER(AD329),Settings!$H$13,0)),0)))</f>
        <v/>
      </c>
      <c r="AF329" s="16" t="str">
        <f>IF(AE329="","",IF(AE329&gt;=Settings!$D$18,"Green",IF(AE329&gt;=Settings!$D$19,"Amber","Red")))</f>
        <v/>
      </c>
      <c r="AG329" s="18" t="str">
        <f t="shared" si="40"/>
        <v/>
      </c>
      <c r="AH329" s="19" t="str">
        <f t="shared" si="41"/>
        <v/>
      </c>
      <c r="AI329" s="25"/>
    </row>
    <row r="330" spans="1:35" x14ac:dyDescent="0.2">
      <c r="A330" s="12"/>
      <c r="B330" s="30"/>
      <c r="C330" s="16" t="str">
        <f>IF($B330="","",IFERROR(INDEX(Settings!$D$24:$D$48,MATCH($B330,Settings!$C$24:$C$48,0)),""))</f>
        <v/>
      </c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20" t="str">
        <f t="shared" si="35"/>
        <v/>
      </c>
      <c r="S330" s="21" t="str">
        <f t="shared" si="36"/>
        <v/>
      </c>
      <c r="T330" s="21" t="str">
        <f t="shared" si="37"/>
        <v/>
      </c>
      <c r="U330" s="20" t="str">
        <f t="shared" si="38"/>
        <v/>
      </c>
      <c r="V330" s="20" t="str">
        <f t="shared" si="39"/>
        <v/>
      </c>
      <c r="W330" s="18" t="str">
        <f>IF(OR($B330="",E330=""),"",MAX(0,MIN(100,100*(Settings!$G$6-E330)/(Settings!$G$6-Settings!$F$6))))</f>
        <v/>
      </c>
      <c r="X330" s="18" t="str">
        <f>IF(OR($B330="",R330=""),"",MAX(0,MIN(100,100*(Settings!$G$7-R330)/(Settings!$G$7-Settings!$F$7))))</f>
        <v/>
      </c>
      <c r="Y330" s="18" t="str">
        <f>IF(OR($B330="",S330=""),"",MAX(0,MIN(100,100*(Settings!$G$8-S330)/(Settings!$G$8-Settings!$F$8))))</f>
        <v/>
      </c>
      <c r="Z330" s="18" t="str">
        <f>IF(OR($B330="",T330=""),"",MAX(0,MIN(100,100*(Settings!$G$9-T330)/(Settings!$G$9-Settings!$F$9))))</f>
        <v/>
      </c>
      <c r="AA330" s="18" t="str">
        <f>IF(OR($B330="",J330=""),"",MAX(0,MIN(100,100*(Settings!$G$10-J330)/(Settings!$G$10-Settings!$F$10))))</f>
        <v/>
      </c>
      <c r="AB330" s="18" t="str">
        <f>IF(OR($B330="",K330=""),"",MAX(0,MIN(100,100*(Settings!$G$11-K330)/(Settings!$G$11-Settings!$F$11))))</f>
        <v/>
      </c>
      <c r="AC330" s="18" t="str">
        <f>IF(OR($B330="",U330=""),"",MAX(0,MIN(100,100*(Settings!$G$12-U330)/(Settings!$G$12-Settings!$F$12))))</f>
        <v/>
      </c>
      <c r="AD330" s="18" t="str">
        <f>IF(OR($B330="",V330=""),"",MAX(0,MIN(100,100*(Settings!$G$13-V330)/(Settings!$G$13-Settings!$F$13))))</f>
        <v/>
      </c>
      <c r="AE330" s="17" t="str">
        <f>IF($B330="","",IF((IF(ISNUMBER(W330),Settings!$H$6,0)+IF(ISNUMBER(X330),Settings!$H$7,0)+IF(ISNUMBER(Y330),Settings!$H$8,0)+IF(ISNUMBER(Z330),Settings!$H$9,0)+IF(ISNUMBER(AA330),Settings!$H$10,0)+IF(ISNUMBER(AB330),Settings!$H$11,0)+IF(ISNUMBER(AC330),Settings!$H$12,0)+IF(ISNUMBER(AD330),Settings!$H$13,0))=0,"",ROUND((IF(ISNUMBER(W330),W330*Settings!$H$6,0)+IF(ISNUMBER(X330),X330*Settings!$H$7,0)+IF(ISNUMBER(Y330),Y330*Settings!$H$8,0)+IF(ISNUMBER(Z330),Z330*Settings!$H$9,0)+IF(ISNUMBER(AA330),AA330*Settings!$H$10,0)+IF(ISNUMBER(AB330),AB330*Settings!$H$11,0)+IF(ISNUMBER(AC330),AC330*Settings!$H$12,0)+IF(ISNUMBER(AD330),AD330*Settings!$H$13,0))/(IF(ISNUMBER(W330),Settings!$H$6,0)+IF(ISNUMBER(X330),Settings!$H$7,0)+IF(ISNUMBER(Y330),Settings!$H$8,0)+IF(ISNUMBER(Z330),Settings!$H$9,0)+IF(ISNUMBER(AA330),Settings!$H$10,0)+IF(ISNUMBER(AB330),Settings!$H$11,0)+IF(ISNUMBER(AC330),Settings!$H$12,0)+IF(ISNUMBER(AD330),Settings!$H$13,0)),0)))</f>
        <v/>
      </c>
      <c r="AF330" s="16" t="str">
        <f>IF(AE330="","",IF(AE330&gt;=Settings!$D$18,"Green",IF(AE330&gt;=Settings!$D$19,"Amber","Red")))</f>
        <v/>
      </c>
      <c r="AG330" s="18" t="str">
        <f t="shared" si="40"/>
        <v/>
      </c>
      <c r="AH330" s="19" t="str">
        <f t="shared" si="41"/>
        <v/>
      </c>
      <c r="AI330" s="25"/>
    </row>
    <row r="331" spans="1:35" x14ac:dyDescent="0.2">
      <c r="A331" s="12"/>
      <c r="B331" s="30"/>
      <c r="C331" s="16" t="str">
        <f>IF($B331="","",IFERROR(INDEX(Settings!$D$24:$D$48,MATCH($B331,Settings!$C$24:$C$48,0)),""))</f>
        <v/>
      </c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20" t="str">
        <f t="shared" si="35"/>
        <v/>
      </c>
      <c r="S331" s="21" t="str">
        <f t="shared" si="36"/>
        <v/>
      </c>
      <c r="T331" s="21" t="str">
        <f t="shared" si="37"/>
        <v/>
      </c>
      <c r="U331" s="20" t="str">
        <f t="shared" si="38"/>
        <v/>
      </c>
      <c r="V331" s="20" t="str">
        <f t="shared" si="39"/>
        <v/>
      </c>
      <c r="W331" s="18" t="str">
        <f>IF(OR($B331="",E331=""),"",MAX(0,MIN(100,100*(Settings!$G$6-E331)/(Settings!$G$6-Settings!$F$6))))</f>
        <v/>
      </c>
      <c r="X331" s="18" t="str">
        <f>IF(OR($B331="",R331=""),"",MAX(0,MIN(100,100*(Settings!$G$7-R331)/(Settings!$G$7-Settings!$F$7))))</f>
        <v/>
      </c>
      <c r="Y331" s="18" t="str">
        <f>IF(OR($B331="",S331=""),"",MAX(0,MIN(100,100*(Settings!$G$8-S331)/(Settings!$G$8-Settings!$F$8))))</f>
        <v/>
      </c>
      <c r="Z331" s="18" t="str">
        <f>IF(OR($B331="",T331=""),"",MAX(0,MIN(100,100*(Settings!$G$9-T331)/(Settings!$G$9-Settings!$F$9))))</f>
        <v/>
      </c>
      <c r="AA331" s="18" t="str">
        <f>IF(OR($B331="",J331=""),"",MAX(0,MIN(100,100*(Settings!$G$10-J331)/(Settings!$G$10-Settings!$F$10))))</f>
        <v/>
      </c>
      <c r="AB331" s="18" t="str">
        <f>IF(OR($B331="",K331=""),"",MAX(0,MIN(100,100*(Settings!$G$11-K331)/(Settings!$G$11-Settings!$F$11))))</f>
        <v/>
      </c>
      <c r="AC331" s="18" t="str">
        <f>IF(OR($B331="",U331=""),"",MAX(0,MIN(100,100*(Settings!$G$12-U331)/(Settings!$G$12-Settings!$F$12))))</f>
        <v/>
      </c>
      <c r="AD331" s="18" t="str">
        <f>IF(OR($B331="",V331=""),"",MAX(0,MIN(100,100*(Settings!$G$13-V331)/(Settings!$G$13-Settings!$F$13))))</f>
        <v/>
      </c>
      <c r="AE331" s="17" t="str">
        <f>IF($B331="","",IF((IF(ISNUMBER(W331),Settings!$H$6,0)+IF(ISNUMBER(X331),Settings!$H$7,0)+IF(ISNUMBER(Y331),Settings!$H$8,0)+IF(ISNUMBER(Z331),Settings!$H$9,0)+IF(ISNUMBER(AA331),Settings!$H$10,0)+IF(ISNUMBER(AB331),Settings!$H$11,0)+IF(ISNUMBER(AC331),Settings!$H$12,0)+IF(ISNUMBER(AD331),Settings!$H$13,0))=0,"",ROUND((IF(ISNUMBER(W331),W331*Settings!$H$6,0)+IF(ISNUMBER(X331),X331*Settings!$H$7,0)+IF(ISNUMBER(Y331),Y331*Settings!$H$8,0)+IF(ISNUMBER(Z331),Z331*Settings!$H$9,0)+IF(ISNUMBER(AA331),AA331*Settings!$H$10,0)+IF(ISNUMBER(AB331),AB331*Settings!$H$11,0)+IF(ISNUMBER(AC331),AC331*Settings!$H$12,0)+IF(ISNUMBER(AD331),AD331*Settings!$H$13,0))/(IF(ISNUMBER(W331),Settings!$H$6,0)+IF(ISNUMBER(X331),Settings!$H$7,0)+IF(ISNUMBER(Y331),Settings!$H$8,0)+IF(ISNUMBER(Z331),Settings!$H$9,0)+IF(ISNUMBER(AA331),Settings!$H$10,0)+IF(ISNUMBER(AB331),Settings!$H$11,0)+IF(ISNUMBER(AC331),Settings!$H$12,0)+IF(ISNUMBER(AD331),Settings!$H$13,0)),0)))</f>
        <v/>
      </c>
      <c r="AF331" s="16" t="str">
        <f>IF(AE331="","",IF(AE331&gt;=Settings!$D$18,"Green",IF(AE331&gt;=Settings!$D$19,"Amber","Red")))</f>
        <v/>
      </c>
      <c r="AG331" s="18" t="str">
        <f t="shared" si="40"/>
        <v/>
      </c>
      <c r="AH331" s="19" t="str">
        <f t="shared" si="41"/>
        <v/>
      </c>
      <c r="AI331" s="25"/>
    </row>
    <row r="332" spans="1:35" x14ac:dyDescent="0.2">
      <c r="A332" s="12"/>
      <c r="B332" s="30"/>
      <c r="C332" s="16" t="str">
        <f>IF($B332="","",IFERROR(INDEX(Settings!$D$24:$D$48,MATCH($B332,Settings!$C$24:$C$48,0)),""))</f>
        <v/>
      </c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20" t="str">
        <f t="shared" si="35"/>
        <v/>
      </c>
      <c r="S332" s="21" t="str">
        <f t="shared" si="36"/>
        <v/>
      </c>
      <c r="T332" s="21" t="str">
        <f t="shared" si="37"/>
        <v/>
      </c>
      <c r="U332" s="20" t="str">
        <f t="shared" si="38"/>
        <v/>
      </c>
      <c r="V332" s="20" t="str">
        <f t="shared" si="39"/>
        <v/>
      </c>
      <c r="W332" s="18" t="str">
        <f>IF(OR($B332="",E332=""),"",MAX(0,MIN(100,100*(Settings!$G$6-E332)/(Settings!$G$6-Settings!$F$6))))</f>
        <v/>
      </c>
      <c r="X332" s="18" t="str">
        <f>IF(OR($B332="",R332=""),"",MAX(0,MIN(100,100*(Settings!$G$7-R332)/(Settings!$G$7-Settings!$F$7))))</f>
        <v/>
      </c>
      <c r="Y332" s="18" t="str">
        <f>IF(OR($B332="",S332=""),"",MAX(0,MIN(100,100*(Settings!$G$8-S332)/(Settings!$G$8-Settings!$F$8))))</f>
        <v/>
      </c>
      <c r="Z332" s="18" t="str">
        <f>IF(OR($B332="",T332=""),"",MAX(0,MIN(100,100*(Settings!$G$9-T332)/(Settings!$G$9-Settings!$F$9))))</f>
        <v/>
      </c>
      <c r="AA332" s="18" t="str">
        <f>IF(OR($B332="",J332=""),"",MAX(0,MIN(100,100*(Settings!$G$10-J332)/(Settings!$G$10-Settings!$F$10))))</f>
        <v/>
      </c>
      <c r="AB332" s="18" t="str">
        <f>IF(OR($B332="",K332=""),"",MAX(0,MIN(100,100*(Settings!$G$11-K332)/(Settings!$G$11-Settings!$F$11))))</f>
        <v/>
      </c>
      <c r="AC332" s="18" t="str">
        <f>IF(OR($B332="",U332=""),"",MAX(0,MIN(100,100*(Settings!$G$12-U332)/(Settings!$G$12-Settings!$F$12))))</f>
        <v/>
      </c>
      <c r="AD332" s="18" t="str">
        <f>IF(OR($B332="",V332=""),"",MAX(0,MIN(100,100*(Settings!$G$13-V332)/(Settings!$G$13-Settings!$F$13))))</f>
        <v/>
      </c>
      <c r="AE332" s="17" t="str">
        <f>IF($B332="","",IF((IF(ISNUMBER(W332),Settings!$H$6,0)+IF(ISNUMBER(X332),Settings!$H$7,0)+IF(ISNUMBER(Y332),Settings!$H$8,0)+IF(ISNUMBER(Z332),Settings!$H$9,0)+IF(ISNUMBER(AA332),Settings!$H$10,0)+IF(ISNUMBER(AB332),Settings!$H$11,0)+IF(ISNUMBER(AC332),Settings!$H$12,0)+IF(ISNUMBER(AD332),Settings!$H$13,0))=0,"",ROUND((IF(ISNUMBER(W332),W332*Settings!$H$6,0)+IF(ISNUMBER(X332),X332*Settings!$H$7,0)+IF(ISNUMBER(Y332),Y332*Settings!$H$8,0)+IF(ISNUMBER(Z332),Z332*Settings!$H$9,0)+IF(ISNUMBER(AA332),AA332*Settings!$H$10,0)+IF(ISNUMBER(AB332),AB332*Settings!$H$11,0)+IF(ISNUMBER(AC332),AC332*Settings!$H$12,0)+IF(ISNUMBER(AD332),AD332*Settings!$H$13,0))/(IF(ISNUMBER(W332),Settings!$H$6,0)+IF(ISNUMBER(X332),Settings!$H$7,0)+IF(ISNUMBER(Y332),Settings!$H$8,0)+IF(ISNUMBER(Z332),Settings!$H$9,0)+IF(ISNUMBER(AA332),Settings!$H$10,0)+IF(ISNUMBER(AB332),Settings!$H$11,0)+IF(ISNUMBER(AC332),Settings!$H$12,0)+IF(ISNUMBER(AD332),Settings!$H$13,0)),0)))</f>
        <v/>
      </c>
      <c r="AF332" s="16" t="str">
        <f>IF(AE332="","",IF(AE332&gt;=Settings!$D$18,"Green",IF(AE332&gt;=Settings!$D$19,"Amber","Red")))</f>
        <v/>
      </c>
      <c r="AG332" s="18" t="str">
        <f t="shared" si="40"/>
        <v/>
      </c>
      <c r="AH332" s="19" t="str">
        <f t="shared" si="41"/>
        <v/>
      </c>
      <c r="AI332" s="25"/>
    </row>
    <row r="333" spans="1:35" x14ac:dyDescent="0.2">
      <c r="A333" s="12"/>
      <c r="B333" s="30"/>
      <c r="C333" s="16" t="str">
        <f>IF($B333="","",IFERROR(INDEX(Settings!$D$24:$D$48,MATCH($B333,Settings!$C$24:$C$48,0)),""))</f>
        <v/>
      </c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20" t="str">
        <f t="shared" si="35"/>
        <v/>
      </c>
      <c r="S333" s="21" t="str">
        <f t="shared" si="36"/>
        <v/>
      </c>
      <c r="T333" s="21" t="str">
        <f t="shared" si="37"/>
        <v/>
      </c>
      <c r="U333" s="20" t="str">
        <f t="shared" si="38"/>
        <v/>
      </c>
      <c r="V333" s="20" t="str">
        <f t="shared" si="39"/>
        <v/>
      </c>
      <c r="W333" s="18" t="str">
        <f>IF(OR($B333="",E333=""),"",MAX(0,MIN(100,100*(Settings!$G$6-E333)/(Settings!$G$6-Settings!$F$6))))</f>
        <v/>
      </c>
      <c r="X333" s="18" t="str">
        <f>IF(OR($B333="",R333=""),"",MAX(0,MIN(100,100*(Settings!$G$7-R333)/(Settings!$G$7-Settings!$F$7))))</f>
        <v/>
      </c>
      <c r="Y333" s="18" t="str">
        <f>IF(OR($B333="",S333=""),"",MAX(0,MIN(100,100*(Settings!$G$8-S333)/(Settings!$G$8-Settings!$F$8))))</f>
        <v/>
      </c>
      <c r="Z333" s="18" t="str">
        <f>IF(OR($B333="",T333=""),"",MAX(0,MIN(100,100*(Settings!$G$9-T333)/(Settings!$G$9-Settings!$F$9))))</f>
        <v/>
      </c>
      <c r="AA333" s="18" t="str">
        <f>IF(OR($B333="",J333=""),"",MAX(0,MIN(100,100*(Settings!$G$10-J333)/(Settings!$G$10-Settings!$F$10))))</f>
        <v/>
      </c>
      <c r="AB333" s="18" t="str">
        <f>IF(OR($B333="",K333=""),"",MAX(0,MIN(100,100*(Settings!$G$11-K333)/(Settings!$G$11-Settings!$F$11))))</f>
        <v/>
      </c>
      <c r="AC333" s="18" t="str">
        <f>IF(OR($B333="",U333=""),"",MAX(0,MIN(100,100*(Settings!$G$12-U333)/(Settings!$G$12-Settings!$F$12))))</f>
        <v/>
      </c>
      <c r="AD333" s="18" t="str">
        <f>IF(OR($B333="",V333=""),"",MAX(0,MIN(100,100*(Settings!$G$13-V333)/(Settings!$G$13-Settings!$F$13))))</f>
        <v/>
      </c>
      <c r="AE333" s="17" t="str">
        <f>IF($B333="","",IF((IF(ISNUMBER(W333),Settings!$H$6,0)+IF(ISNUMBER(X333),Settings!$H$7,0)+IF(ISNUMBER(Y333),Settings!$H$8,0)+IF(ISNUMBER(Z333),Settings!$H$9,0)+IF(ISNUMBER(AA333),Settings!$H$10,0)+IF(ISNUMBER(AB333),Settings!$H$11,0)+IF(ISNUMBER(AC333),Settings!$H$12,0)+IF(ISNUMBER(AD333),Settings!$H$13,0))=0,"",ROUND((IF(ISNUMBER(W333),W333*Settings!$H$6,0)+IF(ISNUMBER(X333),X333*Settings!$H$7,0)+IF(ISNUMBER(Y333),Y333*Settings!$H$8,0)+IF(ISNUMBER(Z333),Z333*Settings!$H$9,0)+IF(ISNUMBER(AA333),AA333*Settings!$H$10,0)+IF(ISNUMBER(AB333),AB333*Settings!$H$11,0)+IF(ISNUMBER(AC333),AC333*Settings!$H$12,0)+IF(ISNUMBER(AD333),AD333*Settings!$H$13,0))/(IF(ISNUMBER(W333),Settings!$H$6,0)+IF(ISNUMBER(X333),Settings!$H$7,0)+IF(ISNUMBER(Y333),Settings!$H$8,0)+IF(ISNUMBER(Z333),Settings!$H$9,0)+IF(ISNUMBER(AA333),Settings!$H$10,0)+IF(ISNUMBER(AB333),Settings!$H$11,0)+IF(ISNUMBER(AC333),Settings!$H$12,0)+IF(ISNUMBER(AD333),Settings!$H$13,0)),0)))</f>
        <v/>
      </c>
      <c r="AF333" s="16" t="str">
        <f>IF(AE333="","",IF(AE333&gt;=Settings!$D$18,"Green",IF(AE333&gt;=Settings!$D$19,"Amber","Red")))</f>
        <v/>
      </c>
      <c r="AG333" s="18" t="str">
        <f t="shared" si="40"/>
        <v/>
      </c>
      <c r="AH333" s="19" t="str">
        <f t="shared" si="41"/>
        <v/>
      </c>
      <c r="AI333" s="25"/>
    </row>
    <row r="334" spans="1:35" x14ac:dyDescent="0.2">
      <c r="A334" s="12"/>
      <c r="B334" s="30"/>
      <c r="C334" s="16" t="str">
        <f>IF($B334="","",IFERROR(INDEX(Settings!$D$24:$D$48,MATCH($B334,Settings!$C$24:$C$48,0)),""))</f>
        <v/>
      </c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20" t="str">
        <f t="shared" si="35"/>
        <v/>
      </c>
      <c r="S334" s="21" t="str">
        <f t="shared" si="36"/>
        <v/>
      </c>
      <c r="T334" s="21" t="str">
        <f t="shared" si="37"/>
        <v/>
      </c>
      <c r="U334" s="20" t="str">
        <f t="shared" si="38"/>
        <v/>
      </c>
      <c r="V334" s="20" t="str">
        <f t="shared" si="39"/>
        <v/>
      </c>
      <c r="W334" s="18" t="str">
        <f>IF(OR($B334="",E334=""),"",MAX(0,MIN(100,100*(Settings!$G$6-E334)/(Settings!$G$6-Settings!$F$6))))</f>
        <v/>
      </c>
      <c r="X334" s="18" t="str">
        <f>IF(OR($B334="",R334=""),"",MAX(0,MIN(100,100*(Settings!$G$7-R334)/(Settings!$G$7-Settings!$F$7))))</f>
        <v/>
      </c>
      <c r="Y334" s="18" t="str">
        <f>IF(OR($B334="",S334=""),"",MAX(0,MIN(100,100*(Settings!$G$8-S334)/(Settings!$G$8-Settings!$F$8))))</f>
        <v/>
      </c>
      <c r="Z334" s="18" t="str">
        <f>IF(OR($B334="",T334=""),"",MAX(0,MIN(100,100*(Settings!$G$9-T334)/(Settings!$G$9-Settings!$F$9))))</f>
        <v/>
      </c>
      <c r="AA334" s="18" t="str">
        <f>IF(OR($B334="",J334=""),"",MAX(0,MIN(100,100*(Settings!$G$10-J334)/(Settings!$G$10-Settings!$F$10))))</f>
        <v/>
      </c>
      <c r="AB334" s="18" t="str">
        <f>IF(OR($B334="",K334=""),"",MAX(0,MIN(100,100*(Settings!$G$11-K334)/(Settings!$G$11-Settings!$F$11))))</f>
        <v/>
      </c>
      <c r="AC334" s="18" t="str">
        <f>IF(OR($B334="",U334=""),"",MAX(0,MIN(100,100*(Settings!$G$12-U334)/(Settings!$G$12-Settings!$F$12))))</f>
        <v/>
      </c>
      <c r="AD334" s="18" t="str">
        <f>IF(OR($B334="",V334=""),"",MAX(0,MIN(100,100*(Settings!$G$13-V334)/(Settings!$G$13-Settings!$F$13))))</f>
        <v/>
      </c>
      <c r="AE334" s="17" t="str">
        <f>IF($B334="","",IF((IF(ISNUMBER(W334),Settings!$H$6,0)+IF(ISNUMBER(X334),Settings!$H$7,0)+IF(ISNUMBER(Y334),Settings!$H$8,0)+IF(ISNUMBER(Z334),Settings!$H$9,0)+IF(ISNUMBER(AA334),Settings!$H$10,0)+IF(ISNUMBER(AB334),Settings!$H$11,0)+IF(ISNUMBER(AC334),Settings!$H$12,0)+IF(ISNUMBER(AD334),Settings!$H$13,0))=0,"",ROUND((IF(ISNUMBER(W334),W334*Settings!$H$6,0)+IF(ISNUMBER(X334),X334*Settings!$H$7,0)+IF(ISNUMBER(Y334),Y334*Settings!$H$8,0)+IF(ISNUMBER(Z334),Z334*Settings!$H$9,0)+IF(ISNUMBER(AA334),AA334*Settings!$H$10,0)+IF(ISNUMBER(AB334),AB334*Settings!$H$11,0)+IF(ISNUMBER(AC334),AC334*Settings!$H$12,0)+IF(ISNUMBER(AD334),AD334*Settings!$H$13,0))/(IF(ISNUMBER(W334),Settings!$H$6,0)+IF(ISNUMBER(X334),Settings!$H$7,0)+IF(ISNUMBER(Y334),Settings!$H$8,0)+IF(ISNUMBER(Z334),Settings!$H$9,0)+IF(ISNUMBER(AA334),Settings!$H$10,0)+IF(ISNUMBER(AB334),Settings!$H$11,0)+IF(ISNUMBER(AC334),Settings!$H$12,0)+IF(ISNUMBER(AD334),Settings!$H$13,0)),0)))</f>
        <v/>
      </c>
      <c r="AF334" s="16" t="str">
        <f>IF(AE334="","",IF(AE334&gt;=Settings!$D$18,"Green",IF(AE334&gt;=Settings!$D$19,"Amber","Red")))</f>
        <v/>
      </c>
      <c r="AG334" s="18" t="str">
        <f t="shared" si="40"/>
        <v/>
      </c>
      <c r="AH334" s="19" t="str">
        <f t="shared" si="41"/>
        <v/>
      </c>
      <c r="AI334" s="25"/>
    </row>
    <row r="335" spans="1:35" x14ac:dyDescent="0.2">
      <c r="A335" s="12"/>
      <c r="B335" s="30"/>
      <c r="C335" s="16" t="str">
        <f>IF($B335="","",IFERROR(INDEX(Settings!$D$24:$D$48,MATCH($B335,Settings!$C$24:$C$48,0)),""))</f>
        <v/>
      </c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20" t="str">
        <f t="shared" si="35"/>
        <v/>
      </c>
      <c r="S335" s="21" t="str">
        <f t="shared" si="36"/>
        <v/>
      </c>
      <c r="T335" s="21" t="str">
        <f t="shared" si="37"/>
        <v/>
      </c>
      <c r="U335" s="20" t="str">
        <f t="shared" si="38"/>
        <v/>
      </c>
      <c r="V335" s="20" t="str">
        <f t="shared" si="39"/>
        <v/>
      </c>
      <c r="W335" s="18" t="str">
        <f>IF(OR($B335="",E335=""),"",MAX(0,MIN(100,100*(Settings!$G$6-E335)/(Settings!$G$6-Settings!$F$6))))</f>
        <v/>
      </c>
      <c r="X335" s="18" t="str">
        <f>IF(OR($B335="",R335=""),"",MAX(0,MIN(100,100*(Settings!$G$7-R335)/(Settings!$G$7-Settings!$F$7))))</f>
        <v/>
      </c>
      <c r="Y335" s="18" t="str">
        <f>IF(OR($B335="",S335=""),"",MAX(0,MIN(100,100*(Settings!$G$8-S335)/(Settings!$G$8-Settings!$F$8))))</f>
        <v/>
      </c>
      <c r="Z335" s="18" t="str">
        <f>IF(OR($B335="",T335=""),"",MAX(0,MIN(100,100*(Settings!$G$9-T335)/(Settings!$G$9-Settings!$F$9))))</f>
        <v/>
      </c>
      <c r="AA335" s="18" t="str">
        <f>IF(OR($B335="",J335=""),"",MAX(0,MIN(100,100*(Settings!$G$10-J335)/(Settings!$G$10-Settings!$F$10))))</f>
        <v/>
      </c>
      <c r="AB335" s="18" t="str">
        <f>IF(OR($B335="",K335=""),"",MAX(0,MIN(100,100*(Settings!$G$11-K335)/(Settings!$G$11-Settings!$F$11))))</f>
        <v/>
      </c>
      <c r="AC335" s="18" t="str">
        <f>IF(OR($B335="",U335=""),"",MAX(0,MIN(100,100*(Settings!$G$12-U335)/(Settings!$G$12-Settings!$F$12))))</f>
        <v/>
      </c>
      <c r="AD335" s="18" t="str">
        <f>IF(OR($B335="",V335=""),"",MAX(0,MIN(100,100*(Settings!$G$13-V335)/(Settings!$G$13-Settings!$F$13))))</f>
        <v/>
      </c>
      <c r="AE335" s="17" t="str">
        <f>IF($B335="","",IF((IF(ISNUMBER(W335),Settings!$H$6,0)+IF(ISNUMBER(X335),Settings!$H$7,0)+IF(ISNUMBER(Y335),Settings!$H$8,0)+IF(ISNUMBER(Z335),Settings!$H$9,0)+IF(ISNUMBER(AA335),Settings!$H$10,0)+IF(ISNUMBER(AB335),Settings!$H$11,0)+IF(ISNUMBER(AC335),Settings!$H$12,0)+IF(ISNUMBER(AD335),Settings!$H$13,0))=0,"",ROUND((IF(ISNUMBER(W335),W335*Settings!$H$6,0)+IF(ISNUMBER(X335),X335*Settings!$H$7,0)+IF(ISNUMBER(Y335),Y335*Settings!$H$8,0)+IF(ISNUMBER(Z335),Z335*Settings!$H$9,0)+IF(ISNUMBER(AA335),AA335*Settings!$H$10,0)+IF(ISNUMBER(AB335),AB335*Settings!$H$11,0)+IF(ISNUMBER(AC335),AC335*Settings!$H$12,0)+IF(ISNUMBER(AD335),AD335*Settings!$H$13,0))/(IF(ISNUMBER(W335),Settings!$H$6,0)+IF(ISNUMBER(X335),Settings!$H$7,0)+IF(ISNUMBER(Y335),Settings!$H$8,0)+IF(ISNUMBER(Z335),Settings!$H$9,0)+IF(ISNUMBER(AA335),Settings!$H$10,0)+IF(ISNUMBER(AB335),Settings!$H$11,0)+IF(ISNUMBER(AC335),Settings!$H$12,0)+IF(ISNUMBER(AD335),Settings!$H$13,0)),0)))</f>
        <v/>
      </c>
      <c r="AF335" s="16" t="str">
        <f>IF(AE335="","",IF(AE335&gt;=Settings!$D$18,"Green",IF(AE335&gt;=Settings!$D$19,"Amber","Red")))</f>
        <v/>
      </c>
      <c r="AG335" s="18" t="str">
        <f t="shared" si="40"/>
        <v/>
      </c>
      <c r="AH335" s="19" t="str">
        <f t="shared" si="41"/>
        <v/>
      </c>
      <c r="AI335" s="25"/>
    </row>
    <row r="336" spans="1:35" x14ac:dyDescent="0.2">
      <c r="A336" s="12"/>
      <c r="B336" s="30"/>
      <c r="C336" s="16" t="str">
        <f>IF($B336="","",IFERROR(INDEX(Settings!$D$24:$D$48,MATCH($B336,Settings!$C$24:$C$48,0)),""))</f>
        <v/>
      </c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20" t="str">
        <f t="shared" si="35"/>
        <v/>
      </c>
      <c r="S336" s="21" t="str">
        <f t="shared" si="36"/>
        <v/>
      </c>
      <c r="T336" s="21" t="str">
        <f t="shared" si="37"/>
        <v/>
      </c>
      <c r="U336" s="20" t="str">
        <f t="shared" si="38"/>
        <v/>
      </c>
      <c r="V336" s="20" t="str">
        <f t="shared" si="39"/>
        <v/>
      </c>
      <c r="W336" s="18" t="str">
        <f>IF(OR($B336="",E336=""),"",MAX(0,MIN(100,100*(Settings!$G$6-E336)/(Settings!$G$6-Settings!$F$6))))</f>
        <v/>
      </c>
      <c r="X336" s="18" t="str">
        <f>IF(OR($B336="",R336=""),"",MAX(0,MIN(100,100*(Settings!$G$7-R336)/(Settings!$G$7-Settings!$F$7))))</f>
        <v/>
      </c>
      <c r="Y336" s="18" t="str">
        <f>IF(OR($B336="",S336=""),"",MAX(0,MIN(100,100*(Settings!$G$8-S336)/(Settings!$G$8-Settings!$F$8))))</f>
        <v/>
      </c>
      <c r="Z336" s="18" t="str">
        <f>IF(OR($B336="",T336=""),"",MAX(0,MIN(100,100*(Settings!$G$9-T336)/(Settings!$G$9-Settings!$F$9))))</f>
        <v/>
      </c>
      <c r="AA336" s="18" t="str">
        <f>IF(OR($B336="",J336=""),"",MAX(0,MIN(100,100*(Settings!$G$10-J336)/(Settings!$G$10-Settings!$F$10))))</f>
        <v/>
      </c>
      <c r="AB336" s="18" t="str">
        <f>IF(OR($B336="",K336=""),"",MAX(0,MIN(100,100*(Settings!$G$11-K336)/(Settings!$G$11-Settings!$F$11))))</f>
        <v/>
      </c>
      <c r="AC336" s="18" t="str">
        <f>IF(OR($B336="",U336=""),"",MAX(0,MIN(100,100*(Settings!$G$12-U336)/(Settings!$G$12-Settings!$F$12))))</f>
        <v/>
      </c>
      <c r="AD336" s="18" t="str">
        <f>IF(OR($B336="",V336=""),"",MAX(0,MIN(100,100*(Settings!$G$13-V336)/(Settings!$G$13-Settings!$F$13))))</f>
        <v/>
      </c>
      <c r="AE336" s="17" t="str">
        <f>IF($B336="","",IF((IF(ISNUMBER(W336),Settings!$H$6,0)+IF(ISNUMBER(X336),Settings!$H$7,0)+IF(ISNUMBER(Y336),Settings!$H$8,0)+IF(ISNUMBER(Z336),Settings!$H$9,0)+IF(ISNUMBER(AA336),Settings!$H$10,0)+IF(ISNUMBER(AB336),Settings!$H$11,0)+IF(ISNUMBER(AC336),Settings!$H$12,0)+IF(ISNUMBER(AD336),Settings!$H$13,0))=0,"",ROUND((IF(ISNUMBER(W336),W336*Settings!$H$6,0)+IF(ISNUMBER(X336),X336*Settings!$H$7,0)+IF(ISNUMBER(Y336),Y336*Settings!$H$8,0)+IF(ISNUMBER(Z336),Z336*Settings!$H$9,0)+IF(ISNUMBER(AA336),AA336*Settings!$H$10,0)+IF(ISNUMBER(AB336),AB336*Settings!$H$11,0)+IF(ISNUMBER(AC336),AC336*Settings!$H$12,0)+IF(ISNUMBER(AD336),AD336*Settings!$H$13,0))/(IF(ISNUMBER(W336),Settings!$H$6,0)+IF(ISNUMBER(X336),Settings!$H$7,0)+IF(ISNUMBER(Y336),Settings!$H$8,0)+IF(ISNUMBER(Z336),Settings!$H$9,0)+IF(ISNUMBER(AA336),Settings!$H$10,0)+IF(ISNUMBER(AB336),Settings!$H$11,0)+IF(ISNUMBER(AC336),Settings!$H$12,0)+IF(ISNUMBER(AD336),Settings!$H$13,0)),0)))</f>
        <v/>
      </c>
      <c r="AF336" s="16" t="str">
        <f>IF(AE336="","",IF(AE336&gt;=Settings!$D$18,"Green",IF(AE336&gt;=Settings!$D$19,"Amber","Red")))</f>
        <v/>
      </c>
      <c r="AG336" s="18" t="str">
        <f t="shared" si="40"/>
        <v/>
      </c>
      <c r="AH336" s="19" t="str">
        <f t="shared" si="41"/>
        <v/>
      </c>
      <c r="AI336" s="25"/>
    </row>
    <row r="337" spans="1:35" x14ac:dyDescent="0.2">
      <c r="A337" s="12"/>
      <c r="B337" s="30"/>
      <c r="C337" s="16" t="str">
        <f>IF($B337="","",IFERROR(INDEX(Settings!$D$24:$D$48,MATCH($B337,Settings!$C$24:$C$48,0)),""))</f>
        <v/>
      </c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20" t="str">
        <f t="shared" si="35"/>
        <v/>
      </c>
      <c r="S337" s="21" t="str">
        <f t="shared" si="36"/>
        <v/>
      </c>
      <c r="T337" s="21" t="str">
        <f t="shared" si="37"/>
        <v/>
      </c>
      <c r="U337" s="20" t="str">
        <f t="shared" si="38"/>
        <v/>
      </c>
      <c r="V337" s="20" t="str">
        <f t="shared" si="39"/>
        <v/>
      </c>
      <c r="W337" s="18" t="str">
        <f>IF(OR($B337="",E337=""),"",MAX(0,MIN(100,100*(Settings!$G$6-E337)/(Settings!$G$6-Settings!$F$6))))</f>
        <v/>
      </c>
      <c r="X337" s="18" t="str">
        <f>IF(OR($B337="",R337=""),"",MAX(0,MIN(100,100*(Settings!$G$7-R337)/(Settings!$G$7-Settings!$F$7))))</f>
        <v/>
      </c>
      <c r="Y337" s="18" t="str">
        <f>IF(OR($B337="",S337=""),"",MAX(0,MIN(100,100*(Settings!$G$8-S337)/(Settings!$G$8-Settings!$F$8))))</f>
        <v/>
      </c>
      <c r="Z337" s="18" t="str">
        <f>IF(OR($B337="",T337=""),"",MAX(0,MIN(100,100*(Settings!$G$9-T337)/(Settings!$G$9-Settings!$F$9))))</f>
        <v/>
      </c>
      <c r="AA337" s="18" t="str">
        <f>IF(OR($B337="",J337=""),"",MAX(0,MIN(100,100*(Settings!$G$10-J337)/(Settings!$G$10-Settings!$F$10))))</f>
        <v/>
      </c>
      <c r="AB337" s="18" t="str">
        <f>IF(OR($B337="",K337=""),"",MAX(0,MIN(100,100*(Settings!$G$11-K337)/(Settings!$G$11-Settings!$F$11))))</f>
        <v/>
      </c>
      <c r="AC337" s="18" t="str">
        <f>IF(OR($B337="",U337=""),"",MAX(0,MIN(100,100*(Settings!$G$12-U337)/(Settings!$G$12-Settings!$F$12))))</f>
        <v/>
      </c>
      <c r="AD337" s="18" t="str">
        <f>IF(OR($B337="",V337=""),"",MAX(0,MIN(100,100*(Settings!$G$13-V337)/(Settings!$G$13-Settings!$F$13))))</f>
        <v/>
      </c>
      <c r="AE337" s="17" t="str">
        <f>IF($B337="","",IF((IF(ISNUMBER(W337),Settings!$H$6,0)+IF(ISNUMBER(X337),Settings!$H$7,0)+IF(ISNUMBER(Y337),Settings!$H$8,0)+IF(ISNUMBER(Z337),Settings!$H$9,0)+IF(ISNUMBER(AA337),Settings!$H$10,0)+IF(ISNUMBER(AB337),Settings!$H$11,0)+IF(ISNUMBER(AC337),Settings!$H$12,0)+IF(ISNUMBER(AD337),Settings!$H$13,0))=0,"",ROUND((IF(ISNUMBER(W337),W337*Settings!$H$6,0)+IF(ISNUMBER(X337),X337*Settings!$H$7,0)+IF(ISNUMBER(Y337),Y337*Settings!$H$8,0)+IF(ISNUMBER(Z337),Z337*Settings!$H$9,0)+IF(ISNUMBER(AA337),AA337*Settings!$H$10,0)+IF(ISNUMBER(AB337),AB337*Settings!$H$11,0)+IF(ISNUMBER(AC337),AC337*Settings!$H$12,0)+IF(ISNUMBER(AD337),AD337*Settings!$H$13,0))/(IF(ISNUMBER(W337),Settings!$H$6,0)+IF(ISNUMBER(X337),Settings!$H$7,0)+IF(ISNUMBER(Y337),Settings!$H$8,0)+IF(ISNUMBER(Z337),Settings!$H$9,0)+IF(ISNUMBER(AA337),Settings!$H$10,0)+IF(ISNUMBER(AB337),Settings!$H$11,0)+IF(ISNUMBER(AC337),Settings!$H$12,0)+IF(ISNUMBER(AD337),Settings!$H$13,0)),0)))</f>
        <v/>
      </c>
      <c r="AF337" s="16" t="str">
        <f>IF(AE337="","",IF(AE337&gt;=Settings!$D$18,"Green",IF(AE337&gt;=Settings!$D$19,"Amber","Red")))</f>
        <v/>
      </c>
      <c r="AG337" s="18" t="str">
        <f t="shared" si="40"/>
        <v/>
      </c>
      <c r="AH337" s="19" t="str">
        <f t="shared" si="41"/>
        <v/>
      </c>
      <c r="AI337" s="25"/>
    </row>
    <row r="338" spans="1:35" x14ac:dyDescent="0.2">
      <c r="A338" s="12"/>
      <c r="B338" s="30"/>
      <c r="C338" s="16" t="str">
        <f>IF($B338="","",IFERROR(INDEX(Settings!$D$24:$D$48,MATCH($B338,Settings!$C$24:$C$48,0)),""))</f>
        <v/>
      </c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20" t="str">
        <f t="shared" si="35"/>
        <v/>
      </c>
      <c r="S338" s="21" t="str">
        <f t="shared" si="36"/>
        <v/>
      </c>
      <c r="T338" s="21" t="str">
        <f t="shared" si="37"/>
        <v/>
      </c>
      <c r="U338" s="20" t="str">
        <f t="shared" si="38"/>
        <v/>
      </c>
      <c r="V338" s="20" t="str">
        <f t="shared" si="39"/>
        <v/>
      </c>
      <c r="W338" s="18" t="str">
        <f>IF(OR($B338="",E338=""),"",MAX(0,MIN(100,100*(Settings!$G$6-E338)/(Settings!$G$6-Settings!$F$6))))</f>
        <v/>
      </c>
      <c r="X338" s="18" t="str">
        <f>IF(OR($B338="",R338=""),"",MAX(0,MIN(100,100*(Settings!$G$7-R338)/(Settings!$G$7-Settings!$F$7))))</f>
        <v/>
      </c>
      <c r="Y338" s="18" t="str">
        <f>IF(OR($B338="",S338=""),"",MAX(0,MIN(100,100*(Settings!$G$8-S338)/(Settings!$G$8-Settings!$F$8))))</f>
        <v/>
      </c>
      <c r="Z338" s="18" t="str">
        <f>IF(OR($B338="",T338=""),"",MAX(0,MIN(100,100*(Settings!$G$9-T338)/(Settings!$G$9-Settings!$F$9))))</f>
        <v/>
      </c>
      <c r="AA338" s="18" t="str">
        <f>IF(OR($B338="",J338=""),"",MAX(0,MIN(100,100*(Settings!$G$10-J338)/(Settings!$G$10-Settings!$F$10))))</f>
        <v/>
      </c>
      <c r="AB338" s="18" t="str">
        <f>IF(OR($B338="",K338=""),"",MAX(0,MIN(100,100*(Settings!$G$11-K338)/(Settings!$G$11-Settings!$F$11))))</f>
        <v/>
      </c>
      <c r="AC338" s="18" t="str">
        <f>IF(OR($B338="",U338=""),"",MAX(0,MIN(100,100*(Settings!$G$12-U338)/(Settings!$G$12-Settings!$F$12))))</f>
        <v/>
      </c>
      <c r="AD338" s="18" t="str">
        <f>IF(OR($B338="",V338=""),"",MAX(0,MIN(100,100*(Settings!$G$13-V338)/(Settings!$G$13-Settings!$F$13))))</f>
        <v/>
      </c>
      <c r="AE338" s="17" t="str">
        <f>IF($B338="","",IF((IF(ISNUMBER(W338),Settings!$H$6,0)+IF(ISNUMBER(X338),Settings!$H$7,0)+IF(ISNUMBER(Y338),Settings!$H$8,0)+IF(ISNUMBER(Z338),Settings!$H$9,0)+IF(ISNUMBER(AA338),Settings!$H$10,0)+IF(ISNUMBER(AB338),Settings!$H$11,0)+IF(ISNUMBER(AC338),Settings!$H$12,0)+IF(ISNUMBER(AD338),Settings!$H$13,0))=0,"",ROUND((IF(ISNUMBER(W338),W338*Settings!$H$6,0)+IF(ISNUMBER(X338),X338*Settings!$H$7,0)+IF(ISNUMBER(Y338),Y338*Settings!$H$8,0)+IF(ISNUMBER(Z338),Z338*Settings!$H$9,0)+IF(ISNUMBER(AA338),AA338*Settings!$H$10,0)+IF(ISNUMBER(AB338),AB338*Settings!$H$11,0)+IF(ISNUMBER(AC338),AC338*Settings!$H$12,0)+IF(ISNUMBER(AD338),AD338*Settings!$H$13,0))/(IF(ISNUMBER(W338),Settings!$H$6,0)+IF(ISNUMBER(X338),Settings!$H$7,0)+IF(ISNUMBER(Y338),Settings!$H$8,0)+IF(ISNUMBER(Z338),Settings!$H$9,0)+IF(ISNUMBER(AA338),Settings!$H$10,0)+IF(ISNUMBER(AB338),Settings!$H$11,0)+IF(ISNUMBER(AC338),Settings!$H$12,0)+IF(ISNUMBER(AD338),Settings!$H$13,0)),0)))</f>
        <v/>
      </c>
      <c r="AF338" s="16" t="str">
        <f>IF(AE338="","",IF(AE338&gt;=Settings!$D$18,"Green",IF(AE338&gt;=Settings!$D$19,"Amber","Red")))</f>
        <v/>
      </c>
      <c r="AG338" s="18" t="str">
        <f t="shared" si="40"/>
        <v/>
      </c>
      <c r="AH338" s="19" t="str">
        <f t="shared" si="41"/>
        <v/>
      </c>
      <c r="AI338" s="25"/>
    </row>
    <row r="339" spans="1:35" x14ac:dyDescent="0.2">
      <c r="A339" s="12"/>
      <c r="B339" s="30"/>
      <c r="C339" s="16" t="str">
        <f>IF($B339="","",IFERROR(INDEX(Settings!$D$24:$D$48,MATCH($B339,Settings!$C$24:$C$48,0)),""))</f>
        <v/>
      </c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20" t="str">
        <f t="shared" si="35"/>
        <v/>
      </c>
      <c r="S339" s="21" t="str">
        <f t="shared" si="36"/>
        <v/>
      </c>
      <c r="T339" s="21" t="str">
        <f t="shared" si="37"/>
        <v/>
      </c>
      <c r="U339" s="20" t="str">
        <f t="shared" si="38"/>
        <v/>
      </c>
      <c r="V339" s="20" t="str">
        <f t="shared" si="39"/>
        <v/>
      </c>
      <c r="W339" s="18" t="str">
        <f>IF(OR($B339="",E339=""),"",MAX(0,MIN(100,100*(Settings!$G$6-E339)/(Settings!$G$6-Settings!$F$6))))</f>
        <v/>
      </c>
      <c r="X339" s="18" t="str">
        <f>IF(OR($B339="",R339=""),"",MAX(0,MIN(100,100*(Settings!$G$7-R339)/(Settings!$G$7-Settings!$F$7))))</f>
        <v/>
      </c>
      <c r="Y339" s="18" t="str">
        <f>IF(OR($B339="",S339=""),"",MAX(0,MIN(100,100*(Settings!$G$8-S339)/(Settings!$G$8-Settings!$F$8))))</f>
        <v/>
      </c>
      <c r="Z339" s="18" t="str">
        <f>IF(OR($B339="",T339=""),"",MAX(0,MIN(100,100*(Settings!$G$9-T339)/(Settings!$G$9-Settings!$F$9))))</f>
        <v/>
      </c>
      <c r="AA339" s="18" t="str">
        <f>IF(OR($B339="",J339=""),"",MAX(0,MIN(100,100*(Settings!$G$10-J339)/(Settings!$G$10-Settings!$F$10))))</f>
        <v/>
      </c>
      <c r="AB339" s="18" t="str">
        <f>IF(OR($B339="",K339=""),"",MAX(0,MIN(100,100*(Settings!$G$11-K339)/(Settings!$G$11-Settings!$F$11))))</f>
        <v/>
      </c>
      <c r="AC339" s="18" t="str">
        <f>IF(OR($B339="",U339=""),"",MAX(0,MIN(100,100*(Settings!$G$12-U339)/(Settings!$G$12-Settings!$F$12))))</f>
        <v/>
      </c>
      <c r="AD339" s="18" t="str">
        <f>IF(OR($B339="",V339=""),"",MAX(0,MIN(100,100*(Settings!$G$13-V339)/(Settings!$G$13-Settings!$F$13))))</f>
        <v/>
      </c>
      <c r="AE339" s="17" t="str">
        <f>IF($B339="","",IF((IF(ISNUMBER(W339),Settings!$H$6,0)+IF(ISNUMBER(X339),Settings!$H$7,0)+IF(ISNUMBER(Y339),Settings!$H$8,0)+IF(ISNUMBER(Z339),Settings!$H$9,0)+IF(ISNUMBER(AA339),Settings!$H$10,0)+IF(ISNUMBER(AB339),Settings!$H$11,0)+IF(ISNUMBER(AC339),Settings!$H$12,0)+IF(ISNUMBER(AD339),Settings!$H$13,0))=0,"",ROUND((IF(ISNUMBER(W339),W339*Settings!$H$6,0)+IF(ISNUMBER(X339),X339*Settings!$H$7,0)+IF(ISNUMBER(Y339),Y339*Settings!$H$8,0)+IF(ISNUMBER(Z339),Z339*Settings!$H$9,0)+IF(ISNUMBER(AA339),AA339*Settings!$H$10,0)+IF(ISNUMBER(AB339),AB339*Settings!$H$11,0)+IF(ISNUMBER(AC339),AC339*Settings!$H$12,0)+IF(ISNUMBER(AD339),AD339*Settings!$H$13,0))/(IF(ISNUMBER(W339),Settings!$H$6,0)+IF(ISNUMBER(X339),Settings!$H$7,0)+IF(ISNUMBER(Y339),Settings!$H$8,0)+IF(ISNUMBER(Z339),Settings!$H$9,0)+IF(ISNUMBER(AA339),Settings!$H$10,0)+IF(ISNUMBER(AB339),Settings!$H$11,0)+IF(ISNUMBER(AC339),Settings!$H$12,0)+IF(ISNUMBER(AD339),Settings!$H$13,0)),0)))</f>
        <v/>
      </c>
      <c r="AF339" s="16" t="str">
        <f>IF(AE339="","",IF(AE339&gt;=Settings!$D$18,"Green",IF(AE339&gt;=Settings!$D$19,"Amber","Red")))</f>
        <v/>
      </c>
      <c r="AG339" s="18" t="str">
        <f t="shared" si="40"/>
        <v/>
      </c>
      <c r="AH339" s="19" t="str">
        <f t="shared" si="41"/>
        <v/>
      </c>
      <c r="AI339" s="25"/>
    </row>
    <row r="340" spans="1:35" x14ac:dyDescent="0.2">
      <c r="A340" s="12"/>
      <c r="B340" s="30"/>
      <c r="C340" s="16" t="str">
        <f>IF($B340="","",IFERROR(INDEX(Settings!$D$24:$D$48,MATCH($B340,Settings!$C$24:$C$48,0)),""))</f>
        <v/>
      </c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20" t="str">
        <f t="shared" si="35"/>
        <v/>
      </c>
      <c r="S340" s="21" t="str">
        <f t="shared" si="36"/>
        <v/>
      </c>
      <c r="T340" s="21" t="str">
        <f t="shared" si="37"/>
        <v/>
      </c>
      <c r="U340" s="20" t="str">
        <f t="shared" si="38"/>
        <v/>
      </c>
      <c r="V340" s="20" t="str">
        <f t="shared" si="39"/>
        <v/>
      </c>
      <c r="W340" s="18" t="str">
        <f>IF(OR($B340="",E340=""),"",MAX(0,MIN(100,100*(Settings!$G$6-E340)/(Settings!$G$6-Settings!$F$6))))</f>
        <v/>
      </c>
      <c r="X340" s="18" t="str">
        <f>IF(OR($B340="",R340=""),"",MAX(0,MIN(100,100*(Settings!$G$7-R340)/(Settings!$G$7-Settings!$F$7))))</f>
        <v/>
      </c>
      <c r="Y340" s="18" t="str">
        <f>IF(OR($B340="",S340=""),"",MAX(0,MIN(100,100*(Settings!$G$8-S340)/(Settings!$G$8-Settings!$F$8))))</f>
        <v/>
      </c>
      <c r="Z340" s="18" t="str">
        <f>IF(OR($B340="",T340=""),"",MAX(0,MIN(100,100*(Settings!$G$9-T340)/(Settings!$G$9-Settings!$F$9))))</f>
        <v/>
      </c>
      <c r="AA340" s="18" t="str">
        <f>IF(OR($B340="",J340=""),"",MAX(0,MIN(100,100*(Settings!$G$10-J340)/(Settings!$G$10-Settings!$F$10))))</f>
        <v/>
      </c>
      <c r="AB340" s="18" t="str">
        <f>IF(OR($B340="",K340=""),"",MAX(0,MIN(100,100*(Settings!$G$11-K340)/(Settings!$G$11-Settings!$F$11))))</f>
        <v/>
      </c>
      <c r="AC340" s="18" t="str">
        <f>IF(OR($B340="",U340=""),"",MAX(0,MIN(100,100*(Settings!$G$12-U340)/(Settings!$G$12-Settings!$F$12))))</f>
        <v/>
      </c>
      <c r="AD340" s="18" t="str">
        <f>IF(OR($B340="",V340=""),"",MAX(0,MIN(100,100*(Settings!$G$13-V340)/(Settings!$G$13-Settings!$F$13))))</f>
        <v/>
      </c>
      <c r="AE340" s="17" t="str">
        <f>IF($B340="","",IF((IF(ISNUMBER(W340),Settings!$H$6,0)+IF(ISNUMBER(X340),Settings!$H$7,0)+IF(ISNUMBER(Y340),Settings!$H$8,0)+IF(ISNUMBER(Z340),Settings!$H$9,0)+IF(ISNUMBER(AA340),Settings!$H$10,0)+IF(ISNUMBER(AB340),Settings!$H$11,0)+IF(ISNUMBER(AC340),Settings!$H$12,0)+IF(ISNUMBER(AD340),Settings!$H$13,0))=0,"",ROUND((IF(ISNUMBER(W340),W340*Settings!$H$6,0)+IF(ISNUMBER(X340),X340*Settings!$H$7,0)+IF(ISNUMBER(Y340),Y340*Settings!$H$8,0)+IF(ISNUMBER(Z340),Z340*Settings!$H$9,0)+IF(ISNUMBER(AA340),AA340*Settings!$H$10,0)+IF(ISNUMBER(AB340),AB340*Settings!$H$11,0)+IF(ISNUMBER(AC340),AC340*Settings!$H$12,0)+IF(ISNUMBER(AD340),AD340*Settings!$H$13,0))/(IF(ISNUMBER(W340),Settings!$H$6,0)+IF(ISNUMBER(X340),Settings!$H$7,0)+IF(ISNUMBER(Y340),Settings!$H$8,0)+IF(ISNUMBER(Z340),Settings!$H$9,0)+IF(ISNUMBER(AA340),Settings!$H$10,0)+IF(ISNUMBER(AB340),Settings!$H$11,0)+IF(ISNUMBER(AC340),Settings!$H$12,0)+IF(ISNUMBER(AD340),Settings!$H$13,0)),0)))</f>
        <v/>
      </c>
      <c r="AF340" s="16" t="str">
        <f>IF(AE340="","",IF(AE340&gt;=Settings!$D$18,"Green",IF(AE340&gt;=Settings!$D$19,"Amber","Red")))</f>
        <v/>
      </c>
      <c r="AG340" s="18" t="str">
        <f t="shared" si="40"/>
        <v/>
      </c>
      <c r="AH340" s="19" t="str">
        <f t="shared" si="41"/>
        <v/>
      </c>
      <c r="AI340" s="25"/>
    </row>
    <row r="341" spans="1:35" x14ac:dyDescent="0.2">
      <c r="A341" s="12"/>
      <c r="B341" s="30"/>
      <c r="C341" s="16" t="str">
        <f>IF($B341="","",IFERROR(INDEX(Settings!$D$24:$D$48,MATCH($B341,Settings!$C$24:$C$48,0)),""))</f>
        <v/>
      </c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20" t="str">
        <f t="shared" si="35"/>
        <v/>
      </c>
      <c r="S341" s="21" t="str">
        <f t="shared" si="36"/>
        <v/>
      </c>
      <c r="T341" s="21" t="str">
        <f t="shared" si="37"/>
        <v/>
      </c>
      <c r="U341" s="20" t="str">
        <f t="shared" si="38"/>
        <v/>
      </c>
      <c r="V341" s="20" t="str">
        <f t="shared" si="39"/>
        <v/>
      </c>
      <c r="W341" s="18" t="str">
        <f>IF(OR($B341="",E341=""),"",MAX(0,MIN(100,100*(Settings!$G$6-E341)/(Settings!$G$6-Settings!$F$6))))</f>
        <v/>
      </c>
      <c r="X341" s="18" t="str">
        <f>IF(OR($B341="",R341=""),"",MAX(0,MIN(100,100*(Settings!$G$7-R341)/(Settings!$G$7-Settings!$F$7))))</f>
        <v/>
      </c>
      <c r="Y341" s="18" t="str">
        <f>IF(OR($B341="",S341=""),"",MAX(0,MIN(100,100*(Settings!$G$8-S341)/(Settings!$G$8-Settings!$F$8))))</f>
        <v/>
      </c>
      <c r="Z341" s="18" t="str">
        <f>IF(OR($B341="",T341=""),"",MAX(0,MIN(100,100*(Settings!$G$9-T341)/(Settings!$G$9-Settings!$F$9))))</f>
        <v/>
      </c>
      <c r="AA341" s="18" t="str">
        <f>IF(OR($B341="",J341=""),"",MAX(0,MIN(100,100*(Settings!$G$10-J341)/(Settings!$G$10-Settings!$F$10))))</f>
        <v/>
      </c>
      <c r="AB341" s="18" t="str">
        <f>IF(OR($B341="",K341=""),"",MAX(0,MIN(100,100*(Settings!$G$11-K341)/(Settings!$G$11-Settings!$F$11))))</f>
        <v/>
      </c>
      <c r="AC341" s="18" t="str">
        <f>IF(OR($B341="",U341=""),"",MAX(0,MIN(100,100*(Settings!$G$12-U341)/(Settings!$G$12-Settings!$F$12))))</f>
        <v/>
      </c>
      <c r="AD341" s="18" t="str">
        <f>IF(OR($B341="",V341=""),"",MAX(0,MIN(100,100*(Settings!$G$13-V341)/(Settings!$G$13-Settings!$F$13))))</f>
        <v/>
      </c>
      <c r="AE341" s="17" t="str">
        <f>IF($B341="","",IF((IF(ISNUMBER(W341),Settings!$H$6,0)+IF(ISNUMBER(X341),Settings!$H$7,0)+IF(ISNUMBER(Y341),Settings!$H$8,0)+IF(ISNUMBER(Z341),Settings!$H$9,0)+IF(ISNUMBER(AA341),Settings!$H$10,0)+IF(ISNUMBER(AB341),Settings!$H$11,0)+IF(ISNUMBER(AC341),Settings!$H$12,0)+IF(ISNUMBER(AD341),Settings!$H$13,0))=0,"",ROUND((IF(ISNUMBER(W341),W341*Settings!$H$6,0)+IF(ISNUMBER(X341),X341*Settings!$H$7,0)+IF(ISNUMBER(Y341),Y341*Settings!$H$8,0)+IF(ISNUMBER(Z341),Z341*Settings!$H$9,0)+IF(ISNUMBER(AA341),AA341*Settings!$H$10,0)+IF(ISNUMBER(AB341),AB341*Settings!$H$11,0)+IF(ISNUMBER(AC341),AC341*Settings!$H$12,0)+IF(ISNUMBER(AD341),AD341*Settings!$H$13,0))/(IF(ISNUMBER(W341),Settings!$H$6,0)+IF(ISNUMBER(X341),Settings!$H$7,0)+IF(ISNUMBER(Y341),Settings!$H$8,0)+IF(ISNUMBER(Z341),Settings!$H$9,0)+IF(ISNUMBER(AA341),Settings!$H$10,0)+IF(ISNUMBER(AB341),Settings!$H$11,0)+IF(ISNUMBER(AC341),Settings!$H$12,0)+IF(ISNUMBER(AD341),Settings!$H$13,0)),0)))</f>
        <v/>
      </c>
      <c r="AF341" s="16" t="str">
        <f>IF(AE341="","",IF(AE341&gt;=Settings!$D$18,"Green",IF(AE341&gt;=Settings!$D$19,"Amber","Red")))</f>
        <v/>
      </c>
      <c r="AG341" s="18" t="str">
        <f t="shared" si="40"/>
        <v/>
      </c>
      <c r="AH341" s="19" t="str">
        <f t="shared" si="41"/>
        <v/>
      </c>
      <c r="AI341" s="25"/>
    </row>
    <row r="342" spans="1:35" x14ac:dyDescent="0.2">
      <c r="A342" s="12"/>
      <c r="B342" s="30"/>
      <c r="C342" s="16" t="str">
        <f>IF($B342="","",IFERROR(INDEX(Settings!$D$24:$D$48,MATCH($B342,Settings!$C$24:$C$48,0)),""))</f>
        <v/>
      </c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20" t="str">
        <f t="shared" si="35"/>
        <v/>
      </c>
      <c r="S342" s="21" t="str">
        <f t="shared" si="36"/>
        <v/>
      </c>
      <c r="T342" s="21" t="str">
        <f t="shared" si="37"/>
        <v/>
      </c>
      <c r="U342" s="20" t="str">
        <f t="shared" si="38"/>
        <v/>
      </c>
      <c r="V342" s="20" t="str">
        <f t="shared" si="39"/>
        <v/>
      </c>
      <c r="W342" s="18" t="str">
        <f>IF(OR($B342="",E342=""),"",MAX(0,MIN(100,100*(Settings!$G$6-E342)/(Settings!$G$6-Settings!$F$6))))</f>
        <v/>
      </c>
      <c r="X342" s="18" t="str">
        <f>IF(OR($B342="",R342=""),"",MAX(0,MIN(100,100*(Settings!$G$7-R342)/(Settings!$G$7-Settings!$F$7))))</f>
        <v/>
      </c>
      <c r="Y342" s="18" t="str">
        <f>IF(OR($B342="",S342=""),"",MAX(0,MIN(100,100*(Settings!$G$8-S342)/(Settings!$G$8-Settings!$F$8))))</f>
        <v/>
      </c>
      <c r="Z342" s="18" t="str">
        <f>IF(OR($B342="",T342=""),"",MAX(0,MIN(100,100*(Settings!$G$9-T342)/(Settings!$G$9-Settings!$F$9))))</f>
        <v/>
      </c>
      <c r="AA342" s="18" t="str">
        <f>IF(OR($B342="",J342=""),"",MAX(0,MIN(100,100*(Settings!$G$10-J342)/(Settings!$G$10-Settings!$F$10))))</f>
        <v/>
      </c>
      <c r="AB342" s="18" t="str">
        <f>IF(OR($B342="",K342=""),"",MAX(0,MIN(100,100*(Settings!$G$11-K342)/(Settings!$G$11-Settings!$F$11))))</f>
        <v/>
      </c>
      <c r="AC342" s="18" t="str">
        <f>IF(OR($B342="",U342=""),"",MAX(0,MIN(100,100*(Settings!$G$12-U342)/(Settings!$G$12-Settings!$F$12))))</f>
        <v/>
      </c>
      <c r="AD342" s="18" t="str">
        <f>IF(OR($B342="",V342=""),"",MAX(0,MIN(100,100*(Settings!$G$13-V342)/(Settings!$G$13-Settings!$F$13))))</f>
        <v/>
      </c>
      <c r="AE342" s="17" t="str">
        <f>IF($B342="","",IF((IF(ISNUMBER(W342),Settings!$H$6,0)+IF(ISNUMBER(X342),Settings!$H$7,0)+IF(ISNUMBER(Y342),Settings!$H$8,0)+IF(ISNUMBER(Z342),Settings!$H$9,0)+IF(ISNUMBER(AA342),Settings!$H$10,0)+IF(ISNUMBER(AB342),Settings!$H$11,0)+IF(ISNUMBER(AC342),Settings!$H$12,0)+IF(ISNUMBER(AD342),Settings!$H$13,0))=0,"",ROUND((IF(ISNUMBER(W342),W342*Settings!$H$6,0)+IF(ISNUMBER(X342),X342*Settings!$H$7,0)+IF(ISNUMBER(Y342),Y342*Settings!$H$8,0)+IF(ISNUMBER(Z342),Z342*Settings!$H$9,0)+IF(ISNUMBER(AA342),AA342*Settings!$H$10,0)+IF(ISNUMBER(AB342),AB342*Settings!$H$11,0)+IF(ISNUMBER(AC342),AC342*Settings!$H$12,0)+IF(ISNUMBER(AD342),AD342*Settings!$H$13,0))/(IF(ISNUMBER(W342),Settings!$H$6,0)+IF(ISNUMBER(X342),Settings!$H$7,0)+IF(ISNUMBER(Y342),Settings!$H$8,0)+IF(ISNUMBER(Z342),Settings!$H$9,0)+IF(ISNUMBER(AA342),Settings!$H$10,0)+IF(ISNUMBER(AB342),Settings!$H$11,0)+IF(ISNUMBER(AC342),Settings!$H$12,0)+IF(ISNUMBER(AD342),Settings!$H$13,0)),0)))</f>
        <v/>
      </c>
      <c r="AF342" s="16" t="str">
        <f>IF(AE342="","",IF(AE342&gt;=Settings!$D$18,"Green",IF(AE342&gt;=Settings!$D$19,"Amber","Red")))</f>
        <v/>
      </c>
      <c r="AG342" s="18" t="str">
        <f t="shared" si="40"/>
        <v/>
      </c>
      <c r="AH342" s="19" t="str">
        <f t="shared" si="41"/>
        <v/>
      </c>
      <c r="AI342" s="25"/>
    </row>
    <row r="343" spans="1:35" x14ac:dyDescent="0.2">
      <c r="A343" s="12"/>
      <c r="B343" s="30"/>
      <c r="C343" s="16" t="str">
        <f>IF($B343="","",IFERROR(INDEX(Settings!$D$24:$D$48,MATCH($B343,Settings!$C$24:$C$48,0)),""))</f>
        <v/>
      </c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20" t="str">
        <f t="shared" si="35"/>
        <v/>
      </c>
      <c r="S343" s="21" t="str">
        <f t="shared" si="36"/>
        <v/>
      </c>
      <c r="T343" s="21" t="str">
        <f t="shared" si="37"/>
        <v/>
      </c>
      <c r="U343" s="20" t="str">
        <f t="shared" si="38"/>
        <v/>
      </c>
      <c r="V343" s="20" t="str">
        <f t="shared" si="39"/>
        <v/>
      </c>
      <c r="W343" s="18" t="str">
        <f>IF(OR($B343="",E343=""),"",MAX(0,MIN(100,100*(Settings!$G$6-E343)/(Settings!$G$6-Settings!$F$6))))</f>
        <v/>
      </c>
      <c r="X343" s="18" t="str">
        <f>IF(OR($B343="",R343=""),"",MAX(0,MIN(100,100*(Settings!$G$7-R343)/(Settings!$G$7-Settings!$F$7))))</f>
        <v/>
      </c>
      <c r="Y343" s="18" t="str">
        <f>IF(OR($B343="",S343=""),"",MAX(0,MIN(100,100*(Settings!$G$8-S343)/(Settings!$G$8-Settings!$F$8))))</f>
        <v/>
      </c>
      <c r="Z343" s="18" t="str">
        <f>IF(OR($B343="",T343=""),"",MAX(0,MIN(100,100*(Settings!$G$9-T343)/(Settings!$G$9-Settings!$F$9))))</f>
        <v/>
      </c>
      <c r="AA343" s="18" t="str">
        <f>IF(OR($B343="",J343=""),"",MAX(0,MIN(100,100*(Settings!$G$10-J343)/(Settings!$G$10-Settings!$F$10))))</f>
        <v/>
      </c>
      <c r="AB343" s="18" t="str">
        <f>IF(OR($B343="",K343=""),"",MAX(0,MIN(100,100*(Settings!$G$11-K343)/(Settings!$G$11-Settings!$F$11))))</f>
        <v/>
      </c>
      <c r="AC343" s="18" t="str">
        <f>IF(OR($B343="",U343=""),"",MAX(0,MIN(100,100*(Settings!$G$12-U343)/(Settings!$G$12-Settings!$F$12))))</f>
        <v/>
      </c>
      <c r="AD343" s="18" t="str">
        <f>IF(OR($B343="",V343=""),"",MAX(0,MIN(100,100*(Settings!$G$13-V343)/(Settings!$G$13-Settings!$F$13))))</f>
        <v/>
      </c>
      <c r="AE343" s="17" t="str">
        <f>IF($B343="","",IF((IF(ISNUMBER(W343),Settings!$H$6,0)+IF(ISNUMBER(X343),Settings!$H$7,0)+IF(ISNUMBER(Y343),Settings!$H$8,0)+IF(ISNUMBER(Z343),Settings!$H$9,0)+IF(ISNUMBER(AA343),Settings!$H$10,0)+IF(ISNUMBER(AB343),Settings!$H$11,0)+IF(ISNUMBER(AC343),Settings!$H$12,0)+IF(ISNUMBER(AD343),Settings!$H$13,0))=0,"",ROUND((IF(ISNUMBER(W343),W343*Settings!$H$6,0)+IF(ISNUMBER(X343),X343*Settings!$H$7,0)+IF(ISNUMBER(Y343),Y343*Settings!$H$8,0)+IF(ISNUMBER(Z343),Z343*Settings!$H$9,0)+IF(ISNUMBER(AA343),AA343*Settings!$H$10,0)+IF(ISNUMBER(AB343),AB343*Settings!$H$11,0)+IF(ISNUMBER(AC343),AC343*Settings!$H$12,0)+IF(ISNUMBER(AD343),AD343*Settings!$H$13,0))/(IF(ISNUMBER(W343),Settings!$H$6,0)+IF(ISNUMBER(X343),Settings!$H$7,0)+IF(ISNUMBER(Y343),Settings!$H$8,0)+IF(ISNUMBER(Z343),Settings!$H$9,0)+IF(ISNUMBER(AA343),Settings!$H$10,0)+IF(ISNUMBER(AB343),Settings!$H$11,0)+IF(ISNUMBER(AC343),Settings!$H$12,0)+IF(ISNUMBER(AD343),Settings!$H$13,0)),0)))</f>
        <v/>
      </c>
      <c r="AF343" s="16" t="str">
        <f>IF(AE343="","",IF(AE343&gt;=Settings!$D$18,"Green",IF(AE343&gt;=Settings!$D$19,"Amber","Red")))</f>
        <v/>
      </c>
      <c r="AG343" s="18" t="str">
        <f t="shared" si="40"/>
        <v/>
      </c>
      <c r="AH343" s="19" t="str">
        <f t="shared" si="41"/>
        <v/>
      </c>
      <c r="AI343" s="25"/>
    </row>
    <row r="344" spans="1:35" x14ac:dyDescent="0.2">
      <c r="A344" s="12"/>
      <c r="B344" s="30"/>
      <c r="C344" s="16" t="str">
        <f>IF($B344="","",IFERROR(INDEX(Settings!$D$24:$D$48,MATCH($B344,Settings!$C$24:$C$48,0)),""))</f>
        <v/>
      </c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20" t="str">
        <f t="shared" si="35"/>
        <v/>
      </c>
      <c r="S344" s="21" t="str">
        <f t="shared" si="36"/>
        <v/>
      </c>
      <c r="T344" s="21" t="str">
        <f t="shared" si="37"/>
        <v/>
      </c>
      <c r="U344" s="20" t="str">
        <f t="shared" si="38"/>
        <v/>
      </c>
      <c r="V344" s="20" t="str">
        <f t="shared" si="39"/>
        <v/>
      </c>
      <c r="W344" s="18" t="str">
        <f>IF(OR($B344="",E344=""),"",MAX(0,MIN(100,100*(Settings!$G$6-E344)/(Settings!$G$6-Settings!$F$6))))</f>
        <v/>
      </c>
      <c r="X344" s="18" t="str">
        <f>IF(OR($B344="",R344=""),"",MAX(0,MIN(100,100*(Settings!$G$7-R344)/(Settings!$G$7-Settings!$F$7))))</f>
        <v/>
      </c>
      <c r="Y344" s="18" t="str">
        <f>IF(OR($B344="",S344=""),"",MAX(0,MIN(100,100*(Settings!$G$8-S344)/(Settings!$G$8-Settings!$F$8))))</f>
        <v/>
      </c>
      <c r="Z344" s="18" t="str">
        <f>IF(OR($B344="",T344=""),"",MAX(0,MIN(100,100*(Settings!$G$9-T344)/(Settings!$G$9-Settings!$F$9))))</f>
        <v/>
      </c>
      <c r="AA344" s="18" t="str">
        <f>IF(OR($B344="",J344=""),"",MAX(0,MIN(100,100*(Settings!$G$10-J344)/(Settings!$G$10-Settings!$F$10))))</f>
        <v/>
      </c>
      <c r="AB344" s="18" t="str">
        <f>IF(OR($B344="",K344=""),"",MAX(0,MIN(100,100*(Settings!$G$11-K344)/(Settings!$G$11-Settings!$F$11))))</f>
        <v/>
      </c>
      <c r="AC344" s="18" t="str">
        <f>IF(OR($B344="",U344=""),"",MAX(0,MIN(100,100*(Settings!$G$12-U344)/(Settings!$G$12-Settings!$F$12))))</f>
        <v/>
      </c>
      <c r="AD344" s="18" t="str">
        <f>IF(OR($B344="",V344=""),"",MAX(0,MIN(100,100*(Settings!$G$13-V344)/(Settings!$G$13-Settings!$F$13))))</f>
        <v/>
      </c>
      <c r="AE344" s="17" t="str">
        <f>IF($B344="","",IF((IF(ISNUMBER(W344),Settings!$H$6,0)+IF(ISNUMBER(X344),Settings!$H$7,0)+IF(ISNUMBER(Y344),Settings!$H$8,0)+IF(ISNUMBER(Z344),Settings!$H$9,0)+IF(ISNUMBER(AA344),Settings!$H$10,0)+IF(ISNUMBER(AB344),Settings!$H$11,0)+IF(ISNUMBER(AC344),Settings!$H$12,0)+IF(ISNUMBER(AD344),Settings!$H$13,0))=0,"",ROUND((IF(ISNUMBER(W344),W344*Settings!$H$6,0)+IF(ISNUMBER(X344),X344*Settings!$H$7,0)+IF(ISNUMBER(Y344),Y344*Settings!$H$8,0)+IF(ISNUMBER(Z344),Z344*Settings!$H$9,0)+IF(ISNUMBER(AA344),AA344*Settings!$H$10,0)+IF(ISNUMBER(AB344),AB344*Settings!$H$11,0)+IF(ISNUMBER(AC344),AC344*Settings!$H$12,0)+IF(ISNUMBER(AD344),AD344*Settings!$H$13,0))/(IF(ISNUMBER(W344),Settings!$H$6,0)+IF(ISNUMBER(X344),Settings!$H$7,0)+IF(ISNUMBER(Y344),Settings!$H$8,0)+IF(ISNUMBER(Z344),Settings!$H$9,0)+IF(ISNUMBER(AA344),Settings!$H$10,0)+IF(ISNUMBER(AB344),Settings!$H$11,0)+IF(ISNUMBER(AC344),Settings!$H$12,0)+IF(ISNUMBER(AD344),Settings!$H$13,0)),0)))</f>
        <v/>
      </c>
      <c r="AF344" s="16" t="str">
        <f>IF(AE344="","",IF(AE344&gt;=Settings!$D$18,"Green",IF(AE344&gt;=Settings!$D$19,"Amber","Red")))</f>
        <v/>
      </c>
      <c r="AG344" s="18" t="str">
        <f t="shared" si="40"/>
        <v/>
      </c>
      <c r="AH344" s="19" t="str">
        <f t="shared" si="41"/>
        <v/>
      </c>
      <c r="AI344" s="25"/>
    </row>
    <row r="345" spans="1:35" x14ac:dyDescent="0.2">
      <c r="A345" s="12"/>
      <c r="B345" s="30"/>
      <c r="C345" s="16" t="str">
        <f>IF($B345="","",IFERROR(INDEX(Settings!$D$24:$D$48,MATCH($B345,Settings!$C$24:$C$48,0)),""))</f>
        <v/>
      </c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20" t="str">
        <f t="shared" si="35"/>
        <v/>
      </c>
      <c r="S345" s="21" t="str">
        <f t="shared" si="36"/>
        <v/>
      </c>
      <c r="T345" s="21" t="str">
        <f t="shared" si="37"/>
        <v/>
      </c>
      <c r="U345" s="20" t="str">
        <f t="shared" si="38"/>
        <v/>
      </c>
      <c r="V345" s="20" t="str">
        <f t="shared" si="39"/>
        <v/>
      </c>
      <c r="W345" s="18" t="str">
        <f>IF(OR($B345="",E345=""),"",MAX(0,MIN(100,100*(Settings!$G$6-E345)/(Settings!$G$6-Settings!$F$6))))</f>
        <v/>
      </c>
      <c r="X345" s="18" t="str">
        <f>IF(OR($B345="",R345=""),"",MAX(0,MIN(100,100*(Settings!$G$7-R345)/(Settings!$G$7-Settings!$F$7))))</f>
        <v/>
      </c>
      <c r="Y345" s="18" t="str">
        <f>IF(OR($B345="",S345=""),"",MAX(0,MIN(100,100*(Settings!$G$8-S345)/(Settings!$G$8-Settings!$F$8))))</f>
        <v/>
      </c>
      <c r="Z345" s="18" t="str">
        <f>IF(OR($B345="",T345=""),"",MAX(0,MIN(100,100*(Settings!$G$9-T345)/(Settings!$G$9-Settings!$F$9))))</f>
        <v/>
      </c>
      <c r="AA345" s="18" t="str">
        <f>IF(OR($B345="",J345=""),"",MAX(0,MIN(100,100*(Settings!$G$10-J345)/(Settings!$G$10-Settings!$F$10))))</f>
        <v/>
      </c>
      <c r="AB345" s="18" t="str">
        <f>IF(OR($B345="",K345=""),"",MAX(0,MIN(100,100*(Settings!$G$11-K345)/(Settings!$G$11-Settings!$F$11))))</f>
        <v/>
      </c>
      <c r="AC345" s="18" t="str">
        <f>IF(OR($B345="",U345=""),"",MAX(0,MIN(100,100*(Settings!$G$12-U345)/(Settings!$G$12-Settings!$F$12))))</f>
        <v/>
      </c>
      <c r="AD345" s="18" t="str">
        <f>IF(OR($B345="",V345=""),"",MAX(0,MIN(100,100*(Settings!$G$13-V345)/(Settings!$G$13-Settings!$F$13))))</f>
        <v/>
      </c>
      <c r="AE345" s="17" t="str">
        <f>IF($B345="","",IF((IF(ISNUMBER(W345),Settings!$H$6,0)+IF(ISNUMBER(X345),Settings!$H$7,0)+IF(ISNUMBER(Y345),Settings!$H$8,0)+IF(ISNUMBER(Z345),Settings!$H$9,0)+IF(ISNUMBER(AA345),Settings!$H$10,0)+IF(ISNUMBER(AB345),Settings!$H$11,0)+IF(ISNUMBER(AC345),Settings!$H$12,0)+IF(ISNUMBER(AD345),Settings!$H$13,0))=0,"",ROUND((IF(ISNUMBER(W345),W345*Settings!$H$6,0)+IF(ISNUMBER(X345),X345*Settings!$H$7,0)+IF(ISNUMBER(Y345),Y345*Settings!$H$8,0)+IF(ISNUMBER(Z345),Z345*Settings!$H$9,0)+IF(ISNUMBER(AA345),AA345*Settings!$H$10,0)+IF(ISNUMBER(AB345),AB345*Settings!$H$11,0)+IF(ISNUMBER(AC345),AC345*Settings!$H$12,0)+IF(ISNUMBER(AD345),AD345*Settings!$H$13,0))/(IF(ISNUMBER(W345),Settings!$H$6,0)+IF(ISNUMBER(X345),Settings!$H$7,0)+IF(ISNUMBER(Y345),Settings!$H$8,0)+IF(ISNUMBER(Z345),Settings!$H$9,0)+IF(ISNUMBER(AA345),Settings!$H$10,0)+IF(ISNUMBER(AB345),Settings!$H$11,0)+IF(ISNUMBER(AC345),Settings!$H$12,0)+IF(ISNUMBER(AD345),Settings!$H$13,0)),0)))</f>
        <v/>
      </c>
      <c r="AF345" s="16" t="str">
        <f>IF(AE345="","",IF(AE345&gt;=Settings!$D$18,"Green",IF(AE345&gt;=Settings!$D$19,"Amber","Red")))</f>
        <v/>
      </c>
      <c r="AG345" s="18" t="str">
        <f t="shared" si="40"/>
        <v/>
      </c>
      <c r="AH345" s="19" t="str">
        <f t="shared" si="41"/>
        <v/>
      </c>
      <c r="AI345" s="25"/>
    </row>
    <row r="346" spans="1:35" x14ac:dyDescent="0.2">
      <c r="A346" s="12"/>
      <c r="B346" s="30"/>
      <c r="C346" s="16" t="str">
        <f>IF($B346="","",IFERROR(INDEX(Settings!$D$24:$D$48,MATCH($B346,Settings!$C$24:$C$48,0)),""))</f>
        <v/>
      </c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20" t="str">
        <f t="shared" si="35"/>
        <v/>
      </c>
      <c r="S346" s="21" t="str">
        <f t="shared" si="36"/>
        <v/>
      </c>
      <c r="T346" s="21" t="str">
        <f t="shared" si="37"/>
        <v/>
      </c>
      <c r="U346" s="20" t="str">
        <f t="shared" si="38"/>
        <v/>
      </c>
      <c r="V346" s="20" t="str">
        <f t="shared" si="39"/>
        <v/>
      </c>
      <c r="W346" s="18" t="str">
        <f>IF(OR($B346="",E346=""),"",MAX(0,MIN(100,100*(Settings!$G$6-E346)/(Settings!$G$6-Settings!$F$6))))</f>
        <v/>
      </c>
      <c r="X346" s="18" t="str">
        <f>IF(OR($B346="",R346=""),"",MAX(0,MIN(100,100*(Settings!$G$7-R346)/(Settings!$G$7-Settings!$F$7))))</f>
        <v/>
      </c>
      <c r="Y346" s="18" t="str">
        <f>IF(OR($B346="",S346=""),"",MAX(0,MIN(100,100*(Settings!$G$8-S346)/(Settings!$G$8-Settings!$F$8))))</f>
        <v/>
      </c>
      <c r="Z346" s="18" t="str">
        <f>IF(OR($B346="",T346=""),"",MAX(0,MIN(100,100*(Settings!$G$9-T346)/(Settings!$G$9-Settings!$F$9))))</f>
        <v/>
      </c>
      <c r="AA346" s="18" t="str">
        <f>IF(OR($B346="",J346=""),"",MAX(0,MIN(100,100*(Settings!$G$10-J346)/(Settings!$G$10-Settings!$F$10))))</f>
        <v/>
      </c>
      <c r="AB346" s="18" t="str">
        <f>IF(OR($B346="",K346=""),"",MAX(0,MIN(100,100*(Settings!$G$11-K346)/(Settings!$G$11-Settings!$F$11))))</f>
        <v/>
      </c>
      <c r="AC346" s="18" t="str">
        <f>IF(OR($B346="",U346=""),"",MAX(0,MIN(100,100*(Settings!$G$12-U346)/(Settings!$G$12-Settings!$F$12))))</f>
        <v/>
      </c>
      <c r="AD346" s="18" t="str">
        <f>IF(OR($B346="",V346=""),"",MAX(0,MIN(100,100*(Settings!$G$13-V346)/(Settings!$G$13-Settings!$F$13))))</f>
        <v/>
      </c>
      <c r="AE346" s="17" t="str">
        <f>IF($B346="","",IF((IF(ISNUMBER(W346),Settings!$H$6,0)+IF(ISNUMBER(X346),Settings!$H$7,0)+IF(ISNUMBER(Y346),Settings!$H$8,0)+IF(ISNUMBER(Z346),Settings!$H$9,0)+IF(ISNUMBER(AA346),Settings!$H$10,0)+IF(ISNUMBER(AB346),Settings!$H$11,0)+IF(ISNUMBER(AC346),Settings!$H$12,0)+IF(ISNUMBER(AD346),Settings!$H$13,0))=0,"",ROUND((IF(ISNUMBER(W346),W346*Settings!$H$6,0)+IF(ISNUMBER(X346),X346*Settings!$H$7,0)+IF(ISNUMBER(Y346),Y346*Settings!$H$8,0)+IF(ISNUMBER(Z346),Z346*Settings!$H$9,0)+IF(ISNUMBER(AA346),AA346*Settings!$H$10,0)+IF(ISNUMBER(AB346),AB346*Settings!$H$11,0)+IF(ISNUMBER(AC346),AC346*Settings!$H$12,0)+IF(ISNUMBER(AD346),AD346*Settings!$H$13,0))/(IF(ISNUMBER(W346),Settings!$H$6,0)+IF(ISNUMBER(X346),Settings!$H$7,0)+IF(ISNUMBER(Y346),Settings!$H$8,0)+IF(ISNUMBER(Z346),Settings!$H$9,0)+IF(ISNUMBER(AA346),Settings!$H$10,0)+IF(ISNUMBER(AB346),Settings!$H$11,0)+IF(ISNUMBER(AC346),Settings!$H$12,0)+IF(ISNUMBER(AD346),Settings!$H$13,0)),0)))</f>
        <v/>
      </c>
      <c r="AF346" s="16" t="str">
        <f>IF(AE346="","",IF(AE346&gt;=Settings!$D$18,"Green",IF(AE346&gt;=Settings!$D$19,"Amber","Red")))</f>
        <v/>
      </c>
      <c r="AG346" s="18" t="str">
        <f t="shared" si="40"/>
        <v/>
      </c>
      <c r="AH346" s="19" t="str">
        <f t="shared" si="41"/>
        <v/>
      </c>
      <c r="AI346" s="25"/>
    </row>
    <row r="347" spans="1:35" x14ac:dyDescent="0.2">
      <c r="A347" s="12"/>
      <c r="B347" s="30"/>
      <c r="C347" s="16" t="str">
        <f>IF($B347="","",IFERROR(INDEX(Settings!$D$24:$D$48,MATCH($B347,Settings!$C$24:$C$48,0)),""))</f>
        <v/>
      </c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20" t="str">
        <f t="shared" si="35"/>
        <v/>
      </c>
      <c r="S347" s="21" t="str">
        <f t="shared" si="36"/>
        <v/>
      </c>
      <c r="T347" s="21" t="str">
        <f t="shared" si="37"/>
        <v/>
      </c>
      <c r="U347" s="20" t="str">
        <f t="shared" si="38"/>
        <v/>
      </c>
      <c r="V347" s="20" t="str">
        <f t="shared" si="39"/>
        <v/>
      </c>
      <c r="W347" s="18" t="str">
        <f>IF(OR($B347="",E347=""),"",MAX(0,MIN(100,100*(Settings!$G$6-E347)/(Settings!$G$6-Settings!$F$6))))</f>
        <v/>
      </c>
      <c r="X347" s="18" t="str">
        <f>IF(OR($B347="",R347=""),"",MAX(0,MIN(100,100*(Settings!$G$7-R347)/(Settings!$G$7-Settings!$F$7))))</f>
        <v/>
      </c>
      <c r="Y347" s="18" t="str">
        <f>IF(OR($B347="",S347=""),"",MAX(0,MIN(100,100*(Settings!$G$8-S347)/(Settings!$G$8-Settings!$F$8))))</f>
        <v/>
      </c>
      <c r="Z347" s="18" t="str">
        <f>IF(OR($B347="",T347=""),"",MAX(0,MIN(100,100*(Settings!$G$9-T347)/(Settings!$G$9-Settings!$F$9))))</f>
        <v/>
      </c>
      <c r="AA347" s="18" t="str">
        <f>IF(OR($B347="",J347=""),"",MAX(0,MIN(100,100*(Settings!$G$10-J347)/(Settings!$G$10-Settings!$F$10))))</f>
        <v/>
      </c>
      <c r="AB347" s="18" t="str">
        <f>IF(OR($B347="",K347=""),"",MAX(0,MIN(100,100*(Settings!$G$11-K347)/(Settings!$G$11-Settings!$F$11))))</f>
        <v/>
      </c>
      <c r="AC347" s="18" t="str">
        <f>IF(OR($B347="",U347=""),"",MAX(0,MIN(100,100*(Settings!$G$12-U347)/(Settings!$G$12-Settings!$F$12))))</f>
        <v/>
      </c>
      <c r="AD347" s="18" t="str">
        <f>IF(OR($B347="",V347=""),"",MAX(0,MIN(100,100*(Settings!$G$13-V347)/(Settings!$G$13-Settings!$F$13))))</f>
        <v/>
      </c>
      <c r="AE347" s="17" t="str">
        <f>IF($B347="","",IF((IF(ISNUMBER(W347),Settings!$H$6,0)+IF(ISNUMBER(X347),Settings!$H$7,0)+IF(ISNUMBER(Y347),Settings!$H$8,0)+IF(ISNUMBER(Z347),Settings!$H$9,0)+IF(ISNUMBER(AA347),Settings!$H$10,0)+IF(ISNUMBER(AB347),Settings!$H$11,0)+IF(ISNUMBER(AC347),Settings!$H$12,0)+IF(ISNUMBER(AD347),Settings!$H$13,0))=0,"",ROUND((IF(ISNUMBER(W347),W347*Settings!$H$6,0)+IF(ISNUMBER(X347),X347*Settings!$H$7,0)+IF(ISNUMBER(Y347),Y347*Settings!$H$8,0)+IF(ISNUMBER(Z347),Z347*Settings!$H$9,0)+IF(ISNUMBER(AA347),AA347*Settings!$H$10,0)+IF(ISNUMBER(AB347),AB347*Settings!$H$11,0)+IF(ISNUMBER(AC347),AC347*Settings!$H$12,0)+IF(ISNUMBER(AD347),AD347*Settings!$H$13,0))/(IF(ISNUMBER(W347),Settings!$H$6,0)+IF(ISNUMBER(X347),Settings!$H$7,0)+IF(ISNUMBER(Y347),Settings!$H$8,0)+IF(ISNUMBER(Z347),Settings!$H$9,0)+IF(ISNUMBER(AA347),Settings!$H$10,0)+IF(ISNUMBER(AB347),Settings!$H$11,0)+IF(ISNUMBER(AC347),Settings!$H$12,0)+IF(ISNUMBER(AD347),Settings!$H$13,0)),0)))</f>
        <v/>
      </c>
      <c r="AF347" s="16" t="str">
        <f>IF(AE347="","",IF(AE347&gt;=Settings!$D$18,"Green",IF(AE347&gt;=Settings!$D$19,"Amber","Red")))</f>
        <v/>
      </c>
      <c r="AG347" s="18" t="str">
        <f t="shared" si="40"/>
        <v/>
      </c>
      <c r="AH347" s="19" t="str">
        <f t="shared" si="41"/>
        <v/>
      </c>
      <c r="AI347" s="25"/>
    </row>
    <row r="348" spans="1:35" x14ac:dyDescent="0.2">
      <c r="A348" s="12"/>
      <c r="B348" s="30"/>
      <c r="C348" s="16" t="str">
        <f>IF($B348="","",IFERROR(INDEX(Settings!$D$24:$D$48,MATCH($B348,Settings!$C$24:$C$48,0)),""))</f>
        <v/>
      </c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20" t="str">
        <f t="shared" si="35"/>
        <v/>
      </c>
      <c r="S348" s="21" t="str">
        <f t="shared" si="36"/>
        <v/>
      </c>
      <c r="T348" s="21" t="str">
        <f t="shared" si="37"/>
        <v/>
      </c>
      <c r="U348" s="20" t="str">
        <f t="shared" si="38"/>
        <v/>
      </c>
      <c r="V348" s="20" t="str">
        <f t="shared" si="39"/>
        <v/>
      </c>
      <c r="W348" s="18" t="str">
        <f>IF(OR($B348="",E348=""),"",MAX(0,MIN(100,100*(Settings!$G$6-E348)/(Settings!$G$6-Settings!$F$6))))</f>
        <v/>
      </c>
      <c r="X348" s="18" t="str">
        <f>IF(OR($B348="",R348=""),"",MAX(0,MIN(100,100*(Settings!$G$7-R348)/(Settings!$G$7-Settings!$F$7))))</f>
        <v/>
      </c>
      <c r="Y348" s="18" t="str">
        <f>IF(OR($B348="",S348=""),"",MAX(0,MIN(100,100*(Settings!$G$8-S348)/(Settings!$G$8-Settings!$F$8))))</f>
        <v/>
      </c>
      <c r="Z348" s="18" t="str">
        <f>IF(OR($B348="",T348=""),"",MAX(0,MIN(100,100*(Settings!$G$9-T348)/(Settings!$G$9-Settings!$F$9))))</f>
        <v/>
      </c>
      <c r="AA348" s="18" t="str">
        <f>IF(OR($B348="",J348=""),"",MAX(0,MIN(100,100*(Settings!$G$10-J348)/(Settings!$G$10-Settings!$F$10))))</f>
        <v/>
      </c>
      <c r="AB348" s="18" t="str">
        <f>IF(OR($B348="",K348=""),"",MAX(0,MIN(100,100*(Settings!$G$11-K348)/(Settings!$G$11-Settings!$F$11))))</f>
        <v/>
      </c>
      <c r="AC348" s="18" t="str">
        <f>IF(OR($B348="",U348=""),"",MAX(0,MIN(100,100*(Settings!$G$12-U348)/(Settings!$G$12-Settings!$F$12))))</f>
        <v/>
      </c>
      <c r="AD348" s="18" t="str">
        <f>IF(OR($B348="",V348=""),"",MAX(0,MIN(100,100*(Settings!$G$13-V348)/(Settings!$G$13-Settings!$F$13))))</f>
        <v/>
      </c>
      <c r="AE348" s="17" t="str">
        <f>IF($B348="","",IF((IF(ISNUMBER(W348),Settings!$H$6,0)+IF(ISNUMBER(X348),Settings!$H$7,0)+IF(ISNUMBER(Y348),Settings!$H$8,0)+IF(ISNUMBER(Z348),Settings!$H$9,0)+IF(ISNUMBER(AA348),Settings!$H$10,0)+IF(ISNUMBER(AB348),Settings!$H$11,0)+IF(ISNUMBER(AC348),Settings!$H$12,0)+IF(ISNUMBER(AD348),Settings!$H$13,0))=0,"",ROUND((IF(ISNUMBER(W348),W348*Settings!$H$6,0)+IF(ISNUMBER(X348),X348*Settings!$H$7,0)+IF(ISNUMBER(Y348),Y348*Settings!$H$8,0)+IF(ISNUMBER(Z348),Z348*Settings!$H$9,0)+IF(ISNUMBER(AA348),AA348*Settings!$H$10,0)+IF(ISNUMBER(AB348),AB348*Settings!$H$11,0)+IF(ISNUMBER(AC348),AC348*Settings!$H$12,0)+IF(ISNUMBER(AD348),AD348*Settings!$H$13,0))/(IF(ISNUMBER(W348),Settings!$H$6,0)+IF(ISNUMBER(X348),Settings!$H$7,0)+IF(ISNUMBER(Y348),Settings!$H$8,0)+IF(ISNUMBER(Z348),Settings!$H$9,0)+IF(ISNUMBER(AA348),Settings!$H$10,0)+IF(ISNUMBER(AB348),Settings!$H$11,0)+IF(ISNUMBER(AC348),Settings!$H$12,0)+IF(ISNUMBER(AD348),Settings!$H$13,0)),0)))</f>
        <v/>
      </c>
      <c r="AF348" s="16" t="str">
        <f>IF(AE348="","",IF(AE348&gt;=Settings!$D$18,"Green",IF(AE348&gt;=Settings!$D$19,"Amber","Red")))</f>
        <v/>
      </c>
      <c r="AG348" s="18" t="str">
        <f t="shared" si="40"/>
        <v/>
      </c>
      <c r="AH348" s="19" t="str">
        <f t="shared" si="41"/>
        <v/>
      </c>
      <c r="AI348" s="25"/>
    </row>
    <row r="349" spans="1:35" x14ac:dyDescent="0.2">
      <c r="A349" s="12"/>
      <c r="B349" s="30"/>
      <c r="C349" s="16" t="str">
        <f>IF($B349="","",IFERROR(INDEX(Settings!$D$24:$D$48,MATCH($B349,Settings!$C$24:$C$48,0)),""))</f>
        <v/>
      </c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20" t="str">
        <f t="shared" si="35"/>
        <v/>
      </c>
      <c r="S349" s="21" t="str">
        <f t="shared" si="36"/>
        <v/>
      </c>
      <c r="T349" s="21" t="str">
        <f t="shared" si="37"/>
        <v/>
      </c>
      <c r="U349" s="20" t="str">
        <f t="shared" si="38"/>
        <v/>
      </c>
      <c r="V349" s="20" t="str">
        <f t="shared" si="39"/>
        <v/>
      </c>
      <c r="W349" s="18" t="str">
        <f>IF(OR($B349="",E349=""),"",MAX(0,MIN(100,100*(Settings!$G$6-E349)/(Settings!$G$6-Settings!$F$6))))</f>
        <v/>
      </c>
      <c r="X349" s="18" t="str">
        <f>IF(OR($B349="",R349=""),"",MAX(0,MIN(100,100*(Settings!$G$7-R349)/(Settings!$G$7-Settings!$F$7))))</f>
        <v/>
      </c>
      <c r="Y349" s="18" t="str">
        <f>IF(OR($B349="",S349=""),"",MAX(0,MIN(100,100*(Settings!$G$8-S349)/(Settings!$G$8-Settings!$F$8))))</f>
        <v/>
      </c>
      <c r="Z349" s="18" t="str">
        <f>IF(OR($B349="",T349=""),"",MAX(0,MIN(100,100*(Settings!$G$9-T349)/(Settings!$G$9-Settings!$F$9))))</f>
        <v/>
      </c>
      <c r="AA349" s="18" t="str">
        <f>IF(OR($B349="",J349=""),"",MAX(0,MIN(100,100*(Settings!$G$10-J349)/(Settings!$G$10-Settings!$F$10))))</f>
        <v/>
      </c>
      <c r="AB349" s="18" t="str">
        <f>IF(OR($B349="",K349=""),"",MAX(0,MIN(100,100*(Settings!$G$11-K349)/(Settings!$G$11-Settings!$F$11))))</f>
        <v/>
      </c>
      <c r="AC349" s="18" t="str">
        <f>IF(OR($B349="",U349=""),"",MAX(0,MIN(100,100*(Settings!$G$12-U349)/(Settings!$G$12-Settings!$F$12))))</f>
        <v/>
      </c>
      <c r="AD349" s="18" t="str">
        <f>IF(OR($B349="",V349=""),"",MAX(0,MIN(100,100*(Settings!$G$13-V349)/(Settings!$G$13-Settings!$F$13))))</f>
        <v/>
      </c>
      <c r="AE349" s="17" t="str">
        <f>IF($B349="","",IF((IF(ISNUMBER(W349),Settings!$H$6,0)+IF(ISNUMBER(X349),Settings!$H$7,0)+IF(ISNUMBER(Y349),Settings!$H$8,0)+IF(ISNUMBER(Z349),Settings!$H$9,0)+IF(ISNUMBER(AA349),Settings!$H$10,0)+IF(ISNUMBER(AB349),Settings!$H$11,0)+IF(ISNUMBER(AC349),Settings!$H$12,0)+IF(ISNUMBER(AD349),Settings!$H$13,0))=0,"",ROUND((IF(ISNUMBER(W349),W349*Settings!$H$6,0)+IF(ISNUMBER(X349),X349*Settings!$H$7,0)+IF(ISNUMBER(Y349),Y349*Settings!$H$8,0)+IF(ISNUMBER(Z349),Z349*Settings!$H$9,0)+IF(ISNUMBER(AA349),AA349*Settings!$H$10,0)+IF(ISNUMBER(AB349),AB349*Settings!$H$11,0)+IF(ISNUMBER(AC349),AC349*Settings!$H$12,0)+IF(ISNUMBER(AD349),AD349*Settings!$H$13,0))/(IF(ISNUMBER(W349),Settings!$H$6,0)+IF(ISNUMBER(X349),Settings!$H$7,0)+IF(ISNUMBER(Y349),Settings!$H$8,0)+IF(ISNUMBER(Z349),Settings!$H$9,0)+IF(ISNUMBER(AA349),Settings!$H$10,0)+IF(ISNUMBER(AB349),Settings!$H$11,0)+IF(ISNUMBER(AC349),Settings!$H$12,0)+IF(ISNUMBER(AD349),Settings!$H$13,0)),0)))</f>
        <v/>
      </c>
      <c r="AF349" s="16" t="str">
        <f>IF(AE349="","",IF(AE349&gt;=Settings!$D$18,"Green",IF(AE349&gt;=Settings!$D$19,"Amber","Red")))</f>
        <v/>
      </c>
      <c r="AG349" s="18" t="str">
        <f t="shared" si="40"/>
        <v/>
      </c>
      <c r="AH349" s="19" t="str">
        <f t="shared" si="41"/>
        <v/>
      </c>
      <c r="AI349" s="25"/>
    </row>
    <row r="350" spans="1:35" x14ac:dyDescent="0.2">
      <c r="A350" s="12"/>
      <c r="B350" s="30"/>
      <c r="C350" s="16" t="str">
        <f>IF($B350="","",IFERROR(INDEX(Settings!$D$24:$D$48,MATCH($B350,Settings!$C$24:$C$48,0)),""))</f>
        <v/>
      </c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20" t="str">
        <f t="shared" si="35"/>
        <v/>
      </c>
      <c r="S350" s="21" t="str">
        <f t="shared" si="36"/>
        <v/>
      </c>
      <c r="T350" s="21" t="str">
        <f t="shared" si="37"/>
        <v/>
      </c>
      <c r="U350" s="20" t="str">
        <f t="shared" si="38"/>
        <v/>
      </c>
      <c r="V350" s="20" t="str">
        <f t="shared" si="39"/>
        <v/>
      </c>
      <c r="W350" s="18" t="str">
        <f>IF(OR($B350="",E350=""),"",MAX(0,MIN(100,100*(Settings!$G$6-E350)/(Settings!$G$6-Settings!$F$6))))</f>
        <v/>
      </c>
      <c r="X350" s="18" t="str">
        <f>IF(OR($B350="",R350=""),"",MAX(0,MIN(100,100*(Settings!$G$7-R350)/(Settings!$G$7-Settings!$F$7))))</f>
        <v/>
      </c>
      <c r="Y350" s="18" t="str">
        <f>IF(OR($B350="",S350=""),"",MAX(0,MIN(100,100*(Settings!$G$8-S350)/(Settings!$G$8-Settings!$F$8))))</f>
        <v/>
      </c>
      <c r="Z350" s="18" t="str">
        <f>IF(OR($B350="",T350=""),"",MAX(0,MIN(100,100*(Settings!$G$9-T350)/(Settings!$G$9-Settings!$F$9))))</f>
        <v/>
      </c>
      <c r="AA350" s="18" t="str">
        <f>IF(OR($B350="",J350=""),"",MAX(0,MIN(100,100*(Settings!$G$10-J350)/(Settings!$G$10-Settings!$F$10))))</f>
        <v/>
      </c>
      <c r="AB350" s="18" t="str">
        <f>IF(OR($B350="",K350=""),"",MAX(0,MIN(100,100*(Settings!$G$11-K350)/(Settings!$G$11-Settings!$F$11))))</f>
        <v/>
      </c>
      <c r="AC350" s="18" t="str">
        <f>IF(OR($B350="",U350=""),"",MAX(0,MIN(100,100*(Settings!$G$12-U350)/(Settings!$G$12-Settings!$F$12))))</f>
        <v/>
      </c>
      <c r="AD350" s="18" t="str">
        <f>IF(OR($B350="",V350=""),"",MAX(0,MIN(100,100*(Settings!$G$13-V350)/(Settings!$G$13-Settings!$F$13))))</f>
        <v/>
      </c>
      <c r="AE350" s="17" t="str">
        <f>IF($B350="","",IF((IF(ISNUMBER(W350),Settings!$H$6,0)+IF(ISNUMBER(X350),Settings!$H$7,0)+IF(ISNUMBER(Y350),Settings!$H$8,0)+IF(ISNUMBER(Z350),Settings!$H$9,0)+IF(ISNUMBER(AA350),Settings!$H$10,0)+IF(ISNUMBER(AB350),Settings!$H$11,0)+IF(ISNUMBER(AC350),Settings!$H$12,0)+IF(ISNUMBER(AD350),Settings!$H$13,0))=0,"",ROUND((IF(ISNUMBER(W350),W350*Settings!$H$6,0)+IF(ISNUMBER(X350),X350*Settings!$H$7,0)+IF(ISNUMBER(Y350),Y350*Settings!$H$8,0)+IF(ISNUMBER(Z350),Z350*Settings!$H$9,0)+IF(ISNUMBER(AA350),AA350*Settings!$H$10,0)+IF(ISNUMBER(AB350),AB350*Settings!$H$11,0)+IF(ISNUMBER(AC350),AC350*Settings!$H$12,0)+IF(ISNUMBER(AD350),AD350*Settings!$H$13,0))/(IF(ISNUMBER(W350),Settings!$H$6,0)+IF(ISNUMBER(X350),Settings!$H$7,0)+IF(ISNUMBER(Y350),Settings!$H$8,0)+IF(ISNUMBER(Z350),Settings!$H$9,0)+IF(ISNUMBER(AA350),Settings!$H$10,0)+IF(ISNUMBER(AB350),Settings!$H$11,0)+IF(ISNUMBER(AC350),Settings!$H$12,0)+IF(ISNUMBER(AD350),Settings!$H$13,0)),0)))</f>
        <v/>
      </c>
      <c r="AF350" s="16" t="str">
        <f>IF(AE350="","",IF(AE350&gt;=Settings!$D$18,"Green",IF(AE350&gt;=Settings!$D$19,"Amber","Red")))</f>
        <v/>
      </c>
      <c r="AG350" s="18" t="str">
        <f t="shared" si="40"/>
        <v/>
      </c>
      <c r="AH350" s="19" t="str">
        <f t="shared" si="41"/>
        <v/>
      </c>
      <c r="AI350" s="25"/>
    </row>
    <row r="351" spans="1:35" x14ac:dyDescent="0.2">
      <c r="A351" s="12"/>
      <c r="B351" s="30"/>
      <c r="C351" s="16" t="str">
        <f>IF($B351="","",IFERROR(INDEX(Settings!$D$24:$D$48,MATCH($B351,Settings!$C$24:$C$48,0)),""))</f>
        <v/>
      </c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20" t="str">
        <f t="shared" si="35"/>
        <v/>
      </c>
      <c r="S351" s="21" t="str">
        <f t="shared" si="36"/>
        <v/>
      </c>
      <c r="T351" s="21" t="str">
        <f t="shared" si="37"/>
        <v/>
      </c>
      <c r="U351" s="20" t="str">
        <f t="shared" si="38"/>
        <v/>
      </c>
      <c r="V351" s="20" t="str">
        <f t="shared" si="39"/>
        <v/>
      </c>
      <c r="W351" s="18" t="str">
        <f>IF(OR($B351="",E351=""),"",MAX(0,MIN(100,100*(Settings!$G$6-E351)/(Settings!$G$6-Settings!$F$6))))</f>
        <v/>
      </c>
      <c r="X351" s="18" t="str">
        <f>IF(OR($B351="",R351=""),"",MAX(0,MIN(100,100*(Settings!$G$7-R351)/(Settings!$G$7-Settings!$F$7))))</f>
        <v/>
      </c>
      <c r="Y351" s="18" t="str">
        <f>IF(OR($B351="",S351=""),"",MAX(0,MIN(100,100*(Settings!$G$8-S351)/(Settings!$G$8-Settings!$F$8))))</f>
        <v/>
      </c>
      <c r="Z351" s="18" t="str">
        <f>IF(OR($B351="",T351=""),"",MAX(0,MIN(100,100*(Settings!$G$9-T351)/(Settings!$G$9-Settings!$F$9))))</f>
        <v/>
      </c>
      <c r="AA351" s="18" t="str">
        <f>IF(OR($B351="",J351=""),"",MAX(0,MIN(100,100*(Settings!$G$10-J351)/(Settings!$G$10-Settings!$F$10))))</f>
        <v/>
      </c>
      <c r="AB351" s="18" t="str">
        <f>IF(OR($B351="",K351=""),"",MAX(0,MIN(100,100*(Settings!$G$11-K351)/(Settings!$G$11-Settings!$F$11))))</f>
        <v/>
      </c>
      <c r="AC351" s="18" t="str">
        <f>IF(OR($B351="",U351=""),"",MAX(0,MIN(100,100*(Settings!$G$12-U351)/(Settings!$G$12-Settings!$F$12))))</f>
        <v/>
      </c>
      <c r="AD351" s="18" t="str">
        <f>IF(OR($B351="",V351=""),"",MAX(0,MIN(100,100*(Settings!$G$13-V351)/(Settings!$G$13-Settings!$F$13))))</f>
        <v/>
      </c>
      <c r="AE351" s="17" t="str">
        <f>IF($B351="","",IF((IF(ISNUMBER(W351),Settings!$H$6,0)+IF(ISNUMBER(X351),Settings!$H$7,0)+IF(ISNUMBER(Y351),Settings!$H$8,0)+IF(ISNUMBER(Z351),Settings!$H$9,0)+IF(ISNUMBER(AA351),Settings!$H$10,0)+IF(ISNUMBER(AB351),Settings!$H$11,0)+IF(ISNUMBER(AC351),Settings!$H$12,0)+IF(ISNUMBER(AD351),Settings!$H$13,0))=0,"",ROUND((IF(ISNUMBER(W351),W351*Settings!$H$6,0)+IF(ISNUMBER(X351),X351*Settings!$H$7,0)+IF(ISNUMBER(Y351),Y351*Settings!$H$8,0)+IF(ISNUMBER(Z351),Z351*Settings!$H$9,0)+IF(ISNUMBER(AA351),AA351*Settings!$H$10,0)+IF(ISNUMBER(AB351),AB351*Settings!$H$11,0)+IF(ISNUMBER(AC351),AC351*Settings!$H$12,0)+IF(ISNUMBER(AD351),AD351*Settings!$H$13,0))/(IF(ISNUMBER(W351),Settings!$H$6,0)+IF(ISNUMBER(X351),Settings!$H$7,0)+IF(ISNUMBER(Y351),Settings!$H$8,0)+IF(ISNUMBER(Z351),Settings!$H$9,0)+IF(ISNUMBER(AA351),Settings!$H$10,0)+IF(ISNUMBER(AB351),Settings!$H$11,0)+IF(ISNUMBER(AC351),Settings!$H$12,0)+IF(ISNUMBER(AD351),Settings!$H$13,0)),0)))</f>
        <v/>
      </c>
      <c r="AF351" s="16" t="str">
        <f>IF(AE351="","",IF(AE351&gt;=Settings!$D$18,"Green",IF(AE351&gt;=Settings!$D$19,"Amber","Red")))</f>
        <v/>
      </c>
      <c r="AG351" s="18" t="str">
        <f t="shared" si="40"/>
        <v/>
      </c>
      <c r="AH351" s="19" t="str">
        <f t="shared" si="41"/>
        <v/>
      </c>
      <c r="AI351" s="25"/>
    </row>
    <row r="352" spans="1:35" x14ac:dyDescent="0.2">
      <c r="A352" s="12"/>
      <c r="B352" s="30"/>
      <c r="C352" s="16" t="str">
        <f>IF($B352="","",IFERROR(INDEX(Settings!$D$24:$D$48,MATCH($B352,Settings!$C$24:$C$48,0)),""))</f>
        <v/>
      </c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20" t="str">
        <f t="shared" si="35"/>
        <v/>
      </c>
      <c r="S352" s="21" t="str">
        <f t="shared" si="36"/>
        <v/>
      </c>
      <c r="T352" s="21" t="str">
        <f t="shared" si="37"/>
        <v/>
      </c>
      <c r="U352" s="20" t="str">
        <f t="shared" si="38"/>
        <v/>
      </c>
      <c r="V352" s="20" t="str">
        <f t="shared" si="39"/>
        <v/>
      </c>
      <c r="W352" s="18" t="str">
        <f>IF(OR($B352="",E352=""),"",MAX(0,MIN(100,100*(Settings!$G$6-E352)/(Settings!$G$6-Settings!$F$6))))</f>
        <v/>
      </c>
      <c r="X352" s="18" t="str">
        <f>IF(OR($B352="",R352=""),"",MAX(0,MIN(100,100*(Settings!$G$7-R352)/(Settings!$G$7-Settings!$F$7))))</f>
        <v/>
      </c>
      <c r="Y352" s="18" t="str">
        <f>IF(OR($B352="",S352=""),"",MAX(0,MIN(100,100*(Settings!$G$8-S352)/(Settings!$G$8-Settings!$F$8))))</f>
        <v/>
      </c>
      <c r="Z352" s="18" t="str">
        <f>IF(OR($B352="",T352=""),"",MAX(0,MIN(100,100*(Settings!$G$9-T352)/(Settings!$G$9-Settings!$F$9))))</f>
        <v/>
      </c>
      <c r="AA352" s="18" t="str">
        <f>IF(OR($B352="",J352=""),"",MAX(0,MIN(100,100*(Settings!$G$10-J352)/(Settings!$G$10-Settings!$F$10))))</f>
        <v/>
      </c>
      <c r="AB352" s="18" t="str">
        <f>IF(OR($B352="",K352=""),"",MAX(0,MIN(100,100*(Settings!$G$11-K352)/(Settings!$G$11-Settings!$F$11))))</f>
        <v/>
      </c>
      <c r="AC352" s="18" t="str">
        <f>IF(OR($B352="",U352=""),"",MAX(0,MIN(100,100*(Settings!$G$12-U352)/(Settings!$G$12-Settings!$F$12))))</f>
        <v/>
      </c>
      <c r="AD352" s="18" t="str">
        <f>IF(OR($B352="",V352=""),"",MAX(0,MIN(100,100*(Settings!$G$13-V352)/(Settings!$G$13-Settings!$F$13))))</f>
        <v/>
      </c>
      <c r="AE352" s="17" t="str">
        <f>IF($B352="","",IF((IF(ISNUMBER(W352),Settings!$H$6,0)+IF(ISNUMBER(X352),Settings!$H$7,0)+IF(ISNUMBER(Y352),Settings!$H$8,0)+IF(ISNUMBER(Z352),Settings!$H$9,0)+IF(ISNUMBER(AA352),Settings!$H$10,0)+IF(ISNUMBER(AB352),Settings!$H$11,0)+IF(ISNUMBER(AC352),Settings!$H$12,0)+IF(ISNUMBER(AD352),Settings!$H$13,0))=0,"",ROUND((IF(ISNUMBER(W352),W352*Settings!$H$6,0)+IF(ISNUMBER(X352),X352*Settings!$H$7,0)+IF(ISNUMBER(Y352),Y352*Settings!$H$8,0)+IF(ISNUMBER(Z352),Z352*Settings!$H$9,0)+IF(ISNUMBER(AA352),AA352*Settings!$H$10,0)+IF(ISNUMBER(AB352),AB352*Settings!$H$11,0)+IF(ISNUMBER(AC352),AC352*Settings!$H$12,0)+IF(ISNUMBER(AD352),AD352*Settings!$H$13,0))/(IF(ISNUMBER(W352),Settings!$H$6,0)+IF(ISNUMBER(X352),Settings!$H$7,0)+IF(ISNUMBER(Y352),Settings!$H$8,0)+IF(ISNUMBER(Z352),Settings!$H$9,0)+IF(ISNUMBER(AA352),Settings!$H$10,0)+IF(ISNUMBER(AB352),Settings!$H$11,0)+IF(ISNUMBER(AC352),Settings!$H$12,0)+IF(ISNUMBER(AD352),Settings!$H$13,0)),0)))</f>
        <v/>
      </c>
      <c r="AF352" s="16" t="str">
        <f>IF(AE352="","",IF(AE352&gt;=Settings!$D$18,"Green",IF(AE352&gt;=Settings!$D$19,"Amber","Red")))</f>
        <v/>
      </c>
      <c r="AG352" s="18" t="str">
        <f t="shared" si="40"/>
        <v/>
      </c>
      <c r="AH352" s="19" t="str">
        <f t="shared" si="41"/>
        <v/>
      </c>
      <c r="AI352" s="25"/>
    </row>
    <row r="353" spans="1:35" x14ac:dyDescent="0.2">
      <c r="A353" s="12"/>
      <c r="B353" s="30"/>
      <c r="C353" s="16" t="str">
        <f>IF($B353="","",IFERROR(INDEX(Settings!$D$24:$D$48,MATCH($B353,Settings!$C$24:$C$48,0)),""))</f>
        <v/>
      </c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20" t="str">
        <f t="shared" si="35"/>
        <v/>
      </c>
      <c r="S353" s="21" t="str">
        <f t="shared" si="36"/>
        <v/>
      </c>
      <c r="T353" s="21" t="str">
        <f t="shared" si="37"/>
        <v/>
      </c>
      <c r="U353" s="20" t="str">
        <f t="shared" si="38"/>
        <v/>
      </c>
      <c r="V353" s="20" t="str">
        <f t="shared" si="39"/>
        <v/>
      </c>
      <c r="W353" s="18" t="str">
        <f>IF(OR($B353="",E353=""),"",MAX(0,MIN(100,100*(Settings!$G$6-E353)/(Settings!$G$6-Settings!$F$6))))</f>
        <v/>
      </c>
      <c r="X353" s="18" t="str">
        <f>IF(OR($B353="",R353=""),"",MAX(0,MIN(100,100*(Settings!$G$7-R353)/(Settings!$G$7-Settings!$F$7))))</f>
        <v/>
      </c>
      <c r="Y353" s="18" t="str">
        <f>IF(OR($B353="",S353=""),"",MAX(0,MIN(100,100*(Settings!$G$8-S353)/(Settings!$G$8-Settings!$F$8))))</f>
        <v/>
      </c>
      <c r="Z353" s="18" t="str">
        <f>IF(OR($B353="",T353=""),"",MAX(0,MIN(100,100*(Settings!$G$9-T353)/(Settings!$G$9-Settings!$F$9))))</f>
        <v/>
      </c>
      <c r="AA353" s="18" t="str">
        <f>IF(OR($B353="",J353=""),"",MAX(0,MIN(100,100*(Settings!$G$10-J353)/(Settings!$G$10-Settings!$F$10))))</f>
        <v/>
      </c>
      <c r="AB353" s="18" t="str">
        <f>IF(OR($B353="",K353=""),"",MAX(0,MIN(100,100*(Settings!$G$11-K353)/(Settings!$G$11-Settings!$F$11))))</f>
        <v/>
      </c>
      <c r="AC353" s="18" t="str">
        <f>IF(OR($B353="",U353=""),"",MAX(0,MIN(100,100*(Settings!$G$12-U353)/(Settings!$G$12-Settings!$F$12))))</f>
        <v/>
      </c>
      <c r="AD353" s="18" t="str">
        <f>IF(OR($B353="",V353=""),"",MAX(0,MIN(100,100*(Settings!$G$13-V353)/(Settings!$G$13-Settings!$F$13))))</f>
        <v/>
      </c>
      <c r="AE353" s="17" t="str">
        <f>IF($B353="","",IF((IF(ISNUMBER(W353),Settings!$H$6,0)+IF(ISNUMBER(X353),Settings!$H$7,0)+IF(ISNUMBER(Y353),Settings!$H$8,0)+IF(ISNUMBER(Z353),Settings!$H$9,0)+IF(ISNUMBER(AA353),Settings!$H$10,0)+IF(ISNUMBER(AB353),Settings!$H$11,0)+IF(ISNUMBER(AC353),Settings!$H$12,0)+IF(ISNUMBER(AD353),Settings!$H$13,0))=0,"",ROUND((IF(ISNUMBER(W353),W353*Settings!$H$6,0)+IF(ISNUMBER(X353),X353*Settings!$H$7,0)+IF(ISNUMBER(Y353),Y353*Settings!$H$8,0)+IF(ISNUMBER(Z353),Z353*Settings!$H$9,0)+IF(ISNUMBER(AA353),AA353*Settings!$H$10,0)+IF(ISNUMBER(AB353),AB353*Settings!$H$11,0)+IF(ISNUMBER(AC353),AC353*Settings!$H$12,0)+IF(ISNUMBER(AD353),AD353*Settings!$H$13,0))/(IF(ISNUMBER(W353),Settings!$H$6,0)+IF(ISNUMBER(X353),Settings!$H$7,0)+IF(ISNUMBER(Y353),Settings!$H$8,0)+IF(ISNUMBER(Z353),Settings!$H$9,0)+IF(ISNUMBER(AA353),Settings!$H$10,0)+IF(ISNUMBER(AB353),Settings!$H$11,0)+IF(ISNUMBER(AC353),Settings!$H$12,0)+IF(ISNUMBER(AD353),Settings!$H$13,0)),0)))</f>
        <v/>
      </c>
      <c r="AF353" s="16" t="str">
        <f>IF(AE353="","",IF(AE353&gt;=Settings!$D$18,"Green",IF(AE353&gt;=Settings!$D$19,"Amber","Red")))</f>
        <v/>
      </c>
      <c r="AG353" s="18" t="str">
        <f t="shared" si="40"/>
        <v/>
      </c>
      <c r="AH353" s="19" t="str">
        <f t="shared" si="41"/>
        <v/>
      </c>
      <c r="AI353" s="25"/>
    </row>
    <row r="354" spans="1:35" x14ac:dyDescent="0.2">
      <c r="A354" s="12"/>
      <c r="B354" s="30"/>
      <c r="C354" s="16" t="str">
        <f>IF($B354="","",IFERROR(INDEX(Settings!$D$24:$D$48,MATCH($B354,Settings!$C$24:$C$48,0)),""))</f>
        <v/>
      </c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20" t="str">
        <f t="shared" si="35"/>
        <v/>
      </c>
      <c r="S354" s="21" t="str">
        <f t="shared" si="36"/>
        <v/>
      </c>
      <c r="T354" s="21" t="str">
        <f t="shared" si="37"/>
        <v/>
      </c>
      <c r="U354" s="20" t="str">
        <f t="shared" si="38"/>
        <v/>
      </c>
      <c r="V354" s="20" t="str">
        <f t="shared" si="39"/>
        <v/>
      </c>
      <c r="W354" s="18" t="str">
        <f>IF(OR($B354="",E354=""),"",MAX(0,MIN(100,100*(Settings!$G$6-E354)/(Settings!$G$6-Settings!$F$6))))</f>
        <v/>
      </c>
      <c r="X354" s="18" t="str">
        <f>IF(OR($B354="",R354=""),"",MAX(0,MIN(100,100*(Settings!$G$7-R354)/(Settings!$G$7-Settings!$F$7))))</f>
        <v/>
      </c>
      <c r="Y354" s="18" t="str">
        <f>IF(OR($B354="",S354=""),"",MAX(0,MIN(100,100*(Settings!$G$8-S354)/(Settings!$G$8-Settings!$F$8))))</f>
        <v/>
      </c>
      <c r="Z354" s="18" t="str">
        <f>IF(OR($B354="",T354=""),"",MAX(0,MIN(100,100*(Settings!$G$9-T354)/(Settings!$G$9-Settings!$F$9))))</f>
        <v/>
      </c>
      <c r="AA354" s="18" t="str">
        <f>IF(OR($B354="",J354=""),"",MAX(0,MIN(100,100*(Settings!$G$10-J354)/(Settings!$G$10-Settings!$F$10))))</f>
        <v/>
      </c>
      <c r="AB354" s="18" t="str">
        <f>IF(OR($B354="",K354=""),"",MAX(0,MIN(100,100*(Settings!$G$11-K354)/(Settings!$G$11-Settings!$F$11))))</f>
        <v/>
      </c>
      <c r="AC354" s="18" t="str">
        <f>IF(OR($B354="",U354=""),"",MAX(0,MIN(100,100*(Settings!$G$12-U354)/(Settings!$G$12-Settings!$F$12))))</f>
        <v/>
      </c>
      <c r="AD354" s="18" t="str">
        <f>IF(OR($B354="",V354=""),"",MAX(0,MIN(100,100*(Settings!$G$13-V354)/(Settings!$G$13-Settings!$F$13))))</f>
        <v/>
      </c>
      <c r="AE354" s="17" t="str">
        <f>IF($B354="","",IF((IF(ISNUMBER(W354),Settings!$H$6,0)+IF(ISNUMBER(X354),Settings!$H$7,0)+IF(ISNUMBER(Y354),Settings!$H$8,0)+IF(ISNUMBER(Z354),Settings!$H$9,0)+IF(ISNUMBER(AA354),Settings!$H$10,0)+IF(ISNUMBER(AB354),Settings!$H$11,0)+IF(ISNUMBER(AC354),Settings!$H$12,0)+IF(ISNUMBER(AD354),Settings!$H$13,0))=0,"",ROUND((IF(ISNUMBER(W354),W354*Settings!$H$6,0)+IF(ISNUMBER(X354),X354*Settings!$H$7,0)+IF(ISNUMBER(Y354),Y354*Settings!$H$8,0)+IF(ISNUMBER(Z354),Z354*Settings!$H$9,0)+IF(ISNUMBER(AA354),AA354*Settings!$H$10,0)+IF(ISNUMBER(AB354),AB354*Settings!$H$11,0)+IF(ISNUMBER(AC354),AC354*Settings!$H$12,0)+IF(ISNUMBER(AD354),AD354*Settings!$H$13,0))/(IF(ISNUMBER(W354),Settings!$H$6,0)+IF(ISNUMBER(X354),Settings!$H$7,0)+IF(ISNUMBER(Y354),Settings!$H$8,0)+IF(ISNUMBER(Z354),Settings!$H$9,0)+IF(ISNUMBER(AA354),Settings!$H$10,0)+IF(ISNUMBER(AB354),Settings!$H$11,0)+IF(ISNUMBER(AC354),Settings!$H$12,0)+IF(ISNUMBER(AD354),Settings!$H$13,0)),0)))</f>
        <v/>
      </c>
      <c r="AF354" s="16" t="str">
        <f>IF(AE354="","",IF(AE354&gt;=Settings!$D$18,"Green",IF(AE354&gt;=Settings!$D$19,"Amber","Red")))</f>
        <v/>
      </c>
      <c r="AG354" s="18" t="str">
        <f t="shared" si="40"/>
        <v/>
      </c>
      <c r="AH354" s="19" t="str">
        <f t="shared" si="41"/>
        <v/>
      </c>
      <c r="AI354" s="25"/>
    </row>
    <row r="355" spans="1:35" x14ac:dyDescent="0.2">
      <c r="A355" s="12"/>
      <c r="B355" s="30"/>
      <c r="C355" s="16" t="str">
        <f>IF($B355="","",IFERROR(INDEX(Settings!$D$24:$D$48,MATCH($B355,Settings!$C$24:$C$48,0)),""))</f>
        <v/>
      </c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20" t="str">
        <f t="shared" si="35"/>
        <v/>
      </c>
      <c r="S355" s="21" t="str">
        <f t="shared" si="36"/>
        <v/>
      </c>
      <c r="T355" s="21" t="str">
        <f t="shared" si="37"/>
        <v/>
      </c>
      <c r="U355" s="20" t="str">
        <f t="shared" si="38"/>
        <v/>
      </c>
      <c r="V355" s="20" t="str">
        <f t="shared" si="39"/>
        <v/>
      </c>
      <c r="W355" s="18" t="str">
        <f>IF(OR($B355="",E355=""),"",MAX(0,MIN(100,100*(Settings!$G$6-E355)/(Settings!$G$6-Settings!$F$6))))</f>
        <v/>
      </c>
      <c r="X355" s="18" t="str">
        <f>IF(OR($B355="",R355=""),"",MAX(0,MIN(100,100*(Settings!$G$7-R355)/(Settings!$G$7-Settings!$F$7))))</f>
        <v/>
      </c>
      <c r="Y355" s="18" t="str">
        <f>IF(OR($B355="",S355=""),"",MAX(0,MIN(100,100*(Settings!$G$8-S355)/(Settings!$G$8-Settings!$F$8))))</f>
        <v/>
      </c>
      <c r="Z355" s="18" t="str">
        <f>IF(OR($B355="",T355=""),"",MAX(0,MIN(100,100*(Settings!$G$9-T355)/(Settings!$G$9-Settings!$F$9))))</f>
        <v/>
      </c>
      <c r="AA355" s="18" t="str">
        <f>IF(OR($B355="",J355=""),"",MAX(0,MIN(100,100*(Settings!$G$10-J355)/(Settings!$G$10-Settings!$F$10))))</f>
        <v/>
      </c>
      <c r="AB355" s="18" t="str">
        <f>IF(OR($B355="",K355=""),"",MAX(0,MIN(100,100*(Settings!$G$11-K355)/(Settings!$G$11-Settings!$F$11))))</f>
        <v/>
      </c>
      <c r="AC355" s="18" t="str">
        <f>IF(OR($B355="",U355=""),"",MAX(0,MIN(100,100*(Settings!$G$12-U355)/(Settings!$G$12-Settings!$F$12))))</f>
        <v/>
      </c>
      <c r="AD355" s="18" t="str">
        <f>IF(OR($B355="",V355=""),"",MAX(0,MIN(100,100*(Settings!$G$13-V355)/(Settings!$G$13-Settings!$F$13))))</f>
        <v/>
      </c>
      <c r="AE355" s="17" t="str">
        <f>IF($B355="","",IF((IF(ISNUMBER(W355),Settings!$H$6,0)+IF(ISNUMBER(X355),Settings!$H$7,0)+IF(ISNUMBER(Y355),Settings!$H$8,0)+IF(ISNUMBER(Z355),Settings!$H$9,0)+IF(ISNUMBER(AA355),Settings!$H$10,0)+IF(ISNUMBER(AB355),Settings!$H$11,0)+IF(ISNUMBER(AC355),Settings!$H$12,0)+IF(ISNUMBER(AD355),Settings!$H$13,0))=0,"",ROUND((IF(ISNUMBER(W355),W355*Settings!$H$6,0)+IF(ISNUMBER(X355),X355*Settings!$H$7,0)+IF(ISNUMBER(Y355),Y355*Settings!$H$8,0)+IF(ISNUMBER(Z355),Z355*Settings!$H$9,0)+IF(ISNUMBER(AA355),AA355*Settings!$H$10,0)+IF(ISNUMBER(AB355),AB355*Settings!$H$11,0)+IF(ISNUMBER(AC355),AC355*Settings!$H$12,0)+IF(ISNUMBER(AD355),AD355*Settings!$H$13,0))/(IF(ISNUMBER(W355),Settings!$H$6,0)+IF(ISNUMBER(X355),Settings!$H$7,0)+IF(ISNUMBER(Y355),Settings!$H$8,0)+IF(ISNUMBER(Z355),Settings!$H$9,0)+IF(ISNUMBER(AA355),Settings!$H$10,0)+IF(ISNUMBER(AB355),Settings!$H$11,0)+IF(ISNUMBER(AC355),Settings!$H$12,0)+IF(ISNUMBER(AD355),Settings!$H$13,0)),0)))</f>
        <v/>
      </c>
      <c r="AF355" s="16" t="str">
        <f>IF(AE355="","",IF(AE355&gt;=Settings!$D$18,"Green",IF(AE355&gt;=Settings!$D$19,"Amber","Red")))</f>
        <v/>
      </c>
      <c r="AG355" s="18" t="str">
        <f t="shared" si="40"/>
        <v/>
      </c>
      <c r="AH355" s="19" t="str">
        <f t="shared" si="41"/>
        <v/>
      </c>
      <c r="AI355" s="25"/>
    </row>
    <row r="356" spans="1:35" x14ac:dyDescent="0.2">
      <c r="A356" s="12"/>
      <c r="B356" s="30"/>
      <c r="C356" s="16" t="str">
        <f>IF($B356="","",IFERROR(INDEX(Settings!$D$24:$D$48,MATCH($B356,Settings!$C$24:$C$48,0)),""))</f>
        <v/>
      </c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20" t="str">
        <f t="shared" si="35"/>
        <v/>
      </c>
      <c r="S356" s="21" t="str">
        <f t="shared" si="36"/>
        <v/>
      </c>
      <c r="T356" s="21" t="str">
        <f t="shared" si="37"/>
        <v/>
      </c>
      <c r="U356" s="20" t="str">
        <f t="shared" si="38"/>
        <v/>
      </c>
      <c r="V356" s="20" t="str">
        <f t="shared" si="39"/>
        <v/>
      </c>
      <c r="W356" s="18" t="str">
        <f>IF(OR($B356="",E356=""),"",MAX(0,MIN(100,100*(Settings!$G$6-E356)/(Settings!$G$6-Settings!$F$6))))</f>
        <v/>
      </c>
      <c r="X356" s="18" t="str">
        <f>IF(OR($B356="",R356=""),"",MAX(0,MIN(100,100*(Settings!$G$7-R356)/(Settings!$G$7-Settings!$F$7))))</f>
        <v/>
      </c>
      <c r="Y356" s="18" t="str">
        <f>IF(OR($B356="",S356=""),"",MAX(0,MIN(100,100*(Settings!$G$8-S356)/(Settings!$G$8-Settings!$F$8))))</f>
        <v/>
      </c>
      <c r="Z356" s="18" t="str">
        <f>IF(OR($B356="",T356=""),"",MAX(0,MIN(100,100*(Settings!$G$9-T356)/(Settings!$G$9-Settings!$F$9))))</f>
        <v/>
      </c>
      <c r="AA356" s="18" t="str">
        <f>IF(OR($B356="",J356=""),"",MAX(0,MIN(100,100*(Settings!$G$10-J356)/(Settings!$G$10-Settings!$F$10))))</f>
        <v/>
      </c>
      <c r="AB356" s="18" t="str">
        <f>IF(OR($B356="",K356=""),"",MAX(0,MIN(100,100*(Settings!$G$11-K356)/(Settings!$G$11-Settings!$F$11))))</f>
        <v/>
      </c>
      <c r="AC356" s="18" t="str">
        <f>IF(OR($B356="",U356=""),"",MAX(0,MIN(100,100*(Settings!$G$12-U356)/(Settings!$G$12-Settings!$F$12))))</f>
        <v/>
      </c>
      <c r="AD356" s="18" t="str">
        <f>IF(OR($B356="",V356=""),"",MAX(0,MIN(100,100*(Settings!$G$13-V356)/(Settings!$G$13-Settings!$F$13))))</f>
        <v/>
      </c>
      <c r="AE356" s="17" t="str">
        <f>IF($B356="","",IF((IF(ISNUMBER(W356),Settings!$H$6,0)+IF(ISNUMBER(X356),Settings!$H$7,0)+IF(ISNUMBER(Y356),Settings!$H$8,0)+IF(ISNUMBER(Z356),Settings!$H$9,0)+IF(ISNUMBER(AA356),Settings!$H$10,0)+IF(ISNUMBER(AB356),Settings!$H$11,0)+IF(ISNUMBER(AC356),Settings!$H$12,0)+IF(ISNUMBER(AD356),Settings!$H$13,0))=0,"",ROUND((IF(ISNUMBER(W356),W356*Settings!$H$6,0)+IF(ISNUMBER(X356),X356*Settings!$H$7,0)+IF(ISNUMBER(Y356),Y356*Settings!$H$8,0)+IF(ISNUMBER(Z356),Z356*Settings!$H$9,0)+IF(ISNUMBER(AA356),AA356*Settings!$H$10,0)+IF(ISNUMBER(AB356),AB356*Settings!$H$11,0)+IF(ISNUMBER(AC356),AC356*Settings!$H$12,0)+IF(ISNUMBER(AD356),AD356*Settings!$H$13,0))/(IF(ISNUMBER(W356),Settings!$H$6,0)+IF(ISNUMBER(X356),Settings!$H$7,0)+IF(ISNUMBER(Y356),Settings!$H$8,0)+IF(ISNUMBER(Z356),Settings!$H$9,0)+IF(ISNUMBER(AA356),Settings!$H$10,0)+IF(ISNUMBER(AB356),Settings!$H$11,0)+IF(ISNUMBER(AC356),Settings!$H$12,0)+IF(ISNUMBER(AD356),Settings!$H$13,0)),0)))</f>
        <v/>
      </c>
      <c r="AF356" s="16" t="str">
        <f>IF(AE356="","",IF(AE356&gt;=Settings!$D$18,"Green",IF(AE356&gt;=Settings!$D$19,"Amber","Red")))</f>
        <v/>
      </c>
      <c r="AG356" s="18" t="str">
        <f t="shared" si="40"/>
        <v/>
      </c>
      <c r="AH356" s="19" t="str">
        <f t="shared" si="41"/>
        <v/>
      </c>
      <c r="AI356" s="25"/>
    </row>
    <row r="357" spans="1:35" x14ac:dyDescent="0.2">
      <c r="A357" s="12"/>
      <c r="B357" s="30"/>
      <c r="C357" s="16" t="str">
        <f>IF($B357="","",IFERROR(INDEX(Settings!$D$24:$D$48,MATCH($B357,Settings!$C$24:$C$48,0)),""))</f>
        <v/>
      </c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20" t="str">
        <f t="shared" si="35"/>
        <v/>
      </c>
      <c r="S357" s="21" t="str">
        <f t="shared" si="36"/>
        <v/>
      </c>
      <c r="T357" s="21" t="str">
        <f t="shared" si="37"/>
        <v/>
      </c>
      <c r="U357" s="20" t="str">
        <f t="shared" si="38"/>
        <v/>
      </c>
      <c r="V357" s="20" t="str">
        <f t="shared" si="39"/>
        <v/>
      </c>
      <c r="W357" s="18" t="str">
        <f>IF(OR($B357="",E357=""),"",MAX(0,MIN(100,100*(Settings!$G$6-E357)/(Settings!$G$6-Settings!$F$6))))</f>
        <v/>
      </c>
      <c r="X357" s="18" t="str">
        <f>IF(OR($B357="",R357=""),"",MAX(0,MIN(100,100*(Settings!$G$7-R357)/(Settings!$G$7-Settings!$F$7))))</f>
        <v/>
      </c>
      <c r="Y357" s="18" t="str">
        <f>IF(OR($B357="",S357=""),"",MAX(0,MIN(100,100*(Settings!$G$8-S357)/(Settings!$G$8-Settings!$F$8))))</f>
        <v/>
      </c>
      <c r="Z357" s="18" t="str">
        <f>IF(OR($B357="",T357=""),"",MAX(0,MIN(100,100*(Settings!$G$9-T357)/(Settings!$G$9-Settings!$F$9))))</f>
        <v/>
      </c>
      <c r="AA357" s="18" t="str">
        <f>IF(OR($B357="",J357=""),"",MAX(0,MIN(100,100*(Settings!$G$10-J357)/(Settings!$G$10-Settings!$F$10))))</f>
        <v/>
      </c>
      <c r="AB357" s="18" t="str">
        <f>IF(OR($B357="",K357=""),"",MAX(0,MIN(100,100*(Settings!$G$11-K357)/(Settings!$G$11-Settings!$F$11))))</f>
        <v/>
      </c>
      <c r="AC357" s="18" t="str">
        <f>IF(OR($B357="",U357=""),"",MAX(0,MIN(100,100*(Settings!$G$12-U357)/(Settings!$G$12-Settings!$F$12))))</f>
        <v/>
      </c>
      <c r="AD357" s="18" t="str">
        <f>IF(OR($B357="",V357=""),"",MAX(0,MIN(100,100*(Settings!$G$13-V357)/(Settings!$G$13-Settings!$F$13))))</f>
        <v/>
      </c>
      <c r="AE357" s="17" t="str">
        <f>IF($B357="","",IF((IF(ISNUMBER(W357),Settings!$H$6,0)+IF(ISNUMBER(X357),Settings!$H$7,0)+IF(ISNUMBER(Y357),Settings!$H$8,0)+IF(ISNUMBER(Z357),Settings!$H$9,0)+IF(ISNUMBER(AA357),Settings!$H$10,0)+IF(ISNUMBER(AB357),Settings!$H$11,0)+IF(ISNUMBER(AC357),Settings!$H$12,0)+IF(ISNUMBER(AD357),Settings!$H$13,0))=0,"",ROUND((IF(ISNUMBER(W357),W357*Settings!$H$6,0)+IF(ISNUMBER(X357),X357*Settings!$H$7,0)+IF(ISNUMBER(Y357),Y357*Settings!$H$8,0)+IF(ISNUMBER(Z357),Z357*Settings!$H$9,0)+IF(ISNUMBER(AA357),AA357*Settings!$H$10,0)+IF(ISNUMBER(AB357),AB357*Settings!$H$11,0)+IF(ISNUMBER(AC357),AC357*Settings!$H$12,0)+IF(ISNUMBER(AD357),AD357*Settings!$H$13,0))/(IF(ISNUMBER(W357),Settings!$H$6,0)+IF(ISNUMBER(X357),Settings!$H$7,0)+IF(ISNUMBER(Y357),Settings!$H$8,0)+IF(ISNUMBER(Z357),Settings!$H$9,0)+IF(ISNUMBER(AA357),Settings!$H$10,0)+IF(ISNUMBER(AB357),Settings!$H$11,0)+IF(ISNUMBER(AC357),Settings!$H$12,0)+IF(ISNUMBER(AD357),Settings!$H$13,0)),0)))</f>
        <v/>
      </c>
      <c r="AF357" s="16" t="str">
        <f>IF(AE357="","",IF(AE357&gt;=Settings!$D$18,"Green",IF(AE357&gt;=Settings!$D$19,"Amber","Red")))</f>
        <v/>
      </c>
      <c r="AG357" s="18" t="str">
        <f t="shared" si="40"/>
        <v/>
      </c>
      <c r="AH357" s="19" t="str">
        <f t="shared" si="41"/>
        <v/>
      </c>
      <c r="AI357" s="25"/>
    </row>
    <row r="358" spans="1:35" x14ac:dyDescent="0.2">
      <c r="A358" s="12"/>
      <c r="B358" s="30"/>
      <c r="C358" s="16" t="str">
        <f>IF($B358="","",IFERROR(INDEX(Settings!$D$24:$D$48,MATCH($B358,Settings!$C$24:$C$48,0)),""))</f>
        <v/>
      </c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20" t="str">
        <f t="shared" si="35"/>
        <v/>
      </c>
      <c r="S358" s="21" t="str">
        <f t="shared" si="36"/>
        <v/>
      </c>
      <c r="T358" s="21" t="str">
        <f t="shared" si="37"/>
        <v/>
      </c>
      <c r="U358" s="20" t="str">
        <f t="shared" si="38"/>
        <v/>
      </c>
      <c r="V358" s="20" t="str">
        <f t="shared" si="39"/>
        <v/>
      </c>
      <c r="W358" s="18" t="str">
        <f>IF(OR($B358="",E358=""),"",MAX(0,MIN(100,100*(Settings!$G$6-E358)/(Settings!$G$6-Settings!$F$6))))</f>
        <v/>
      </c>
      <c r="X358" s="18" t="str">
        <f>IF(OR($B358="",R358=""),"",MAX(0,MIN(100,100*(Settings!$G$7-R358)/(Settings!$G$7-Settings!$F$7))))</f>
        <v/>
      </c>
      <c r="Y358" s="18" t="str">
        <f>IF(OR($B358="",S358=""),"",MAX(0,MIN(100,100*(Settings!$G$8-S358)/(Settings!$G$8-Settings!$F$8))))</f>
        <v/>
      </c>
      <c r="Z358" s="18" t="str">
        <f>IF(OR($B358="",T358=""),"",MAX(0,MIN(100,100*(Settings!$G$9-T358)/(Settings!$G$9-Settings!$F$9))))</f>
        <v/>
      </c>
      <c r="AA358" s="18" t="str">
        <f>IF(OR($B358="",J358=""),"",MAX(0,MIN(100,100*(Settings!$G$10-J358)/(Settings!$G$10-Settings!$F$10))))</f>
        <v/>
      </c>
      <c r="AB358" s="18" t="str">
        <f>IF(OR($B358="",K358=""),"",MAX(0,MIN(100,100*(Settings!$G$11-K358)/(Settings!$G$11-Settings!$F$11))))</f>
        <v/>
      </c>
      <c r="AC358" s="18" t="str">
        <f>IF(OR($B358="",U358=""),"",MAX(0,MIN(100,100*(Settings!$G$12-U358)/(Settings!$G$12-Settings!$F$12))))</f>
        <v/>
      </c>
      <c r="AD358" s="18" t="str">
        <f>IF(OR($B358="",V358=""),"",MAX(0,MIN(100,100*(Settings!$G$13-V358)/(Settings!$G$13-Settings!$F$13))))</f>
        <v/>
      </c>
      <c r="AE358" s="17" t="str">
        <f>IF($B358="","",IF((IF(ISNUMBER(W358),Settings!$H$6,0)+IF(ISNUMBER(X358),Settings!$H$7,0)+IF(ISNUMBER(Y358),Settings!$H$8,0)+IF(ISNUMBER(Z358),Settings!$H$9,0)+IF(ISNUMBER(AA358),Settings!$H$10,0)+IF(ISNUMBER(AB358),Settings!$H$11,0)+IF(ISNUMBER(AC358),Settings!$H$12,0)+IF(ISNUMBER(AD358),Settings!$H$13,0))=0,"",ROUND((IF(ISNUMBER(W358),W358*Settings!$H$6,0)+IF(ISNUMBER(X358),X358*Settings!$H$7,0)+IF(ISNUMBER(Y358),Y358*Settings!$H$8,0)+IF(ISNUMBER(Z358),Z358*Settings!$H$9,0)+IF(ISNUMBER(AA358),AA358*Settings!$H$10,0)+IF(ISNUMBER(AB358),AB358*Settings!$H$11,0)+IF(ISNUMBER(AC358),AC358*Settings!$H$12,0)+IF(ISNUMBER(AD358),AD358*Settings!$H$13,0))/(IF(ISNUMBER(W358),Settings!$H$6,0)+IF(ISNUMBER(X358),Settings!$H$7,0)+IF(ISNUMBER(Y358),Settings!$H$8,0)+IF(ISNUMBER(Z358),Settings!$H$9,0)+IF(ISNUMBER(AA358),Settings!$H$10,0)+IF(ISNUMBER(AB358),Settings!$H$11,0)+IF(ISNUMBER(AC358),Settings!$H$12,0)+IF(ISNUMBER(AD358),Settings!$H$13,0)),0)))</f>
        <v/>
      </c>
      <c r="AF358" s="16" t="str">
        <f>IF(AE358="","",IF(AE358&gt;=Settings!$D$18,"Green",IF(AE358&gt;=Settings!$D$19,"Amber","Red")))</f>
        <v/>
      </c>
      <c r="AG358" s="18" t="str">
        <f t="shared" si="40"/>
        <v/>
      </c>
      <c r="AH358" s="19" t="str">
        <f t="shared" si="41"/>
        <v/>
      </c>
      <c r="AI358" s="25"/>
    </row>
    <row r="359" spans="1:35" x14ac:dyDescent="0.2">
      <c r="A359" s="12"/>
      <c r="B359" s="30"/>
      <c r="C359" s="16" t="str">
        <f>IF($B359="","",IFERROR(INDEX(Settings!$D$24:$D$48,MATCH($B359,Settings!$C$24:$C$48,0)),""))</f>
        <v/>
      </c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20" t="str">
        <f t="shared" si="35"/>
        <v/>
      </c>
      <c r="S359" s="21" t="str">
        <f t="shared" si="36"/>
        <v/>
      </c>
      <c r="T359" s="21" t="str">
        <f t="shared" si="37"/>
        <v/>
      </c>
      <c r="U359" s="20" t="str">
        <f t="shared" si="38"/>
        <v/>
      </c>
      <c r="V359" s="20" t="str">
        <f t="shared" si="39"/>
        <v/>
      </c>
      <c r="W359" s="18" t="str">
        <f>IF(OR($B359="",E359=""),"",MAX(0,MIN(100,100*(Settings!$G$6-E359)/(Settings!$G$6-Settings!$F$6))))</f>
        <v/>
      </c>
      <c r="X359" s="18" t="str">
        <f>IF(OR($B359="",R359=""),"",MAX(0,MIN(100,100*(Settings!$G$7-R359)/(Settings!$G$7-Settings!$F$7))))</f>
        <v/>
      </c>
      <c r="Y359" s="18" t="str">
        <f>IF(OR($B359="",S359=""),"",MAX(0,MIN(100,100*(Settings!$G$8-S359)/(Settings!$G$8-Settings!$F$8))))</f>
        <v/>
      </c>
      <c r="Z359" s="18" t="str">
        <f>IF(OR($B359="",T359=""),"",MAX(0,MIN(100,100*(Settings!$G$9-T359)/(Settings!$G$9-Settings!$F$9))))</f>
        <v/>
      </c>
      <c r="AA359" s="18" t="str">
        <f>IF(OR($B359="",J359=""),"",MAX(0,MIN(100,100*(Settings!$G$10-J359)/(Settings!$G$10-Settings!$F$10))))</f>
        <v/>
      </c>
      <c r="AB359" s="18" t="str">
        <f>IF(OR($B359="",K359=""),"",MAX(0,MIN(100,100*(Settings!$G$11-K359)/(Settings!$G$11-Settings!$F$11))))</f>
        <v/>
      </c>
      <c r="AC359" s="18" t="str">
        <f>IF(OR($B359="",U359=""),"",MAX(0,MIN(100,100*(Settings!$G$12-U359)/(Settings!$G$12-Settings!$F$12))))</f>
        <v/>
      </c>
      <c r="AD359" s="18" t="str">
        <f>IF(OR($B359="",V359=""),"",MAX(0,MIN(100,100*(Settings!$G$13-V359)/(Settings!$G$13-Settings!$F$13))))</f>
        <v/>
      </c>
      <c r="AE359" s="17" t="str">
        <f>IF($B359="","",IF((IF(ISNUMBER(W359),Settings!$H$6,0)+IF(ISNUMBER(X359),Settings!$H$7,0)+IF(ISNUMBER(Y359),Settings!$H$8,0)+IF(ISNUMBER(Z359),Settings!$H$9,0)+IF(ISNUMBER(AA359),Settings!$H$10,0)+IF(ISNUMBER(AB359),Settings!$H$11,0)+IF(ISNUMBER(AC359),Settings!$H$12,0)+IF(ISNUMBER(AD359),Settings!$H$13,0))=0,"",ROUND((IF(ISNUMBER(W359),W359*Settings!$H$6,0)+IF(ISNUMBER(X359),X359*Settings!$H$7,0)+IF(ISNUMBER(Y359),Y359*Settings!$H$8,0)+IF(ISNUMBER(Z359),Z359*Settings!$H$9,0)+IF(ISNUMBER(AA359),AA359*Settings!$H$10,0)+IF(ISNUMBER(AB359),AB359*Settings!$H$11,0)+IF(ISNUMBER(AC359),AC359*Settings!$H$12,0)+IF(ISNUMBER(AD359),AD359*Settings!$H$13,0))/(IF(ISNUMBER(W359),Settings!$H$6,0)+IF(ISNUMBER(X359),Settings!$H$7,0)+IF(ISNUMBER(Y359),Settings!$H$8,0)+IF(ISNUMBER(Z359),Settings!$H$9,0)+IF(ISNUMBER(AA359),Settings!$H$10,0)+IF(ISNUMBER(AB359),Settings!$H$11,0)+IF(ISNUMBER(AC359),Settings!$H$12,0)+IF(ISNUMBER(AD359),Settings!$H$13,0)),0)))</f>
        <v/>
      </c>
      <c r="AF359" s="16" t="str">
        <f>IF(AE359="","",IF(AE359&gt;=Settings!$D$18,"Green",IF(AE359&gt;=Settings!$D$19,"Amber","Red")))</f>
        <v/>
      </c>
      <c r="AG359" s="18" t="str">
        <f t="shared" si="40"/>
        <v/>
      </c>
      <c r="AH359" s="19" t="str">
        <f t="shared" si="41"/>
        <v/>
      </c>
      <c r="AI359" s="25"/>
    </row>
    <row r="360" spans="1:35" x14ac:dyDescent="0.2">
      <c r="A360" s="12"/>
      <c r="B360" s="30"/>
      <c r="C360" s="16" t="str">
        <f>IF($B360="","",IFERROR(INDEX(Settings!$D$24:$D$48,MATCH($B360,Settings!$C$24:$C$48,0)),""))</f>
        <v/>
      </c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20" t="str">
        <f t="shared" si="35"/>
        <v/>
      </c>
      <c r="S360" s="21" t="str">
        <f t="shared" si="36"/>
        <v/>
      </c>
      <c r="T360" s="21" t="str">
        <f t="shared" si="37"/>
        <v/>
      </c>
      <c r="U360" s="20" t="str">
        <f t="shared" si="38"/>
        <v/>
      </c>
      <c r="V360" s="20" t="str">
        <f t="shared" si="39"/>
        <v/>
      </c>
      <c r="W360" s="18" t="str">
        <f>IF(OR($B360="",E360=""),"",MAX(0,MIN(100,100*(Settings!$G$6-E360)/(Settings!$G$6-Settings!$F$6))))</f>
        <v/>
      </c>
      <c r="X360" s="18" t="str">
        <f>IF(OR($B360="",R360=""),"",MAX(0,MIN(100,100*(Settings!$G$7-R360)/(Settings!$G$7-Settings!$F$7))))</f>
        <v/>
      </c>
      <c r="Y360" s="18" t="str">
        <f>IF(OR($B360="",S360=""),"",MAX(0,MIN(100,100*(Settings!$G$8-S360)/(Settings!$G$8-Settings!$F$8))))</f>
        <v/>
      </c>
      <c r="Z360" s="18" t="str">
        <f>IF(OR($B360="",T360=""),"",MAX(0,MIN(100,100*(Settings!$G$9-T360)/(Settings!$G$9-Settings!$F$9))))</f>
        <v/>
      </c>
      <c r="AA360" s="18" t="str">
        <f>IF(OR($B360="",J360=""),"",MAX(0,MIN(100,100*(Settings!$G$10-J360)/(Settings!$G$10-Settings!$F$10))))</f>
        <v/>
      </c>
      <c r="AB360" s="18" t="str">
        <f>IF(OR($B360="",K360=""),"",MAX(0,MIN(100,100*(Settings!$G$11-K360)/(Settings!$G$11-Settings!$F$11))))</f>
        <v/>
      </c>
      <c r="AC360" s="18" t="str">
        <f>IF(OR($B360="",U360=""),"",MAX(0,MIN(100,100*(Settings!$G$12-U360)/(Settings!$G$12-Settings!$F$12))))</f>
        <v/>
      </c>
      <c r="AD360" s="18" t="str">
        <f>IF(OR($B360="",V360=""),"",MAX(0,MIN(100,100*(Settings!$G$13-V360)/(Settings!$G$13-Settings!$F$13))))</f>
        <v/>
      </c>
      <c r="AE360" s="17" t="str">
        <f>IF($B360="","",IF((IF(ISNUMBER(W360),Settings!$H$6,0)+IF(ISNUMBER(X360),Settings!$H$7,0)+IF(ISNUMBER(Y360),Settings!$H$8,0)+IF(ISNUMBER(Z360),Settings!$H$9,0)+IF(ISNUMBER(AA360),Settings!$H$10,0)+IF(ISNUMBER(AB360),Settings!$H$11,0)+IF(ISNUMBER(AC360),Settings!$H$12,0)+IF(ISNUMBER(AD360),Settings!$H$13,0))=0,"",ROUND((IF(ISNUMBER(W360),W360*Settings!$H$6,0)+IF(ISNUMBER(X360),X360*Settings!$H$7,0)+IF(ISNUMBER(Y360),Y360*Settings!$H$8,0)+IF(ISNUMBER(Z360),Z360*Settings!$H$9,0)+IF(ISNUMBER(AA360),AA360*Settings!$H$10,0)+IF(ISNUMBER(AB360),AB360*Settings!$H$11,0)+IF(ISNUMBER(AC360),AC360*Settings!$H$12,0)+IF(ISNUMBER(AD360),AD360*Settings!$H$13,0))/(IF(ISNUMBER(W360),Settings!$H$6,0)+IF(ISNUMBER(X360),Settings!$H$7,0)+IF(ISNUMBER(Y360),Settings!$H$8,0)+IF(ISNUMBER(Z360),Settings!$H$9,0)+IF(ISNUMBER(AA360),Settings!$H$10,0)+IF(ISNUMBER(AB360),Settings!$H$11,0)+IF(ISNUMBER(AC360),Settings!$H$12,0)+IF(ISNUMBER(AD360),Settings!$H$13,0)),0)))</f>
        <v/>
      </c>
      <c r="AF360" s="16" t="str">
        <f>IF(AE360="","",IF(AE360&gt;=Settings!$D$18,"Green",IF(AE360&gt;=Settings!$D$19,"Amber","Red")))</f>
        <v/>
      </c>
      <c r="AG360" s="18" t="str">
        <f t="shared" si="40"/>
        <v/>
      </c>
      <c r="AH360" s="19" t="str">
        <f t="shared" si="41"/>
        <v/>
      </c>
      <c r="AI360" s="25"/>
    </row>
    <row r="361" spans="1:35" x14ac:dyDescent="0.2">
      <c r="A361" s="12"/>
      <c r="B361" s="30"/>
      <c r="C361" s="16" t="str">
        <f>IF($B361="","",IFERROR(INDEX(Settings!$D$24:$D$48,MATCH($B361,Settings!$C$24:$C$48,0)),""))</f>
        <v/>
      </c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20" t="str">
        <f t="shared" si="35"/>
        <v/>
      </c>
      <c r="S361" s="21" t="str">
        <f t="shared" si="36"/>
        <v/>
      </c>
      <c r="T361" s="21" t="str">
        <f t="shared" si="37"/>
        <v/>
      </c>
      <c r="U361" s="20" t="str">
        <f t="shared" si="38"/>
        <v/>
      </c>
      <c r="V361" s="20" t="str">
        <f t="shared" si="39"/>
        <v/>
      </c>
      <c r="W361" s="18" t="str">
        <f>IF(OR($B361="",E361=""),"",MAX(0,MIN(100,100*(Settings!$G$6-E361)/(Settings!$G$6-Settings!$F$6))))</f>
        <v/>
      </c>
      <c r="X361" s="18" t="str">
        <f>IF(OR($B361="",R361=""),"",MAX(0,MIN(100,100*(Settings!$G$7-R361)/(Settings!$G$7-Settings!$F$7))))</f>
        <v/>
      </c>
      <c r="Y361" s="18" t="str">
        <f>IF(OR($B361="",S361=""),"",MAX(0,MIN(100,100*(Settings!$G$8-S361)/(Settings!$G$8-Settings!$F$8))))</f>
        <v/>
      </c>
      <c r="Z361" s="18" t="str">
        <f>IF(OR($B361="",T361=""),"",MAX(0,MIN(100,100*(Settings!$G$9-T361)/(Settings!$G$9-Settings!$F$9))))</f>
        <v/>
      </c>
      <c r="AA361" s="18" t="str">
        <f>IF(OR($B361="",J361=""),"",MAX(0,MIN(100,100*(Settings!$G$10-J361)/(Settings!$G$10-Settings!$F$10))))</f>
        <v/>
      </c>
      <c r="AB361" s="18" t="str">
        <f>IF(OR($B361="",K361=""),"",MAX(0,MIN(100,100*(Settings!$G$11-K361)/(Settings!$G$11-Settings!$F$11))))</f>
        <v/>
      </c>
      <c r="AC361" s="18" t="str">
        <f>IF(OR($B361="",U361=""),"",MAX(0,MIN(100,100*(Settings!$G$12-U361)/(Settings!$G$12-Settings!$F$12))))</f>
        <v/>
      </c>
      <c r="AD361" s="18" t="str">
        <f>IF(OR($B361="",V361=""),"",MAX(0,MIN(100,100*(Settings!$G$13-V361)/(Settings!$G$13-Settings!$F$13))))</f>
        <v/>
      </c>
      <c r="AE361" s="17" t="str">
        <f>IF($B361="","",IF((IF(ISNUMBER(W361),Settings!$H$6,0)+IF(ISNUMBER(X361),Settings!$H$7,0)+IF(ISNUMBER(Y361),Settings!$H$8,0)+IF(ISNUMBER(Z361),Settings!$H$9,0)+IF(ISNUMBER(AA361),Settings!$H$10,0)+IF(ISNUMBER(AB361),Settings!$H$11,0)+IF(ISNUMBER(AC361),Settings!$H$12,0)+IF(ISNUMBER(AD361),Settings!$H$13,0))=0,"",ROUND((IF(ISNUMBER(W361),W361*Settings!$H$6,0)+IF(ISNUMBER(X361),X361*Settings!$H$7,0)+IF(ISNUMBER(Y361),Y361*Settings!$H$8,0)+IF(ISNUMBER(Z361),Z361*Settings!$H$9,0)+IF(ISNUMBER(AA361),AA361*Settings!$H$10,0)+IF(ISNUMBER(AB361),AB361*Settings!$H$11,0)+IF(ISNUMBER(AC361),AC361*Settings!$H$12,0)+IF(ISNUMBER(AD361),AD361*Settings!$H$13,0))/(IF(ISNUMBER(W361),Settings!$H$6,0)+IF(ISNUMBER(X361),Settings!$H$7,0)+IF(ISNUMBER(Y361),Settings!$H$8,0)+IF(ISNUMBER(Z361),Settings!$H$9,0)+IF(ISNUMBER(AA361),Settings!$H$10,0)+IF(ISNUMBER(AB361),Settings!$H$11,0)+IF(ISNUMBER(AC361),Settings!$H$12,0)+IF(ISNUMBER(AD361),Settings!$H$13,0)),0)))</f>
        <v/>
      </c>
      <c r="AF361" s="16" t="str">
        <f>IF(AE361="","",IF(AE361&gt;=Settings!$D$18,"Green",IF(AE361&gt;=Settings!$D$19,"Amber","Red")))</f>
        <v/>
      </c>
      <c r="AG361" s="18" t="str">
        <f t="shared" si="40"/>
        <v/>
      </c>
      <c r="AH361" s="19" t="str">
        <f t="shared" si="41"/>
        <v/>
      </c>
      <c r="AI361" s="25"/>
    </row>
    <row r="362" spans="1:35" x14ac:dyDescent="0.2">
      <c r="A362" s="12"/>
      <c r="B362" s="30"/>
      <c r="C362" s="16" t="str">
        <f>IF($B362="","",IFERROR(INDEX(Settings!$D$24:$D$48,MATCH($B362,Settings!$C$24:$C$48,0)),""))</f>
        <v/>
      </c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20" t="str">
        <f t="shared" si="35"/>
        <v/>
      </c>
      <c r="S362" s="21" t="str">
        <f t="shared" si="36"/>
        <v/>
      </c>
      <c r="T362" s="21" t="str">
        <f t="shared" si="37"/>
        <v/>
      </c>
      <c r="U362" s="20" t="str">
        <f t="shared" si="38"/>
        <v/>
      </c>
      <c r="V362" s="20" t="str">
        <f t="shared" si="39"/>
        <v/>
      </c>
      <c r="W362" s="18" t="str">
        <f>IF(OR($B362="",E362=""),"",MAX(0,MIN(100,100*(Settings!$G$6-E362)/(Settings!$G$6-Settings!$F$6))))</f>
        <v/>
      </c>
      <c r="X362" s="18" t="str">
        <f>IF(OR($B362="",R362=""),"",MAX(0,MIN(100,100*(Settings!$G$7-R362)/(Settings!$G$7-Settings!$F$7))))</f>
        <v/>
      </c>
      <c r="Y362" s="18" t="str">
        <f>IF(OR($B362="",S362=""),"",MAX(0,MIN(100,100*(Settings!$G$8-S362)/(Settings!$G$8-Settings!$F$8))))</f>
        <v/>
      </c>
      <c r="Z362" s="18" t="str">
        <f>IF(OR($B362="",T362=""),"",MAX(0,MIN(100,100*(Settings!$G$9-T362)/(Settings!$G$9-Settings!$F$9))))</f>
        <v/>
      </c>
      <c r="AA362" s="18" t="str">
        <f>IF(OR($B362="",J362=""),"",MAX(0,MIN(100,100*(Settings!$G$10-J362)/(Settings!$G$10-Settings!$F$10))))</f>
        <v/>
      </c>
      <c r="AB362" s="18" t="str">
        <f>IF(OR($B362="",K362=""),"",MAX(0,MIN(100,100*(Settings!$G$11-K362)/(Settings!$G$11-Settings!$F$11))))</f>
        <v/>
      </c>
      <c r="AC362" s="18" t="str">
        <f>IF(OR($B362="",U362=""),"",MAX(0,MIN(100,100*(Settings!$G$12-U362)/(Settings!$G$12-Settings!$F$12))))</f>
        <v/>
      </c>
      <c r="AD362" s="18" t="str">
        <f>IF(OR($B362="",V362=""),"",MAX(0,MIN(100,100*(Settings!$G$13-V362)/(Settings!$G$13-Settings!$F$13))))</f>
        <v/>
      </c>
      <c r="AE362" s="17" t="str">
        <f>IF($B362="","",IF((IF(ISNUMBER(W362),Settings!$H$6,0)+IF(ISNUMBER(X362),Settings!$H$7,0)+IF(ISNUMBER(Y362),Settings!$H$8,0)+IF(ISNUMBER(Z362),Settings!$H$9,0)+IF(ISNUMBER(AA362),Settings!$H$10,0)+IF(ISNUMBER(AB362),Settings!$H$11,0)+IF(ISNUMBER(AC362),Settings!$H$12,0)+IF(ISNUMBER(AD362),Settings!$H$13,0))=0,"",ROUND((IF(ISNUMBER(W362),W362*Settings!$H$6,0)+IF(ISNUMBER(X362),X362*Settings!$H$7,0)+IF(ISNUMBER(Y362),Y362*Settings!$H$8,0)+IF(ISNUMBER(Z362),Z362*Settings!$H$9,0)+IF(ISNUMBER(AA362),AA362*Settings!$H$10,0)+IF(ISNUMBER(AB362),AB362*Settings!$H$11,0)+IF(ISNUMBER(AC362),AC362*Settings!$H$12,0)+IF(ISNUMBER(AD362),AD362*Settings!$H$13,0))/(IF(ISNUMBER(W362),Settings!$H$6,0)+IF(ISNUMBER(X362),Settings!$H$7,0)+IF(ISNUMBER(Y362),Settings!$H$8,0)+IF(ISNUMBER(Z362),Settings!$H$9,0)+IF(ISNUMBER(AA362),Settings!$H$10,0)+IF(ISNUMBER(AB362),Settings!$H$11,0)+IF(ISNUMBER(AC362),Settings!$H$12,0)+IF(ISNUMBER(AD362),Settings!$H$13,0)),0)))</f>
        <v/>
      </c>
      <c r="AF362" s="16" t="str">
        <f>IF(AE362="","",IF(AE362&gt;=Settings!$D$18,"Green",IF(AE362&gt;=Settings!$D$19,"Amber","Red")))</f>
        <v/>
      </c>
      <c r="AG362" s="18" t="str">
        <f t="shared" si="40"/>
        <v/>
      </c>
      <c r="AH362" s="19" t="str">
        <f t="shared" si="41"/>
        <v/>
      </c>
      <c r="AI362" s="25"/>
    </row>
    <row r="363" spans="1:35" x14ac:dyDescent="0.2">
      <c r="A363" s="12"/>
      <c r="B363" s="30"/>
      <c r="C363" s="16" t="str">
        <f>IF($B363="","",IFERROR(INDEX(Settings!$D$24:$D$48,MATCH($B363,Settings!$C$24:$C$48,0)),""))</f>
        <v/>
      </c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20" t="str">
        <f t="shared" si="35"/>
        <v/>
      </c>
      <c r="S363" s="21" t="str">
        <f t="shared" si="36"/>
        <v/>
      </c>
      <c r="T363" s="21" t="str">
        <f t="shared" si="37"/>
        <v/>
      </c>
      <c r="U363" s="20" t="str">
        <f t="shared" si="38"/>
        <v/>
      </c>
      <c r="V363" s="20" t="str">
        <f t="shared" si="39"/>
        <v/>
      </c>
      <c r="W363" s="18" t="str">
        <f>IF(OR($B363="",E363=""),"",MAX(0,MIN(100,100*(Settings!$G$6-E363)/(Settings!$G$6-Settings!$F$6))))</f>
        <v/>
      </c>
      <c r="X363" s="18" t="str">
        <f>IF(OR($B363="",R363=""),"",MAX(0,MIN(100,100*(Settings!$G$7-R363)/(Settings!$G$7-Settings!$F$7))))</f>
        <v/>
      </c>
      <c r="Y363" s="18" t="str">
        <f>IF(OR($B363="",S363=""),"",MAX(0,MIN(100,100*(Settings!$G$8-S363)/(Settings!$G$8-Settings!$F$8))))</f>
        <v/>
      </c>
      <c r="Z363" s="18" t="str">
        <f>IF(OR($B363="",T363=""),"",MAX(0,MIN(100,100*(Settings!$G$9-T363)/(Settings!$G$9-Settings!$F$9))))</f>
        <v/>
      </c>
      <c r="AA363" s="18" t="str">
        <f>IF(OR($B363="",J363=""),"",MAX(0,MIN(100,100*(Settings!$G$10-J363)/(Settings!$G$10-Settings!$F$10))))</f>
        <v/>
      </c>
      <c r="AB363" s="18" t="str">
        <f>IF(OR($B363="",K363=""),"",MAX(0,MIN(100,100*(Settings!$G$11-K363)/(Settings!$G$11-Settings!$F$11))))</f>
        <v/>
      </c>
      <c r="AC363" s="18" t="str">
        <f>IF(OR($B363="",U363=""),"",MAX(0,MIN(100,100*(Settings!$G$12-U363)/(Settings!$G$12-Settings!$F$12))))</f>
        <v/>
      </c>
      <c r="AD363" s="18" t="str">
        <f>IF(OR($B363="",V363=""),"",MAX(0,MIN(100,100*(Settings!$G$13-V363)/(Settings!$G$13-Settings!$F$13))))</f>
        <v/>
      </c>
      <c r="AE363" s="17" t="str">
        <f>IF($B363="","",IF((IF(ISNUMBER(W363),Settings!$H$6,0)+IF(ISNUMBER(X363),Settings!$H$7,0)+IF(ISNUMBER(Y363),Settings!$H$8,0)+IF(ISNUMBER(Z363),Settings!$H$9,0)+IF(ISNUMBER(AA363),Settings!$H$10,0)+IF(ISNUMBER(AB363),Settings!$H$11,0)+IF(ISNUMBER(AC363),Settings!$H$12,0)+IF(ISNUMBER(AD363),Settings!$H$13,0))=0,"",ROUND((IF(ISNUMBER(W363),W363*Settings!$H$6,0)+IF(ISNUMBER(X363),X363*Settings!$H$7,0)+IF(ISNUMBER(Y363),Y363*Settings!$H$8,0)+IF(ISNUMBER(Z363),Z363*Settings!$H$9,0)+IF(ISNUMBER(AA363),AA363*Settings!$H$10,0)+IF(ISNUMBER(AB363),AB363*Settings!$H$11,0)+IF(ISNUMBER(AC363),AC363*Settings!$H$12,0)+IF(ISNUMBER(AD363),AD363*Settings!$H$13,0))/(IF(ISNUMBER(W363),Settings!$H$6,0)+IF(ISNUMBER(X363),Settings!$H$7,0)+IF(ISNUMBER(Y363),Settings!$H$8,0)+IF(ISNUMBER(Z363),Settings!$H$9,0)+IF(ISNUMBER(AA363),Settings!$H$10,0)+IF(ISNUMBER(AB363),Settings!$H$11,0)+IF(ISNUMBER(AC363),Settings!$H$12,0)+IF(ISNUMBER(AD363),Settings!$H$13,0)),0)))</f>
        <v/>
      </c>
      <c r="AF363" s="16" t="str">
        <f>IF(AE363="","",IF(AE363&gt;=Settings!$D$18,"Green",IF(AE363&gt;=Settings!$D$19,"Amber","Red")))</f>
        <v/>
      </c>
      <c r="AG363" s="18" t="str">
        <f t="shared" si="40"/>
        <v/>
      </c>
      <c r="AH363" s="19" t="str">
        <f t="shared" si="41"/>
        <v/>
      </c>
      <c r="AI363" s="25"/>
    </row>
    <row r="364" spans="1:35" x14ac:dyDescent="0.2">
      <c r="A364" s="12"/>
      <c r="B364" s="30"/>
      <c r="C364" s="16" t="str">
        <f>IF($B364="","",IFERROR(INDEX(Settings!$D$24:$D$48,MATCH($B364,Settings!$C$24:$C$48,0)),""))</f>
        <v/>
      </c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20" t="str">
        <f t="shared" si="35"/>
        <v/>
      </c>
      <c r="S364" s="21" t="str">
        <f t="shared" si="36"/>
        <v/>
      </c>
      <c r="T364" s="21" t="str">
        <f t="shared" si="37"/>
        <v/>
      </c>
      <c r="U364" s="20" t="str">
        <f t="shared" si="38"/>
        <v/>
      </c>
      <c r="V364" s="20" t="str">
        <f t="shared" si="39"/>
        <v/>
      </c>
      <c r="W364" s="18" t="str">
        <f>IF(OR($B364="",E364=""),"",MAX(0,MIN(100,100*(Settings!$G$6-E364)/(Settings!$G$6-Settings!$F$6))))</f>
        <v/>
      </c>
      <c r="X364" s="18" t="str">
        <f>IF(OR($B364="",R364=""),"",MAX(0,MIN(100,100*(Settings!$G$7-R364)/(Settings!$G$7-Settings!$F$7))))</f>
        <v/>
      </c>
      <c r="Y364" s="18" t="str">
        <f>IF(OR($B364="",S364=""),"",MAX(0,MIN(100,100*(Settings!$G$8-S364)/(Settings!$G$8-Settings!$F$8))))</f>
        <v/>
      </c>
      <c r="Z364" s="18" t="str">
        <f>IF(OR($B364="",T364=""),"",MAX(0,MIN(100,100*(Settings!$G$9-T364)/(Settings!$G$9-Settings!$F$9))))</f>
        <v/>
      </c>
      <c r="AA364" s="18" t="str">
        <f>IF(OR($B364="",J364=""),"",MAX(0,MIN(100,100*(Settings!$G$10-J364)/(Settings!$G$10-Settings!$F$10))))</f>
        <v/>
      </c>
      <c r="AB364" s="18" t="str">
        <f>IF(OR($B364="",K364=""),"",MAX(0,MIN(100,100*(Settings!$G$11-K364)/(Settings!$G$11-Settings!$F$11))))</f>
        <v/>
      </c>
      <c r="AC364" s="18" t="str">
        <f>IF(OR($B364="",U364=""),"",MAX(0,MIN(100,100*(Settings!$G$12-U364)/(Settings!$G$12-Settings!$F$12))))</f>
        <v/>
      </c>
      <c r="AD364" s="18" t="str">
        <f>IF(OR($B364="",V364=""),"",MAX(0,MIN(100,100*(Settings!$G$13-V364)/(Settings!$G$13-Settings!$F$13))))</f>
        <v/>
      </c>
      <c r="AE364" s="17" t="str">
        <f>IF($B364="","",IF((IF(ISNUMBER(W364),Settings!$H$6,0)+IF(ISNUMBER(X364),Settings!$H$7,0)+IF(ISNUMBER(Y364),Settings!$H$8,0)+IF(ISNUMBER(Z364),Settings!$H$9,0)+IF(ISNUMBER(AA364),Settings!$H$10,0)+IF(ISNUMBER(AB364),Settings!$H$11,0)+IF(ISNUMBER(AC364),Settings!$H$12,0)+IF(ISNUMBER(AD364),Settings!$H$13,0))=0,"",ROUND((IF(ISNUMBER(W364),W364*Settings!$H$6,0)+IF(ISNUMBER(X364),X364*Settings!$H$7,0)+IF(ISNUMBER(Y364),Y364*Settings!$H$8,0)+IF(ISNUMBER(Z364),Z364*Settings!$H$9,0)+IF(ISNUMBER(AA364),AA364*Settings!$H$10,0)+IF(ISNUMBER(AB364),AB364*Settings!$H$11,0)+IF(ISNUMBER(AC364),AC364*Settings!$H$12,0)+IF(ISNUMBER(AD364),AD364*Settings!$H$13,0))/(IF(ISNUMBER(W364),Settings!$H$6,0)+IF(ISNUMBER(X364),Settings!$H$7,0)+IF(ISNUMBER(Y364),Settings!$H$8,0)+IF(ISNUMBER(Z364),Settings!$H$9,0)+IF(ISNUMBER(AA364),Settings!$H$10,0)+IF(ISNUMBER(AB364),Settings!$H$11,0)+IF(ISNUMBER(AC364),Settings!$H$12,0)+IF(ISNUMBER(AD364),Settings!$H$13,0)),0)))</f>
        <v/>
      </c>
      <c r="AF364" s="16" t="str">
        <f>IF(AE364="","",IF(AE364&gt;=Settings!$D$18,"Green",IF(AE364&gt;=Settings!$D$19,"Amber","Red")))</f>
        <v/>
      </c>
      <c r="AG364" s="18" t="str">
        <f t="shared" si="40"/>
        <v/>
      </c>
      <c r="AH364" s="19" t="str">
        <f t="shared" si="41"/>
        <v/>
      </c>
      <c r="AI364" s="25"/>
    </row>
    <row r="365" spans="1:35" x14ac:dyDescent="0.2">
      <c r="A365" s="12"/>
      <c r="B365" s="30"/>
      <c r="C365" s="16" t="str">
        <f>IF($B365="","",IFERROR(INDEX(Settings!$D$24:$D$48,MATCH($B365,Settings!$C$24:$C$48,0)),""))</f>
        <v/>
      </c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20" t="str">
        <f t="shared" si="35"/>
        <v/>
      </c>
      <c r="S365" s="21" t="str">
        <f t="shared" si="36"/>
        <v/>
      </c>
      <c r="T365" s="21" t="str">
        <f t="shared" si="37"/>
        <v/>
      </c>
      <c r="U365" s="20" t="str">
        <f t="shared" si="38"/>
        <v/>
      </c>
      <c r="V365" s="20" t="str">
        <f t="shared" si="39"/>
        <v/>
      </c>
      <c r="W365" s="18" t="str">
        <f>IF(OR($B365="",E365=""),"",MAX(0,MIN(100,100*(Settings!$G$6-E365)/(Settings!$G$6-Settings!$F$6))))</f>
        <v/>
      </c>
      <c r="X365" s="18" t="str">
        <f>IF(OR($B365="",R365=""),"",MAX(0,MIN(100,100*(Settings!$G$7-R365)/(Settings!$G$7-Settings!$F$7))))</f>
        <v/>
      </c>
      <c r="Y365" s="18" t="str">
        <f>IF(OR($B365="",S365=""),"",MAX(0,MIN(100,100*(Settings!$G$8-S365)/(Settings!$G$8-Settings!$F$8))))</f>
        <v/>
      </c>
      <c r="Z365" s="18" t="str">
        <f>IF(OR($B365="",T365=""),"",MAX(0,MIN(100,100*(Settings!$G$9-T365)/(Settings!$G$9-Settings!$F$9))))</f>
        <v/>
      </c>
      <c r="AA365" s="18" t="str">
        <f>IF(OR($B365="",J365=""),"",MAX(0,MIN(100,100*(Settings!$G$10-J365)/(Settings!$G$10-Settings!$F$10))))</f>
        <v/>
      </c>
      <c r="AB365" s="18" t="str">
        <f>IF(OR($B365="",K365=""),"",MAX(0,MIN(100,100*(Settings!$G$11-K365)/(Settings!$G$11-Settings!$F$11))))</f>
        <v/>
      </c>
      <c r="AC365" s="18" t="str">
        <f>IF(OR($B365="",U365=""),"",MAX(0,MIN(100,100*(Settings!$G$12-U365)/(Settings!$G$12-Settings!$F$12))))</f>
        <v/>
      </c>
      <c r="AD365" s="18" t="str">
        <f>IF(OR($B365="",V365=""),"",MAX(0,MIN(100,100*(Settings!$G$13-V365)/(Settings!$G$13-Settings!$F$13))))</f>
        <v/>
      </c>
      <c r="AE365" s="17" t="str">
        <f>IF($B365="","",IF((IF(ISNUMBER(W365),Settings!$H$6,0)+IF(ISNUMBER(X365),Settings!$H$7,0)+IF(ISNUMBER(Y365),Settings!$H$8,0)+IF(ISNUMBER(Z365),Settings!$H$9,0)+IF(ISNUMBER(AA365),Settings!$H$10,0)+IF(ISNUMBER(AB365),Settings!$H$11,0)+IF(ISNUMBER(AC365),Settings!$H$12,0)+IF(ISNUMBER(AD365),Settings!$H$13,0))=0,"",ROUND((IF(ISNUMBER(W365),W365*Settings!$H$6,0)+IF(ISNUMBER(X365),X365*Settings!$H$7,0)+IF(ISNUMBER(Y365),Y365*Settings!$H$8,0)+IF(ISNUMBER(Z365),Z365*Settings!$H$9,0)+IF(ISNUMBER(AA365),AA365*Settings!$H$10,0)+IF(ISNUMBER(AB365),AB365*Settings!$H$11,0)+IF(ISNUMBER(AC365),AC365*Settings!$H$12,0)+IF(ISNUMBER(AD365),AD365*Settings!$H$13,0))/(IF(ISNUMBER(W365),Settings!$H$6,0)+IF(ISNUMBER(X365),Settings!$H$7,0)+IF(ISNUMBER(Y365),Settings!$H$8,0)+IF(ISNUMBER(Z365),Settings!$H$9,0)+IF(ISNUMBER(AA365),Settings!$H$10,0)+IF(ISNUMBER(AB365),Settings!$H$11,0)+IF(ISNUMBER(AC365),Settings!$H$12,0)+IF(ISNUMBER(AD365),Settings!$H$13,0)),0)))</f>
        <v/>
      </c>
      <c r="AF365" s="16" t="str">
        <f>IF(AE365="","",IF(AE365&gt;=Settings!$D$18,"Green",IF(AE365&gt;=Settings!$D$19,"Amber","Red")))</f>
        <v/>
      </c>
      <c r="AG365" s="18" t="str">
        <f t="shared" si="40"/>
        <v/>
      </c>
      <c r="AH365" s="19" t="str">
        <f t="shared" si="41"/>
        <v/>
      </c>
      <c r="AI365" s="25"/>
    </row>
    <row r="366" spans="1:35" x14ac:dyDescent="0.2">
      <c r="A366" s="12"/>
      <c r="B366" s="30"/>
      <c r="C366" s="16" t="str">
        <f>IF($B366="","",IFERROR(INDEX(Settings!$D$24:$D$48,MATCH($B366,Settings!$C$24:$C$48,0)),""))</f>
        <v/>
      </c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20" t="str">
        <f t="shared" si="35"/>
        <v/>
      </c>
      <c r="S366" s="21" t="str">
        <f t="shared" si="36"/>
        <v/>
      </c>
      <c r="T366" s="21" t="str">
        <f t="shared" si="37"/>
        <v/>
      </c>
      <c r="U366" s="20" t="str">
        <f t="shared" si="38"/>
        <v/>
      </c>
      <c r="V366" s="20" t="str">
        <f t="shared" si="39"/>
        <v/>
      </c>
      <c r="W366" s="18" t="str">
        <f>IF(OR($B366="",E366=""),"",MAX(0,MIN(100,100*(Settings!$G$6-E366)/(Settings!$G$6-Settings!$F$6))))</f>
        <v/>
      </c>
      <c r="X366" s="18" t="str">
        <f>IF(OR($B366="",R366=""),"",MAX(0,MIN(100,100*(Settings!$G$7-R366)/(Settings!$G$7-Settings!$F$7))))</f>
        <v/>
      </c>
      <c r="Y366" s="18" t="str">
        <f>IF(OR($B366="",S366=""),"",MAX(0,MIN(100,100*(Settings!$G$8-S366)/(Settings!$G$8-Settings!$F$8))))</f>
        <v/>
      </c>
      <c r="Z366" s="18" t="str">
        <f>IF(OR($B366="",T366=""),"",MAX(0,MIN(100,100*(Settings!$G$9-T366)/(Settings!$G$9-Settings!$F$9))))</f>
        <v/>
      </c>
      <c r="AA366" s="18" t="str">
        <f>IF(OR($B366="",J366=""),"",MAX(0,MIN(100,100*(Settings!$G$10-J366)/(Settings!$G$10-Settings!$F$10))))</f>
        <v/>
      </c>
      <c r="AB366" s="18" t="str">
        <f>IF(OR($B366="",K366=""),"",MAX(0,MIN(100,100*(Settings!$G$11-K366)/(Settings!$G$11-Settings!$F$11))))</f>
        <v/>
      </c>
      <c r="AC366" s="18" t="str">
        <f>IF(OR($B366="",U366=""),"",MAX(0,MIN(100,100*(Settings!$G$12-U366)/(Settings!$G$12-Settings!$F$12))))</f>
        <v/>
      </c>
      <c r="AD366" s="18" t="str">
        <f>IF(OR($B366="",V366=""),"",MAX(0,MIN(100,100*(Settings!$G$13-V366)/(Settings!$G$13-Settings!$F$13))))</f>
        <v/>
      </c>
      <c r="AE366" s="17" t="str">
        <f>IF($B366="","",IF((IF(ISNUMBER(W366),Settings!$H$6,0)+IF(ISNUMBER(X366),Settings!$H$7,0)+IF(ISNUMBER(Y366),Settings!$H$8,0)+IF(ISNUMBER(Z366),Settings!$H$9,0)+IF(ISNUMBER(AA366),Settings!$H$10,0)+IF(ISNUMBER(AB366),Settings!$H$11,0)+IF(ISNUMBER(AC366),Settings!$H$12,0)+IF(ISNUMBER(AD366),Settings!$H$13,0))=0,"",ROUND((IF(ISNUMBER(W366),W366*Settings!$H$6,0)+IF(ISNUMBER(X366),X366*Settings!$H$7,0)+IF(ISNUMBER(Y366),Y366*Settings!$H$8,0)+IF(ISNUMBER(Z366),Z366*Settings!$H$9,0)+IF(ISNUMBER(AA366),AA366*Settings!$H$10,0)+IF(ISNUMBER(AB366),AB366*Settings!$H$11,0)+IF(ISNUMBER(AC366),AC366*Settings!$H$12,0)+IF(ISNUMBER(AD366),AD366*Settings!$H$13,0))/(IF(ISNUMBER(W366),Settings!$H$6,0)+IF(ISNUMBER(X366),Settings!$H$7,0)+IF(ISNUMBER(Y366),Settings!$H$8,0)+IF(ISNUMBER(Z366),Settings!$H$9,0)+IF(ISNUMBER(AA366),Settings!$H$10,0)+IF(ISNUMBER(AB366),Settings!$H$11,0)+IF(ISNUMBER(AC366),Settings!$H$12,0)+IF(ISNUMBER(AD366),Settings!$H$13,0)),0)))</f>
        <v/>
      </c>
      <c r="AF366" s="16" t="str">
        <f>IF(AE366="","",IF(AE366&gt;=Settings!$D$18,"Green",IF(AE366&gt;=Settings!$D$19,"Amber","Red")))</f>
        <v/>
      </c>
      <c r="AG366" s="18" t="str">
        <f t="shared" si="40"/>
        <v/>
      </c>
      <c r="AH366" s="19" t="str">
        <f t="shared" si="41"/>
        <v/>
      </c>
      <c r="AI366" s="25"/>
    </row>
    <row r="367" spans="1:35" x14ac:dyDescent="0.2">
      <c r="A367" s="12"/>
      <c r="B367" s="30"/>
      <c r="C367" s="16" t="str">
        <f>IF($B367="","",IFERROR(INDEX(Settings!$D$24:$D$48,MATCH($B367,Settings!$C$24:$C$48,0)),""))</f>
        <v/>
      </c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20" t="str">
        <f t="shared" si="35"/>
        <v/>
      </c>
      <c r="S367" s="21" t="str">
        <f t="shared" si="36"/>
        <v/>
      </c>
      <c r="T367" s="21" t="str">
        <f t="shared" si="37"/>
        <v/>
      </c>
      <c r="U367" s="20" t="str">
        <f t="shared" si="38"/>
        <v/>
      </c>
      <c r="V367" s="20" t="str">
        <f t="shared" si="39"/>
        <v/>
      </c>
      <c r="W367" s="18" t="str">
        <f>IF(OR($B367="",E367=""),"",MAX(0,MIN(100,100*(Settings!$G$6-E367)/(Settings!$G$6-Settings!$F$6))))</f>
        <v/>
      </c>
      <c r="X367" s="18" t="str">
        <f>IF(OR($B367="",R367=""),"",MAX(0,MIN(100,100*(Settings!$G$7-R367)/(Settings!$G$7-Settings!$F$7))))</f>
        <v/>
      </c>
      <c r="Y367" s="18" t="str">
        <f>IF(OR($B367="",S367=""),"",MAX(0,MIN(100,100*(Settings!$G$8-S367)/(Settings!$G$8-Settings!$F$8))))</f>
        <v/>
      </c>
      <c r="Z367" s="18" t="str">
        <f>IF(OR($B367="",T367=""),"",MAX(0,MIN(100,100*(Settings!$G$9-T367)/(Settings!$G$9-Settings!$F$9))))</f>
        <v/>
      </c>
      <c r="AA367" s="18" t="str">
        <f>IF(OR($B367="",J367=""),"",MAX(0,MIN(100,100*(Settings!$G$10-J367)/(Settings!$G$10-Settings!$F$10))))</f>
        <v/>
      </c>
      <c r="AB367" s="18" t="str">
        <f>IF(OR($B367="",K367=""),"",MAX(0,MIN(100,100*(Settings!$G$11-K367)/(Settings!$G$11-Settings!$F$11))))</f>
        <v/>
      </c>
      <c r="AC367" s="18" t="str">
        <f>IF(OR($B367="",U367=""),"",MAX(0,MIN(100,100*(Settings!$G$12-U367)/(Settings!$G$12-Settings!$F$12))))</f>
        <v/>
      </c>
      <c r="AD367" s="18" t="str">
        <f>IF(OR($B367="",V367=""),"",MAX(0,MIN(100,100*(Settings!$G$13-V367)/(Settings!$G$13-Settings!$F$13))))</f>
        <v/>
      </c>
      <c r="AE367" s="17" t="str">
        <f>IF($B367="","",IF((IF(ISNUMBER(W367),Settings!$H$6,0)+IF(ISNUMBER(X367),Settings!$H$7,0)+IF(ISNUMBER(Y367),Settings!$H$8,0)+IF(ISNUMBER(Z367),Settings!$H$9,0)+IF(ISNUMBER(AA367),Settings!$H$10,0)+IF(ISNUMBER(AB367),Settings!$H$11,0)+IF(ISNUMBER(AC367),Settings!$H$12,0)+IF(ISNUMBER(AD367),Settings!$H$13,0))=0,"",ROUND((IF(ISNUMBER(W367),W367*Settings!$H$6,0)+IF(ISNUMBER(X367),X367*Settings!$H$7,0)+IF(ISNUMBER(Y367),Y367*Settings!$H$8,0)+IF(ISNUMBER(Z367),Z367*Settings!$H$9,0)+IF(ISNUMBER(AA367),AA367*Settings!$H$10,0)+IF(ISNUMBER(AB367),AB367*Settings!$H$11,0)+IF(ISNUMBER(AC367),AC367*Settings!$H$12,0)+IF(ISNUMBER(AD367),AD367*Settings!$H$13,0))/(IF(ISNUMBER(W367),Settings!$H$6,0)+IF(ISNUMBER(X367),Settings!$H$7,0)+IF(ISNUMBER(Y367),Settings!$H$8,0)+IF(ISNUMBER(Z367),Settings!$H$9,0)+IF(ISNUMBER(AA367),Settings!$H$10,0)+IF(ISNUMBER(AB367),Settings!$H$11,0)+IF(ISNUMBER(AC367),Settings!$H$12,0)+IF(ISNUMBER(AD367),Settings!$H$13,0)),0)))</f>
        <v/>
      </c>
      <c r="AF367" s="16" t="str">
        <f>IF(AE367="","",IF(AE367&gt;=Settings!$D$18,"Green",IF(AE367&gt;=Settings!$D$19,"Amber","Red")))</f>
        <v/>
      </c>
      <c r="AG367" s="18" t="str">
        <f t="shared" si="40"/>
        <v/>
      </c>
      <c r="AH367" s="19" t="str">
        <f t="shared" si="41"/>
        <v/>
      </c>
      <c r="AI367" s="25"/>
    </row>
    <row r="368" spans="1:35" x14ac:dyDescent="0.2">
      <c r="A368" s="12"/>
      <c r="B368" s="30"/>
      <c r="C368" s="16" t="str">
        <f>IF($B368="","",IFERROR(INDEX(Settings!$D$24:$D$48,MATCH($B368,Settings!$C$24:$C$48,0)),""))</f>
        <v/>
      </c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20" t="str">
        <f t="shared" si="35"/>
        <v/>
      </c>
      <c r="S368" s="21" t="str">
        <f t="shared" si="36"/>
        <v/>
      </c>
      <c r="T368" s="21" t="str">
        <f t="shared" si="37"/>
        <v/>
      </c>
      <c r="U368" s="20" t="str">
        <f t="shared" si="38"/>
        <v/>
      </c>
      <c r="V368" s="20" t="str">
        <f t="shared" si="39"/>
        <v/>
      </c>
      <c r="W368" s="18" t="str">
        <f>IF(OR($B368="",E368=""),"",MAX(0,MIN(100,100*(Settings!$G$6-E368)/(Settings!$G$6-Settings!$F$6))))</f>
        <v/>
      </c>
      <c r="X368" s="18" t="str">
        <f>IF(OR($B368="",R368=""),"",MAX(0,MIN(100,100*(Settings!$G$7-R368)/(Settings!$G$7-Settings!$F$7))))</f>
        <v/>
      </c>
      <c r="Y368" s="18" t="str">
        <f>IF(OR($B368="",S368=""),"",MAX(0,MIN(100,100*(Settings!$G$8-S368)/(Settings!$G$8-Settings!$F$8))))</f>
        <v/>
      </c>
      <c r="Z368" s="18" t="str">
        <f>IF(OR($B368="",T368=""),"",MAX(0,MIN(100,100*(Settings!$G$9-T368)/(Settings!$G$9-Settings!$F$9))))</f>
        <v/>
      </c>
      <c r="AA368" s="18" t="str">
        <f>IF(OR($B368="",J368=""),"",MAX(0,MIN(100,100*(Settings!$G$10-J368)/(Settings!$G$10-Settings!$F$10))))</f>
        <v/>
      </c>
      <c r="AB368" s="18" t="str">
        <f>IF(OR($B368="",K368=""),"",MAX(0,MIN(100,100*(Settings!$G$11-K368)/(Settings!$G$11-Settings!$F$11))))</f>
        <v/>
      </c>
      <c r="AC368" s="18" t="str">
        <f>IF(OR($B368="",U368=""),"",MAX(0,MIN(100,100*(Settings!$G$12-U368)/(Settings!$G$12-Settings!$F$12))))</f>
        <v/>
      </c>
      <c r="AD368" s="18" t="str">
        <f>IF(OR($B368="",V368=""),"",MAX(0,MIN(100,100*(Settings!$G$13-V368)/(Settings!$G$13-Settings!$F$13))))</f>
        <v/>
      </c>
      <c r="AE368" s="17" t="str">
        <f>IF($B368="","",IF((IF(ISNUMBER(W368),Settings!$H$6,0)+IF(ISNUMBER(X368),Settings!$H$7,0)+IF(ISNUMBER(Y368),Settings!$H$8,0)+IF(ISNUMBER(Z368),Settings!$H$9,0)+IF(ISNUMBER(AA368),Settings!$H$10,0)+IF(ISNUMBER(AB368),Settings!$H$11,0)+IF(ISNUMBER(AC368),Settings!$H$12,0)+IF(ISNUMBER(AD368),Settings!$H$13,0))=0,"",ROUND((IF(ISNUMBER(W368),W368*Settings!$H$6,0)+IF(ISNUMBER(X368),X368*Settings!$H$7,0)+IF(ISNUMBER(Y368),Y368*Settings!$H$8,0)+IF(ISNUMBER(Z368),Z368*Settings!$H$9,0)+IF(ISNUMBER(AA368),AA368*Settings!$H$10,0)+IF(ISNUMBER(AB368),AB368*Settings!$H$11,0)+IF(ISNUMBER(AC368),AC368*Settings!$H$12,0)+IF(ISNUMBER(AD368),AD368*Settings!$H$13,0))/(IF(ISNUMBER(W368),Settings!$H$6,0)+IF(ISNUMBER(X368),Settings!$H$7,0)+IF(ISNUMBER(Y368),Settings!$H$8,0)+IF(ISNUMBER(Z368),Settings!$H$9,0)+IF(ISNUMBER(AA368),Settings!$H$10,0)+IF(ISNUMBER(AB368),Settings!$H$11,0)+IF(ISNUMBER(AC368),Settings!$H$12,0)+IF(ISNUMBER(AD368),Settings!$H$13,0)),0)))</f>
        <v/>
      </c>
      <c r="AF368" s="16" t="str">
        <f>IF(AE368="","",IF(AE368&gt;=Settings!$D$18,"Green",IF(AE368&gt;=Settings!$D$19,"Amber","Red")))</f>
        <v/>
      </c>
      <c r="AG368" s="18" t="str">
        <f t="shared" si="40"/>
        <v/>
      </c>
      <c r="AH368" s="19" t="str">
        <f t="shared" si="41"/>
        <v/>
      </c>
      <c r="AI368" s="25"/>
    </row>
    <row r="369" spans="1:35" x14ac:dyDescent="0.2">
      <c r="A369" s="12"/>
      <c r="B369" s="30"/>
      <c r="C369" s="16" t="str">
        <f>IF($B369="","",IFERROR(INDEX(Settings!$D$24:$D$48,MATCH($B369,Settings!$C$24:$C$48,0)),""))</f>
        <v/>
      </c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20" t="str">
        <f t="shared" si="35"/>
        <v/>
      </c>
      <c r="S369" s="21" t="str">
        <f t="shared" si="36"/>
        <v/>
      </c>
      <c r="T369" s="21" t="str">
        <f t="shared" si="37"/>
        <v/>
      </c>
      <c r="U369" s="20" t="str">
        <f t="shared" si="38"/>
        <v/>
      </c>
      <c r="V369" s="20" t="str">
        <f t="shared" si="39"/>
        <v/>
      </c>
      <c r="W369" s="18" t="str">
        <f>IF(OR($B369="",E369=""),"",MAX(0,MIN(100,100*(Settings!$G$6-E369)/(Settings!$G$6-Settings!$F$6))))</f>
        <v/>
      </c>
      <c r="X369" s="18" t="str">
        <f>IF(OR($B369="",R369=""),"",MAX(0,MIN(100,100*(Settings!$G$7-R369)/(Settings!$G$7-Settings!$F$7))))</f>
        <v/>
      </c>
      <c r="Y369" s="18" t="str">
        <f>IF(OR($B369="",S369=""),"",MAX(0,MIN(100,100*(Settings!$G$8-S369)/(Settings!$G$8-Settings!$F$8))))</f>
        <v/>
      </c>
      <c r="Z369" s="18" t="str">
        <f>IF(OR($B369="",T369=""),"",MAX(0,MIN(100,100*(Settings!$G$9-T369)/(Settings!$G$9-Settings!$F$9))))</f>
        <v/>
      </c>
      <c r="AA369" s="18" t="str">
        <f>IF(OR($B369="",J369=""),"",MAX(0,MIN(100,100*(Settings!$G$10-J369)/(Settings!$G$10-Settings!$F$10))))</f>
        <v/>
      </c>
      <c r="AB369" s="18" t="str">
        <f>IF(OR($B369="",K369=""),"",MAX(0,MIN(100,100*(Settings!$G$11-K369)/(Settings!$G$11-Settings!$F$11))))</f>
        <v/>
      </c>
      <c r="AC369" s="18" t="str">
        <f>IF(OR($B369="",U369=""),"",MAX(0,MIN(100,100*(Settings!$G$12-U369)/(Settings!$G$12-Settings!$F$12))))</f>
        <v/>
      </c>
      <c r="AD369" s="18" t="str">
        <f>IF(OR($B369="",V369=""),"",MAX(0,MIN(100,100*(Settings!$G$13-V369)/(Settings!$G$13-Settings!$F$13))))</f>
        <v/>
      </c>
      <c r="AE369" s="17" t="str">
        <f>IF($B369="","",IF((IF(ISNUMBER(W369),Settings!$H$6,0)+IF(ISNUMBER(X369),Settings!$H$7,0)+IF(ISNUMBER(Y369),Settings!$H$8,0)+IF(ISNUMBER(Z369),Settings!$H$9,0)+IF(ISNUMBER(AA369),Settings!$H$10,0)+IF(ISNUMBER(AB369),Settings!$H$11,0)+IF(ISNUMBER(AC369),Settings!$H$12,0)+IF(ISNUMBER(AD369),Settings!$H$13,0))=0,"",ROUND((IF(ISNUMBER(W369),W369*Settings!$H$6,0)+IF(ISNUMBER(X369),X369*Settings!$H$7,0)+IF(ISNUMBER(Y369),Y369*Settings!$H$8,0)+IF(ISNUMBER(Z369),Z369*Settings!$H$9,0)+IF(ISNUMBER(AA369),AA369*Settings!$H$10,0)+IF(ISNUMBER(AB369),AB369*Settings!$H$11,0)+IF(ISNUMBER(AC369),AC369*Settings!$H$12,0)+IF(ISNUMBER(AD369),AD369*Settings!$H$13,0))/(IF(ISNUMBER(W369),Settings!$H$6,0)+IF(ISNUMBER(X369),Settings!$H$7,0)+IF(ISNUMBER(Y369),Settings!$H$8,0)+IF(ISNUMBER(Z369),Settings!$H$9,0)+IF(ISNUMBER(AA369),Settings!$H$10,0)+IF(ISNUMBER(AB369),Settings!$H$11,0)+IF(ISNUMBER(AC369),Settings!$H$12,0)+IF(ISNUMBER(AD369),Settings!$H$13,0)),0)))</f>
        <v/>
      </c>
      <c r="AF369" s="16" t="str">
        <f>IF(AE369="","",IF(AE369&gt;=Settings!$D$18,"Green",IF(AE369&gt;=Settings!$D$19,"Amber","Red")))</f>
        <v/>
      </c>
      <c r="AG369" s="18" t="str">
        <f t="shared" si="40"/>
        <v/>
      </c>
      <c r="AH369" s="19" t="str">
        <f t="shared" si="41"/>
        <v/>
      </c>
      <c r="AI369" s="25"/>
    </row>
    <row r="370" spans="1:35" x14ac:dyDescent="0.2">
      <c r="A370" s="12"/>
      <c r="B370" s="30"/>
      <c r="C370" s="16" t="str">
        <f>IF($B370="","",IFERROR(INDEX(Settings!$D$24:$D$48,MATCH($B370,Settings!$C$24:$C$48,0)),""))</f>
        <v/>
      </c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20" t="str">
        <f t="shared" si="35"/>
        <v/>
      </c>
      <c r="S370" s="21" t="str">
        <f t="shared" si="36"/>
        <v/>
      </c>
      <c r="T370" s="21" t="str">
        <f t="shared" si="37"/>
        <v/>
      </c>
      <c r="U370" s="20" t="str">
        <f t="shared" si="38"/>
        <v/>
      </c>
      <c r="V370" s="20" t="str">
        <f t="shared" si="39"/>
        <v/>
      </c>
      <c r="W370" s="18" t="str">
        <f>IF(OR($B370="",E370=""),"",MAX(0,MIN(100,100*(Settings!$G$6-E370)/(Settings!$G$6-Settings!$F$6))))</f>
        <v/>
      </c>
      <c r="X370" s="18" t="str">
        <f>IF(OR($B370="",R370=""),"",MAX(0,MIN(100,100*(Settings!$G$7-R370)/(Settings!$G$7-Settings!$F$7))))</f>
        <v/>
      </c>
      <c r="Y370" s="18" t="str">
        <f>IF(OR($B370="",S370=""),"",MAX(0,MIN(100,100*(Settings!$G$8-S370)/(Settings!$G$8-Settings!$F$8))))</f>
        <v/>
      </c>
      <c r="Z370" s="18" t="str">
        <f>IF(OR($B370="",T370=""),"",MAX(0,MIN(100,100*(Settings!$G$9-T370)/(Settings!$G$9-Settings!$F$9))))</f>
        <v/>
      </c>
      <c r="AA370" s="18" t="str">
        <f>IF(OR($B370="",J370=""),"",MAX(0,MIN(100,100*(Settings!$G$10-J370)/(Settings!$G$10-Settings!$F$10))))</f>
        <v/>
      </c>
      <c r="AB370" s="18" t="str">
        <f>IF(OR($B370="",K370=""),"",MAX(0,MIN(100,100*(Settings!$G$11-K370)/(Settings!$G$11-Settings!$F$11))))</f>
        <v/>
      </c>
      <c r="AC370" s="18" t="str">
        <f>IF(OR($B370="",U370=""),"",MAX(0,MIN(100,100*(Settings!$G$12-U370)/(Settings!$G$12-Settings!$F$12))))</f>
        <v/>
      </c>
      <c r="AD370" s="18" t="str">
        <f>IF(OR($B370="",V370=""),"",MAX(0,MIN(100,100*(Settings!$G$13-V370)/(Settings!$G$13-Settings!$F$13))))</f>
        <v/>
      </c>
      <c r="AE370" s="17" t="str">
        <f>IF($B370="","",IF((IF(ISNUMBER(W370),Settings!$H$6,0)+IF(ISNUMBER(X370),Settings!$H$7,0)+IF(ISNUMBER(Y370),Settings!$H$8,0)+IF(ISNUMBER(Z370),Settings!$H$9,0)+IF(ISNUMBER(AA370),Settings!$H$10,0)+IF(ISNUMBER(AB370),Settings!$H$11,0)+IF(ISNUMBER(AC370),Settings!$H$12,0)+IF(ISNUMBER(AD370),Settings!$H$13,0))=0,"",ROUND((IF(ISNUMBER(W370),W370*Settings!$H$6,0)+IF(ISNUMBER(X370),X370*Settings!$H$7,0)+IF(ISNUMBER(Y370),Y370*Settings!$H$8,0)+IF(ISNUMBER(Z370),Z370*Settings!$H$9,0)+IF(ISNUMBER(AA370),AA370*Settings!$H$10,0)+IF(ISNUMBER(AB370),AB370*Settings!$H$11,0)+IF(ISNUMBER(AC370),AC370*Settings!$H$12,0)+IF(ISNUMBER(AD370),AD370*Settings!$H$13,0))/(IF(ISNUMBER(W370),Settings!$H$6,0)+IF(ISNUMBER(X370),Settings!$H$7,0)+IF(ISNUMBER(Y370),Settings!$H$8,0)+IF(ISNUMBER(Z370),Settings!$H$9,0)+IF(ISNUMBER(AA370),Settings!$H$10,0)+IF(ISNUMBER(AB370),Settings!$H$11,0)+IF(ISNUMBER(AC370),Settings!$H$12,0)+IF(ISNUMBER(AD370),Settings!$H$13,0)),0)))</f>
        <v/>
      </c>
      <c r="AF370" s="16" t="str">
        <f>IF(AE370="","",IF(AE370&gt;=Settings!$D$18,"Green",IF(AE370&gt;=Settings!$D$19,"Amber","Red")))</f>
        <v/>
      </c>
      <c r="AG370" s="18" t="str">
        <f t="shared" si="40"/>
        <v/>
      </c>
      <c r="AH370" s="19" t="str">
        <f t="shared" si="41"/>
        <v/>
      </c>
      <c r="AI370" s="25"/>
    </row>
    <row r="371" spans="1:35" x14ac:dyDescent="0.2">
      <c r="A371" s="12"/>
      <c r="B371" s="30"/>
      <c r="C371" s="16" t="str">
        <f>IF($B371="","",IFERROR(INDEX(Settings!$D$24:$D$48,MATCH($B371,Settings!$C$24:$C$48,0)),""))</f>
        <v/>
      </c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20" t="str">
        <f t="shared" si="35"/>
        <v/>
      </c>
      <c r="S371" s="21" t="str">
        <f t="shared" si="36"/>
        <v/>
      </c>
      <c r="T371" s="21" t="str">
        <f t="shared" si="37"/>
        <v/>
      </c>
      <c r="U371" s="20" t="str">
        <f t="shared" si="38"/>
        <v/>
      </c>
      <c r="V371" s="20" t="str">
        <f t="shared" si="39"/>
        <v/>
      </c>
      <c r="W371" s="18" t="str">
        <f>IF(OR($B371="",E371=""),"",MAX(0,MIN(100,100*(Settings!$G$6-E371)/(Settings!$G$6-Settings!$F$6))))</f>
        <v/>
      </c>
      <c r="X371" s="18" t="str">
        <f>IF(OR($B371="",R371=""),"",MAX(0,MIN(100,100*(Settings!$G$7-R371)/(Settings!$G$7-Settings!$F$7))))</f>
        <v/>
      </c>
      <c r="Y371" s="18" t="str">
        <f>IF(OR($B371="",S371=""),"",MAX(0,MIN(100,100*(Settings!$G$8-S371)/(Settings!$G$8-Settings!$F$8))))</f>
        <v/>
      </c>
      <c r="Z371" s="18" t="str">
        <f>IF(OR($B371="",T371=""),"",MAX(0,MIN(100,100*(Settings!$G$9-T371)/(Settings!$G$9-Settings!$F$9))))</f>
        <v/>
      </c>
      <c r="AA371" s="18" t="str">
        <f>IF(OR($B371="",J371=""),"",MAX(0,MIN(100,100*(Settings!$G$10-J371)/(Settings!$G$10-Settings!$F$10))))</f>
        <v/>
      </c>
      <c r="AB371" s="18" t="str">
        <f>IF(OR($B371="",K371=""),"",MAX(0,MIN(100,100*(Settings!$G$11-K371)/(Settings!$G$11-Settings!$F$11))))</f>
        <v/>
      </c>
      <c r="AC371" s="18" t="str">
        <f>IF(OR($B371="",U371=""),"",MAX(0,MIN(100,100*(Settings!$G$12-U371)/(Settings!$G$12-Settings!$F$12))))</f>
        <v/>
      </c>
      <c r="AD371" s="18" t="str">
        <f>IF(OR($B371="",V371=""),"",MAX(0,MIN(100,100*(Settings!$G$13-V371)/(Settings!$G$13-Settings!$F$13))))</f>
        <v/>
      </c>
      <c r="AE371" s="17" t="str">
        <f>IF($B371="","",IF((IF(ISNUMBER(W371),Settings!$H$6,0)+IF(ISNUMBER(X371),Settings!$H$7,0)+IF(ISNUMBER(Y371),Settings!$H$8,0)+IF(ISNUMBER(Z371),Settings!$H$9,0)+IF(ISNUMBER(AA371),Settings!$H$10,0)+IF(ISNUMBER(AB371),Settings!$H$11,0)+IF(ISNUMBER(AC371),Settings!$H$12,0)+IF(ISNUMBER(AD371),Settings!$H$13,0))=0,"",ROUND((IF(ISNUMBER(W371),W371*Settings!$H$6,0)+IF(ISNUMBER(X371),X371*Settings!$H$7,0)+IF(ISNUMBER(Y371),Y371*Settings!$H$8,0)+IF(ISNUMBER(Z371),Z371*Settings!$H$9,0)+IF(ISNUMBER(AA371),AA371*Settings!$H$10,0)+IF(ISNUMBER(AB371),AB371*Settings!$H$11,0)+IF(ISNUMBER(AC371),AC371*Settings!$H$12,0)+IF(ISNUMBER(AD371),AD371*Settings!$H$13,0))/(IF(ISNUMBER(W371),Settings!$H$6,0)+IF(ISNUMBER(X371),Settings!$H$7,0)+IF(ISNUMBER(Y371),Settings!$H$8,0)+IF(ISNUMBER(Z371),Settings!$H$9,0)+IF(ISNUMBER(AA371),Settings!$H$10,0)+IF(ISNUMBER(AB371),Settings!$H$11,0)+IF(ISNUMBER(AC371),Settings!$H$12,0)+IF(ISNUMBER(AD371),Settings!$H$13,0)),0)))</f>
        <v/>
      </c>
      <c r="AF371" s="16" t="str">
        <f>IF(AE371="","",IF(AE371&gt;=Settings!$D$18,"Green",IF(AE371&gt;=Settings!$D$19,"Amber","Red")))</f>
        <v/>
      </c>
      <c r="AG371" s="18" t="str">
        <f t="shared" si="40"/>
        <v/>
      </c>
      <c r="AH371" s="19" t="str">
        <f t="shared" si="41"/>
        <v/>
      </c>
      <c r="AI371" s="25"/>
    </row>
    <row r="372" spans="1:35" x14ac:dyDescent="0.2">
      <c r="A372" s="12"/>
      <c r="B372" s="30"/>
      <c r="C372" s="16" t="str">
        <f>IF($B372="","",IFERROR(INDEX(Settings!$D$24:$D$48,MATCH($B372,Settings!$C$24:$C$48,0)),""))</f>
        <v/>
      </c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20" t="str">
        <f t="shared" si="35"/>
        <v/>
      </c>
      <c r="S372" s="21" t="str">
        <f t="shared" si="36"/>
        <v/>
      </c>
      <c r="T372" s="21" t="str">
        <f t="shared" si="37"/>
        <v/>
      </c>
      <c r="U372" s="20" t="str">
        <f t="shared" si="38"/>
        <v/>
      </c>
      <c r="V372" s="20" t="str">
        <f t="shared" si="39"/>
        <v/>
      </c>
      <c r="W372" s="18" t="str">
        <f>IF(OR($B372="",E372=""),"",MAX(0,MIN(100,100*(Settings!$G$6-E372)/(Settings!$G$6-Settings!$F$6))))</f>
        <v/>
      </c>
      <c r="X372" s="18" t="str">
        <f>IF(OR($B372="",R372=""),"",MAX(0,MIN(100,100*(Settings!$G$7-R372)/(Settings!$G$7-Settings!$F$7))))</f>
        <v/>
      </c>
      <c r="Y372" s="18" t="str">
        <f>IF(OR($B372="",S372=""),"",MAX(0,MIN(100,100*(Settings!$G$8-S372)/(Settings!$G$8-Settings!$F$8))))</f>
        <v/>
      </c>
      <c r="Z372" s="18" t="str">
        <f>IF(OR($B372="",T372=""),"",MAX(0,MIN(100,100*(Settings!$G$9-T372)/(Settings!$G$9-Settings!$F$9))))</f>
        <v/>
      </c>
      <c r="AA372" s="18" t="str">
        <f>IF(OR($B372="",J372=""),"",MAX(0,MIN(100,100*(Settings!$G$10-J372)/(Settings!$G$10-Settings!$F$10))))</f>
        <v/>
      </c>
      <c r="AB372" s="18" t="str">
        <f>IF(OR($B372="",K372=""),"",MAX(0,MIN(100,100*(Settings!$G$11-K372)/(Settings!$G$11-Settings!$F$11))))</f>
        <v/>
      </c>
      <c r="AC372" s="18" t="str">
        <f>IF(OR($B372="",U372=""),"",MAX(0,MIN(100,100*(Settings!$G$12-U372)/(Settings!$G$12-Settings!$F$12))))</f>
        <v/>
      </c>
      <c r="AD372" s="18" t="str">
        <f>IF(OR($B372="",V372=""),"",MAX(0,MIN(100,100*(Settings!$G$13-V372)/(Settings!$G$13-Settings!$F$13))))</f>
        <v/>
      </c>
      <c r="AE372" s="17" t="str">
        <f>IF($B372="","",IF((IF(ISNUMBER(W372),Settings!$H$6,0)+IF(ISNUMBER(X372),Settings!$H$7,0)+IF(ISNUMBER(Y372),Settings!$H$8,0)+IF(ISNUMBER(Z372),Settings!$H$9,0)+IF(ISNUMBER(AA372),Settings!$H$10,0)+IF(ISNUMBER(AB372),Settings!$H$11,0)+IF(ISNUMBER(AC372),Settings!$H$12,0)+IF(ISNUMBER(AD372),Settings!$H$13,0))=0,"",ROUND((IF(ISNUMBER(W372),W372*Settings!$H$6,0)+IF(ISNUMBER(X372),X372*Settings!$H$7,0)+IF(ISNUMBER(Y372),Y372*Settings!$H$8,0)+IF(ISNUMBER(Z372),Z372*Settings!$H$9,0)+IF(ISNUMBER(AA372),AA372*Settings!$H$10,0)+IF(ISNUMBER(AB372),AB372*Settings!$H$11,0)+IF(ISNUMBER(AC372),AC372*Settings!$H$12,0)+IF(ISNUMBER(AD372),AD372*Settings!$H$13,0))/(IF(ISNUMBER(W372),Settings!$H$6,0)+IF(ISNUMBER(X372),Settings!$H$7,0)+IF(ISNUMBER(Y372),Settings!$H$8,0)+IF(ISNUMBER(Z372),Settings!$H$9,0)+IF(ISNUMBER(AA372),Settings!$H$10,0)+IF(ISNUMBER(AB372),Settings!$H$11,0)+IF(ISNUMBER(AC372),Settings!$H$12,0)+IF(ISNUMBER(AD372),Settings!$H$13,0)),0)))</f>
        <v/>
      </c>
      <c r="AF372" s="16" t="str">
        <f>IF(AE372="","",IF(AE372&gt;=Settings!$D$18,"Green",IF(AE372&gt;=Settings!$D$19,"Amber","Red")))</f>
        <v/>
      </c>
      <c r="AG372" s="18" t="str">
        <f t="shared" si="40"/>
        <v/>
      </c>
      <c r="AH372" s="19" t="str">
        <f t="shared" si="41"/>
        <v/>
      </c>
      <c r="AI372" s="25"/>
    </row>
    <row r="373" spans="1:35" x14ac:dyDescent="0.2">
      <c r="A373" s="12"/>
      <c r="B373" s="30"/>
      <c r="C373" s="16" t="str">
        <f>IF($B373="","",IFERROR(INDEX(Settings!$D$24:$D$48,MATCH($B373,Settings!$C$24:$C$48,0)),""))</f>
        <v/>
      </c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20" t="str">
        <f t="shared" si="35"/>
        <v/>
      </c>
      <c r="S373" s="21" t="str">
        <f t="shared" si="36"/>
        <v/>
      </c>
      <c r="T373" s="21" t="str">
        <f t="shared" si="37"/>
        <v/>
      </c>
      <c r="U373" s="20" t="str">
        <f t="shared" si="38"/>
        <v/>
      </c>
      <c r="V373" s="20" t="str">
        <f t="shared" si="39"/>
        <v/>
      </c>
      <c r="W373" s="18" t="str">
        <f>IF(OR($B373="",E373=""),"",MAX(0,MIN(100,100*(Settings!$G$6-E373)/(Settings!$G$6-Settings!$F$6))))</f>
        <v/>
      </c>
      <c r="X373" s="18" t="str">
        <f>IF(OR($B373="",R373=""),"",MAX(0,MIN(100,100*(Settings!$G$7-R373)/(Settings!$G$7-Settings!$F$7))))</f>
        <v/>
      </c>
      <c r="Y373" s="18" t="str">
        <f>IF(OR($B373="",S373=""),"",MAX(0,MIN(100,100*(Settings!$G$8-S373)/(Settings!$G$8-Settings!$F$8))))</f>
        <v/>
      </c>
      <c r="Z373" s="18" t="str">
        <f>IF(OR($B373="",T373=""),"",MAX(0,MIN(100,100*(Settings!$G$9-T373)/(Settings!$G$9-Settings!$F$9))))</f>
        <v/>
      </c>
      <c r="AA373" s="18" t="str">
        <f>IF(OR($B373="",J373=""),"",MAX(0,MIN(100,100*(Settings!$G$10-J373)/(Settings!$G$10-Settings!$F$10))))</f>
        <v/>
      </c>
      <c r="AB373" s="18" t="str">
        <f>IF(OR($B373="",K373=""),"",MAX(0,MIN(100,100*(Settings!$G$11-K373)/(Settings!$G$11-Settings!$F$11))))</f>
        <v/>
      </c>
      <c r="AC373" s="18" t="str">
        <f>IF(OR($B373="",U373=""),"",MAX(0,MIN(100,100*(Settings!$G$12-U373)/(Settings!$G$12-Settings!$F$12))))</f>
        <v/>
      </c>
      <c r="AD373" s="18" t="str">
        <f>IF(OR($B373="",V373=""),"",MAX(0,MIN(100,100*(Settings!$G$13-V373)/(Settings!$G$13-Settings!$F$13))))</f>
        <v/>
      </c>
      <c r="AE373" s="17" t="str">
        <f>IF($B373="","",IF((IF(ISNUMBER(W373),Settings!$H$6,0)+IF(ISNUMBER(X373),Settings!$H$7,0)+IF(ISNUMBER(Y373),Settings!$H$8,0)+IF(ISNUMBER(Z373),Settings!$H$9,0)+IF(ISNUMBER(AA373),Settings!$H$10,0)+IF(ISNUMBER(AB373),Settings!$H$11,0)+IF(ISNUMBER(AC373),Settings!$H$12,0)+IF(ISNUMBER(AD373),Settings!$H$13,0))=0,"",ROUND((IF(ISNUMBER(W373),W373*Settings!$H$6,0)+IF(ISNUMBER(X373),X373*Settings!$H$7,0)+IF(ISNUMBER(Y373),Y373*Settings!$H$8,0)+IF(ISNUMBER(Z373),Z373*Settings!$H$9,0)+IF(ISNUMBER(AA373),AA373*Settings!$H$10,0)+IF(ISNUMBER(AB373),AB373*Settings!$H$11,0)+IF(ISNUMBER(AC373),AC373*Settings!$H$12,0)+IF(ISNUMBER(AD373),AD373*Settings!$H$13,0))/(IF(ISNUMBER(W373),Settings!$H$6,0)+IF(ISNUMBER(X373),Settings!$H$7,0)+IF(ISNUMBER(Y373),Settings!$H$8,0)+IF(ISNUMBER(Z373),Settings!$H$9,0)+IF(ISNUMBER(AA373),Settings!$H$10,0)+IF(ISNUMBER(AB373),Settings!$H$11,0)+IF(ISNUMBER(AC373),Settings!$H$12,0)+IF(ISNUMBER(AD373),Settings!$H$13,0)),0)))</f>
        <v/>
      </c>
      <c r="AF373" s="16" t="str">
        <f>IF(AE373="","",IF(AE373&gt;=Settings!$D$18,"Green",IF(AE373&gt;=Settings!$D$19,"Amber","Red")))</f>
        <v/>
      </c>
      <c r="AG373" s="18" t="str">
        <f t="shared" si="40"/>
        <v/>
      </c>
      <c r="AH373" s="19" t="str">
        <f t="shared" si="41"/>
        <v/>
      </c>
      <c r="AI373" s="25"/>
    </row>
    <row r="374" spans="1:35" x14ac:dyDescent="0.2">
      <c r="A374" s="12"/>
      <c r="B374" s="30"/>
      <c r="C374" s="16" t="str">
        <f>IF($B374="","",IFERROR(INDEX(Settings!$D$24:$D$48,MATCH($B374,Settings!$C$24:$C$48,0)),""))</f>
        <v/>
      </c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20" t="str">
        <f t="shared" si="35"/>
        <v/>
      </c>
      <c r="S374" s="21" t="str">
        <f t="shared" si="36"/>
        <v/>
      </c>
      <c r="T374" s="21" t="str">
        <f t="shared" si="37"/>
        <v/>
      </c>
      <c r="U374" s="20" t="str">
        <f t="shared" si="38"/>
        <v/>
      </c>
      <c r="V374" s="20" t="str">
        <f t="shared" si="39"/>
        <v/>
      </c>
      <c r="W374" s="18" t="str">
        <f>IF(OR($B374="",E374=""),"",MAX(0,MIN(100,100*(Settings!$G$6-E374)/(Settings!$G$6-Settings!$F$6))))</f>
        <v/>
      </c>
      <c r="X374" s="18" t="str">
        <f>IF(OR($B374="",R374=""),"",MAX(0,MIN(100,100*(Settings!$G$7-R374)/(Settings!$G$7-Settings!$F$7))))</f>
        <v/>
      </c>
      <c r="Y374" s="18" t="str">
        <f>IF(OR($B374="",S374=""),"",MAX(0,MIN(100,100*(Settings!$G$8-S374)/(Settings!$G$8-Settings!$F$8))))</f>
        <v/>
      </c>
      <c r="Z374" s="18" t="str">
        <f>IF(OR($B374="",T374=""),"",MAX(0,MIN(100,100*(Settings!$G$9-T374)/(Settings!$G$9-Settings!$F$9))))</f>
        <v/>
      </c>
      <c r="AA374" s="18" t="str">
        <f>IF(OR($B374="",J374=""),"",MAX(0,MIN(100,100*(Settings!$G$10-J374)/(Settings!$G$10-Settings!$F$10))))</f>
        <v/>
      </c>
      <c r="AB374" s="18" t="str">
        <f>IF(OR($B374="",K374=""),"",MAX(0,MIN(100,100*(Settings!$G$11-K374)/(Settings!$G$11-Settings!$F$11))))</f>
        <v/>
      </c>
      <c r="AC374" s="18" t="str">
        <f>IF(OR($B374="",U374=""),"",MAX(0,MIN(100,100*(Settings!$G$12-U374)/(Settings!$G$12-Settings!$F$12))))</f>
        <v/>
      </c>
      <c r="AD374" s="18" t="str">
        <f>IF(OR($B374="",V374=""),"",MAX(0,MIN(100,100*(Settings!$G$13-V374)/(Settings!$G$13-Settings!$F$13))))</f>
        <v/>
      </c>
      <c r="AE374" s="17" t="str">
        <f>IF($B374="","",IF((IF(ISNUMBER(W374),Settings!$H$6,0)+IF(ISNUMBER(X374),Settings!$H$7,0)+IF(ISNUMBER(Y374),Settings!$H$8,0)+IF(ISNUMBER(Z374),Settings!$H$9,0)+IF(ISNUMBER(AA374),Settings!$H$10,0)+IF(ISNUMBER(AB374),Settings!$H$11,0)+IF(ISNUMBER(AC374),Settings!$H$12,0)+IF(ISNUMBER(AD374),Settings!$H$13,0))=0,"",ROUND((IF(ISNUMBER(W374),W374*Settings!$H$6,0)+IF(ISNUMBER(X374),X374*Settings!$H$7,0)+IF(ISNUMBER(Y374),Y374*Settings!$H$8,0)+IF(ISNUMBER(Z374),Z374*Settings!$H$9,0)+IF(ISNUMBER(AA374),AA374*Settings!$H$10,0)+IF(ISNUMBER(AB374),AB374*Settings!$H$11,0)+IF(ISNUMBER(AC374),AC374*Settings!$H$12,0)+IF(ISNUMBER(AD374),AD374*Settings!$H$13,0))/(IF(ISNUMBER(W374),Settings!$H$6,0)+IF(ISNUMBER(X374),Settings!$H$7,0)+IF(ISNUMBER(Y374),Settings!$H$8,0)+IF(ISNUMBER(Z374),Settings!$H$9,0)+IF(ISNUMBER(AA374),Settings!$H$10,0)+IF(ISNUMBER(AB374),Settings!$H$11,0)+IF(ISNUMBER(AC374),Settings!$H$12,0)+IF(ISNUMBER(AD374),Settings!$H$13,0)),0)))</f>
        <v/>
      </c>
      <c r="AF374" s="16" t="str">
        <f>IF(AE374="","",IF(AE374&gt;=Settings!$D$18,"Green",IF(AE374&gt;=Settings!$D$19,"Amber","Red")))</f>
        <v/>
      </c>
      <c r="AG374" s="18" t="str">
        <f t="shared" si="40"/>
        <v/>
      </c>
      <c r="AH374" s="19" t="str">
        <f t="shared" si="41"/>
        <v/>
      </c>
      <c r="AI374" s="25"/>
    </row>
    <row r="375" spans="1:35" x14ac:dyDescent="0.2">
      <c r="A375" s="12"/>
      <c r="B375" s="30"/>
      <c r="C375" s="16" t="str">
        <f>IF($B375="","",IFERROR(INDEX(Settings!$D$24:$D$48,MATCH($B375,Settings!$C$24:$C$48,0)),""))</f>
        <v/>
      </c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20" t="str">
        <f t="shared" si="35"/>
        <v/>
      </c>
      <c r="S375" s="21" t="str">
        <f t="shared" si="36"/>
        <v/>
      </c>
      <c r="T375" s="21" t="str">
        <f t="shared" si="37"/>
        <v/>
      </c>
      <c r="U375" s="20" t="str">
        <f t="shared" si="38"/>
        <v/>
      </c>
      <c r="V375" s="20" t="str">
        <f t="shared" si="39"/>
        <v/>
      </c>
      <c r="W375" s="18" t="str">
        <f>IF(OR($B375="",E375=""),"",MAX(0,MIN(100,100*(Settings!$G$6-E375)/(Settings!$G$6-Settings!$F$6))))</f>
        <v/>
      </c>
      <c r="X375" s="18" t="str">
        <f>IF(OR($B375="",R375=""),"",MAX(0,MIN(100,100*(Settings!$G$7-R375)/(Settings!$G$7-Settings!$F$7))))</f>
        <v/>
      </c>
      <c r="Y375" s="18" t="str">
        <f>IF(OR($B375="",S375=""),"",MAX(0,MIN(100,100*(Settings!$G$8-S375)/(Settings!$G$8-Settings!$F$8))))</f>
        <v/>
      </c>
      <c r="Z375" s="18" t="str">
        <f>IF(OR($B375="",T375=""),"",MAX(0,MIN(100,100*(Settings!$G$9-T375)/(Settings!$G$9-Settings!$F$9))))</f>
        <v/>
      </c>
      <c r="AA375" s="18" t="str">
        <f>IF(OR($B375="",J375=""),"",MAX(0,MIN(100,100*(Settings!$G$10-J375)/(Settings!$G$10-Settings!$F$10))))</f>
        <v/>
      </c>
      <c r="AB375" s="18" t="str">
        <f>IF(OR($B375="",K375=""),"",MAX(0,MIN(100,100*(Settings!$G$11-K375)/(Settings!$G$11-Settings!$F$11))))</f>
        <v/>
      </c>
      <c r="AC375" s="18" t="str">
        <f>IF(OR($B375="",U375=""),"",MAX(0,MIN(100,100*(Settings!$G$12-U375)/(Settings!$G$12-Settings!$F$12))))</f>
        <v/>
      </c>
      <c r="AD375" s="18" t="str">
        <f>IF(OR($B375="",V375=""),"",MAX(0,MIN(100,100*(Settings!$G$13-V375)/(Settings!$G$13-Settings!$F$13))))</f>
        <v/>
      </c>
      <c r="AE375" s="17" t="str">
        <f>IF($B375="","",IF((IF(ISNUMBER(W375),Settings!$H$6,0)+IF(ISNUMBER(X375),Settings!$H$7,0)+IF(ISNUMBER(Y375),Settings!$H$8,0)+IF(ISNUMBER(Z375),Settings!$H$9,0)+IF(ISNUMBER(AA375),Settings!$H$10,0)+IF(ISNUMBER(AB375),Settings!$H$11,0)+IF(ISNUMBER(AC375),Settings!$H$12,0)+IF(ISNUMBER(AD375),Settings!$H$13,0))=0,"",ROUND((IF(ISNUMBER(W375),W375*Settings!$H$6,0)+IF(ISNUMBER(X375),X375*Settings!$H$7,0)+IF(ISNUMBER(Y375),Y375*Settings!$H$8,0)+IF(ISNUMBER(Z375),Z375*Settings!$H$9,0)+IF(ISNUMBER(AA375),AA375*Settings!$H$10,0)+IF(ISNUMBER(AB375),AB375*Settings!$H$11,0)+IF(ISNUMBER(AC375),AC375*Settings!$H$12,0)+IF(ISNUMBER(AD375),AD375*Settings!$H$13,0))/(IF(ISNUMBER(W375),Settings!$H$6,0)+IF(ISNUMBER(X375),Settings!$H$7,0)+IF(ISNUMBER(Y375),Settings!$H$8,0)+IF(ISNUMBER(Z375),Settings!$H$9,0)+IF(ISNUMBER(AA375),Settings!$H$10,0)+IF(ISNUMBER(AB375),Settings!$H$11,0)+IF(ISNUMBER(AC375),Settings!$H$12,0)+IF(ISNUMBER(AD375),Settings!$H$13,0)),0)))</f>
        <v/>
      </c>
      <c r="AF375" s="16" t="str">
        <f>IF(AE375="","",IF(AE375&gt;=Settings!$D$18,"Green",IF(AE375&gt;=Settings!$D$19,"Amber","Red")))</f>
        <v/>
      </c>
      <c r="AG375" s="18" t="str">
        <f t="shared" si="40"/>
        <v/>
      </c>
      <c r="AH375" s="19" t="str">
        <f t="shared" si="41"/>
        <v/>
      </c>
      <c r="AI375" s="25"/>
    </row>
    <row r="376" spans="1:35" x14ac:dyDescent="0.2">
      <c r="A376" s="12"/>
      <c r="B376" s="30"/>
      <c r="C376" s="16" t="str">
        <f>IF($B376="","",IFERROR(INDEX(Settings!$D$24:$D$48,MATCH($B376,Settings!$C$24:$C$48,0)),""))</f>
        <v/>
      </c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20" t="str">
        <f t="shared" si="35"/>
        <v/>
      </c>
      <c r="S376" s="21" t="str">
        <f t="shared" si="36"/>
        <v/>
      </c>
      <c r="T376" s="21" t="str">
        <f t="shared" si="37"/>
        <v/>
      </c>
      <c r="U376" s="20" t="str">
        <f t="shared" si="38"/>
        <v/>
      </c>
      <c r="V376" s="20" t="str">
        <f t="shared" si="39"/>
        <v/>
      </c>
      <c r="W376" s="18" t="str">
        <f>IF(OR($B376="",E376=""),"",MAX(0,MIN(100,100*(Settings!$G$6-E376)/(Settings!$G$6-Settings!$F$6))))</f>
        <v/>
      </c>
      <c r="X376" s="18" t="str">
        <f>IF(OR($B376="",R376=""),"",MAX(0,MIN(100,100*(Settings!$G$7-R376)/(Settings!$G$7-Settings!$F$7))))</f>
        <v/>
      </c>
      <c r="Y376" s="18" t="str">
        <f>IF(OR($B376="",S376=""),"",MAX(0,MIN(100,100*(Settings!$G$8-S376)/(Settings!$G$8-Settings!$F$8))))</f>
        <v/>
      </c>
      <c r="Z376" s="18" t="str">
        <f>IF(OR($B376="",T376=""),"",MAX(0,MIN(100,100*(Settings!$G$9-T376)/(Settings!$G$9-Settings!$F$9))))</f>
        <v/>
      </c>
      <c r="AA376" s="18" t="str">
        <f>IF(OR($B376="",J376=""),"",MAX(0,MIN(100,100*(Settings!$G$10-J376)/(Settings!$G$10-Settings!$F$10))))</f>
        <v/>
      </c>
      <c r="AB376" s="18" t="str">
        <f>IF(OR($B376="",K376=""),"",MAX(0,MIN(100,100*(Settings!$G$11-K376)/(Settings!$G$11-Settings!$F$11))))</f>
        <v/>
      </c>
      <c r="AC376" s="18" t="str">
        <f>IF(OR($B376="",U376=""),"",MAX(0,MIN(100,100*(Settings!$G$12-U376)/(Settings!$G$12-Settings!$F$12))))</f>
        <v/>
      </c>
      <c r="AD376" s="18" t="str">
        <f>IF(OR($B376="",V376=""),"",MAX(0,MIN(100,100*(Settings!$G$13-V376)/(Settings!$G$13-Settings!$F$13))))</f>
        <v/>
      </c>
      <c r="AE376" s="17" t="str">
        <f>IF($B376="","",IF((IF(ISNUMBER(W376),Settings!$H$6,0)+IF(ISNUMBER(X376),Settings!$H$7,0)+IF(ISNUMBER(Y376),Settings!$H$8,0)+IF(ISNUMBER(Z376),Settings!$H$9,0)+IF(ISNUMBER(AA376),Settings!$H$10,0)+IF(ISNUMBER(AB376),Settings!$H$11,0)+IF(ISNUMBER(AC376),Settings!$H$12,0)+IF(ISNUMBER(AD376),Settings!$H$13,0))=0,"",ROUND((IF(ISNUMBER(W376),W376*Settings!$H$6,0)+IF(ISNUMBER(X376),X376*Settings!$H$7,0)+IF(ISNUMBER(Y376),Y376*Settings!$H$8,0)+IF(ISNUMBER(Z376),Z376*Settings!$H$9,0)+IF(ISNUMBER(AA376),AA376*Settings!$H$10,0)+IF(ISNUMBER(AB376),AB376*Settings!$H$11,0)+IF(ISNUMBER(AC376),AC376*Settings!$H$12,0)+IF(ISNUMBER(AD376),AD376*Settings!$H$13,0))/(IF(ISNUMBER(W376),Settings!$H$6,0)+IF(ISNUMBER(X376),Settings!$H$7,0)+IF(ISNUMBER(Y376),Settings!$H$8,0)+IF(ISNUMBER(Z376),Settings!$H$9,0)+IF(ISNUMBER(AA376),Settings!$H$10,0)+IF(ISNUMBER(AB376),Settings!$H$11,0)+IF(ISNUMBER(AC376),Settings!$H$12,0)+IF(ISNUMBER(AD376),Settings!$H$13,0)),0)))</f>
        <v/>
      </c>
      <c r="AF376" s="16" t="str">
        <f>IF(AE376="","",IF(AE376&gt;=Settings!$D$18,"Green",IF(AE376&gt;=Settings!$D$19,"Amber","Red")))</f>
        <v/>
      </c>
      <c r="AG376" s="18" t="str">
        <f t="shared" si="40"/>
        <v/>
      </c>
      <c r="AH376" s="19" t="str">
        <f t="shared" si="41"/>
        <v/>
      </c>
      <c r="AI376" s="25"/>
    </row>
    <row r="377" spans="1:35" x14ac:dyDescent="0.2">
      <c r="A377" s="12"/>
      <c r="B377" s="30"/>
      <c r="C377" s="16" t="str">
        <f>IF($B377="","",IFERROR(INDEX(Settings!$D$24:$D$48,MATCH($B377,Settings!$C$24:$C$48,0)),""))</f>
        <v/>
      </c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20" t="str">
        <f t="shared" si="35"/>
        <v/>
      </c>
      <c r="S377" s="21" t="str">
        <f t="shared" si="36"/>
        <v/>
      </c>
      <c r="T377" s="21" t="str">
        <f t="shared" si="37"/>
        <v/>
      </c>
      <c r="U377" s="20" t="str">
        <f t="shared" si="38"/>
        <v/>
      </c>
      <c r="V377" s="20" t="str">
        <f t="shared" si="39"/>
        <v/>
      </c>
      <c r="W377" s="18" t="str">
        <f>IF(OR($B377="",E377=""),"",MAX(0,MIN(100,100*(Settings!$G$6-E377)/(Settings!$G$6-Settings!$F$6))))</f>
        <v/>
      </c>
      <c r="X377" s="18" t="str">
        <f>IF(OR($B377="",R377=""),"",MAX(0,MIN(100,100*(Settings!$G$7-R377)/(Settings!$G$7-Settings!$F$7))))</f>
        <v/>
      </c>
      <c r="Y377" s="18" t="str">
        <f>IF(OR($B377="",S377=""),"",MAX(0,MIN(100,100*(Settings!$G$8-S377)/(Settings!$G$8-Settings!$F$8))))</f>
        <v/>
      </c>
      <c r="Z377" s="18" t="str">
        <f>IF(OR($B377="",T377=""),"",MAX(0,MIN(100,100*(Settings!$G$9-T377)/(Settings!$G$9-Settings!$F$9))))</f>
        <v/>
      </c>
      <c r="AA377" s="18" t="str">
        <f>IF(OR($B377="",J377=""),"",MAX(0,MIN(100,100*(Settings!$G$10-J377)/(Settings!$G$10-Settings!$F$10))))</f>
        <v/>
      </c>
      <c r="AB377" s="18" t="str">
        <f>IF(OR($B377="",K377=""),"",MAX(0,MIN(100,100*(Settings!$G$11-K377)/(Settings!$G$11-Settings!$F$11))))</f>
        <v/>
      </c>
      <c r="AC377" s="18" t="str">
        <f>IF(OR($B377="",U377=""),"",MAX(0,MIN(100,100*(Settings!$G$12-U377)/(Settings!$G$12-Settings!$F$12))))</f>
        <v/>
      </c>
      <c r="AD377" s="18" t="str">
        <f>IF(OR($B377="",V377=""),"",MAX(0,MIN(100,100*(Settings!$G$13-V377)/(Settings!$G$13-Settings!$F$13))))</f>
        <v/>
      </c>
      <c r="AE377" s="17" t="str">
        <f>IF($B377="","",IF((IF(ISNUMBER(W377),Settings!$H$6,0)+IF(ISNUMBER(X377),Settings!$H$7,0)+IF(ISNUMBER(Y377),Settings!$H$8,0)+IF(ISNUMBER(Z377),Settings!$H$9,0)+IF(ISNUMBER(AA377),Settings!$H$10,0)+IF(ISNUMBER(AB377),Settings!$H$11,0)+IF(ISNUMBER(AC377),Settings!$H$12,0)+IF(ISNUMBER(AD377),Settings!$H$13,0))=0,"",ROUND((IF(ISNUMBER(W377),W377*Settings!$H$6,0)+IF(ISNUMBER(X377),X377*Settings!$H$7,0)+IF(ISNUMBER(Y377),Y377*Settings!$H$8,0)+IF(ISNUMBER(Z377),Z377*Settings!$H$9,0)+IF(ISNUMBER(AA377),AA377*Settings!$H$10,0)+IF(ISNUMBER(AB377),AB377*Settings!$H$11,0)+IF(ISNUMBER(AC377),AC377*Settings!$H$12,0)+IF(ISNUMBER(AD377),AD377*Settings!$H$13,0))/(IF(ISNUMBER(W377),Settings!$H$6,0)+IF(ISNUMBER(X377),Settings!$H$7,0)+IF(ISNUMBER(Y377),Settings!$H$8,0)+IF(ISNUMBER(Z377),Settings!$H$9,0)+IF(ISNUMBER(AA377),Settings!$H$10,0)+IF(ISNUMBER(AB377),Settings!$H$11,0)+IF(ISNUMBER(AC377),Settings!$H$12,0)+IF(ISNUMBER(AD377),Settings!$H$13,0)),0)))</f>
        <v/>
      </c>
      <c r="AF377" s="16" t="str">
        <f>IF(AE377="","",IF(AE377&gt;=Settings!$D$18,"Green",IF(AE377&gt;=Settings!$D$19,"Amber","Red")))</f>
        <v/>
      </c>
      <c r="AG377" s="18" t="str">
        <f t="shared" si="40"/>
        <v/>
      </c>
      <c r="AH377" s="19" t="str">
        <f t="shared" si="41"/>
        <v/>
      </c>
      <c r="AI377" s="25"/>
    </row>
    <row r="378" spans="1:35" x14ac:dyDescent="0.2">
      <c r="A378" s="12"/>
      <c r="B378" s="30"/>
      <c r="C378" s="16" t="str">
        <f>IF($B378="","",IFERROR(INDEX(Settings!$D$24:$D$48,MATCH($B378,Settings!$C$24:$C$48,0)),""))</f>
        <v/>
      </c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20" t="str">
        <f t="shared" si="35"/>
        <v/>
      </c>
      <c r="S378" s="21" t="str">
        <f t="shared" si="36"/>
        <v/>
      </c>
      <c r="T378" s="21" t="str">
        <f t="shared" si="37"/>
        <v/>
      </c>
      <c r="U378" s="20" t="str">
        <f t="shared" si="38"/>
        <v/>
      </c>
      <c r="V378" s="20" t="str">
        <f t="shared" si="39"/>
        <v/>
      </c>
      <c r="W378" s="18" t="str">
        <f>IF(OR($B378="",E378=""),"",MAX(0,MIN(100,100*(Settings!$G$6-E378)/(Settings!$G$6-Settings!$F$6))))</f>
        <v/>
      </c>
      <c r="X378" s="18" t="str">
        <f>IF(OR($B378="",R378=""),"",MAX(0,MIN(100,100*(Settings!$G$7-R378)/(Settings!$G$7-Settings!$F$7))))</f>
        <v/>
      </c>
      <c r="Y378" s="18" t="str">
        <f>IF(OR($B378="",S378=""),"",MAX(0,MIN(100,100*(Settings!$G$8-S378)/(Settings!$G$8-Settings!$F$8))))</f>
        <v/>
      </c>
      <c r="Z378" s="18" t="str">
        <f>IF(OR($B378="",T378=""),"",MAX(0,MIN(100,100*(Settings!$G$9-T378)/(Settings!$G$9-Settings!$F$9))))</f>
        <v/>
      </c>
      <c r="AA378" s="18" t="str">
        <f>IF(OR($B378="",J378=""),"",MAX(0,MIN(100,100*(Settings!$G$10-J378)/(Settings!$G$10-Settings!$F$10))))</f>
        <v/>
      </c>
      <c r="AB378" s="18" t="str">
        <f>IF(OR($B378="",K378=""),"",MAX(0,MIN(100,100*(Settings!$G$11-K378)/(Settings!$G$11-Settings!$F$11))))</f>
        <v/>
      </c>
      <c r="AC378" s="18" t="str">
        <f>IF(OR($B378="",U378=""),"",MAX(0,MIN(100,100*(Settings!$G$12-U378)/(Settings!$G$12-Settings!$F$12))))</f>
        <v/>
      </c>
      <c r="AD378" s="18" t="str">
        <f>IF(OR($B378="",V378=""),"",MAX(0,MIN(100,100*(Settings!$G$13-V378)/(Settings!$G$13-Settings!$F$13))))</f>
        <v/>
      </c>
      <c r="AE378" s="17" t="str">
        <f>IF($B378="","",IF((IF(ISNUMBER(W378),Settings!$H$6,0)+IF(ISNUMBER(X378),Settings!$H$7,0)+IF(ISNUMBER(Y378),Settings!$H$8,0)+IF(ISNUMBER(Z378),Settings!$H$9,0)+IF(ISNUMBER(AA378),Settings!$H$10,0)+IF(ISNUMBER(AB378),Settings!$H$11,0)+IF(ISNUMBER(AC378),Settings!$H$12,0)+IF(ISNUMBER(AD378),Settings!$H$13,0))=0,"",ROUND((IF(ISNUMBER(W378),W378*Settings!$H$6,0)+IF(ISNUMBER(X378),X378*Settings!$H$7,0)+IF(ISNUMBER(Y378),Y378*Settings!$H$8,0)+IF(ISNUMBER(Z378),Z378*Settings!$H$9,0)+IF(ISNUMBER(AA378),AA378*Settings!$H$10,0)+IF(ISNUMBER(AB378),AB378*Settings!$H$11,0)+IF(ISNUMBER(AC378),AC378*Settings!$H$12,0)+IF(ISNUMBER(AD378),AD378*Settings!$H$13,0))/(IF(ISNUMBER(W378),Settings!$H$6,0)+IF(ISNUMBER(X378),Settings!$H$7,0)+IF(ISNUMBER(Y378),Settings!$H$8,0)+IF(ISNUMBER(Z378),Settings!$H$9,0)+IF(ISNUMBER(AA378),Settings!$H$10,0)+IF(ISNUMBER(AB378),Settings!$H$11,0)+IF(ISNUMBER(AC378),Settings!$H$12,0)+IF(ISNUMBER(AD378),Settings!$H$13,0)),0)))</f>
        <v/>
      </c>
      <c r="AF378" s="16" t="str">
        <f>IF(AE378="","",IF(AE378&gt;=Settings!$D$18,"Green",IF(AE378&gt;=Settings!$D$19,"Amber","Red")))</f>
        <v/>
      </c>
      <c r="AG378" s="18" t="str">
        <f t="shared" si="40"/>
        <v/>
      </c>
      <c r="AH378" s="19" t="str">
        <f t="shared" si="41"/>
        <v/>
      </c>
      <c r="AI378" s="25"/>
    </row>
    <row r="379" spans="1:35" x14ac:dyDescent="0.2">
      <c r="A379" s="12"/>
      <c r="B379" s="30"/>
      <c r="C379" s="16" t="str">
        <f>IF($B379="","",IFERROR(INDEX(Settings!$D$24:$D$48,MATCH($B379,Settings!$C$24:$C$48,0)),""))</f>
        <v/>
      </c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20" t="str">
        <f t="shared" si="35"/>
        <v/>
      </c>
      <c r="S379" s="21" t="str">
        <f t="shared" si="36"/>
        <v/>
      </c>
      <c r="T379" s="21" t="str">
        <f t="shared" si="37"/>
        <v/>
      </c>
      <c r="U379" s="20" t="str">
        <f t="shared" si="38"/>
        <v/>
      </c>
      <c r="V379" s="20" t="str">
        <f t="shared" si="39"/>
        <v/>
      </c>
      <c r="W379" s="18" t="str">
        <f>IF(OR($B379="",E379=""),"",MAX(0,MIN(100,100*(Settings!$G$6-E379)/(Settings!$G$6-Settings!$F$6))))</f>
        <v/>
      </c>
      <c r="X379" s="18" t="str">
        <f>IF(OR($B379="",R379=""),"",MAX(0,MIN(100,100*(Settings!$G$7-R379)/(Settings!$G$7-Settings!$F$7))))</f>
        <v/>
      </c>
      <c r="Y379" s="18" t="str">
        <f>IF(OR($B379="",S379=""),"",MAX(0,MIN(100,100*(Settings!$G$8-S379)/(Settings!$G$8-Settings!$F$8))))</f>
        <v/>
      </c>
      <c r="Z379" s="18" t="str">
        <f>IF(OR($B379="",T379=""),"",MAX(0,MIN(100,100*(Settings!$G$9-T379)/(Settings!$G$9-Settings!$F$9))))</f>
        <v/>
      </c>
      <c r="AA379" s="18" t="str">
        <f>IF(OR($B379="",J379=""),"",MAX(0,MIN(100,100*(Settings!$G$10-J379)/(Settings!$G$10-Settings!$F$10))))</f>
        <v/>
      </c>
      <c r="AB379" s="18" t="str">
        <f>IF(OR($B379="",K379=""),"",MAX(0,MIN(100,100*(Settings!$G$11-K379)/(Settings!$G$11-Settings!$F$11))))</f>
        <v/>
      </c>
      <c r="AC379" s="18" t="str">
        <f>IF(OR($B379="",U379=""),"",MAX(0,MIN(100,100*(Settings!$G$12-U379)/(Settings!$G$12-Settings!$F$12))))</f>
        <v/>
      </c>
      <c r="AD379" s="18" t="str">
        <f>IF(OR($B379="",V379=""),"",MAX(0,MIN(100,100*(Settings!$G$13-V379)/(Settings!$G$13-Settings!$F$13))))</f>
        <v/>
      </c>
      <c r="AE379" s="17" t="str">
        <f>IF($B379="","",IF((IF(ISNUMBER(W379),Settings!$H$6,0)+IF(ISNUMBER(X379),Settings!$H$7,0)+IF(ISNUMBER(Y379),Settings!$H$8,0)+IF(ISNUMBER(Z379),Settings!$H$9,0)+IF(ISNUMBER(AA379),Settings!$H$10,0)+IF(ISNUMBER(AB379),Settings!$H$11,0)+IF(ISNUMBER(AC379),Settings!$H$12,0)+IF(ISNUMBER(AD379),Settings!$H$13,0))=0,"",ROUND((IF(ISNUMBER(W379),W379*Settings!$H$6,0)+IF(ISNUMBER(X379),X379*Settings!$H$7,0)+IF(ISNUMBER(Y379),Y379*Settings!$H$8,0)+IF(ISNUMBER(Z379),Z379*Settings!$H$9,0)+IF(ISNUMBER(AA379),AA379*Settings!$H$10,0)+IF(ISNUMBER(AB379),AB379*Settings!$H$11,0)+IF(ISNUMBER(AC379),AC379*Settings!$H$12,0)+IF(ISNUMBER(AD379),AD379*Settings!$H$13,0))/(IF(ISNUMBER(W379),Settings!$H$6,0)+IF(ISNUMBER(X379),Settings!$H$7,0)+IF(ISNUMBER(Y379),Settings!$H$8,0)+IF(ISNUMBER(Z379),Settings!$H$9,0)+IF(ISNUMBER(AA379),Settings!$H$10,0)+IF(ISNUMBER(AB379),Settings!$H$11,0)+IF(ISNUMBER(AC379),Settings!$H$12,0)+IF(ISNUMBER(AD379),Settings!$H$13,0)),0)))</f>
        <v/>
      </c>
      <c r="AF379" s="16" t="str">
        <f>IF(AE379="","",IF(AE379&gt;=Settings!$D$18,"Green",IF(AE379&gt;=Settings!$D$19,"Amber","Red")))</f>
        <v/>
      </c>
      <c r="AG379" s="18" t="str">
        <f t="shared" si="40"/>
        <v/>
      </c>
      <c r="AH379" s="19" t="str">
        <f t="shared" si="41"/>
        <v/>
      </c>
      <c r="AI379" s="25"/>
    </row>
    <row r="380" spans="1:35" x14ac:dyDescent="0.2">
      <c r="A380" s="12"/>
      <c r="B380" s="30"/>
      <c r="C380" s="16" t="str">
        <f>IF($B380="","",IFERROR(INDEX(Settings!$D$24:$D$48,MATCH($B380,Settings!$C$24:$C$48,0)),""))</f>
        <v/>
      </c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20" t="str">
        <f t="shared" si="35"/>
        <v/>
      </c>
      <c r="S380" s="21" t="str">
        <f t="shared" si="36"/>
        <v/>
      </c>
      <c r="T380" s="21" t="str">
        <f t="shared" si="37"/>
        <v/>
      </c>
      <c r="U380" s="20" t="str">
        <f t="shared" si="38"/>
        <v/>
      </c>
      <c r="V380" s="20" t="str">
        <f t="shared" si="39"/>
        <v/>
      </c>
      <c r="W380" s="18" t="str">
        <f>IF(OR($B380="",E380=""),"",MAX(0,MIN(100,100*(Settings!$G$6-E380)/(Settings!$G$6-Settings!$F$6))))</f>
        <v/>
      </c>
      <c r="X380" s="18" t="str">
        <f>IF(OR($B380="",R380=""),"",MAX(0,MIN(100,100*(Settings!$G$7-R380)/(Settings!$G$7-Settings!$F$7))))</f>
        <v/>
      </c>
      <c r="Y380" s="18" t="str">
        <f>IF(OR($B380="",S380=""),"",MAX(0,MIN(100,100*(Settings!$G$8-S380)/(Settings!$G$8-Settings!$F$8))))</f>
        <v/>
      </c>
      <c r="Z380" s="18" t="str">
        <f>IF(OR($B380="",T380=""),"",MAX(0,MIN(100,100*(Settings!$G$9-T380)/(Settings!$G$9-Settings!$F$9))))</f>
        <v/>
      </c>
      <c r="AA380" s="18" t="str">
        <f>IF(OR($B380="",J380=""),"",MAX(0,MIN(100,100*(Settings!$G$10-J380)/(Settings!$G$10-Settings!$F$10))))</f>
        <v/>
      </c>
      <c r="AB380" s="18" t="str">
        <f>IF(OR($B380="",K380=""),"",MAX(0,MIN(100,100*(Settings!$G$11-K380)/(Settings!$G$11-Settings!$F$11))))</f>
        <v/>
      </c>
      <c r="AC380" s="18" t="str">
        <f>IF(OR($B380="",U380=""),"",MAX(0,MIN(100,100*(Settings!$G$12-U380)/(Settings!$G$12-Settings!$F$12))))</f>
        <v/>
      </c>
      <c r="AD380" s="18" t="str">
        <f>IF(OR($B380="",V380=""),"",MAX(0,MIN(100,100*(Settings!$G$13-V380)/(Settings!$G$13-Settings!$F$13))))</f>
        <v/>
      </c>
      <c r="AE380" s="17" t="str">
        <f>IF($B380="","",IF((IF(ISNUMBER(W380),Settings!$H$6,0)+IF(ISNUMBER(X380),Settings!$H$7,0)+IF(ISNUMBER(Y380),Settings!$H$8,0)+IF(ISNUMBER(Z380),Settings!$H$9,0)+IF(ISNUMBER(AA380),Settings!$H$10,0)+IF(ISNUMBER(AB380),Settings!$H$11,0)+IF(ISNUMBER(AC380),Settings!$H$12,0)+IF(ISNUMBER(AD380),Settings!$H$13,0))=0,"",ROUND((IF(ISNUMBER(W380),W380*Settings!$H$6,0)+IF(ISNUMBER(X380),X380*Settings!$H$7,0)+IF(ISNUMBER(Y380),Y380*Settings!$H$8,0)+IF(ISNUMBER(Z380),Z380*Settings!$H$9,0)+IF(ISNUMBER(AA380),AA380*Settings!$H$10,0)+IF(ISNUMBER(AB380),AB380*Settings!$H$11,0)+IF(ISNUMBER(AC380),AC380*Settings!$H$12,0)+IF(ISNUMBER(AD380),AD380*Settings!$H$13,0))/(IF(ISNUMBER(W380),Settings!$H$6,0)+IF(ISNUMBER(X380),Settings!$H$7,0)+IF(ISNUMBER(Y380),Settings!$H$8,0)+IF(ISNUMBER(Z380),Settings!$H$9,0)+IF(ISNUMBER(AA380),Settings!$H$10,0)+IF(ISNUMBER(AB380),Settings!$H$11,0)+IF(ISNUMBER(AC380),Settings!$H$12,0)+IF(ISNUMBER(AD380),Settings!$H$13,0)),0)))</f>
        <v/>
      </c>
      <c r="AF380" s="16" t="str">
        <f>IF(AE380="","",IF(AE380&gt;=Settings!$D$18,"Green",IF(AE380&gt;=Settings!$D$19,"Amber","Red")))</f>
        <v/>
      </c>
      <c r="AG380" s="18" t="str">
        <f t="shared" si="40"/>
        <v/>
      </c>
      <c r="AH380" s="19" t="str">
        <f t="shared" si="41"/>
        <v/>
      </c>
      <c r="AI380" s="25"/>
    </row>
    <row r="381" spans="1:35" x14ac:dyDescent="0.2">
      <c r="A381" s="12"/>
      <c r="B381" s="30"/>
      <c r="C381" s="16" t="str">
        <f>IF($B381="","",IFERROR(INDEX(Settings!$D$24:$D$48,MATCH($B381,Settings!$C$24:$C$48,0)),""))</f>
        <v/>
      </c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20" t="str">
        <f t="shared" si="35"/>
        <v/>
      </c>
      <c r="S381" s="21" t="str">
        <f t="shared" si="36"/>
        <v/>
      </c>
      <c r="T381" s="21" t="str">
        <f t="shared" si="37"/>
        <v/>
      </c>
      <c r="U381" s="20" t="str">
        <f t="shared" si="38"/>
        <v/>
      </c>
      <c r="V381" s="20" t="str">
        <f t="shared" si="39"/>
        <v/>
      </c>
      <c r="W381" s="18" t="str">
        <f>IF(OR($B381="",E381=""),"",MAX(0,MIN(100,100*(Settings!$G$6-E381)/(Settings!$G$6-Settings!$F$6))))</f>
        <v/>
      </c>
      <c r="X381" s="18" t="str">
        <f>IF(OR($B381="",R381=""),"",MAX(0,MIN(100,100*(Settings!$G$7-R381)/(Settings!$G$7-Settings!$F$7))))</f>
        <v/>
      </c>
      <c r="Y381" s="18" t="str">
        <f>IF(OR($B381="",S381=""),"",MAX(0,MIN(100,100*(Settings!$G$8-S381)/(Settings!$G$8-Settings!$F$8))))</f>
        <v/>
      </c>
      <c r="Z381" s="18" t="str">
        <f>IF(OR($B381="",T381=""),"",MAX(0,MIN(100,100*(Settings!$G$9-T381)/(Settings!$G$9-Settings!$F$9))))</f>
        <v/>
      </c>
      <c r="AA381" s="18" t="str">
        <f>IF(OR($B381="",J381=""),"",MAX(0,MIN(100,100*(Settings!$G$10-J381)/(Settings!$G$10-Settings!$F$10))))</f>
        <v/>
      </c>
      <c r="AB381" s="18" t="str">
        <f>IF(OR($B381="",K381=""),"",MAX(0,MIN(100,100*(Settings!$G$11-K381)/(Settings!$G$11-Settings!$F$11))))</f>
        <v/>
      </c>
      <c r="AC381" s="18" t="str">
        <f>IF(OR($B381="",U381=""),"",MAX(0,MIN(100,100*(Settings!$G$12-U381)/(Settings!$G$12-Settings!$F$12))))</f>
        <v/>
      </c>
      <c r="AD381" s="18" t="str">
        <f>IF(OR($B381="",V381=""),"",MAX(0,MIN(100,100*(Settings!$G$13-V381)/(Settings!$G$13-Settings!$F$13))))</f>
        <v/>
      </c>
      <c r="AE381" s="17" t="str">
        <f>IF($B381="","",IF((IF(ISNUMBER(W381),Settings!$H$6,0)+IF(ISNUMBER(X381),Settings!$H$7,0)+IF(ISNUMBER(Y381),Settings!$H$8,0)+IF(ISNUMBER(Z381),Settings!$H$9,0)+IF(ISNUMBER(AA381),Settings!$H$10,0)+IF(ISNUMBER(AB381),Settings!$H$11,0)+IF(ISNUMBER(AC381),Settings!$H$12,0)+IF(ISNUMBER(AD381),Settings!$H$13,0))=0,"",ROUND((IF(ISNUMBER(W381),W381*Settings!$H$6,0)+IF(ISNUMBER(X381),X381*Settings!$H$7,0)+IF(ISNUMBER(Y381),Y381*Settings!$H$8,0)+IF(ISNUMBER(Z381),Z381*Settings!$H$9,0)+IF(ISNUMBER(AA381),AA381*Settings!$H$10,0)+IF(ISNUMBER(AB381),AB381*Settings!$H$11,0)+IF(ISNUMBER(AC381),AC381*Settings!$H$12,0)+IF(ISNUMBER(AD381),AD381*Settings!$H$13,0))/(IF(ISNUMBER(W381),Settings!$H$6,0)+IF(ISNUMBER(X381),Settings!$H$7,0)+IF(ISNUMBER(Y381),Settings!$H$8,0)+IF(ISNUMBER(Z381),Settings!$H$9,0)+IF(ISNUMBER(AA381),Settings!$H$10,0)+IF(ISNUMBER(AB381),Settings!$H$11,0)+IF(ISNUMBER(AC381),Settings!$H$12,0)+IF(ISNUMBER(AD381),Settings!$H$13,0)),0)))</f>
        <v/>
      </c>
      <c r="AF381" s="16" t="str">
        <f>IF(AE381="","",IF(AE381&gt;=Settings!$D$18,"Green",IF(AE381&gt;=Settings!$D$19,"Amber","Red")))</f>
        <v/>
      </c>
      <c r="AG381" s="18" t="str">
        <f t="shared" si="40"/>
        <v/>
      </c>
      <c r="AH381" s="19" t="str">
        <f t="shared" si="41"/>
        <v/>
      </c>
      <c r="AI381" s="25"/>
    </row>
    <row r="382" spans="1:35" x14ac:dyDescent="0.2">
      <c r="A382" s="12"/>
      <c r="B382" s="30"/>
      <c r="C382" s="16" t="str">
        <f>IF($B382="","",IFERROR(INDEX(Settings!$D$24:$D$48,MATCH($B382,Settings!$C$24:$C$48,0)),""))</f>
        <v/>
      </c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20" t="str">
        <f t="shared" si="35"/>
        <v/>
      </c>
      <c r="S382" s="21" t="str">
        <f t="shared" si="36"/>
        <v/>
      </c>
      <c r="T382" s="21" t="str">
        <f t="shared" si="37"/>
        <v/>
      </c>
      <c r="U382" s="20" t="str">
        <f t="shared" si="38"/>
        <v/>
      </c>
      <c r="V382" s="20" t="str">
        <f t="shared" si="39"/>
        <v/>
      </c>
      <c r="W382" s="18" t="str">
        <f>IF(OR($B382="",E382=""),"",MAX(0,MIN(100,100*(Settings!$G$6-E382)/(Settings!$G$6-Settings!$F$6))))</f>
        <v/>
      </c>
      <c r="X382" s="18" t="str">
        <f>IF(OR($B382="",R382=""),"",MAX(0,MIN(100,100*(Settings!$G$7-R382)/(Settings!$G$7-Settings!$F$7))))</f>
        <v/>
      </c>
      <c r="Y382" s="18" t="str">
        <f>IF(OR($B382="",S382=""),"",MAX(0,MIN(100,100*(Settings!$G$8-S382)/(Settings!$G$8-Settings!$F$8))))</f>
        <v/>
      </c>
      <c r="Z382" s="18" t="str">
        <f>IF(OR($B382="",T382=""),"",MAX(0,MIN(100,100*(Settings!$G$9-T382)/(Settings!$G$9-Settings!$F$9))))</f>
        <v/>
      </c>
      <c r="AA382" s="18" t="str">
        <f>IF(OR($B382="",J382=""),"",MAX(0,MIN(100,100*(Settings!$G$10-J382)/(Settings!$G$10-Settings!$F$10))))</f>
        <v/>
      </c>
      <c r="AB382" s="18" t="str">
        <f>IF(OR($B382="",K382=""),"",MAX(0,MIN(100,100*(Settings!$G$11-K382)/(Settings!$G$11-Settings!$F$11))))</f>
        <v/>
      </c>
      <c r="AC382" s="18" t="str">
        <f>IF(OR($B382="",U382=""),"",MAX(0,MIN(100,100*(Settings!$G$12-U382)/(Settings!$G$12-Settings!$F$12))))</f>
        <v/>
      </c>
      <c r="AD382" s="18" t="str">
        <f>IF(OR($B382="",V382=""),"",MAX(0,MIN(100,100*(Settings!$G$13-V382)/(Settings!$G$13-Settings!$F$13))))</f>
        <v/>
      </c>
      <c r="AE382" s="17" t="str">
        <f>IF($B382="","",IF((IF(ISNUMBER(W382),Settings!$H$6,0)+IF(ISNUMBER(X382),Settings!$H$7,0)+IF(ISNUMBER(Y382),Settings!$H$8,0)+IF(ISNUMBER(Z382),Settings!$H$9,0)+IF(ISNUMBER(AA382),Settings!$H$10,0)+IF(ISNUMBER(AB382),Settings!$H$11,0)+IF(ISNUMBER(AC382),Settings!$H$12,0)+IF(ISNUMBER(AD382),Settings!$H$13,0))=0,"",ROUND((IF(ISNUMBER(W382),W382*Settings!$H$6,0)+IF(ISNUMBER(X382),X382*Settings!$H$7,0)+IF(ISNUMBER(Y382),Y382*Settings!$H$8,0)+IF(ISNUMBER(Z382),Z382*Settings!$H$9,0)+IF(ISNUMBER(AA382),AA382*Settings!$H$10,0)+IF(ISNUMBER(AB382),AB382*Settings!$H$11,0)+IF(ISNUMBER(AC382),AC382*Settings!$H$12,0)+IF(ISNUMBER(AD382),AD382*Settings!$H$13,0))/(IF(ISNUMBER(W382),Settings!$H$6,0)+IF(ISNUMBER(X382),Settings!$H$7,0)+IF(ISNUMBER(Y382),Settings!$H$8,0)+IF(ISNUMBER(Z382),Settings!$H$9,0)+IF(ISNUMBER(AA382),Settings!$H$10,0)+IF(ISNUMBER(AB382),Settings!$H$11,0)+IF(ISNUMBER(AC382),Settings!$H$12,0)+IF(ISNUMBER(AD382),Settings!$H$13,0)),0)))</f>
        <v/>
      </c>
      <c r="AF382" s="16" t="str">
        <f>IF(AE382="","",IF(AE382&gt;=Settings!$D$18,"Green",IF(AE382&gt;=Settings!$D$19,"Amber","Red")))</f>
        <v/>
      </c>
      <c r="AG382" s="18" t="str">
        <f t="shared" si="40"/>
        <v/>
      </c>
      <c r="AH382" s="19" t="str">
        <f t="shared" si="41"/>
        <v/>
      </c>
      <c r="AI382" s="25"/>
    </row>
    <row r="383" spans="1:35" x14ac:dyDescent="0.2">
      <c r="A383" s="12"/>
      <c r="B383" s="30"/>
      <c r="C383" s="16" t="str">
        <f>IF($B383="","",IFERROR(INDEX(Settings!$D$24:$D$48,MATCH($B383,Settings!$C$24:$C$48,0)),""))</f>
        <v/>
      </c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20" t="str">
        <f t="shared" si="35"/>
        <v/>
      </c>
      <c r="S383" s="21" t="str">
        <f t="shared" si="36"/>
        <v/>
      </c>
      <c r="T383" s="21" t="str">
        <f t="shared" si="37"/>
        <v/>
      </c>
      <c r="U383" s="20" t="str">
        <f t="shared" si="38"/>
        <v/>
      </c>
      <c r="V383" s="20" t="str">
        <f t="shared" si="39"/>
        <v/>
      </c>
      <c r="W383" s="18" t="str">
        <f>IF(OR($B383="",E383=""),"",MAX(0,MIN(100,100*(Settings!$G$6-E383)/(Settings!$G$6-Settings!$F$6))))</f>
        <v/>
      </c>
      <c r="X383" s="18" t="str">
        <f>IF(OR($B383="",R383=""),"",MAX(0,MIN(100,100*(Settings!$G$7-R383)/(Settings!$G$7-Settings!$F$7))))</f>
        <v/>
      </c>
      <c r="Y383" s="18" t="str">
        <f>IF(OR($B383="",S383=""),"",MAX(0,MIN(100,100*(Settings!$G$8-S383)/(Settings!$G$8-Settings!$F$8))))</f>
        <v/>
      </c>
      <c r="Z383" s="18" t="str">
        <f>IF(OR($B383="",T383=""),"",MAX(0,MIN(100,100*(Settings!$G$9-T383)/(Settings!$G$9-Settings!$F$9))))</f>
        <v/>
      </c>
      <c r="AA383" s="18" t="str">
        <f>IF(OR($B383="",J383=""),"",MAX(0,MIN(100,100*(Settings!$G$10-J383)/(Settings!$G$10-Settings!$F$10))))</f>
        <v/>
      </c>
      <c r="AB383" s="18" t="str">
        <f>IF(OR($B383="",K383=""),"",MAX(0,MIN(100,100*(Settings!$G$11-K383)/(Settings!$G$11-Settings!$F$11))))</f>
        <v/>
      </c>
      <c r="AC383" s="18" t="str">
        <f>IF(OR($B383="",U383=""),"",MAX(0,MIN(100,100*(Settings!$G$12-U383)/(Settings!$G$12-Settings!$F$12))))</f>
        <v/>
      </c>
      <c r="AD383" s="18" t="str">
        <f>IF(OR($B383="",V383=""),"",MAX(0,MIN(100,100*(Settings!$G$13-V383)/(Settings!$G$13-Settings!$F$13))))</f>
        <v/>
      </c>
      <c r="AE383" s="17" t="str">
        <f>IF($B383="","",IF((IF(ISNUMBER(W383),Settings!$H$6,0)+IF(ISNUMBER(X383),Settings!$H$7,0)+IF(ISNUMBER(Y383),Settings!$H$8,0)+IF(ISNUMBER(Z383),Settings!$H$9,0)+IF(ISNUMBER(AA383),Settings!$H$10,0)+IF(ISNUMBER(AB383),Settings!$H$11,0)+IF(ISNUMBER(AC383),Settings!$H$12,0)+IF(ISNUMBER(AD383),Settings!$H$13,0))=0,"",ROUND((IF(ISNUMBER(W383),W383*Settings!$H$6,0)+IF(ISNUMBER(X383),X383*Settings!$H$7,0)+IF(ISNUMBER(Y383),Y383*Settings!$H$8,0)+IF(ISNUMBER(Z383),Z383*Settings!$H$9,0)+IF(ISNUMBER(AA383),AA383*Settings!$H$10,0)+IF(ISNUMBER(AB383),AB383*Settings!$H$11,0)+IF(ISNUMBER(AC383),AC383*Settings!$H$12,0)+IF(ISNUMBER(AD383),AD383*Settings!$H$13,0))/(IF(ISNUMBER(W383),Settings!$H$6,0)+IF(ISNUMBER(X383),Settings!$H$7,0)+IF(ISNUMBER(Y383),Settings!$H$8,0)+IF(ISNUMBER(Z383),Settings!$H$9,0)+IF(ISNUMBER(AA383),Settings!$H$10,0)+IF(ISNUMBER(AB383),Settings!$H$11,0)+IF(ISNUMBER(AC383),Settings!$H$12,0)+IF(ISNUMBER(AD383),Settings!$H$13,0)),0)))</f>
        <v/>
      </c>
      <c r="AF383" s="16" t="str">
        <f>IF(AE383="","",IF(AE383&gt;=Settings!$D$18,"Green",IF(AE383&gt;=Settings!$D$19,"Amber","Red")))</f>
        <v/>
      </c>
      <c r="AG383" s="18" t="str">
        <f t="shared" si="40"/>
        <v/>
      </c>
      <c r="AH383" s="19" t="str">
        <f t="shared" si="41"/>
        <v/>
      </c>
      <c r="AI383" s="25"/>
    </row>
    <row r="384" spans="1:35" x14ac:dyDescent="0.2">
      <c r="A384" s="12"/>
      <c r="B384" s="30"/>
      <c r="C384" s="16" t="str">
        <f>IF($B384="","",IFERROR(INDEX(Settings!$D$24:$D$48,MATCH($B384,Settings!$C$24:$C$48,0)),""))</f>
        <v/>
      </c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20" t="str">
        <f t="shared" si="35"/>
        <v/>
      </c>
      <c r="S384" s="21" t="str">
        <f t="shared" si="36"/>
        <v/>
      </c>
      <c r="T384" s="21" t="str">
        <f t="shared" si="37"/>
        <v/>
      </c>
      <c r="U384" s="20" t="str">
        <f t="shared" si="38"/>
        <v/>
      </c>
      <c r="V384" s="20" t="str">
        <f t="shared" si="39"/>
        <v/>
      </c>
      <c r="W384" s="18" t="str">
        <f>IF(OR($B384="",E384=""),"",MAX(0,MIN(100,100*(Settings!$G$6-E384)/(Settings!$G$6-Settings!$F$6))))</f>
        <v/>
      </c>
      <c r="X384" s="18" t="str">
        <f>IF(OR($B384="",R384=""),"",MAX(0,MIN(100,100*(Settings!$G$7-R384)/(Settings!$G$7-Settings!$F$7))))</f>
        <v/>
      </c>
      <c r="Y384" s="18" t="str">
        <f>IF(OR($B384="",S384=""),"",MAX(0,MIN(100,100*(Settings!$G$8-S384)/(Settings!$G$8-Settings!$F$8))))</f>
        <v/>
      </c>
      <c r="Z384" s="18" t="str">
        <f>IF(OR($B384="",T384=""),"",MAX(0,MIN(100,100*(Settings!$G$9-T384)/(Settings!$G$9-Settings!$F$9))))</f>
        <v/>
      </c>
      <c r="AA384" s="18" t="str">
        <f>IF(OR($B384="",J384=""),"",MAX(0,MIN(100,100*(Settings!$G$10-J384)/(Settings!$G$10-Settings!$F$10))))</f>
        <v/>
      </c>
      <c r="AB384" s="18" t="str">
        <f>IF(OR($B384="",K384=""),"",MAX(0,MIN(100,100*(Settings!$G$11-K384)/(Settings!$G$11-Settings!$F$11))))</f>
        <v/>
      </c>
      <c r="AC384" s="18" t="str">
        <f>IF(OR($B384="",U384=""),"",MAX(0,MIN(100,100*(Settings!$G$12-U384)/(Settings!$G$12-Settings!$F$12))))</f>
        <v/>
      </c>
      <c r="AD384" s="18" t="str">
        <f>IF(OR($B384="",V384=""),"",MAX(0,MIN(100,100*(Settings!$G$13-V384)/(Settings!$G$13-Settings!$F$13))))</f>
        <v/>
      </c>
      <c r="AE384" s="17" t="str">
        <f>IF($B384="","",IF((IF(ISNUMBER(W384),Settings!$H$6,0)+IF(ISNUMBER(X384),Settings!$H$7,0)+IF(ISNUMBER(Y384),Settings!$H$8,0)+IF(ISNUMBER(Z384),Settings!$H$9,0)+IF(ISNUMBER(AA384),Settings!$H$10,0)+IF(ISNUMBER(AB384),Settings!$H$11,0)+IF(ISNUMBER(AC384),Settings!$H$12,0)+IF(ISNUMBER(AD384),Settings!$H$13,0))=0,"",ROUND((IF(ISNUMBER(W384),W384*Settings!$H$6,0)+IF(ISNUMBER(X384),X384*Settings!$H$7,0)+IF(ISNUMBER(Y384),Y384*Settings!$H$8,0)+IF(ISNUMBER(Z384),Z384*Settings!$H$9,0)+IF(ISNUMBER(AA384),AA384*Settings!$H$10,0)+IF(ISNUMBER(AB384),AB384*Settings!$H$11,0)+IF(ISNUMBER(AC384),AC384*Settings!$H$12,0)+IF(ISNUMBER(AD384),AD384*Settings!$H$13,0))/(IF(ISNUMBER(W384),Settings!$H$6,0)+IF(ISNUMBER(X384),Settings!$H$7,0)+IF(ISNUMBER(Y384),Settings!$H$8,0)+IF(ISNUMBER(Z384),Settings!$H$9,0)+IF(ISNUMBER(AA384),Settings!$H$10,0)+IF(ISNUMBER(AB384),Settings!$H$11,0)+IF(ISNUMBER(AC384),Settings!$H$12,0)+IF(ISNUMBER(AD384),Settings!$H$13,0)),0)))</f>
        <v/>
      </c>
      <c r="AF384" s="16" t="str">
        <f>IF(AE384="","",IF(AE384&gt;=Settings!$D$18,"Green",IF(AE384&gt;=Settings!$D$19,"Amber","Red")))</f>
        <v/>
      </c>
      <c r="AG384" s="18" t="str">
        <f t="shared" si="40"/>
        <v/>
      </c>
      <c r="AH384" s="19" t="str">
        <f t="shared" si="41"/>
        <v/>
      </c>
      <c r="AI384" s="25"/>
    </row>
    <row r="385" spans="1:35" x14ac:dyDescent="0.2">
      <c r="A385" s="12"/>
      <c r="B385" s="30"/>
      <c r="C385" s="16" t="str">
        <f>IF($B385="","",IFERROR(INDEX(Settings!$D$24:$D$48,MATCH($B385,Settings!$C$24:$C$48,0)),""))</f>
        <v/>
      </c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20" t="str">
        <f t="shared" si="35"/>
        <v/>
      </c>
      <c r="S385" s="21" t="str">
        <f t="shared" si="36"/>
        <v/>
      </c>
      <c r="T385" s="21" t="str">
        <f t="shared" si="37"/>
        <v/>
      </c>
      <c r="U385" s="20" t="str">
        <f t="shared" si="38"/>
        <v/>
      </c>
      <c r="V385" s="20" t="str">
        <f t="shared" si="39"/>
        <v/>
      </c>
      <c r="W385" s="18" t="str">
        <f>IF(OR($B385="",E385=""),"",MAX(0,MIN(100,100*(Settings!$G$6-E385)/(Settings!$G$6-Settings!$F$6))))</f>
        <v/>
      </c>
      <c r="X385" s="18" t="str">
        <f>IF(OR($B385="",R385=""),"",MAX(0,MIN(100,100*(Settings!$G$7-R385)/(Settings!$G$7-Settings!$F$7))))</f>
        <v/>
      </c>
      <c r="Y385" s="18" t="str">
        <f>IF(OR($B385="",S385=""),"",MAX(0,MIN(100,100*(Settings!$G$8-S385)/(Settings!$G$8-Settings!$F$8))))</f>
        <v/>
      </c>
      <c r="Z385" s="18" t="str">
        <f>IF(OR($B385="",T385=""),"",MAX(0,MIN(100,100*(Settings!$G$9-T385)/(Settings!$G$9-Settings!$F$9))))</f>
        <v/>
      </c>
      <c r="AA385" s="18" t="str">
        <f>IF(OR($B385="",J385=""),"",MAX(0,MIN(100,100*(Settings!$G$10-J385)/(Settings!$G$10-Settings!$F$10))))</f>
        <v/>
      </c>
      <c r="AB385" s="18" t="str">
        <f>IF(OR($B385="",K385=""),"",MAX(0,MIN(100,100*(Settings!$G$11-K385)/(Settings!$G$11-Settings!$F$11))))</f>
        <v/>
      </c>
      <c r="AC385" s="18" t="str">
        <f>IF(OR($B385="",U385=""),"",MAX(0,MIN(100,100*(Settings!$G$12-U385)/(Settings!$G$12-Settings!$F$12))))</f>
        <v/>
      </c>
      <c r="AD385" s="18" t="str">
        <f>IF(OR($B385="",V385=""),"",MAX(0,MIN(100,100*(Settings!$G$13-V385)/(Settings!$G$13-Settings!$F$13))))</f>
        <v/>
      </c>
      <c r="AE385" s="17" t="str">
        <f>IF($B385="","",IF((IF(ISNUMBER(W385),Settings!$H$6,0)+IF(ISNUMBER(X385),Settings!$H$7,0)+IF(ISNUMBER(Y385),Settings!$H$8,0)+IF(ISNUMBER(Z385),Settings!$H$9,0)+IF(ISNUMBER(AA385),Settings!$H$10,0)+IF(ISNUMBER(AB385),Settings!$H$11,0)+IF(ISNUMBER(AC385),Settings!$H$12,0)+IF(ISNUMBER(AD385),Settings!$H$13,0))=0,"",ROUND((IF(ISNUMBER(W385),W385*Settings!$H$6,0)+IF(ISNUMBER(X385),X385*Settings!$H$7,0)+IF(ISNUMBER(Y385),Y385*Settings!$H$8,0)+IF(ISNUMBER(Z385),Z385*Settings!$H$9,0)+IF(ISNUMBER(AA385),AA385*Settings!$H$10,0)+IF(ISNUMBER(AB385),AB385*Settings!$H$11,0)+IF(ISNUMBER(AC385),AC385*Settings!$H$12,0)+IF(ISNUMBER(AD385),AD385*Settings!$H$13,0))/(IF(ISNUMBER(W385),Settings!$H$6,0)+IF(ISNUMBER(X385),Settings!$H$7,0)+IF(ISNUMBER(Y385),Settings!$H$8,0)+IF(ISNUMBER(Z385),Settings!$H$9,0)+IF(ISNUMBER(AA385),Settings!$H$10,0)+IF(ISNUMBER(AB385),Settings!$H$11,0)+IF(ISNUMBER(AC385),Settings!$H$12,0)+IF(ISNUMBER(AD385),Settings!$H$13,0)),0)))</f>
        <v/>
      </c>
      <c r="AF385" s="16" t="str">
        <f>IF(AE385="","",IF(AE385&gt;=Settings!$D$18,"Green",IF(AE385&gt;=Settings!$D$19,"Amber","Red")))</f>
        <v/>
      </c>
      <c r="AG385" s="18" t="str">
        <f t="shared" si="40"/>
        <v/>
      </c>
      <c r="AH385" s="19" t="str">
        <f t="shared" si="41"/>
        <v/>
      </c>
      <c r="AI385" s="25"/>
    </row>
    <row r="386" spans="1:35" x14ac:dyDescent="0.2">
      <c r="A386" s="12"/>
      <c r="B386" s="30"/>
      <c r="C386" s="16" t="str">
        <f>IF($B386="","",IFERROR(INDEX(Settings!$D$24:$D$48,MATCH($B386,Settings!$C$24:$C$48,0)),""))</f>
        <v/>
      </c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20" t="str">
        <f t="shared" si="35"/>
        <v/>
      </c>
      <c r="S386" s="21" t="str">
        <f t="shared" si="36"/>
        <v/>
      </c>
      <c r="T386" s="21" t="str">
        <f t="shared" si="37"/>
        <v/>
      </c>
      <c r="U386" s="20" t="str">
        <f t="shared" si="38"/>
        <v/>
      </c>
      <c r="V386" s="20" t="str">
        <f t="shared" si="39"/>
        <v/>
      </c>
      <c r="W386" s="18" t="str">
        <f>IF(OR($B386="",E386=""),"",MAX(0,MIN(100,100*(Settings!$G$6-E386)/(Settings!$G$6-Settings!$F$6))))</f>
        <v/>
      </c>
      <c r="X386" s="18" t="str">
        <f>IF(OR($B386="",R386=""),"",MAX(0,MIN(100,100*(Settings!$G$7-R386)/(Settings!$G$7-Settings!$F$7))))</f>
        <v/>
      </c>
      <c r="Y386" s="18" t="str">
        <f>IF(OR($B386="",S386=""),"",MAX(0,MIN(100,100*(Settings!$G$8-S386)/(Settings!$G$8-Settings!$F$8))))</f>
        <v/>
      </c>
      <c r="Z386" s="18" t="str">
        <f>IF(OR($B386="",T386=""),"",MAX(0,MIN(100,100*(Settings!$G$9-T386)/(Settings!$G$9-Settings!$F$9))))</f>
        <v/>
      </c>
      <c r="AA386" s="18" t="str">
        <f>IF(OR($B386="",J386=""),"",MAX(0,MIN(100,100*(Settings!$G$10-J386)/(Settings!$G$10-Settings!$F$10))))</f>
        <v/>
      </c>
      <c r="AB386" s="18" t="str">
        <f>IF(OR($B386="",K386=""),"",MAX(0,MIN(100,100*(Settings!$G$11-K386)/(Settings!$G$11-Settings!$F$11))))</f>
        <v/>
      </c>
      <c r="AC386" s="18" t="str">
        <f>IF(OR($B386="",U386=""),"",MAX(0,MIN(100,100*(Settings!$G$12-U386)/(Settings!$G$12-Settings!$F$12))))</f>
        <v/>
      </c>
      <c r="AD386" s="18" t="str">
        <f>IF(OR($B386="",V386=""),"",MAX(0,MIN(100,100*(Settings!$G$13-V386)/(Settings!$G$13-Settings!$F$13))))</f>
        <v/>
      </c>
      <c r="AE386" s="17" t="str">
        <f>IF($B386="","",IF((IF(ISNUMBER(W386),Settings!$H$6,0)+IF(ISNUMBER(X386),Settings!$H$7,0)+IF(ISNUMBER(Y386),Settings!$H$8,0)+IF(ISNUMBER(Z386),Settings!$H$9,0)+IF(ISNUMBER(AA386),Settings!$H$10,0)+IF(ISNUMBER(AB386),Settings!$H$11,0)+IF(ISNUMBER(AC386),Settings!$H$12,0)+IF(ISNUMBER(AD386),Settings!$H$13,0))=0,"",ROUND((IF(ISNUMBER(W386),W386*Settings!$H$6,0)+IF(ISNUMBER(X386),X386*Settings!$H$7,0)+IF(ISNUMBER(Y386),Y386*Settings!$H$8,0)+IF(ISNUMBER(Z386),Z386*Settings!$H$9,0)+IF(ISNUMBER(AA386),AA386*Settings!$H$10,0)+IF(ISNUMBER(AB386),AB386*Settings!$H$11,0)+IF(ISNUMBER(AC386),AC386*Settings!$H$12,0)+IF(ISNUMBER(AD386),AD386*Settings!$H$13,0))/(IF(ISNUMBER(W386),Settings!$H$6,0)+IF(ISNUMBER(X386),Settings!$H$7,0)+IF(ISNUMBER(Y386),Settings!$H$8,0)+IF(ISNUMBER(Z386),Settings!$H$9,0)+IF(ISNUMBER(AA386),Settings!$H$10,0)+IF(ISNUMBER(AB386),Settings!$H$11,0)+IF(ISNUMBER(AC386),Settings!$H$12,0)+IF(ISNUMBER(AD386),Settings!$H$13,0)),0)))</f>
        <v/>
      </c>
      <c r="AF386" s="16" t="str">
        <f>IF(AE386="","",IF(AE386&gt;=Settings!$D$18,"Green",IF(AE386&gt;=Settings!$D$19,"Amber","Red")))</f>
        <v/>
      </c>
      <c r="AG386" s="18" t="str">
        <f t="shared" si="40"/>
        <v/>
      </c>
      <c r="AH386" s="19" t="str">
        <f t="shared" si="41"/>
        <v/>
      </c>
      <c r="AI386" s="25"/>
    </row>
    <row r="387" spans="1:35" x14ac:dyDescent="0.2">
      <c r="A387" s="12"/>
      <c r="B387" s="30"/>
      <c r="C387" s="16" t="str">
        <f>IF($B387="","",IFERROR(INDEX(Settings!$D$24:$D$48,MATCH($B387,Settings!$C$24:$C$48,0)),""))</f>
        <v/>
      </c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20" t="str">
        <f t="shared" si="35"/>
        <v/>
      </c>
      <c r="S387" s="21" t="str">
        <f t="shared" si="36"/>
        <v/>
      </c>
      <c r="T387" s="21" t="str">
        <f t="shared" si="37"/>
        <v/>
      </c>
      <c r="U387" s="20" t="str">
        <f t="shared" si="38"/>
        <v/>
      </c>
      <c r="V387" s="20" t="str">
        <f t="shared" si="39"/>
        <v/>
      </c>
      <c r="W387" s="18" t="str">
        <f>IF(OR($B387="",E387=""),"",MAX(0,MIN(100,100*(Settings!$G$6-E387)/(Settings!$G$6-Settings!$F$6))))</f>
        <v/>
      </c>
      <c r="X387" s="18" t="str">
        <f>IF(OR($B387="",R387=""),"",MAX(0,MIN(100,100*(Settings!$G$7-R387)/(Settings!$G$7-Settings!$F$7))))</f>
        <v/>
      </c>
      <c r="Y387" s="18" t="str">
        <f>IF(OR($B387="",S387=""),"",MAX(0,MIN(100,100*(Settings!$G$8-S387)/(Settings!$G$8-Settings!$F$8))))</f>
        <v/>
      </c>
      <c r="Z387" s="18" t="str">
        <f>IF(OR($B387="",T387=""),"",MAX(0,MIN(100,100*(Settings!$G$9-T387)/(Settings!$G$9-Settings!$F$9))))</f>
        <v/>
      </c>
      <c r="AA387" s="18" t="str">
        <f>IF(OR($B387="",J387=""),"",MAX(0,MIN(100,100*(Settings!$G$10-J387)/(Settings!$G$10-Settings!$F$10))))</f>
        <v/>
      </c>
      <c r="AB387" s="18" t="str">
        <f>IF(OR($B387="",K387=""),"",MAX(0,MIN(100,100*(Settings!$G$11-K387)/(Settings!$G$11-Settings!$F$11))))</f>
        <v/>
      </c>
      <c r="AC387" s="18" t="str">
        <f>IF(OR($B387="",U387=""),"",MAX(0,MIN(100,100*(Settings!$G$12-U387)/(Settings!$G$12-Settings!$F$12))))</f>
        <v/>
      </c>
      <c r="AD387" s="18" t="str">
        <f>IF(OR($B387="",V387=""),"",MAX(0,MIN(100,100*(Settings!$G$13-V387)/(Settings!$G$13-Settings!$F$13))))</f>
        <v/>
      </c>
      <c r="AE387" s="17" t="str">
        <f>IF($B387="","",IF((IF(ISNUMBER(W387),Settings!$H$6,0)+IF(ISNUMBER(X387),Settings!$H$7,0)+IF(ISNUMBER(Y387),Settings!$H$8,0)+IF(ISNUMBER(Z387),Settings!$H$9,0)+IF(ISNUMBER(AA387),Settings!$H$10,0)+IF(ISNUMBER(AB387),Settings!$H$11,0)+IF(ISNUMBER(AC387),Settings!$H$12,0)+IF(ISNUMBER(AD387),Settings!$H$13,0))=0,"",ROUND((IF(ISNUMBER(W387),W387*Settings!$H$6,0)+IF(ISNUMBER(X387),X387*Settings!$H$7,0)+IF(ISNUMBER(Y387),Y387*Settings!$H$8,0)+IF(ISNUMBER(Z387),Z387*Settings!$H$9,0)+IF(ISNUMBER(AA387),AA387*Settings!$H$10,0)+IF(ISNUMBER(AB387),AB387*Settings!$H$11,0)+IF(ISNUMBER(AC387),AC387*Settings!$H$12,0)+IF(ISNUMBER(AD387),AD387*Settings!$H$13,0))/(IF(ISNUMBER(W387),Settings!$H$6,0)+IF(ISNUMBER(X387),Settings!$H$7,0)+IF(ISNUMBER(Y387),Settings!$H$8,0)+IF(ISNUMBER(Z387),Settings!$H$9,0)+IF(ISNUMBER(AA387),Settings!$H$10,0)+IF(ISNUMBER(AB387),Settings!$H$11,0)+IF(ISNUMBER(AC387),Settings!$H$12,0)+IF(ISNUMBER(AD387),Settings!$H$13,0)),0)))</f>
        <v/>
      </c>
      <c r="AF387" s="16" t="str">
        <f>IF(AE387="","",IF(AE387&gt;=Settings!$D$18,"Green",IF(AE387&gt;=Settings!$D$19,"Amber","Red")))</f>
        <v/>
      </c>
      <c r="AG387" s="18" t="str">
        <f t="shared" si="40"/>
        <v/>
      </c>
      <c r="AH387" s="19" t="str">
        <f t="shared" si="41"/>
        <v/>
      </c>
      <c r="AI387" s="25"/>
    </row>
    <row r="388" spans="1:35" x14ac:dyDescent="0.2">
      <c r="A388" s="12"/>
      <c r="B388" s="30"/>
      <c r="C388" s="16" t="str">
        <f>IF($B388="","",IFERROR(INDEX(Settings!$D$24:$D$48,MATCH($B388,Settings!$C$24:$C$48,0)),""))</f>
        <v/>
      </c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20" t="str">
        <f t="shared" si="35"/>
        <v/>
      </c>
      <c r="S388" s="21" t="str">
        <f t="shared" si="36"/>
        <v/>
      </c>
      <c r="T388" s="21" t="str">
        <f t="shared" si="37"/>
        <v/>
      </c>
      <c r="U388" s="20" t="str">
        <f t="shared" si="38"/>
        <v/>
      </c>
      <c r="V388" s="20" t="str">
        <f t="shared" si="39"/>
        <v/>
      </c>
      <c r="W388" s="18" t="str">
        <f>IF(OR($B388="",E388=""),"",MAX(0,MIN(100,100*(Settings!$G$6-E388)/(Settings!$G$6-Settings!$F$6))))</f>
        <v/>
      </c>
      <c r="X388" s="18" t="str">
        <f>IF(OR($B388="",R388=""),"",MAX(0,MIN(100,100*(Settings!$G$7-R388)/(Settings!$G$7-Settings!$F$7))))</f>
        <v/>
      </c>
      <c r="Y388" s="18" t="str">
        <f>IF(OR($B388="",S388=""),"",MAX(0,MIN(100,100*(Settings!$G$8-S388)/(Settings!$G$8-Settings!$F$8))))</f>
        <v/>
      </c>
      <c r="Z388" s="18" t="str">
        <f>IF(OR($B388="",T388=""),"",MAX(0,MIN(100,100*(Settings!$G$9-T388)/(Settings!$G$9-Settings!$F$9))))</f>
        <v/>
      </c>
      <c r="AA388" s="18" t="str">
        <f>IF(OR($B388="",J388=""),"",MAX(0,MIN(100,100*(Settings!$G$10-J388)/(Settings!$G$10-Settings!$F$10))))</f>
        <v/>
      </c>
      <c r="AB388" s="18" t="str">
        <f>IF(OR($B388="",K388=""),"",MAX(0,MIN(100,100*(Settings!$G$11-K388)/(Settings!$G$11-Settings!$F$11))))</f>
        <v/>
      </c>
      <c r="AC388" s="18" t="str">
        <f>IF(OR($B388="",U388=""),"",MAX(0,MIN(100,100*(Settings!$G$12-U388)/(Settings!$G$12-Settings!$F$12))))</f>
        <v/>
      </c>
      <c r="AD388" s="18" t="str">
        <f>IF(OR($B388="",V388=""),"",MAX(0,MIN(100,100*(Settings!$G$13-V388)/(Settings!$G$13-Settings!$F$13))))</f>
        <v/>
      </c>
      <c r="AE388" s="17" t="str">
        <f>IF($B388="","",IF((IF(ISNUMBER(W388),Settings!$H$6,0)+IF(ISNUMBER(X388),Settings!$H$7,0)+IF(ISNUMBER(Y388),Settings!$H$8,0)+IF(ISNUMBER(Z388),Settings!$H$9,0)+IF(ISNUMBER(AA388),Settings!$H$10,0)+IF(ISNUMBER(AB388),Settings!$H$11,0)+IF(ISNUMBER(AC388),Settings!$H$12,0)+IF(ISNUMBER(AD388),Settings!$H$13,0))=0,"",ROUND((IF(ISNUMBER(W388),W388*Settings!$H$6,0)+IF(ISNUMBER(X388),X388*Settings!$H$7,0)+IF(ISNUMBER(Y388),Y388*Settings!$H$8,0)+IF(ISNUMBER(Z388),Z388*Settings!$H$9,0)+IF(ISNUMBER(AA388),AA388*Settings!$H$10,0)+IF(ISNUMBER(AB388),AB388*Settings!$H$11,0)+IF(ISNUMBER(AC388),AC388*Settings!$H$12,0)+IF(ISNUMBER(AD388),AD388*Settings!$H$13,0))/(IF(ISNUMBER(W388),Settings!$H$6,0)+IF(ISNUMBER(X388),Settings!$H$7,0)+IF(ISNUMBER(Y388),Settings!$H$8,0)+IF(ISNUMBER(Z388),Settings!$H$9,0)+IF(ISNUMBER(AA388),Settings!$H$10,0)+IF(ISNUMBER(AB388),Settings!$H$11,0)+IF(ISNUMBER(AC388),Settings!$H$12,0)+IF(ISNUMBER(AD388),Settings!$H$13,0)),0)))</f>
        <v/>
      </c>
      <c r="AF388" s="16" t="str">
        <f>IF(AE388="","",IF(AE388&gt;=Settings!$D$18,"Green",IF(AE388&gt;=Settings!$D$19,"Amber","Red")))</f>
        <v/>
      </c>
      <c r="AG388" s="18" t="str">
        <f t="shared" si="40"/>
        <v/>
      </c>
      <c r="AH388" s="19" t="str">
        <f t="shared" si="41"/>
        <v/>
      </c>
      <c r="AI388" s="25"/>
    </row>
    <row r="389" spans="1:35" x14ac:dyDescent="0.2">
      <c r="A389" s="12"/>
      <c r="B389" s="30"/>
      <c r="C389" s="16" t="str">
        <f>IF($B389="","",IFERROR(INDEX(Settings!$D$24:$D$48,MATCH($B389,Settings!$C$24:$C$48,0)),""))</f>
        <v/>
      </c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20" t="str">
        <f t="shared" si="35"/>
        <v/>
      </c>
      <c r="S389" s="21" t="str">
        <f t="shared" si="36"/>
        <v/>
      </c>
      <c r="T389" s="21" t="str">
        <f t="shared" si="37"/>
        <v/>
      </c>
      <c r="U389" s="20" t="str">
        <f t="shared" si="38"/>
        <v/>
      </c>
      <c r="V389" s="20" t="str">
        <f t="shared" si="39"/>
        <v/>
      </c>
      <c r="W389" s="18" t="str">
        <f>IF(OR($B389="",E389=""),"",MAX(0,MIN(100,100*(Settings!$G$6-E389)/(Settings!$G$6-Settings!$F$6))))</f>
        <v/>
      </c>
      <c r="X389" s="18" t="str">
        <f>IF(OR($B389="",R389=""),"",MAX(0,MIN(100,100*(Settings!$G$7-R389)/(Settings!$G$7-Settings!$F$7))))</f>
        <v/>
      </c>
      <c r="Y389" s="18" t="str">
        <f>IF(OR($B389="",S389=""),"",MAX(0,MIN(100,100*(Settings!$G$8-S389)/(Settings!$G$8-Settings!$F$8))))</f>
        <v/>
      </c>
      <c r="Z389" s="18" t="str">
        <f>IF(OR($B389="",T389=""),"",MAX(0,MIN(100,100*(Settings!$G$9-T389)/(Settings!$G$9-Settings!$F$9))))</f>
        <v/>
      </c>
      <c r="AA389" s="18" t="str">
        <f>IF(OR($B389="",J389=""),"",MAX(0,MIN(100,100*(Settings!$G$10-J389)/(Settings!$G$10-Settings!$F$10))))</f>
        <v/>
      </c>
      <c r="AB389" s="18" t="str">
        <f>IF(OR($B389="",K389=""),"",MAX(0,MIN(100,100*(Settings!$G$11-K389)/(Settings!$G$11-Settings!$F$11))))</f>
        <v/>
      </c>
      <c r="AC389" s="18" t="str">
        <f>IF(OR($B389="",U389=""),"",MAX(0,MIN(100,100*(Settings!$G$12-U389)/(Settings!$G$12-Settings!$F$12))))</f>
        <v/>
      </c>
      <c r="AD389" s="18" t="str">
        <f>IF(OR($B389="",V389=""),"",MAX(0,MIN(100,100*(Settings!$G$13-V389)/(Settings!$G$13-Settings!$F$13))))</f>
        <v/>
      </c>
      <c r="AE389" s="17" t="str">
        <f>IF($B389="","",IF((IF(ISNUMBER(W389),Settings!$H$6,0)+IF(ISNUMBER(X389),Settings!$H$7,0)+IF(ISNUMBER(Y389),Settings!$H$8,0)+IF(ISNUMBER(Z389),Settings!$H$9,0)+IF(ISNUMBER(AA389),Settings!$H$10,0)+IF(ISNUMBER(AB389),Settings!$H$11,0)+IF(ISNUMBER(AC389),Settings!$H$12,0)+IF(ISNUMBER(AD389),Settings!$H$13,0))=0,"",ROUND((IF(ISNUMBER(W389),W389*Settings!$H$6,0)+IF(ISNUMBER(X389),X389*Settings!$H$7,0)+IF(ISNUMBER(Y389),Y389*Settings!$H$8,0)+IF(ISNUMBER(Z389),Z389*Settings!$H$9,0)+IF(ISNUMBER(AA389),AA389*Settings!$H$10,0)+IF(ISNUMBER(AB389),AB389*Settings!$H$11,0)+IF(ISNUMBER(AC389),AC389*Settings!$H$12,0)+IF(ISNUMBER(AD389),AD389*Settings!$H$13,0))/(IF(ISNUMBER(W389),Settings!$H$6,0)+IF(ISNUMBER(X389),Settings!$H$7,0)+IF(ISNUMBER(Y389),Settings!$H$8,0)+IF(ISNUMBER(Z389),Settings!$H$9,0)+IF(ISNUMBER(AA389),Settings!$H$10,0)+IF(ISNUMBER(AB389),Settings!$H$11,0)+IF(ISNUMBER(AC389),Settings!$H$12,0)+IF(ISNUMBER(AD389),Settings!$H$13,0)),0)))</f>
        <v/>
      </c>
      <c r="AF389" s="16" t="str">
        <f>IF(AE389="","",IF(AE389&gt;=Settings!$D$18,"Green",IF(AE389&gt;=Settings!$D$19,"Amber","Red")))</f>
        <v/>
      </c>
      <c r="AG389" s="18" t="str">
        <f t="shared" si="40"/>
        <v/>
      </c>
      <c r="AH389" s="19" t="str">
        <f t="shared" si="41"/>
        <v/>
      </c>
      <c r="AI389" s="25"/>
    </row>
    <row r="390" spans="1:35" x14ac:dyDescent="0.2">
      <c r="A390" s="12"/>
      <c r="B390" s="30"/>
      <c r="C390" s="16" t="str">
        <f>IF($B390="","",IFERROR(INDEX(Settings!$D$24:$D$48,MATCH($B390,Settings!$C$24:$C$48,0)),""))</f>
        <v/>
      </c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20" t="str">
        <f t="shared" ref="R390:R453" si="42">IF(OR($B390="",N(F390)=0,G390=""),"",G390/F390)</f>
        <v/>
      </c>
      <c r="S390" s="21" t="str">
        <f t="shared" ref="S390:S453" si="43">IF(OR($B390="",N(D390)=0,H390=""),"",H390/D390*100)</f>
        <v/>
      </c>
      <c r="T390" s="21" t="str">
        <f t="shared" ref="T390:T453" si="44">IF(OR($B390="",N(D390)=0,I390=""),"",I390/D390*100)</f>
        <v/>
      </c>
      <c r="U390" s="20" t="str">
        <f t="shared" ref="U390:U453" si="45">IF(OR($B390="",N(L390)=0,M390=""),"",M390/L390)</f>
        <v/>
      </c>
      <c r="V390" s="20" t="str">
        <f t="shared" ref="V390:V453" si="46">IF(OR($B390="",N(N390)=0,O390=""),"",O390/N390)</f>
        <v/>
      </c>
      <c r="W390" s="18" t="str">
        <f>IF(OR($B390="",E390=""),"",MAX(0,MIN(100,100*(Settings!$G$6-E390)/(Settings!$G$6-Settings!$F$6))))</f>
        <v/>
      </c>
      <c r="X390" s="18" t="str">
        <f>IF(OR($B390="",R390=""),"",MAX(0,MIN(100,100*(Settings!$G$7-R390)/(Settings!$G$7-Settings!$F$7))))</f>
        <v/>
      </c>
      <c r="Y390" s="18" t="str">
        <f>IF(OR($B390="",S390=""),"",MAX(0,MIN(100,100*(Settings!$G$8-S390)/(Settings!$G$8-Settings!$F$8))))</f>
        <v/>
      </c>
      <c r="Z390" s="18" t="str">
        <f>IF(OR($B390="",T390=""),"",MAX(0,MIN(100,100*(Settings!$G$9-T390)/(Settings!$G$9-Settings!$F$9))))</f>
        <v/>
      </c>
      <c r="AA390" s="18" t="str">
        <f>IF(OR($B390="",J390=""),"",MAX(0,MIN(100,100*(Settings!$G$10-J390)/(Settings!$G$10-Settings!$F$10))))</f>
        <v/>
      </c>
      <c r="AB390" s="18" t="str">
        <f>IF(OR($B390="",K390=""),"",MAX(0,MIN(100,100*(Settings!$G$11-K390)/(Settings!$G$11-Settings!$F$11))))</f>
        <v/>
      </c>
      <c r="AC390" s="18" t="str">
        <f>IF(OR($B390="",U390=""),"",MAX(0,MIN(100,100*(Settings!$G$12-U390)/(Settings!$G$12-Settings!$F$12))))</f>
        <v/>
      </c>
      <c r="AD390" s="18" t="str">
        <f>IF(OR($B390="",V390=""),"",MAX(0,MIN(100,100*(Settings!$G$13-V390)/(Settings!$G$13-Settings!$F$13))))</f>
        <v/>
      </c>
      <c r="AE390" s="17" t="str">
        <f>IF($B390="","",IF((IF(ISNUMBER(W390),Settings!$H$6,0)+IF(ISNUMBER(X390),Settings!$H$7,0)+IF(ISNUMBER(Y390),Settings!$H$8,0)+IF(ISNUMBER(Z390),Settings!$H$9,0)+IF(ISNUMBER(AA390),Settings!$H$10,0)+IF(ISNUMBER(AB390),Settings!$H$11,0)+IF(ISNUMBER(AC390),Settings!$H$12,0)+IF(ISNUMBER(AD390),Settings!$H$13,0))=0,"",ROUND((IF(ISNUMBER(W390),W390*Settings!$H$6,0)+IF(ISNUMBER(X390),X390*Settings!$H$7,0)+IF(ISNUMBER(Y390),Y390*Settings!$H$8,0)+IF(ISNUMBER(Z390),Z390*Settings!$H$9,0)+IF(ISNUMBER(AA390),AA390*Settings!$H$10,0)+IF(ISNUMBER(AB390),AB390*Settings!$H$11,0)+IF(ISNUMBER(AC390),AC390*Settings!$H$12,0)+IF(ISNUMBER(AD390),AD390*Settings!$H$13,0))/(IF(ISNUMBER(W390),Settings!$H$6,0)+IF(ISNUMBER(X390),Settings!$H$7,0)+IF(ISNUMBER(Y390),Settings!$H$8,0)+IF(ISNUMBER(Z390),Settings!$H$9,0)+IF(ISNUMBER(AA390),Settings!$H$10,0)+IF(ISNUMBER(AB390),Settings!$H$11,0)+IF(ISNUMBER(AC390),Settings!$H$12,0)+IF(ISNUMBER(AD390),Settings!$H$13,0)),0)))</f>
        <v/>
      </c>
      <c r="AF390" s="16" t="str">
        <f>IF(AE390="","",IF(AE390&gt;=Settings!$D$18,"Green",IF(AE390&gt;=Settings!$D$19,"Amber","Red")))</f>
        <v/>
      </c>
      <c r="AG390" s="18" t="str">
        <f t="shared" ref="AG390:AG453" si="47">IF($B390="","",IF(COUNTIFS($B$6:$B$505,$B390,$A$6:$A$505,$A390-7,$AE$6:$AE$505,"&gt;=0")=0,"",SUMIFS($AE$6:$AE$505,$B$6:$B$505,$B390,$A$6:$A$505,$A390-7)))</f>
        <v/>
      </c>
      <c r="AH390" s="19" t="str">
        <f t="shared" ref="AH390:AH453" si="48">IF(OR(AE390="",AG390=""),"",AE390-AG390)</f>
        <v/>
      </c>
      <c r="AI390" s="25"/>
    </row>
    <row r="391" spans="1:35" x14ac:dyDescent="0.2">
      <c r="A391" s="12"/>
      <c r="B391" s="30"/>
      <c r="C391" s="16" t="str">
        <f>IF($B391="","",IFERROR(INDEX(Settings!$D$24:$D$48,MATCH($B391,Settings!$C$24:$C$48,0)),""))</f>
        <v/>
      </c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20" t="str">
        <f t="shared" si="42"/>
        <v/>
      </c>
      <c r="S391" s="21" t="str">
        <f t="shared" si="43"/>
        <v/>
      </c>
      <c r="T391" s="21" t="str">
        <f t="shared" si="44"/>
        <v/>
      </c>
      <c r="U391" s="20" t="str">
        <f t="shared" si="45"/>
        <v/>
      </c>
      <c r="V391" s="20" t="str">
        <f t="shared" si="46"/>
        <v/>
      </c>
      <c r="W391" s="18" t="str">
        <f>IF(OR($B391="",E391=""),"",MAX(0,MIN(100,100*(Settings!$G$6-E391)/(Settings!$G$6-Settings!$F$6))))</f>
        <v/>
      </c>
      <c r="X391" s="18" t="str">
        <f>IF(OR($B391="",R391=""),"",MAX(0,MIN(100,100*(Settings!$G$7-R391)/(Settings!$G$7-Settings!$F$7))))</f>
        <v/>
      </c>
      <c r="Y391" s="18" t="str">
        <f>IF(OR($B391="",S391=""),"",MAX(0,MIN(100,100*(Settings!$G$8-S391)/(Settings!$G$8-Settings!$F$8))))</f>
        <v/>
      </c>
      <c r="Z391" s="18" t="str">
        <f>IF(OR($B391="",T391=""),"",MAX(0,MIN(100,100*(Settings!$G$9-T391)/(Settings!$G$9-Settings!$F$9))))</f>
        <v/>
      </c>
      <c r="AA391" s="18" t="str">
        <f>IF(OR($B391="",J391=""),"",MAX(0,MIN(100,100*(Settings!$G$10-J391)/(Settings!$G$10-Settings!$F$10))))</f>
        <v/>
      </c>
      <c r="AB391" s="18" t="str">
        <f>IF(OR($B391="",K391=""),"",MAX(0,MIN(100,100*(Settings!$G$11-K391)/(Settings!$G$11-Settings!$F$11))))</f>
        <v/>
      </c>
      <c r="AC391" s="18" t="str">
        <f>IF(OR($B391="",U391=""),"",MAX(0,MIN(100,100*(Settings!$G$12-U391)/(Settings!$G$12-Settings!$F$12))))</f>
        <v/>
      </c>
      <c r="AD391" s="18" t="str">
        <f>IF(OR($B391="",V391=""),"",MAX(0,MIN(100,100*(Settings!$G$13-V391)/(Settings!$G$13-Settings!$F$13))))</f>
        <v/>
      </c>
      <c r="AE391" s="17" t="str">
        <f>IF($B391="","",IF((IF(ISNUMBER(W391),Settings!$H$6,0)+IF(ISNUMBER(X391),Settings!$H$7,0)+IF(ISNUMBER(Y391),Settings!$H$8,0)+IF(ISNUMBER(Z391),Settings!$H$9,0)+IF(ISNUMBER(AA391),Settings!$H$10,0)+IF(ISNUMBER(AB391),Settings!$H$11,0)+IF(ISNUMBER(AC391),Settings!$H$12,0)+IF(ISNUMBER(AD391),Settings!$H$13,0))=0,"",ROUND((IF(ISNUMBER(W391),W391*Settings!$H$6,0)+IF(ISNUMBER(X391),X391*Settings!$H$7,0)+IF(ISNUMBER(Y391),Y391*Settings!$H$8,0)+IF(ISNUMBER(Z391),Z391*Settings!$H$9,0)+IF(ISNUMBER(AA391),AA391*Settings!$H$10,0)+IF(ISNUMBER(AB391),AB391*Settings!$H$11,0)+IF(ISNUMBER(AC391),AC391*Settings!$H$12,0)+IF(ISNUMBER(AD391),AD391*Settings!$H$13,0))/(IF(ISNUMBER(W391),Settings!$H$6,0)+IF(ISNUMBER(X391),Settings!$H$7,0)+IF(ISNUMBER(Y391),Settings!$H$8,0)+IF(ISNUMBER(Z391),Settings!$H$9,0)+IF(ISNUMBER(AA391),Settings!$H$10,0)+IF(ISNUMBER(AB391),Settings!$H$11,0)+IF(ISNUMBER(AC391),Settings!$H$12,0)+IF(ISNUMBER(AD391),Settings!$H$13,0)),0)))</f>
        <v/>
      </c>
      <c r="AF391" s="16" t="str">
        <f>IF(AE391="","",IF(AE391&gt;=Settings!$D$18,"Green",IF(AE391&gt;=Settings!$D$19,"Amber","Red")))</f>
        <v/>
      </c>
      <c r="AG391" s="18" t="str">
        <f t="shared" si="47"/>
        <v/>
      </c>
      <c r="AH391" s="19" t="str">
        <f t="shared" si="48"/>
        <v/>
      </c>
      <c r="AI391" s="25"/>
    </row>
    <row r="392" spans="1:35" x14ac:dyDescent="0.2">
      <c r="A392" s="12"/>
      <c r="B392" s="30"/>
      <c r="C392" s="16" t="str">
        <f>IF($B392="","",IFERROR(INDEX(Settings!$D$24:$D$48,MATCH($B392,Settings!$C$24:$C$48,0)),""))</f>
        <v/>
      </c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20" t="str">
        <f t="shared" si="42"/>
        <v/>
      </c>
      <c r="S392" s="21" t="str">
        <f t="shared" si="43"/>
        <v/>
      </c>
      <c r="T392" s="21" t="str">
        <f t="shared" si="44"/>
        <v/>
      </c>
      <c r="U392" s="20" t="str">
        <f t="shared" si="45"/>
        <v/>
      </c>
      <c r="V392" s="20" t="str">
        <f t="shared" si="46"/>
        <v/>
      </c>
      <c r="W392" s="18" t="str">
        <f>IF(OR($B392="",E392=""),"",MAX(0,MIN(100,100*(Settings!$G$6-E392)/(Settings!$G$6-Settings!$F$6))))</f>
        <v/>
      </c>
      <c r="X392" s="18" t="str">
        <f>IF(OR($B392="",R392=""),"",MAX(0,MIN(100,100*(Settings!$G$7-R392)/(Settings!$G$7-Settings!$F$7))))</f>
        <v/>
      </c>
      <c r="Y392" s="18" t="str">
        <f>IF(OR($B392="",S392=""),"",MAX(0,MIN(100,100*(Settings!$G$8-S392)/(Settings!$G$8-Settings!$F$8))))</f>
        <v/>
      </c>
      <c r="Z392" s="18" t="str">
        <f>IF(OR($B392="",T392=""),"",MAX(0,MIN(100,100*(Settings!$G$9-T392)/(Settings!$G$9-Settings!$F$9))))</f>
        <v/>
      </c>
      <c r="AA392" s="18" t="str">
        <f>IF(OR($B392="",J392=""),"",MAX(0,MIN(100,100*(Settings!$G$10-J392)/(Settings!$G$10-Settings!$F$10))))</f>
        <v/>
      </c>
      <c r="AB392" s="18" t="str">
        <f>IF(OR($B392="",K392=""),"",MAX(0,MIN(100,100*(Settings!$G$11-K392)/(Settings!$G$11-Settings!$F$11))))</f>
        <v/>
      </c>
      <c r="AC392" s="18" t="str">
        <f>IF(OR($B392="",U392=""),"",MAX(0,MIN(100,100*(Settings!$G$12-U392)/(Settings!$G$12-Settings!$F$12))))</f>
        <v/>
      </c>
      <c r="AD392" s="18" t="str">
        <f>IF(OR($B392="",V392=""),"",MAX(0,MIN(100,100*(Settings!$G$13-V392)/(Settings!$G$13-Settings!$F$13))))</f>
        <v/>
      </c>
      <c r="AE392" s="17" t="str">
        <f>IF($B392="","",IF((IF(ISNUMBER(W392),Settings!$H$6,0)+IF(ISNUMBER(X392),Settings!$H$7,0)+IF(ISNUMBER(Y392),Settings!$H$8,0)+IF(ISNUMBER(Z392),Settings!$H$9,0)+IF(ISNUMBER(AA392),Settings!$H$10,0)+IF(ISNUMBER(AB392),Settings!$H$11,0)+IF(ISNUMBER(AC392),Settings!$H$12,0)+IF(ISNUMBER(AD392),Settings!$H$13,0))=0,"",ROUND((IF(ISNUMBER(W392),W392*Settings!$H$6,0)+IF(ISNUMBER(X392),X392*Settings!$H$7,0)+IF(ISNUMBER(Y392),Y392*Settings!$H$8,0)+IF(ISNUMBER(Z392),Z392*Settings!$H$9,0)+IF(ISNUMBER(AA392),AA392*Settings!$H$10,0)+IF(ISNUMBER(AB392),AB392*Settings!$H$11,0)+IF(ISNUMBER(AC392),AC392*Settings!$H$12,0)+IF(ISNUMBER(AD392),AD392*Settings!$H$13,0))/(IF(ISNUMBER(W392),Settings!$H$6,0)+IF(ISNUMBER(X392),Settings!$H$7,0)+IF(ISNUMBER(Y392),Settings!$H$8,0)+IF(ISNUMBER(Z392),Settings!$H$9,0)+IF(ISNUMBER(AA392),Settings!$H$10,0)+IF(ISNUMBER(AB392),Settings!$H$11,0)+IF(ISNUMBER(AC392),Settings!$H$12,0)+IF(ISNUMBER(AD392),Settings!$H$13,0)),0)))</f>
        <v/>
      </c>
      <c r="AF392" s="16" t="str">
        <f>IF(AE392="","",IF(AE392&gt;=Settings!$D$18,"Green",IF(AE392&gt;=Settings!$D$19,"Amber","Red")))</f>
        <v/>
      </c>
      <c r="AG392" s="18" t="str">
        <f t="shared" si="47"/>
        <v/>
      </c>
      <c r="AH392" s="19" t="str">
        <f t="shared" si="48"/>
        <v/>
      </c>
      <c r="AI392" s="25"/>
    </row>
    <row r="393" spans="1:35" x14ac:dyDescent="0.2">
      <c r="A393" s="12"/>
      <c r="B393" s="30"/>
      <c r="C393" s="16" t="str">
        <f>IF($B393="","",IFERROR(INDEX(Settings!$D$24:$D$48,MATCH($B393,Settings!$C$24:$C$48,0)),""))</f>
        <v/>
      </c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20" t="str">
        <f t="shared" si="42"/>
        <v/>
      </c>
      <c r="S393" s="21" t="str">
        <f t="shared" si="43"/>
        <v/>
      </c>
      <c r="T393" s="21" t="str">
        <f t="shared" si="44"/>
        <v/>
      </c>
      <c r="U393" s="20" t="str">
        <f t="shared" si="45"/>
        <v/>
      </c>
      <c r="V393" s="20" t="str">
        <f t="shared" si="46"/>
        <v/>
      </c>
      <c r="W393" s="18" t="str">
        <f>IF(OR($B393="",E393=""),"",MAX(0,MIN(100,100*(Settings!$G$6-E393)/(Settings!$G$6-Settings!$F$6))))</f>
        <v/>
      </c>
      <c r="X393" s="18" t="str">
        <f>IF(OR($B393="",R393=""),"",MAX(0,MIN(100,100*(Settings!$G$7-R393)/(Settings!$G$7-Settings!$F$7))))</f>
        <v/>
      </c>
      <c r="Y393" s="18" t="str">
        <f>IF(OR($B393="",S393=""),"",MAX(0,MIN(100,100*(Settings!$G$8-S393)/(Settings!$G$8-Settings!$F$8))))</f>
        <v/>
      </c>
      <c r="Z393" s="18" t="str">
        <f>IF(OR($B393="",T393=""),"",MAX(0,MIN(100,100*(Settings!$G$9-T393)/(Settings!$G$9-Settings!$F$9))))</f>
        <v/>
      </c>
      <c r="AA393" s="18" t="str">
        <f>IF(OR($B393="",J393=""),"",MAX(0,MIN(100,100*(Settings!$G$10-J393)/(Settings!$G$10-Settings!$F$10))))</f>
        <v/>
      </c>
      <c r="AB393" s="18" t="str">
        <f>IF(OR($B393="",K393=""),"",MAX(0,MIN(100,100*(Settings!$G$11-K393)/(Settings!$G$11-Settings!$F$11))))</f>
        <v/>
      </c>
      <c r="AC393" s="18" t="str">
        <f>IF(OR($B393="",U393=""),"",MAX(0,MIN(100,100*(Settings!$G$12-U393)/(Settings!$G$12-Settings!$F$12))))</f>
        <v/>
      </c>
      <c r="AD393" s="18" t="str">
        <f>IF(OR($B393="",V393=""),"",MAX(0,MIN(100,100*(Settings!$G$13-V393)/(Settings!$G$13-Settings!$F$13))))</f>
        <v/>
      </c>
      <c r="AE393" s="17" t="str">
        <f>IF($B393="","",IF((IF(ISNUMBER(W393),Settings!$H$6,0)+IF(ISNUMBER(X393),Settings!$H$7,0)+IF(ISNUMBER(Y393),Settings!$H$8,0)+IF(ISNUMBER(Z393),Settings!$H$9,0)+IF(ISNUMBER(AA393),Settings!$H$10,0)+IF(ISNUMBER(AB393),Settings!$H$11,0)+IF(ISNUMBER(AC393),Settings!$H$12,0)+IF(ISNUMBER(AD393),Settings!$H$13,0))=0,"",ROUND((IF(ISNUMBER(W393),W393*Settings!$H$6,0)+IF(ISNUMBER(X393),X393*Settings!$H$7,0)+IF(ISNUMBER(Y393),Y393*Settings!$H$8,0)+IF(ISNUMBER(Z393),Z393*Settings!$H$9,0)+IF(ISNUMBER(AA393),AA393*Settings!$H$10,0)+IF(ISNUMBER(AB393),AB393*Settings!$H$11,0)+IF(ISNUMBER(AC393),AC393*Settings!$H$12,0)+IF(ISNUMBER(AD393),AD393*Settings!$H$13,0))/(IF(ISNUMBER(W393),Settings!$H$6,0)+IF(ISNUMBER(X393),Settings!$H$7,0)+IF(ISNUMBER(Y393),Settings!$H$8,0)+IF(ISNUMBER(Z393),Settings!$H$9,0)+IF(ISNUMBER(AA393),Settings!$H$10,0)+IF(ISNUMBER(AB393),Settings!$H$11,0)+IF(ISNUMBER(AC393),Settings!$H$12,0)+IF(ISNUMBER(AD393),Settings!$H$13,0)),0)))</f>
        <v/>
      </c>
      <c r="AF393" s="16" t="str">
        <f>IF(AE393="","",IF(AE393&gt;=Settings!$D$18,"Green",IF(AE393&gt;=Settings!$D$19,"Amber","Red")))</f>
        <v/>
      </c>
      <c r="AG393" s="18" t="str">
        <f t="shared" si="47"/>
        <v/>
      </c>
      <c r="AH393" s="19" t="str">
        <f t="shared" si="48"/>
        <v/>
      </c>
      <c r="AI393" s="25"/>
    </row>
    <row r="394" spans="1:35" x14ac:dyDescent="0.2">
      <c r="A394" s="12"/>
      <c r="B394" s="30"/>
      <c r="C394" s="16" t="str">
        <f>IF($B394="","",IFERROR(INDEX(Settings!$D$24:$D$48,MATCH($B394,Settings!$C$24:$C$48,0)),""))</f>
        <v/>
      </c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20" t="str">
        <f t="shared" si="42"/>
        <v/>
      </c>
      <c r="S394" s="21" t="str">
        <f t="shared" si="43"/>
        <v/>
      </c>
      <c r="T394" s="21" t="str">
        <f t="shared" si="44"/>
        <v/>
      </c>
      <c r="U394" s="20" t="str">
        <f t="shared" si="45"/>
        <v/>
      </c>
      <c r="V394" s="20" t="str">
        <f t="shared" si="46"/>
        <v/>
      </c>
      <c r="W394" s="18" t="str">
        <f>IF(OR($B394="",E394=""),"",MAX(0,MIN(100,100*(Settings!$G$6-E394)/(Settings!$G$6-Settings!$F$6))))</f>
        <v/>
      </c>
      <c r="X394" s="18" t="str">
        <f>IF(OR($B394="",R394=""),"",MAX(0,MIN(100,100*(Settings!$G$7-R394)/(Settings!$G$7-Settings!$F$7))))</f>
        <v/>
      </c>
      <c r="Y394" s="18" t="str">
        <f>IF(OR($B394="",S394=""),"",MAX(0,MIN(100,100*(Settings!$G$8-S394)/(Settings!$G$8-Settings!$F$8))))</f>
        <v/>
      </c>
      <c r="Z394" s="18" t="str">
        <f>IF(OR($B394="",T394=""),"",MAX(0,MIN(100,100*(Settings!$G$9-T394)/(Settings!$G$9-Settings!$F$9))))</f>
        <v/>
      </c>
      <c r="AA394" s="18" t="str">
        <f>IF(OR($B394="",J394=""),"",MAX(0,MIN(100,100*(Settings!$G$10-J394)/(Settings!$G$10-Settings!$F$10))))</f>
        <v/>
      </c>
      <c r="AB394" s="18" t="str">
        <f>IF(OR($B394="",K394=""),"",MAX(0,MIN(100,100*(Settings!$G$11-K394)/(Settings!$G$11-Settings!$F$11))))</f>
        <v/>
      </c>
      <c r="AC394" s="18" t="str">
        <f>IF(OR($B394="",U394=""),"",MAX(0,MIN(100,100*(Settings!$G$12-U394)/(Settings!$G$12-Settings!$F$12))))</f>
        <v/>
      </c>
      <c r="AD394" s="18" t="str">
        <f>IF(OR($B394="",V394=""),"",MAX(0,MIN(100,100*(Settings!$G$13-V394)/(Settings!$G$13-Settings!$F$13))))</f>
        <v/>
      </c>
      <c r="AE394" s="17" t="str">
        <f>IF($B394="","",IF((IF(ISNUMBER(W394),Settings!$H$6,0)+IF(ISNUMBER(X394),Settings!$H$7,0)+IF(ISNUMBER(Y394),Settings!$H$8,0)+IF(ISNUMBER(Z394),Settings!$H$9,0)+IF(ISNUMBER(AA394),Settings!$H$10,0)+IF(ISNUMBER(AB394),Settings!$H$11,0)+IF(ISNUMBER(AC394),Settings!$H$12,0)+IF(ISNUMBER(AD394),Settings!$H$13,0))=0,"",ROUND((IF(ISNUMBER(W394),W394*Settings!$H$6,0)+IF(ISNUMBER(X394),X394*Settings!$H$7,0)+IF(ISNUMBER(Y394),Y394*Settings!$H$8,0)+IF(ISNUMBER(Z394),Z394*Settings!$H$9,0)+IF(ISNUMBER(AA394),AA394*Settings!$H$10,0)+IF(ISNUMBER(AB394),AB394*Settings!$H$11,0)+IF(ISNUMBER(AC394),AC394*Settings!$H$12,0)+IF(ISNUMBER(AD394),AD394*Settings!$H$13,0))/(IF(ISNUMBER(W394),Settings!$H$6,0)+IF(ISNUMBER(X394),Settings!$H$7,0)+IF(ISNUMBER(Y394),Settings!$H$8,0)+IF(ISNUMBER(Z394),Settings!$H$9,0)+IF(ISNUMBER(AA394),Settings!$H$10,0)+IF(ISNUMBER(AB394),Settings!$H$11,0)+IF(ISNUMBER(AC394),Settings!$H$12,0)+IF(ISNUMBER(AD394),Settings!$H$13,0)),0)))</f>
        <v/>
      </c>
      <c r="AF394" s="16" t="str">
        <f>IF(AE394="","",IF(AE394&gt;=Settings!$D$18,"Green",IF(AE394&gt;=Settings!$D$19,"Amber","Red")))</f>
        <v/>
      </c>
      <c r="AG394" s="18" t="str">
        <f t="shared" si="47"/>
        <v/>
      </c>
      <c r="AH394" s="19" t="str">
        <f t="shared" si="48"/>
        <v/>
      </c>
      <c r="AI394" s="25"/>
    </row>
    <row r="395" spans="1:35" x14ac:dyDescent="0.2">
      <c r="A395" s="12"/>
      <c r="B395" s="30"/>
      <c r="C395" s="16" t="str">
        <f>IF($B395="","",IFERROR(INDEX(Settings!$D$24:$D$48,MATCH($B395,Settings!$C$24:$C$48,0)),""))</f>
        <v/>
      </c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20" t="str">
        <f t="shared" si="42"/>
        <v/>
      </c>
      <c r="S395" s="21" t="str">
        <f t="shared" si="43"/>
        <v/>
      </c>
      <c r="T395" s="21" t="str">
        <f t="shared" si="44"/>
        <v/>
      </c>
      <c r="U395" s="20" t="str">
        <f t="shared" si="45"/>
        <v/>
      </c>
      <c r="V395" s="20" t="str">
        <f t="shared" si="46"/>
        <v/>
      </c>
      <c r="W395" s="18" t="str">
        <f>IF(OR($B395="",E395=""),"",MAX(0,MIN(100,100*(Settings!$G$6-E395)/(Settings!$G$6-Settings!$F$6))))</f>
        <v/>
      </c>
      <c r="X395" s="18" t="str">
        <f>IF(OR($B395="",R395=""),"",MAX(0,MIN(100,100*(Settings!$G$7-R395)/(Settings!$G$7-Settings!$F$7))))</f>
        <v/>
      </c>
      <c r="Y395" s="18" t="str">
        <f>IF(OR($B395="",S395=""),"",MAX(0,MIN(100,100*(Settings!$G$8-S395)/(Settings!$G$8-Settings!$F$8))))</f>
        <v/>
      </c>
      <c r="Z395" s="18" t="str">
        <f>IF(OR($B395="",T395=""),"",MAX(0,MIN(100,100*(Settings!$G$9-T395)/(Settings!$G$9-Settings!$F$9))))</f>
        <v/>
      </c>
      <c r="AA395" s="18" t="str">
        <f>IF(OR($B395="",J395=""),"",MAX(0,MIN(100,100*(Settings!$G$10-J395)/(Settings!$G$10-Settings!$F$10))))</f>
        <v/>
      </c>
      <c r="AB395" s="18" t="str">
        <f>IF(OR($B395="",K395=""),"",MAX(0,MIN(100,100*(Settings!$G$11-K395)/(Settings!$G$11-Settings!$F$11))))</f>
        <v/>
      </c>
      <c r="AC395" s="18" t="str">
        <f>IF(OR($B395="",U395=""),"",MAX(0,MIN(100,100*(Settings!$G$12-U395)/(Settings!$G$12-Settings!$F$12))))</f>
        <v/>
      </c>
      <c r="AD395" s="18" t="str">
        <f>IF(OR($B395="",V395=""),"",MAX(0,MIN(100,100*(Settings!$G$13-V395)/(Settings!$G$13-Settings!$F$13))))</f>
        <v/>
      </c>
      <c r="AE395" s="17" t="str">
        <f>IF($B395="","",IF((IF(ISNUMBER(W395),Settings!$H$6,0)+IF(ISNUMBER(X395),Settings!$H$7,0)+IF(ISNUMBER(Y395),Settings!$H$8,0)+IF(ISNUMBER(Z395),Settings!$H$9,0)+IF(ISNUMBER(AA395),Settings!$H$10,0)+IF(ISNUMBER(AB395),Settings!$H$11,0)+IF(ISNUMBER(AC395),Settings!$H$12,0)+IF(ISNUMBER(AD395),Settings!$H$13,0))=0,"",ROUND((IF(ISNUMBER(W395),W395*Settings!$H$6,0)+IF(ISNUMBER(X395),X395*Settings!$H$7,0)+IF(ISNUMBER(Y395),Y395*Settings!$H$8,0)+IF(ISNUMBER(Z395),Z395*Settings!$H$9,0)+IF(ISNUMBER(AA395),AA395*Settings!$H$10,0)+IF(ISNUMBER(AB395),AB395*Settings!$H$11,0)+IF(ISNUMBER(AC395),AC395*Settings!$H$12,0)+IF(ISNUMBER(AD395),AD395*Settings!$H$13,0))/(IF(ISNUMBER(W395),Settings!$H$6,0)+IF(ISNUMBER(X395),Settings!$H$7,0)+IF(ISNUMBER(Y395),Settings!$H$8,0)+IF(ISNUMBER(Z395),Settings!$H$9,0)+IF(ISNUMBER(AA395),Settings!$H$10,0)+IF(ISNUMBER(AB395),Settings!$H$11,0)+IF(ISNUMBER(AC395),Settings!$H$12,0)+IF(ISNUMBER(AD395),Settings!$H$13,0)),0)))</f>
        <v/>
      </c>
      <c r="AF395" s="16" t="str">
        <f>IF(AE395="","",IF(AE395&gt;=Settings!$D$18,"Green",IF(AE395&gt;=Settings!$D$19,"Amber","Red")))</f>
        <v/>
      </c>
      <c r="AG395" s="18" t="str">
        <f t="shared" si="47"/>
        <v/>
      </c>
      <c r="AH395" s="19" t="str">
        <f t="shared" si="48"/>
        <v/>
      </c>
      <c r="AI395" s="25"/>
    </row>
    <row r="396" spans="1:35" x14ac:dyDescent="0.2">
      <c r="A396" s="12"/>
      <c r="B396" s="30"/>
      <c r="C396" s="16" t="str">
        <f>IF($B396="","",IFERROR(INDEX(Settings!$D$24:$D$48,MATCH($B396,Settings!$C$24:$C$48,0)),""))</f>
        <v/>
      </c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20" t="str">
        <f t="shared" si="42"/>
        <v/>
      </c>
      <c r="S396" s="21" t="str">
        <f t="shared" si="43"/>
        <v/>
      </c>
      <c r="T396" s="21" t="str">
        <f t="shared" si="44"/>
        <v/>
      </c>
      <c r="U396" s="20" t="str">
        <f t="shared" si="45"/>
        <v/>
      </c>
      <c r="V396" s="20" t="str">
        <f t="shared" si="46"/>
        <v/>
      </c>
      <c r="W396" s="18" t="str">
        <f>IF(OR($B396="",E396=""),"",MAX(0,MIN(100,100*(Settings!$G$6-E396)/(Settings!$G$6-Settings!$F$6))))</f>
        <v/>
      </c>
      <c r="X396" s="18" t="str">
        <f>IF(OR($B396="",R396=""),"",MAX(0,MIN(100,100*(Settings!$G$7-R396)/(Settings!$G$7-Settings!$F$7))))</f>
        <v/>
      </c>
      <c r="Y396" s="18" t="str">
        <f>IF(OR($B396="",S396=""),"",MAX(0,MIN(100,100*(Settings!$G$8-S396)/(Settings!$G$8-Settings!$F$8))))</f>
        <v/>
      </c>
      <c r="Z396" s="18" t="str">
        <f>IF(OR($B396="",T396=""),"",MAX(0,MIN(100,100*(Settings!$G$9-T396)/(Settings!$G$9-Settings!$F$9))))</f>
        <v/>
      </c>
      <c r="AA396" s="18" t="str">
        <f>IF(OR($B396="",J396=""),"",MAX(0,MIN(100,100*(Settings!$G$10-J396)/(Settings!$G$10-Settings!$F$10))))</f>
        <v/>
      </c>
      <c r="AB396" s="18" t="str">
        <f>IF(OR($B396="",K396=""),"",MAX(0,MIN(100,100*(Settings!$G$11-K396)/(Settings!$G$11-Settings!$F$11))))</f>
        <v/>
      </c>
      <c r="AC396" s="18" t="str">
        <f>IF(OR($B396="",U396=""),"",MAX(0,MIN(100,100*(Settings!$G$12-U396)/(Settings!$G$12-Settings!$F$12))))</f>
        <v/>
      </c>
      <c r="AD396" s="18" t="str">
        <f>IF(OR($B396="",V396=""),"",MAX(0,MIN(100,100*(Settings!$G$13-V396)/(Settings!$G$13-Settings!$F$13))))</f>
        <v/>
      </c>
      <c r="AE396" s="17" t="str">
        <f>IF($B396="","",IF((IF(ISNUMBER(W396),Settings!$H$6,0)+IF(ISNUMBER(X396),Settings!$H$7,0)+IF(ISNUMBER(Y396),Settings!$H$8,0)+IF(ISNUMBER(Z396),Settings!$H$9,0)+IF(ISNUMBER(AA396),Settings!$H$10,0)+IF(ISNUMBER(AB396),Settings!$H$11,0)+IF(ISNUMBER(AC396),Settings!$H$12,0)+IF(ISNUMBER(AD396),Settings!$H$13,0))=0,"",ROUND((IF(ISNUMBER(W396),W396*Settings!$H$6,0)+IF(ISNUMBER(X396),X396*Settings!$H$7,0)+IF(ISNUMBER(Y396),Y396*Settings!$H$8,0)+IF(ISNUMBER(Z396),Z396*Settings!$H$9,0)+IF(ISNUMBER(AA396),AA396*Settings!$H$10,0)+IF(ISNUMBER(AB396),AB396*Settings!$H$11,0)+IF(ISNUMBER(AC396),AC396*Settings!$H$12,0)+IF(ISNUMBER(AD396),AD396*Settings!$H$13,0))/(IF(ISNUMBER(W396),Settings!$H$6,0)+IF(ISNUMBER(X396),Settings!$H$7,0)+IF(ISNUMBER(Y396),Settings!$H$8,0)+IF(ISNUMBER(Z396),Settings!$H$9,0)+IF(ISNUMBER(AA396),Settings!$H$10,0)+IF(ISNUMBER(AB396),Settings!$H$11,0)+IF(ISNUMBER(AC396),Settings!$H$12,0)+IF(ISNUMBER(AD396),Settings!$H$13,0)),0)))</f>
        <v/>
      </c>
      <c r="AF396" s="16" t="str">
        <f>IF(AE396="","",IF(AE396&gt;=Settings!$D$18,"Green",IF(AE396&gt;=Settings!$D$19,"Amber","Red")))</f>
        <v/>
      </c>
      <c r="AG396" s="18" t="str">
        <f t="shared" si="47"/>
        <v/>
      </c>
      <c r="AH396" s="19" t="str">
        <f t="shared" si="48"/>
        <v/>
      </c>
      <c r="AI396" s="25"/>
    </row>
    <row r="397" spans="1:35" x14ac:dyDescent="0.2">
      <c r="A397" s="12"/>
      <c r="B397" s="30"/>
      <c r="C397" s="16" t="str">
        <f>IF($B397="","",IFERROR(INDEX(Settings!$D$24:$D$48,MATCH($B397,Settings!$C$24:$C$48,0)),""))</f>
        <v/>
      </c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20" t="str">
        <f t="shared" si="42"/>
        <v/>
      </c>
      <c r="S397" s="21" t="str">
        <f t="shared" si="43"/>
        <v/>
      </c>
      <c r="T397" s="21" t="str">
        <f t="shared" si="44"/>
        <v/>
      </c>
      <c r="U397" s="20" t="str">
        <f t="shared" si="45"/>
        <v/>
      </c>
      <c r="V397" s="20" t="str">
        <f t="shared" si="46"/>
        <v/>
      </c>
      <c r="W397" s="18" t="str">
        <f>IF(OR($B397="",E397=""),"",MAX(0,MIN(100,100*(Settings!$G$6-E397)/(Settings!$G$6-Settings!$F$6))))</f>
        <v/>
      </c>
      <c r="X397" s="18" t="str">
        <f>IF(OR($B397="",R397=""),"",MAX(0,MIN(100,100*(Settings!$G$7-R397)/(Settings!$G$7-Settings!$F$7))))</f>
        <v/>
      </c>
      <c r="Y397" s="18" t="str">
        <f>IF(OR($B397="",S397=""),"",MAX(0,MIN(100,100*(Settings!$G$8-S397)/(Settings!$G$8-Settings!$F$8))))</f>
        <v/>
      </c>
      <c r="Z397" s="18" t="str">
        <f>IF(OR($B397="",T397=""),"",MAX(0,MIN(100,100*(Settings!$G$9-T397)/(Settings!$G$9-Settings!$F$9))))</f>
        <v/>
      </c>
      <c r="AA397" s="18" t="str">
        <f>IF(OR($B397="",J397=""),"",MAX(0,MIN(100,100*(Settings!$G$10-J397)/(Settings!$G$10-Settings!$F$10))))</f>
        <v/>
      </c>
      <c r="AB397" s="18" t="str">
        <f>IF(OR($B397="",K397=""),"",MAX(0,MIN(100,100*(Settings!$G$11-K397)/(Settings!$G$11-Settings!$F$11))))</f>
        <v/>
      </c>
      <c r="AC397" s="18" t="str">
        <f>IF(OR($B397="",U397=""),"",MAX(0,MIN(100,100*(Settings!$G$12-U397)/(Settings!$G$12-Settings!$F$12))))</f>
        <v/>
      </c>
      <c r="AD397" s="18" t="str">
        <f>IF(OR($B397="",V397=""),"",MAX(0,MIN(100,100*(Settings!$G$13-V397)/(Settings!$G$13-Settings!$F$13))))</f>
        <v/>
      </c>
      <c r="AE397" s="17" t="str">
        <f>IF($B397="","",IF((IF(ISNUMBER(W397),Settings!$H$6,0)+IF(ISNUMBER(X397),Settings!$H$7,0)+IF(ISNUMBER(Y397),Settings!$H$8,0)+IF(ISNUMBER(Z397),Settings!$H$9,0)+IF(ISNUMBER(AA397),Settings!$H$10,0)+IF(ISNUMBER(AB397),Settings!$H$11,0)+IF(ISNUMBER(AC397),Settings!$H$12,0)+IF(ISNUMBER(AD397),Settings!$H$13,0))=0,"",ROUND((IF(ISNUMBER(W397),W397*Settings!$H$6,0)+IF(ISNUMBER(X397),X397*Settings!$H$7,0)+IF(ISNUMBER(Y397),Y397*Settings!$H$8,0)+IF(ISNUMBER(Z397),Z397*Settings!$H$9,0)+IF(ISNUMBER(AA397),AA397*Settings!$H$10,0)+IF(ISNUMBER(AB397),AB397*Settings!$H$11,0)+IF(ISNUMBER(AC397),AC397*Settings!$H$12,0)+IF(ISNUMBER(AD397),AD397*Settings!$H$13,0))/(IF(ISNUMBER(W397),Settings!$H$6,0)+IF(ISNUMBER(X397),Settings!$H$7,0)+IF(ISNUMBER(Y397),Settings!$H$8,0)+IF(ISNUMBER(Z397),Settings!$H$9,0)+IF(ISNUMBER(AA397),Settings!$H$10,0)+IF(ISNUMBER(AB397),Settings!$H$11,0)+IF(ISNUMBER(AC397),Settings!$H$12,0)+IF(ISNUMBER(AD397),Settings!$H$13,0)),0)))</f>
        <v/>
      </c>
      <c r="AF397" s="16" t="str">
        <f>IF(AE397="","",IF(AE397&gt;=Settings!$D$18,"Green",IF(AE397&gt;=Settings!$D$19,"Amber","Red")))</f>
        <v/>
      </c>
      <c r="AG397" s="18" t="str">
        <f t="shared" si="47"/>
        <v/>
      </c>
      <c r="AH397" s="19" t="str">
        <f t="shared" si="48"/>
        <v/>
      </c>
      <c r="AI397" s="25"/>
    </row>
    <row r="398" spans="1:35" x14ac:dyDescent="0.2">
      <c r="A398" s="12"/>
      <c r="B398" s="30"/>
      <c r="C398" s="16" t="str">
        <f>IF($B398="","",IFERROR(INDEX(Settings!$D$24:$D$48,MATCH($B398,Settings!$C$24:$C$48,0)),""))</f>
        <v/>
      </c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20" t="str">
        <f t="shared" si="42"/>
        <v/>
      </c>
      <c r="S398" s="21" t="str">
        <f t="shared" si="43"/>
        <v/>
      </c>
      <c r="T398" s="21" t="str">
        <f t="shared" si="44"/>
        <v/>
      </c>
      <c r="U398" s="20" t="str">
        <f t="shared" si="45"/>
        <v/>
      </c>
      <c r="V398" s="20" t="str">
        <f t="shared" si="46"/>
        <v/>
      </c>
      <c r="W398" s="18" t="str">
        <f>IF(OR($B398="",E398=""),"",MAX(0,MIN(100,100*(Settings!$G$6-E398)/(Settings!$G$6-Settings!$F$6))))</f>
        <v/>
      </c>
      <c r="X398" s="18" t="str">
        <f>IF(OR($B398="",R398=""),"",MAX(0,MIN(100,100*(Settings!$G$7-R398)/(Settings!$G$7-Settings!$F$7))))</f>
        <v/>
      </c>
      <c r="Y398" s="18" t="str">
        <f>IF(OR($B398="",S398=""),"",MAX(0,MIN(100,100*(Settings!$G$8-S398)/(Settings!$G$8-Settings!$F$8))))</f>
        <v/>
      </c>
      <c r="Z398" s="18" t="str">
        <f>IF(OR($B398="",T398=""),"",MAX(0,MIN(100,100*(Settings!$G$9-T398)/(Settings!$G$9-Settings!$F$9))))</f>
        <v/>
      </c>
      <c r="AA398" s="18" t="str">
        <f>IF(OR($B398="",J398=""),"",MAX(0,MIN(100,100*(Settings!$G$10-J398)/(Settings!$G$10-Settings!$F$10))))</f>
        <v/>
      </c>
      <c r="AB398" s="18" t="str">
        <f>IF(OR($B398="",K398=""),"",MAX(0,MIN(100,100*(Settings!$G$11-K398)/(Settings!$G$11-Settings!$F$11))))</f>
        <v/>
      </c>
      <c r="AC398" s="18" t="str">
        <f>IF(OR($B398="",U398=""),"",MAX(0,MIN(100,100*(Settings!$G$12-U398)/(Settings!$G$12-Settings!$F$12))))</f>
        <v/>
      </c>
      <c r="AD398" s="18" t="str">
        <f>IF(OR($B398="",V398=""),"",MAX(0,MIN(100,100*(Settings!$G$13-V398)/(Settings!$G$13-Settings!$F$13))))</f>
        <v/>
      </c>
      <c r="AE398" s="17" t="str">
        <f>IF($B398="","",IF((IF(ISNUMBER(W398),Settings!$H$6,0)+IF(ISNUMBER(X398),Settings!$H$7,0)+IF(ISNUMBER(Y398),Settings!$H$8,0)+IF(ISNUMBER(Z398),Settings!$H$9,0)+IF(ISNUMBER(AA398),Settings!$H$10,0)+IF(ISNUMBER(AB398),Settings!$H$11,0)+IF(ISNUMBER(AC398),Settings!$H$12,0)+IF(ISNUMBER(AD398),Settings!$H$13,0))=0,"",ROUND((IF(ISNUMBER(W398),W398*Settings!$H$6,0)+IF(ISNUMBER(X398),X398*Settings!$H$7,0)+IF(ISNUMBER(Y398),Y398*Settings!$H$8,0)+IF(ISNUMBER(Z398),Z398*Settings!$H$9,0)+IF(ISNUMBER(AA398),AA398*Settings!$H$10,0)+IF(ISNUMBER(AB398),AB398*Settings!$H$11,0)+IF(ISNUMBER(AC398),AC398*Settings!$H$12,0)+IF(ISNUMBER(AD398),AD398*Settings!$H$13,0))/(IF(ISNUMBER(W398),Settings!$H$6,0)+IF(ISNUMBER(X398),Settings!$H$7,0)+IF(ISNUMBER(Y398),Settings!$H$8,0)+IF(ISNUMBER(Z398),Settings!$H$9,0)+IF(ISNUMBER(AA398),Settings!$H$10,0)+IF(ISNUMBER(AB398),Settings!$H$11,0)+IF(ISNUMBER(AC398),Settings!$H$12,0)+IF(ISNUMBER(AD398),Settings!$H$13,0)),0)))</f>
        <v/>
      </c>
      <c r="AF398" s="16" t="str">
        <f>IF(AE398="","",IF(AE398&gt;=Settings!$D$18,"Green",IF(AE398&gt;=Settings!$D$19,"Amber","Red")))</f>
        <v/>
      </c>
      <c r="AG398" s="18" t="str">
        <f t="shared" si="47"/>
        <v/>
      </c>
      <c r="AH398" s="19" t="str">
        <f t="shared" si="48"/>
        <v/>
      </c>
      <c r="AI398" s="25"/>
    </row>
    <row r="399" spans="1:35" x14ac:dyDescent="0.2">
      <c r="A399" s="12"/>
      <c r="B399" s="30"/>
      <c r="C399" s="16" t="str">
        <f>IF($B399="","",IFERROR(INDEX(Settings!$D$24:$D$48,MATCH($B399,Settings!$C$24:$C$48,0)),""))</f>
        <v/>
      </c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20" t="str">
        <f t="shared" si="42"/>
        <v/>
      </c>
      <c r="S399" s="21" t="str">
        <f t="shared" si="43"/>
        <v/>
      </c>
      <c r="T399" s="21" t="str">
        <f t="shared" si="44"/>
        <v/>
      </c>
      <c r="U399" s="20" t="str">
        <f t="shared" si="45"/>
        <v/>
      </c>
      <c r="V399" s="20" t="str">
        <f t="shared" si="46"/>
        <v/>
      </c>
      <c r="W399" s="18" t="str">
        <f>IF(OR($B399="",E399=""),"",MAX(0,MIN(100,100*(Settings!$G$6-E399)/(Settings!$G$6-Settings!$F$6))))</f>
        <v/>
      </c>
      <c r="X399" s="18" t="str">
        <f>IF(OR($B399="",R399=""),"",MAX(0,MIN(100,100*(Settings!$G$7-R399)/(Settings!$G$7-Settings!$F$7))))</f>
        <v/>
      </c>
      <c r="Y399" s="18" t="str">
        <f>IF(OR($B399="",S399=""),"",MAX(0,MIN(100,100*(Settings!$G$8-S399)/(Settings!$G$8-Settings!$F$8))))</f>
        <v/>
      </c>
      <c r="Z399" s="18" t="str">
        <f>IF(OR($B399="",T399=""),"",MAX(0,MIN(100,100*(Settings!$G$9-T399)/(Settings!$G$9-Settings!$F$9))))</f>
        <v/>
      </c>
      <c r="AA399" s="18" t="str">
        <f>IF(OR($B399="",J399=""),"",MAX(0,MIN(100,100*(Settings!$G$10-J399)/(Settings!$G$10-Settings!$F$10))))</f>
        <v/>
      </c>
      <c r="AB399" s="18" t="str">
        <f>IF(OR($B399="",K399=""),"",MAX(0,MIN(100,100*(Settings!$G$11-K399)/(Settings!$G$11-Settings!$F$11))))</f>
        <v/>
      </c>
      <c r="AC399" s="18" t="str">
        <f>IF(OR($B399="",U399=""),"",MAX(0,MIN(100,100*(Settings!$G$12-U399)/(Settings!$G$12-Settings!$F$12))))</f>
        <v/>
      </c>
      <c r="AD399" s="18" t="str">
        <f>IF(OR($B399="",V399=""),"",MAX(0,MIN(100,100*(Settings!$G$13-V399)/(Settings!$G$13-Settings!$F$13))))</f>
        <v/>
      </c>
      <c r="AE399" s="17" t="str">
        <f>IF($B399="","",IF((IF(ISNUMBER(W399),Settings!$H$6,0)+IF(ISNUMBER(X399),Settings!$H$7,0)+IF(ISNUMBER(Y399),Settings!$H$8,0)+IF(ISNUMBER(Z399),Settings!$H$9,0)+IF(ISNUMBER(AA399),Settings!$H$10,0)+IF(ISNUMBER(AB399),Settings!$H$11,0)+IF(ISNUMBER(AC399),Settings!$H$12,0)+IF(ISNUMBER(AD399),Settings!$H$13,0))=0,"",ROUND((IF(ISNUMBER(W399),W399*Settings!$H$6,0)+IF(ISNUMBER(X399),X399*Settings!$H$7,0)+IF(ISNUMBER(Y399),Y399*Settings!$H$8,0)+IF(ISNUMBER(Z399),Z399*Settings!$H$9,0)+IF(ISNUMBER(AA399),AA399*Settings!$H$10,0)+IF(ISNUMBER(AB399),AB399*Settings!$H$11,0)+IF(ISNUMBER(AC399),AC399*Settings!$H$12,0)+IF(ISNUMBER(AD399),AD399*Settings!$H$13,0))/(IF(ISNUMBER(W399),Settings!$H$6,0)+IF(ISNUMBER(X399),Settings!$H$7,0)+IF(ISNUMBER(Y399),Settings!$H$8,0)+IF(ISNUMBER(Z399),Settings!$H$9,0)+IF(ISNUMBER(AA399),Settings!$H$10,0)+IF(ISNUMBER(AB399),Settings!$H$11,0)+IF(ISNUMBER(AC399),Settings!$H$12,0)+IF(ISNUMBER(AD399),Settings!$H$13,0)),0)))</f>
        <v/>
      </c>
      <c r="AF399" s="16" t="str">
        <f>IF(AE399="","",IF(AE399&gt;=Settings!$D$18,"Green",IF(AE399&gt;=Settings!$D$19,"Amber","Red")))</f>
        <v/>
      </c>
      <c r="AG399" s="18" t="str">
        <f t="shared" si="47"/>
        <v/>
      </c>
      <c r="AH399" s="19" t="str">
        <f t="shared" si="48"/>
        <v/>
      </c>
      <c r="AI399" s="25"/>
    </row>
    <row r="400" spans="1:35" x14ac:dyDescent="0.2">
      <c r="A400" s="12"/>
      <c r="B400" s="30"/>
      <c r="C400" s="16" t="str">
        <f>IF($B400="","",IFERROR(INDEX(Settings!$D$24:$D$48,MATCH($B400,Settings!$C$24:$C$48,0)),""))</f>
        <v/>
      </c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20" t="str">
        <f t="shared" si="42"/>
        <v/>
      </c>
      <c r="S400" s="21" t="str">
        <f t="shared" si="43"/>
        <v/>
      </c>
      <c r="T400" s="21" t="str">
        <f t="shared" si="44"/>
        <v/>
      </c>
      <c r="U400" s="20" t="str">
        <f t="shared" si="45"/>
        <v/>
      </c>
      <c r="V400" s="20" t="str">
        <f t="shared" si="46"/>
        <v/>
      </c>
      <c r="W400" s="18" t="str">
        <f>IF(OR($B400="",E400=""),"",MAX(0,MIN(100,100*(Settings!$G$6-E400)/(Settings!$G$6-Settings!$F$6))))</f>
        <v/>
      </c>
      <c r="X400" s="18" t="str">
        <f>IF(OR($B400="",R400=""),"",MAX(0,MIN(100,100*(Settings!$G$7-R400)/(Settings!$G$7-Settings!$F$7))))</f>
        <v/>
      </c>
      <c r="Y400" s="18" t="str">
        <f>IF(OR($B400="",S400=""),"",MAX(0,MIN(100,100*(Settings!$G$8-S400)/(Settings!$G$8-Settings!$F$8))))</f>
        <v/>
      </c>
      <c r="Z400" s="18" t="str">
        <f>IF(OR($B400="",T400=""),"",MAX(0,MIN(100,100*(Settings!$G$9-T400)/(Settings!$G$9-Settings!$F$9))))</f>
        <v/>
      </c>
      <c r="AA400" s="18" t="str">
        <f>IF(OR($B400="",J400=""),"",MAX(0,MIN(100,100*(Settings!$G$10-J400)/(Settings!$G$10-Settings!$F$10))))</f>
        <v/>
      </c>
      <c r="AB400" s="18" t="str">
        <f>IF(OR($B400="",K400=""),"",MAX(0,MIN(100,100*(Settings!$G$11-K400)/(Settings!$G$11-Settings!$F$11))))</f>
        <v/>
      </c>
      <c r="AC400" s="18" t="str">
        <f>IF(OR($B400="",U400=""),"",MAX(0,MIN(100,100*(Settings!$G$12-U400)/(Settings!$G$12-Settings!$F$12))))</f>
        <v/>
      </c>
      <c r="AD400" s="18" t="str">
        <f>IF(OR($B400="",V400=""),"",MAX(0,MIN(100,100*(Settings!$G$13-V400)/(Settings!$G$13-Settings!$F$13))))</f>
        <v/>
      </c>
      <c r="AE400" s="17" t="str">
        <f>IF($B400="","",IF((IF(ISNUMBER(W400),Settings!$H$6,0)+IF(ISNUMBER(X400),Settings!$H$7,0)+IF(ISNUMBER(Y400),Settings!$H$8,0)+IF(ISNUMBER(Z400),Settings!$H$9,0)+IF(ISNUMBER(AA400),Settings!$H$10,0)+IF(ISNUMBER(AB400),Settings!$H$11,0)+IF(ISNUMBER(AC400),Settings!$H$12,0)+IF(ISNUMBER(AD400),Settings!$H$13,0))=0,"",ROUND((IF(ISNUMBER(W400),W400*Settings!$H$6,0)+IF(ISNUMBER(X400),X400*Settings!$H$7,0)+IF(ISNUMBER(Y400),Y400*Settings!$H$8,0)+IF(ISNUMBER(Z400),Z400*Settings!$H$9,0)+IF(ISNUMBER(AA400),AA400*Settings!$H$10,0)+IF(ISNUMBER(AB400),AB400*Settings!$H$11,0)+IF(ISNUMBER(AC400),AC400*Settings!$H$12,0)+IF(ISNUMBER(AD400),AD400*Settings!$H$13,0))/(IF(ISNUMBER(W400),Settings!$H$6,0)+IF(ISNUMBER(X400),Settings!$H$7,0)+IF(ISNUMBER(Y400),Settings!$H$8,0)+IF(ISNUMBER(Z400),Settings!$H$9,0)+IF(ISNUMBER(AA400),Settings!$H$10,0)+IF(ISNUMBER(AB400),Settings!$H$11,0)+IF(ISNUMBER(AC400),Settings!$H$12,0)+IF(ISNUMBER(AD400),Settings!$H$13,0)),0)))</f>
        <v/>
      </c>
      <c r="AF400" s="16" t="str">
        <f>IF(AE400="","",IF(AE400&gt;=Settings!$D$18,"Green",IF(AE400&gt;=Settings!$D$19,"Amber","Red")))</f>
        <v/>
      </c>
      <c r="AG400" s="18" t="str">
        <f t="shared" si="47"/>
        <v/>
      </c>
      <c r="AH400" s="19" t="str">
        <f t="shared" si="48"/>
        <v/>
      </c>
      <c r="AI400" s="25"/>
    </row>
    <row r="401" spans="1:35" x14ac:dyDescent="0.2">
      <c r="A401" s="12"/>
      <c r="B401" s="30"/>
      <c r="C401" s="16" t="str">
        <f>IF($B401="","",IFERROR(INDEX(Settings!$D$24:$D$48,MATCH($B401,Settings!$C$24:$C$48,0)),""))</f>
        <v/>
      </c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20" t="str">
        <f t="shared" si="42"/>
        <v/>
      </c>
      <c r="S401" s="21" t="str">
        <f t="shared" si="43"/>
        <v/>
      </c>
      <c r="T401" s="21" t="str">
        <f t="shared" si="44"/>
        <v/>
      </c>
      <c r="U401" s="20" t="str">
        <f t="shared" si="45"/>
        <v/>
      </c>
      <c r="V401" s="20" t="str">
        <f t="shared" si="46"/>
        <v/>
      </c>
      <c r="W401" s="18" t="str">
        <f>IF(OR($B401="",E401=""),"",MAX(0,MIN(100,100*(Settings!$G$6-E401)/(Settings!$G$6-Settings!$F$6))))</f>
        <v/>
      </c>
      <c r="X401" s="18" t="str">
        <f>IF(OR($B401="",R401=""),"",MAX(0,MIN(100,100*(Settings!$G$7-R401)/(Settings!$G$7-Settings!$F$7))))</f>
        <v/>
      </c>
      <c r="Y401" s="18" t="str">
        <f>IF(OR($B401="",S401=""),"",MAX(0,MIN(100,100*(Settings!$G$8-S401)/(Settings!$G$8-Settings!$F$8))))</f>
        <v/>
      </c>
      <c r="Z401" s="18" t="str">
        <f>IF(OR($B401="",T401=""),"",MAX(0,MIN(100,100*(Settings!$G$9-T401)/(Settings!$G$9-Settings!$F$9))))</f>
        <v/>
      </c>
      <c r="AA401" s="18" t="str">
        <f>IF(OR($B401="",J401=""),"",MAX(0,MIN(100,100*(Settings!$G$10-J401)/(Settings!$G$10-Settings!$F$10))))</f>
        <v/>
      </c>
      <c r="AB401" s="18" t="str">
        <f>IF(OR($B401="",K401=""),"",MAX(0,MIN(100,100*(Settings!$G$11-K401)/(Settings!$G$11-Settings!$F$11))))</f>
        <v/>
      </c>
      <c r="AC401" s="18" t="str">
        <f>IF(OR($B401="",U401=""),"",MAX(0,MIN(100,100*(Settings!$G$12-U401)/(Settings!$G$12-Settings!$F$12))))</f>
        <v/>
      </c>
      <c r="AD401" s="18" t="str">
        <f>IF(OR($B401="",V401=""),"",MAX(0,MIN(100,100*(Settings!$G$13-V401)/(Settings!$G$13-Settings!$F$13))))</f>
        <v/>
      </c>
      <c r="AE401" s="17" t="str">
        <f>IF($B401="","",IF((IF(ISNUMBER(W401),Settings!$H$6,0)+IF(ISNUMBER(X401),Settings!$H$7,0)+IF(ISNUMBER(Y401),Settings!$H$8,0)+IF(ISNUMBER(Z401),Settings!$H$9,0)+IF(ISNUMBER(AA401),Settings!$H$10,0)+IF(ISNUMBER(AB401),Settings!$H$11,0)+IF(ISNUMBER(AC401),Settings!$H$12,0)+IF(ISNUMBER(AD401),Settings!$H$13,0))=0,"",ROUND((IF(ISNUMBER(W401),W401*Settings!$H$6,0)+IF(ISNUMBER(X401),X401*Settings!$H$7,0)+IF(ISNUMBER(Y401),Y401*Settings!$H$8,0)+IF(ISNUMBER(Z401),Z401*Settings!$H$9,0)+IF(ISNUMBER(AA401),AA401*Settings!$H$10,0)+IF(ISNUMBER(AB401),AB401*Settings!$H$11,0)+IF(ISNUMBER(AC401),AC401*Settings!$H$12,0)+IF(ISNUMBER(AD401),AD401*Settings!$H$13,0))/(IF(ISNUMBER(W401),Settings!$H$6,0)+IF(ISNUMBER(X401),Settings!$H$7,0)+IF(ISNUMBER(Y401),Settings!$H$8,0)+IF(ISNUMBER(Z401),Settings!$H$9,0)+IF(ISNUMBER(AA401),Settings!$H$10,0)+IF(ISNUMBER(AB401),Settings!$H$11,0)+IF(ISNUMBER(AC401),Settings!$H$12,0)+IF(ISNUMBER(AD401),Settings!$H$13,0)),0)))</f>
        <v/>
      </c>
      <c r="AF401" s="16" t="str">
        <f>IF(AE401="","",IF(AE401&gt;=Settings!$D$18,"Green",IF(AE401&gt;=Settings!$D$19,"Amber","Red")))</f>
        <v/>
      </c>
      <c r="AG401" s="18" t="str">
        <f t="shared" si="47"/>
        <v/>
      </c>
      <c r="AH401" s="19" t="str">
        <f t="shared" si="48"/>
        <v/>
      </c>
      <c r="AI401" s="25"/>
    </row>
    <row r="402" spans="1:35" x14ac:dyDescent="0.2">
      <c r="A402" s="12"/>
      <c r="B402" s="30"/>
      <c r="C402" s="16" t="str">
        <f>IF($B402="","",IFERROR(INDEX(Settings!$D$24:$D$48,MATCH($B402,Settings!$C$24:$C$48,0)),""))</f>
        <v/>
      </c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20" t="str">
        <f t="shared" si="42"/>
        <v/>
      </c>
      <c r="S402" s="21" t="str">
        <f t="shared" si="43"/>
        <v/>
      </c>
      <c r="T402" s="21" t="str">
        <f t="shared" si="44"/>
        <v/>
      </c>
      <c r="U402" s="20" t="str">
        <f t="shared" si="45"/>
        <v/>
      </c>
      <c r="V402" s="20" t="str">
        <f t="shared" si="46"/>
        <v/>
      </c>
      <c r="W402" s="18" t="str">
        <f>IF(OR($B402="",E402=""),"",MAX(0,MIN(100,100*(Settings!$G$6-E402)/(Settings!$G$6-Settings!$F$6))))</f>
        <v/>
      </c>
      <c r="X402" s="18" t="str">
        <f>IF(OR($B402="",R402=""),"",MAX(0,MIN(100,100*(Settings!$G$7-R402)/(Settings!$G$7-Settings!$F$7))))</f>
        <v/>
      </c>
      <c r="Y402" s="18" t="str">
        <f>IF(OR($B402="",S402=""),"",MAX(0,MIN(100,100*(Settings!$G$8-S402)/(Settings!$G$8-Settings!$F$8))))</f>
        <v/>
      </c>
      <c r="Z402" s="18" t="str">
        <f>IF(OR($B402="",T402=""),"",MAX(0,MIN(100,100*(Settings!$G$9-T402)/(Settings!$G$9-Settings!$F$9))))</f>
        <v/>
      </c>
      <c r="AA402" s="18" t="str">
        <f>IF(OR($B402="",J402=""),"",MAX(0,MIN(100,100*(Settings!$G$10-J402)/(Settings!$G$10-Settings!$F$10))))</f>
        <v/>
      </c>
      <c r="AB402" s="18" t="str">
        <f>IF(OR($B402="",K402=""),"",MAX(0,MIN(100,100*(Settings!$G$11-K402)/(Settings!$G$11-Settings!$F$11))))</f>
        <v/>
      </c>
      <c r="AC402" s="18" t="str">
        <f>IF(OR($B402="",U402=""),"",MAX(0,MIN(100,100*(Settings!$G$12-U402)/(Settings!$G$12-Settings!$F$12))))</f>
        <v/>
      </c>
      <c r="AD402" s="18" t="str">
        <f>IF(OR($B402="",V402=""),"",MAX(0,MIN(100,100*(Settings!$G$13-V402)/(Settings!$G$13-Settings!$F$13))))</f>
        <v/>
      </c>
      <c r="AE402" s="17" t="str">
        <f>IF($B402="","",IF((IF(ISNUMBER(W402),Settings!$H$6,0)+IF(ISNUMBER(X402),Settings!$H$7,0)+IF(ISNUMBER(Y402),Settings!$H$8,0)+IF(ISNUMBER(Z402),Settings!$H$9,0)+IF(ISNUMBER(AA402),Settings!$H$10,0)+IF(ISNUMBER(AB402),Settings!$H$11,0)+IF(ISNUMBER(AC402),Settings!$H$12,0)+IF(ISNUMBER(AD402),Settings!$H$13,0))=0,"",ROUND((IF(ISNUMBER(W402),W402*Settings!$H$6,0)+IF(ISNUMBER(X402),X402*Settings!$H$7,0)+IF(ISNUMBER(Y402),Y402*Settings!$H$8,0)+IF(ISNUMBER(Z402),Z402*Settings!$H$9,0)+IF(ISNUMBER(AA402),AA402*Settings!$H$10,0)+IF(ISNUMBER(AB402),AB402*Settings!$H$11,0)+IF(ISNUMBER(AC402),AC402*Settings!$H$12,0)+IF(ISNUMBER(AD402),AD402*Settings!$H$13,0))/(IF(ISNUMBER(W402),Settings!$H$6,0)+IF(ISNUMBER(X402),Settings!$H$7,0)+IF(ISNUMBER(Y402),Settings!$H$8,0)+IF(ISNUMBER(Z402),Settings!$H$9,0)+IF(ISNUMBER(AA402),Settings!$H$10,0)+IF(ISNUMBER(AB402),Settings!$H$11,0)+IF(ISNUMBER(AC402),Settings!$H$12,0)+IF(ISNUMBER(AD402),Settings!$H$13,0)),0)))</f>
        <v/>
      </c>
      <c r="AF402" s="16" t="str">
        <f>IF(AE402="","",IF(AE402&gt;=Settings!$D$18,"Green",IF(AE402&gt;=Settings!$D$19,"Amber","Red")))</f>
        <v/>
      </c>
      <c r="AG402" s="18" t="str">
        <f t="shared" si="47"/>
        <v/>
      </c>
      <c r="AH402" s="19" t="str">
        <f t="shared" si="48"/>
        <v/>
      </c>
      <c r="AI402" s="25"/>
    </row>
    <row r="403" spans="1:35" x14ac:dyDescent="0.2">
      <c r="A403" s="12"/>
      <c r="B403" s="30"/>
      <c r="C403" s="16" t="str">
        <f>IF($B403="","",IFERROR(INDEX(Settings!$D$24:$D$48,MATCH($B403,Settings!$C$24:$C$48,0)),""))</f>
        <v/>
      </c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20" t="str">
        <f t="shared" si="42"/>
        <v/>
      </c>
      <c r="S403" s="21" t="str">
        <f t="shared" si="43"/>
        <v/>
      </c>
      <c r="T403" s="21" t="str">
        <f t="shared" si="44"/>
        <v/>
      </c>
      <c r="U403" s="20" t="str">
        <f t="shared" si="45"/>
        <v/>
      </c>
      <c r="V403" s="20" t="str">
        <f t="shared" si="46"/>
        <v/>
      </c>
      <c r="W403" s="18" t="str">
        <f>IF(OR($B403="",E403=""),"",MAX(0,MIN(100,100*(Settings!$G$6-E403)/(Settings!$G$6-Settings!$F$6))))</f>
        <v/>
      </c>
      <c r="X403" s="18" t="str">
        <f>IF(OR($B403="",R403=""),"",MAX(0,MIN(100,100*(Settings!$G$7-R403)/(Settings!$G$7-Settings!$F$7))))</f>
        <v/>
      </c>
      <c r="Y403" s="18" t="str">
        <f>IF(OR($B403="",S403=""),"",MAX(0,MIN(100,100*(Settings!$G$8-S403)/(Settings!$G$8-Settings!$F$8))))</f>
        <v/>
      </c>
      <c r="Z403" s="18" t="str">
        <f>IF(OR($B403="",T403=""),"",MAX(0,MIN(100,100*(Settings!$G$9-T403)/(Settings!$G$9-Settings!$F$9))))</f>
        <v/>
      </c>
      <c r="AA403" s="18" t="str">
        <f>IF(OR($B403="",J403=""),"",MAX(0,MIN(100,100*(Settings!$G$10-J403)/(Settings!$G$10-Settings!$F$10))))</f>
        <v/>
      </c>
      <c r="AB403" s="18" t="str">
        <f>IF(OR($B403="",K403=""),"",MAX(0,MIN(100,100*(Settings!$G$11-K403)/(Settings!$G$11-Settings!$F$11))))</f>
        <v/>
      </c>
      <c r="AC403" s="18" t="str">
        <f>IF(OR($B403="",U403=""),"",MAX(0,MIN(100,100*(Settings!$G$12-U403)/(Settings!$G$12-Settings!$F$12))))</f>
        <v/>
      </c>
      <c r="AD403" s="18" t="str">
        <f>IF(OR($B403="",V403=""),"",MAX(0,MIN(100,100*(Settings!$G$13-V403)/(Settings!$G$13-Settings!$F$13))))</f>
        <v/>
      </c>
      <c r="AE403" s="17" t="str">
        <f>IF($B403="","",IF((IF(ISNUMBER(W403),Settings!$H$6,0)+IF(ISNUMBER(X403),Settings!$H$7,0)+IF(ISNUMBER(Y403),Settings!$H$8,0)+IF(ISNUMBER(Z403),Settings!$H$9,0)+IF(ISNUMBER(AA403),Settings!$H$10,0)+IF(ISNUMBER(AB403),Settings!$H$11,0)+IF(ISNUMBER(AC403),Settings!$H$12,0)+IF(ISNUMBER(AD403),Settings!$H$13,0))=0,"",ROUND((IF(ISNUMBER(W403),W403*Settings!$H$6,0)+IF(ISNUMBER(X403),X403*Settings!$H$7,0)+IF(ISNUMBER(Y403),Y403*Settings!$H$8,0)+IF(ISNUMBER(Z403),Z403*Settings!$H$9,0)+IF(ISNUMBER(AA403),AA403*Settings!$H$10,0)+IF(ISNUMBER(AB403),AB403*Settings!$H$11,0)+IF(ISNUMBER(AC403),AC403*Settings!$H$12,0)+IF(ISNUMBER(AD403),AD403*Settings!$H$13,0))/(IF(ISNUMBER(W403),Settings!$H$6,0)+IF(ISNUMBER(X403),Settings!$H$7,0)+IF(ISNUMBER(Y403),Settings!$H$8,0)+IF(ISNUMBER(Z403),Settings!$H$9,0)+IF(ISNUMBER(AA403),Settings!$H$10,0)+IF(ISNUMBER(AB403),Settings!$H$11,0)+IF(ISNUMBER(AC403),Settings!$H$12,0)+IF(ISNUMBER(AD403),Settings!$H$13,0)),0)))</f>
        <v/>
      </c>
      <c r="AF403" s="16" t="str">
        <f>IF(AE403="","",IF(AE403&gt;=Settings!$D$18,"Green",IF(AE403&gt;=Settings!$D$19,"Amber","Red")))</f>
        <v/>
      </c>
      <c r="AG403" s="18" t="str">
        <f t="shared" si="47"/>
        <v/>
      </c>
      <c r="AH403" s="19" t="str">
        <f t="shared" si="48"/>
        <v/>
      </c>
      <c r="AI403" s="25"/>
    </row>
    <row r="404" spans="1:35" x14ac:dyDescent="0.2">
      <c r="A404" s="12"/>
      <c r="B404" s="30"/>
      <c r="C404" s="16" t="str">
        <f>IF($B404="","",IFERROR(INDEX(Settings!$D$24:$D$48,MATCH($B404,Settings!$C$24:$C$48,0)),""))</f>
        <v/>
      </c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20" t="str">
        <f t="shared" si="42"/>
        <v/>
      </c>
      <c r="S404" s="21" t="str">
        <f t="shared" si="43"/>
        <v/>
      </c>
      <c r="T404" s="21" t="str">
        <f t="shared" si="44"/>
        <v/>
      </c>
      <c r="U404" s="20" t="str">
        <f t="shared" si="45"/>
        <v/>
      </c>
      <c r="V404" s="20" t="str">
        <f t="shared" si="46"/>
        <v/>
      </c>
      <c r="W404" s="18" t="str">
        <f>IF(OR($B404="",E404=""),"",MAX(0,MIN(100,100*(Settings!$G$6-E404)/(Settings!$G$6-Settings!$F$6))))</f>
        <v/>
      </c>
      <c r="X404" s="18" t="str">
        <f>IF(OR($B404="",R404=""),"",MAX(0,MIN(100,100*(Settings!$G$7-R404)/(Settings!$G$7-Settings!$F$7))))</f>
        <v/>
      </c>
      <c r="Y404" s="18" t="str">
        <f>IF(OR($B404="",S404=""),"",MAX(0,MIN(100,100*(Settings!$G$8-S404)/(Settings!$G$8-Settings!$F$8))))</f>
        <v/>
      </c>
      <c r="Z404" s="18" t="str">
        <f>IF(OR($B404="",T404=""),"",MAX(0,MIN(100,100*(Settings!$G$9-T404)/(Settings!$G$9-Settings!$F$9))))</f>
        <v/>
      </c>
      <c r="AA404" s="18" t="str">
        <f>IF(OR($B404="",J404=""),"",MAX(0,MIN(100,100*(Settings!$G$10-J404)/(Settings!$G$10-Settings!$F$10))))</f>
        <v/>
      </c>
      <c r="AB404" s="18" t="str">
        <f>IF(OR($B404="",K404=""),"",MAX(0,MIN(100,100*(Settings!$G$11-K404)/(Settings!$G$11-Settings!$F$11))))</f>
        <v/>
      </c>
      <c r="AC404" s="18" t="str">
        <f>IF(OR($B404="",U404=""),"",MAX(0,MIN(100,100*(Settings!$G$12-U404)/(Settings!$G$12-Settings!$F$12))))</f>
        <v/>
      </c>
      <c r="AD404" s="18" t="str">
        <f>IF(OR($B404="",V404=""),"",MAX(0,MIN(100,100*(Settings!$G$13-V404)/(Settings!$G$13-Settings!$F$13))))</f>
        <v/>
      </c>
      <c r="AE404" s="17" t="str">
        <f>IF($B404="","",IF((IF(ISNUMBER(W404),Settings!$H$6,0)+IF(ISNUMBER(X404),Settings!$H$7,0)+IF(ISNUMBER(Y404),Settings!$H$8,0)+IF(ISNUMBER(Z404),Settings!$H$9,0)+IF(ISNUMBER(AA404),Settings!$H$10,0)+IF(ISNUMBER(AB404),Settings!$H$11,0)+IF(ISNUMBER(AC404),Settings!$H$12,0)+IF(ISNUMBER(AD404),Settings!$H$13,0))=0,"",ROUND((IF(ISNUMBER(W404),W404*Settings!$H$6,0)+IF(ISNUMBER(X404),X404*Settings!$H$7,0)+IF(ISNUMBER(Y404),Y404*Settings!$H$8,0)+IF(ISNUMBER(Z404),Z404*Settings!$H$9,0)+IF(ISNUMBER(AA404),AA404*Settings!$H$10,0)+IF(ISNUMBER(AB404),AB404*Settings!$H$11,0)+IF(ISNUMBER(AC404),AC404*Settings!$H$12,0)+IF(ISNUMBER(AD404),AD404*Settings!$H$13,0))/(IF(ISNUMBER(W404),Settings!$H$6,0)+IF(ISNUMBER(X404),Settings!$H$7,0)+IF(ISNUMBER(Y404),Settings!$H$8,0)+IF(ISNUMBER(Z404),Settings!$H$9,0)+IF(ISNUMBER(AA404),Settings!$H$10,0)+IF(ISNUMBER(AB404),Settings!$H$11,0)+IF(ISNUMBER(AC404),Settings!$H$12,0)+IF(ISNUMBER(AD404),Settings!$H$13,0)),0)))</f>
        <v/>
      </c>
      <c r="AF404" s="16" t="str">
        <f>IF(AE404="","",IF(AE404&gt;=Settings!$D$18,"Green",IF(AE404&gt;=Settings!$D$19,"Amber","Red")))</f>
        <v/>
      </c>
      <c r="AG404" s="18" t="str">
        <f t="shared" si="47"/>
        <v/>
      </c>
      <c r="AH404" s="19" t="str">
        <f t="shared" si="48"/>
        <v/>
      </c>
      <c r="AI404" s="25"/>
    </row>
    <row r="405" spans="1:35" x14ac:dyDescent="0.2">
      <c r="A405" s="12"/>
      <c r="B405" s="30"/>
      <c r="C405" s="16" t="str">
        <f>IF($B405="","",IFERROR(INDEX(Settings!$D$24:$D$48,MATCH($B405,Settings!$C$24:$C$48,0)),""))</f>
        <v/>
      </c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20" t="str">
        <f t="shared" si="42"/>
        <v/>
      </c>
      <c r="S405" s="21" t="str">
        <f t="shared" si="43"/>
        <v/>
      </c>
      <c r="T405" s="21" t="str">
        <f t="shared" si="44"/>
        <v/>
      </c>
      <c r="U405" s="20" t="str">
        <f t="shared" si="45"/>
        <v/>
      </c>
      <c r="V405" s="20" t="str">
        <f t="shared" si="46"/>
        <v/>
      </c>
      <c r="W405" s="18" t="str">
        <f>IF(OR($B405="",E405=""),"",MAX(0,MIN(100,100*(Settings!$G$6-E405)/(Settings!$G$6-Settings!$F$6))))</f>
        <v/>
      </c>
      <c r="X405" s="18" t="str">
        <f>IF(OR($B405="",R405=""),"",MAX(0,MIN(100,100*(Settings!$G$7-R405)/(Settings!$G$7-Settings!$F$7))))</f>
        <v/>
      </c>
      <c r="Y405" s="18" t="str">
        <f>IF(OR($B405="",S405=""),"",MAX(0,MIN(100,100*(Settings!$G$8-S405)/(Settings!$G$8-Settings!$F$8))))</f>
        <v/>
      </c>
      <c r="Z405" s="18" t="str">
        <f>IF(OR($B405="",T405=""),"",MAX(0,MIN(100,100*(Settings!$G$9-T405)/(Settings!$G$9-Settings!$F$9))))</f>
        <v/>
      </c>
      <c r="AA405" s="18" t="str">
        <f>IF(OR($B405="",J405=""),"",MAX(0,MIN(100,100*(Settings!$G$10-J405)/(Settings!$G$10-Settings!$F$10))))</f>
        <v/>
      </c>
      <c r="AB405" s="18" t="str">
        <f>IF(OR($B405="",K405=""),"",MAX(0,MIN(100,100*(Settings!$G$11-K405)/(Settings!$G$11-Settings!$F$11))))</f>
        <v/>
      </c>
      <c r="AC405" s="18" t="str">
        <f>IF(OR($B405="",U405=""),"",MAX(0,MIN(100,100*(Settings!$G$12-U405)/(Settings!$G$12-Settings!$F$12))))</f>
        <v/>
      </c>
      <c r="AD405" s="18" t="str">
        <f>IF(OR($B405="",V405=""),"",MAX(0,MIN(100,100*(Settings!$G$13-V405)/(Settings!$G$13-Settings!$F$13))))</f>
        <v/>
      </c>
      <c r="AE405" s="17" t="str">
        <f>IF($B405="","",IF((IF(ISNUMBER(W405),Settings!$H$6,0)+IF(ISNUMBER(X405),Settings!$H$7,0)+IF(ISNUMBER(Y405),Settings!$H$8,0)+IF(ISNUMBER(Z405),Settings!$H$9,0)+IF(ISNUMBER(AA405),Settings!$H$10,0)+IF(ISNUMBER(AB405),Settings!$H$11,0)+IF(ISNUMBER(AC405),Settings!$H$12,0)+IF(ISNUMBER(AD405),Settings!$H$13,0))=0,"",ROUND((IF(ISNUMBER(W405),W405*Settings!$H$6,0)+IF(ISNUMBER(X405),X405*Settings!$H$7,0)+IF(ISNUMBER(Y405),Y405*Settings!$H$8,0)+IF(ISNUMBER(Z405),Z405*Settings!$H$9,0)+IF(ISNUMBER(AA405),AA405*Settings!$H$10,0)+IF(ISNUMBER(AB405),AB405*Settings!$H$11,0)+IF(ISNUMBER(AC405),AC405*Settings!$H$12,0)+IF(ISNUMBER(AD405),AD405*Settings!$H$13,0))/(IF(ISNUMBER(W405),Settings!$H$6,0)+IF(ISNUMBER(X405),Settings!$H$7,0)+IF(ISNUMBER(Y405),Settings!$H$8,0)+IF(ISNUMBER(Z405),Settings!$H$9,0)+IF(ISNUMBER(AA405),Settings!$H$10,0)+IF(ISNUMBER(AB405),Settings!$H$11,0)+IF(ISNUMBER(AC405),Settings!$H$12,0)+IF(ISNUMBER(AD405),Settings!$H$13,0)),0)))</f>
        <v/>
      </c>
      <c r="AF405" s="16" t="str">
        <f>IF(AE405="","",IF(AE405&gt;=Settings!$D$18,"Green",IF(AE405&gt;=Settings!$D$19,"Amber","Red")))</f>
        <v/>
      </c>
      <c r="AG405" s="18" t="str">
        <f t="shared" si="47"/>
        <v/>
      </c>
      <c r="AH405" s="19" t="str">
        <f t="shared" si="48"/>
        <v/>
      </c>
      <c r="AI405" s="25"/>
    </row>
    <row r="406" spans="1:35" x14ac:dyDescent="0.2">
      <c r="A406" s="12"/>
      <c r="B406" s="30"/>
      <c r="C406" s="16" t="str">
        <f>IF($B406="","",IFERROR(INDEX(Settings!$D$24:$D$48,MATCH($B406,Settings!$C$24:$C$48,0)),""))</f>
        <v/>
      </c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20" t="str">
        <f t="shared" si="42"/>
        <v/>
      </c>
      <c r="S406" s="21" t="str">
        <f t="shared" si="43"/>
        <v/>
      </c>
      <c r="T406" s="21" t="str">
        <f t="shared" si="44"/>
        <v/>
      </c>
      <c r="U406" s="20" t="str">
        <f t="shared" si="45"/>
        <v/>
      </c>
      <c r="V406" s="20" t="str">
        <f t="shared" si="46"/>
        <v/>
      </c>
      <c r="W406" s="18" t="str">
        <f>IF(OR($B406="",E406=""),"",MAX(0,MIN(100,100*(Settings!$G$6-E406)/(Settings!$G$6-Settings!$F$6))))</f>
        <v/>
      </c>
      <c r="X406" s="18" t="str">
        <f>IF(OR($B406="",R406=""),"",MAX(0,MIN(100,100*(Settings!$G$7-R406)/(Settings!$G$7-Settings!$F$7))))</f>
        <v/>
      </c>
      <c r="Y406" s="18" t="str">
        <f>IF(OR($B406="",S406=""),"",MAX(0,MIN(100,100*(Settings!$G$8-S406)/(Settings!$G$8-Settings!$F$8))))</f>
        <v/>
      </c>
      <c r="Z406" s="18" t="str">
        <f>IF(OR($B406="",T406=""),"",MAX(0,MIN(100,100*(Settings!$G$9-T406)/(Settings!$G$9-Settings!$F$9))))</f>
        <v/>
      </c>
      <c r="AA406" s="18" t="str">
        <f>IF(OR($B406="",J406=""),"",MAX(0,MIN(100,100*(Settings!$G$10-J406)/(Settings!$G$10-Settings!$F$10))))</f>
        <v/>
      </c>
      <c r="AB406" s="18" t="str">
        <f>IF(OR($B406="",K406=""),"",MAX(0,MIN(100,100*(Settings!$G$11-K406)/(Settings!$G$11-Settings!$F$11))))</f>
        <v/>
      </c>
      <c r="AC406" s="18" t="str">
        <f>IF(OR($B406="",U406=""),"",MAX(0,MIN(100,100*(Settings!$G$12-U406)/(Settings!$G$12-Settings!$F$12))))</f>
        <v/>
      </c>
      <c r="AD406" s="18" t="str">
        <f>IF(OR($B406="",V406=""),"",MAX(0,MIN(100,100*(Settings!$G$13-V406)/(Settings!$G$13-Settings!$F$13))))</f>
        <v/>
      </c>
      <c r="AE406" s="17" t="str">
        <f>IF($B406="","",IF((IF(ISNUMBER(W406),Settings!$H$6,0)+IF(ISNUMBER(X406),Settings!$H$7,0)+IF(ISNUMBER(Y406),Settings!$H$8,0)+IF(ISNUMBER(Z406),Settings!$H$9,0)+IF(ISNUMBER(AA406),Settings!$H$10,0)+IF(ISNUMBER(AB406),Settings!$H$11,0)+IF(ISNUMBER(AC406),Settings!$H$12,0)+IF(ISNUMBER(AD406),Settings!$H$13,0))=0,"",ROUND((IF(ISNUMBER(W406),W406*Settings!$H$6,0)+IF(ISNUMBER(X406),X406*Settings!$H$7,0)+IF(ISNUMBER(Y406),Y406*Settings!$H$8,0)+IF(ISNUMBER(Z406),Z406*Settings!$H$9,0)+IF(ISNUMBER(AA406),AA406*Settings!$H$10,0)+IF(ISNUMBER(AB406),AB406*Settings!$H$11,0)+IF(ISNUMBER(AC406),AC406*Settings!$H$12,0)+IF(ISNUMBER(AD406),AD406*Settings!$H$13,0))/(IF(ISNUMBER(W406),Settings!$H$6,0)+IF(ISNUMBER(X406),Settings!$H$7,0)+IF(ISNUMBER(Y406),Settings!$H$8,0)+IF(ISNUMBER(Z406),Settings!$H$9,0)+IF(ISNUMBER(AA406),Settings!$H$10,0)+IF(ISNUMBER(AB406),Settings!$H$11,0)+IF(ISNUMBER(AC406),Settings!$H$12,0)+IF(ISNUMBER(AD406),Settings!$H$13,0)),0)))</f>
        <v/>
      </c>
      <c r="AF406" s="16" t="str">
        <f>IF(AE406="","",IF(AE406&gt;=Settings!$D$18,"Green",IF(AE406&gt;=Settings!$D$19,"Amber","Red")))</f>
        <v/>
      </c>
      <c r="AG406" s="18" t="str">
        <f t="shared" si="47"/>
        <v/>
      </c>
      <c r="AH406" s="19" t="str">
        <f t="shared" si="48"/>
        <v/>
      </c>
      <c r="AI406" s="25"/>
    </row>
    <row r="407" spans="1:35" x14ac:dyDescent="0.2">
      <c r="A407" s="12"/>
      <c r="B407" s="30"/>
      <c r="C407" s="16" t="str">
        <f>IF($B407="","",IFERROR(INDEX(Settings!$D$24:$D$48,MATCH($B407,Settings!$C$24:$C$48,0)),""))</f>
        <v/>
      </c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20" t="str">
        <f t="shared" si="42"/>
        <v/>
      </c>
      <c r="S407" s="21" t="str">
        <f t="shared" si="43"/>
        <v/>
      </c>
      <c r="T407" s="21" t="str">
        <f t="shared" si="44"/>
        <v/>
      </c>
      <c r="U407" s="20" t="str">
        <f t="shared" si="45"/>
        <v/>
      </c>
      <c r="V407" s="20" t="str">
        <f t="shared" si="46"/>
        <v/>
      </c>
      <c r="W407" s="18" t="str">
        <f>IF(OR($B407="",E407=""),"",MAX(0,MIN(100,100*(Settings!$G$6-E407)/(Settings!$G$6-Settings!$F$6))))</f>
        <v/>
      </c>
      <c r="X407" s="18" t="str">
        <f>IF(OR($B407="",R407=""),"",MAX(0,MIN(100,100*(Settings!$G$7-R407)/(Settings!$G$7-Settings!$F$7))))</f>
        <v/>
      </c>
      <c r="Y407" s="18" t="str">
        <f>IF(OR($B407="",S407=""),"",MAX(0,MIN(100,100*(Settings!$G$8-S407)/(Settings!$G$8-Settings!$F$8))))</f>
        <v/>
      </c>
      <c r="Z407" s="18" t="str">
        <f>IF(OR($B407="",T407=""),"",MAX(0,MIN(100,100*(Settings!$G$9-T407)/(Settings!$G$9-Settings!$F$9))))</f>
        <v/>
      </c>
      <c r="AA407" s="18" t="str">
        <f>IF(OR($B407="",J407=""),"",MAX(0,MIN(100,100*(Settings!$G$10-J407)/(Settings!$G$10-Settings!$F$10))))</f>
        <v/>
      </c>
      <c r="AB407" s="18" t="str">
        <f>IF(OR($B407="",K407=""),"",MAX(0,MIN(100,100*(Settings!$G$11-K407)/(Settings!$G$11-Settings!$F$11))))</f>
        <v/>
      </c>
      <c r="AC407" s="18" t="str">
        <f>IF(OR($B407="",U407=""),"",MAX(0,MIN(100,100*(Settings!$G$12-U407)/(Settings!$G$12-Settings!$F$12))))</f>
        <v/>
      </c>
      <c r="AD407" s="18" t="str">
        <f>IF(OR($B407="",V407=""),"",MAX(0,MIN(100,100*(Settings!$G$13-V407)/(Settings!$G$13-Settings!$F$13))))</f>
        <v/>
      </c>
      <c r="AE407" s="17" t="str">
        <f>IF($B407="","",IF((IF(ISNUMBER(W407),Settings!$H$6,0)+IF(ISNUMBER(X407),Settings!$H$7,0)+IF(ISNUMBER(Y407),Settings!$H$8,0)+IF(ISNUMBER(Z407),Settings!$H$9,0)+IF(ISNUMBER(AA407),Settings!$H$10,0)+IF(ISNUMBER(AB407),Settings!$H$11,0)+IF(ISNUMBER(AC407),Settings!$H$12,0)+IF(ISNUMBER(AD407),Settings!$H$13,0))=0,"",ROUND((IF(ISNUMBER(W407),W407*Settings!$H$6,0)+IF(ISNUMBER(X407),X407*Settings!$H$7,0)+IF(ISNUMBER(Y407),Y407*Settings!$H$8,0)+IF(ISNUMBER(Z407),Z407*Settings!$H$9,0)+IF(ISNUMBER(AA407),AA407*Settings!$H$10,0)+IF(ISNUMBER(AB407),AB407*Settings!$H$11,0)+IF(ISNUMBER(AC407),AC407*Settings!$H$12,0)+IF(ISNUMBER(AD407),AD407*Settings!$H$13,0))/(IF(ISNUMBER(W407),Settings!$H$6,0)+IF(ISNUMBER(X407),Settings!$H$7,0)+IF(ISNUMBER(Y407),Settings!$H$8,0)+IF(ISNUMBER(Z407),Settings!$H$9,0)+IF(ISNUMBER(AA407),Settings!$H$10,0)+IF(ISNUMBER(AB407),Settings!$H$11,0)+IF(ISNUMBER(AC407),Settings!$H$12,0)+IF(ISNUMBER(AD407),Settings!$H$13,0)),0)))</f>
        <v/>
      </c>
      <c r="AF407" s="16" t="str">
        <f>IF(AE407="","",IF(AE407&gt;=Settings!$D$18,"Green",IF(AE407&gt;=Settings!$D$19,"Amber","Red")))</f>
        <v/>
      </c>
      <c r="AG407" s="18" t="str">
        <f t="shared" si="47"/>
        <v/>
      </c>
      <c r="AH407" s="19" t="str">
        <f t="shared" si="48"/>
        <v/>
      </c>
      <c r="AI407" s="25"/>
    </row>
    <row r="408" spans="1:35" x14ac:dyDescent="0.2">
      <c r="A408" s="12"/>
      <c r="B408" s="30"/>
      <c r="C408" s="16" t="str">
        <f>IF($B408="","",IFERROR(INDEX(Settings!$D$24:$D$48,MATCH($B408,Settings!$C$24:$C$48,0)),""))</f>
        <v/>
      </c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20" t="str">
        <f t="shared" si="42"/>
        <v/>
      </c>
      <c r="S408" s="21" t="str">
        <f t="shared" si="43"/>
        <v/>
      </c>
      <c r="T408" s="21" t="str">
        <f t="shared" si="44"/>
        <v/>
      </c>
      <c r="U408" s="20" t="str">
        <f t="shared" si="45"/>
        <v/>
      </c>
      <c r="V408" s="20" t="str">
        <f t="shared" si="46"/>
        <v/>
      </c>
      <c r="W408" s="18" t="str">
        <f>IF(OR($B408="",E408=""),"",MAX(0,MIN(100,100*(Settings!$G$6-E408)/(Settings!$G$6-Settings!$F$6))))</f>
        <v/>
      </c>
      <c r="X408" s="18" t="str">
        <f>IF(OR($B408="",R408=""),"",MAX(0,MIN(100,100*(Settings!$G$7-R408)/(Settings!$G$7-Settings!$F$7))))</f>
        <v/>
      </c>
      <c r="Y408" s="18" t="str">
        <f>IF(OR($B408="",S408=""),"",MAX(0,MIN(100,100*(Settings!$G$8-S408)/(Settings!$G$8-Settings!$F$8))))</f>
        <v/>
      </c>
      <c r="Z408" s="18" t="str">
        <f>IF(OR($B408="",T408=""),"",MAX(0,MIN(100,100*(Settings!$G$9-T408)/(Settings!$G$9-Settings!$F$9))))</f>
        <v/>
      </c>
      <c r="AA408" s="18" t="str">
        <f>IF(OR($B408="",J408=""),"",MAX(0,MIN(100,100*(Settings!$G$10-J408)/(Settings!$G$10-Settings!$F$10))))</f>
        <v/>
      </c>
      <c r="AB408" s="18" t="str">
        <f>IF(OR($B408="",K408=""),"",MAX(0,MIN(100,100*(Settings!$G$11-K408)/(Settings!$G$11-Settings!$F$11))))</f>
        <v/>
      </c>
      <c r="AC408" s="18" t="str">
        <f>IF(OR($B408="",U408=""),"",MAX(0,MIN(100,100*(Settings!$G$12-U408)/(Settings!$G$12-Settings!$F$12))))</f>
        <v/>
      </c>
      <c r="AD408" s="18" t="str">
        <f>IF(OR($B408="",V408=""),"",MAX(0,MIN(100,100*(Settings!$G$13-V408)/(Settings!$G$13-Settings!$F$13))))</f>
        <v/>
      </c>
      <c r="AE408" s="17" t="str">
        <f>IF($B408="","",IF((IF(ISNUMBER(W408),Settings!$H$6,0)+IF(ISNUMBER(X408),Settings!$H$7,0)+IF(ISNUMBER(Y408),Settings!$H$8,0)+IF(ISNUMBER(Z408),Settings!$H$9,0)+IF(ISNUMBER(AA408),Settings!$H$10,0)+IF(ISNUMBER(AB408),Settings!$H$11,0)+IF(ISNUMBER(AC408),Settings!$H$12,0)+IF(ISNUMBER(AD408),Settings!$H$13,0))=0,"",ROUND((IF(ISNUMBER(W408),W408*Settings!$H$6,0)+IF(ISNUMBER(X408),X408*Settings!$H$7,0)+IF(ISNUMBER(Y408),Y408*Settings!$H$8,0)+IF(ISNUMBER(Z408),Z408*Settings!$H$9,0)+IF(ISNUMBER(AA408),AA408*Settings!$H$10,0)+IF(ISNUMBER(AB408),AB408*Settings!$H$11,0)+IF(ISNUMBER(AC408),AC408*Settings!$H$12,0)+IF(ISNUMBER(AD408),AD408*Settings!$H$13,0))/(IF(ISNUMBER(W408),Settings!$H$6,0)+IF(ISNUMBER(X408),Settings!$H$7,0)+IF(ISNUMBER(Y408),Settings!$H$8,0)+IF(ISNUMBER(Z408),Settings!$H$9,0)+IF(ISNUMBER(AA408),Settings!$H$10,0)+IF(ISNUMBER(AB408),Settings!$H$11,0)+IF(ISNUMBER(AC408),Settings!$H$12,0)+IF(ISNUMBER(AD408),Settings!$H$13,0)),0)))</f>
        <v/>
      </c>
      <c r="AF408" s="16" t="str">
        <f>IF(AE408="","",IF(AE408&gt;=Settings!$D$18,"Green",IF(AE408&gt;=Settings!$D$19,"Amber","Red")))</f>
        <v/>
      </c>
      <c r="AG408" s="18" t="str">
        <f t="shared" si="47"/>
        <v/>
      </c>
      <c r="AH408" s="19" t="str">
        <f t="shared" si="48"/>
        <v/>
      </c>
      <c r="AI408" s="25"/>
    </row>
    <row r="409" spans="1:35" x14ac:dyDescent="0.2">
      <c r="A409" s="12"/>
      <c r="B409" s="30"/>
      <c r="C409" s="16" t="str">
        <f>IF($B409="","",IFERROR(INDEX(Settings!$D$24:$D$48,MATCH($B409,Settings!$C$24:$C$48,0)),""))</f>
        <v/>
      </c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20" t="str">
        <f t="shared" si="42"/>
        <v/>
      </c>
      <c r="S409" s="21" t="str">
        <f t="shared" si="43"/>
        <v/>
      </c>
      <c r="T409" s="21" t="str">
        <f t="shared" si="44"/>
        <v/>
      </c>
      <c r="U409" s="20" t="str">
        <f t="shared" si="45"/>
        <v/>
      </c>
      <c r="V409" s="20" t="str">
        <f t="shared" si="46"/>
        <v/>
      </c>
      <c r="W409" s="18" t="str">
        <f>IF(OR($B409="",E409=""),"",MAX(0,MIN(100,100*(Settings!$G$6-E409)/(Settings!$G$6-Settings!$F$6))))</f>
        <v/>
      </c>
      <c r="X409" s="18" t="str">
        <f>IF(OR($B409="",R409=""),"",MAX(0,MIN(100,100*(Settings!$G$7-R409)/(Settings!$G$7-Settings!$F$7))))</f>
        <v/>
      </c>
      <c r="Y409" s="18" t="str">
        <f>IF(OR($B409="",S409=""),"",MAX(0,MIN(100,100*(Settings!$G$8-S409)/(Settings!$G$8-Settings!$F$8))))</f>
        <v/>
      </c>
      <c r="Z409" s="18" t="str">
        <f>IF(OR($B409="",T409=""),"",MAX(0,MIN(100,100*(Settings!$G$9-T409)/(Settings!$G$9-Settings!$F$9))))</f>
        <v/>
      </c>
      <c r="AA409" s="18" t="str">
        <f>IF(OR($B409="",J409=""),"",MAX(0,MIN(100,100*(Settings!$G$10-J409)/(Settings!$G$10-Settings!$F$10))))</f>
        <v/>
      </c>
      <c r="AB409" s="18" t="str">
        <f>IF(OR($B409="",K409=""),"",MAX(0,MIN(100,100*(Settings!$G$11-K409)/(Settings!$G$11-Settings!$F$11))))</f>
        <v/>
      </c>
      <c r="AC409" s="18" t="str">
        <f>IF(OR($B409="",U409=""),"",MAX(0,MIN(100,100*(Settings!$G$12-U409)/(Settings!$G$12-Settings!$F$12))))</f>
        <v/>
      </c>
      <c r="AD409" s="18" t="str">
        <f>IF(OR($B409="",V409=""),"",MAX(0,MIN(100,100*(Settings!$G$13-V409)/(Settings!$G$13-Settings!$F$13))))</f>
        <v/>
      </c>
      <c r="AE409" s="17" t="str">
        <f>IF($B409="","",IF((IF(ISNUMBER(W409),Settings!$H$6,0)+IF(ISNUMBER(X409),Settings!$H$7,0)+IF(ISNUMBER(Y409),Settings!$H$8,0)+IF(ISNUMBER(Z409),Settings!$H$9,0)+IF(ISNUMBER(AA409),Settings!$H$10,0)+IF(ISNUMBER(AB409),Settings!$H$11,0)+IF(ISNUMBER(AC409),Settings!$H$12,0)+IF(ISNUMBER(AD409),Settings!$H$13,0))=0,"",ROUND((IF(ISNUMBER(W409),W409*Settings!$H$6,0)+IF(ISNUMBER(X409),X409*Settings!$H$7,0)+IF(ISNUMBER(Y409),Y409*Settings!$H$8,0)+IF(ISNUMBER(Z409),Z409*Settings!$H$9,0)+IF(ISNUMBER(AA409),AA409*Settings!$H$10,0)+IF(ISNUMBER(AB409),AB409*Settings!$H$11,0)+IF(ISNUMBER(AC409),AC409*Settings!$H$12,0)+IF(ISNUMBER(AD409),AD409*Settings!$H$13,0))/(IF(ISNUMBER(W409),Settings!$H$6,0)+IF(ISNUMBER(X409),Settings!$H$7,0)+IF(ISNUMBER(Y409),Settings!$H$8,0)+IF(ISNUMBER(Z409),Settings!$H$9,0)+IF(ISNUMBER(AA409),Settings!$H$10,0)+IF(ISNUMBER(AB409),Settings!$H$11,0)+IF(ISNUMBER(AC409),Settings!$H$12,0)+IF(ISNUMBER(AD409),Settings!$H$13,0)),0)))</f>
        <v/>
      </c>
      <c r="AF409" s="16" t="str">
        <f>IF(AE409="","",IF(AE409&gt;=Settings!$D$18,"Green",IF(AE409&gt;=Settings!$D$19,"Amber","Red")))</f>
        <v/>
      </c>
      <c r="AG409" s="18" t="str">
        <f t="shared" si="47"/>
        <v/>
      </c>
      <c r="AH409" s="19" t="str">
        <f t="shared" si="48"/>
        <v/>
      </c>
      <c r="AI409" s="25"/>
    </row>
    <row r="410" spans="1:35" x14ac:dyDescent="0.2">
      <c r="A410" s="12"/>
      <c r="B410" s="30"/>
      <c r="C410" s="16" t="str">
        <f>IF($B410="","",IFERROR(INDEX(Settings!$D$24:$D$48,MATCH($B410,Settings!$C$24:$C$48,0)),""))</f>
        <v/>
      </c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20" t="str">
        <f t="shared" si="42"/>
        <v/>
      </c>
      <c r="S410" s="21" t="str">
        <f t="shared" si="43"/>
        <v/>
      </c>
      <c r="T410" s="21" t="str">
        <f t="shared" si="44"/>
        <v/>
      </c>
      <c r="U410" s="20" t="str">
        <f t="shared" si="45"/>
        <v/>
      </c>
      <c r="V410" s="20" t="str">
        <f t="shared" si="46"/>
        <v/>
      </c>
      <c r="W410" s="18" t="str">
        <f>IF(OR($B410="",E410=""),"",MAX(0,MIN(100,100*(Settings!$G$6-E410)/(Settings!$G$6-Settings!$F$6))))</f>
        <v/>
      </c>
      <c r="X410" s="18" t="str">
        <f>IF(OR($B410="",R410=""),"",MAX(0,MIN(100,100*(Settings!$G$7-R410)/(Settings!$G$7-Settings!$F$7))))</f>
        <v/>
      </c>
      <c r="Y410" s="18" t="str">
        <f>IF(OR($B410="",S410=""),"",MAX(0,MIN(100,100*(Settings!$G$8-S410)/(Settings!$G$8-Settings!$F$8))))</f>
        <v/>
      </c>
      <c r="Z410" s="18" t="str">
        <f>IF(OR($B410="",T410=""),"",MAX(0,MIN(100,100*(Settings!$G$9-T410)/(Settings!$G$9-Settings!$F$9))))</f>
        <v/>
      </c>
      <c r="AA410" s="18" t="str">
        <f>IF(OR($B410="",J410=""),"",MAX(0,MIN(100,100*(Settings!$G$10-J410)/(Settings!$G$10-Settings!$F$10))))</f>
        <v/>
      </c>
      <c r="AB410" s="18" t="str">
        <f>IF(OR($B410="",K410=""),"",MAX(0,MIN(100,100*(Settings!$G$11-K410)/(Settings!$G$11-Settings!$F$11))))</f>
        <v/>
      </c>
      <c r="AC410" s="18" t="str">
        <f>IF(OR($B410="",U410=""),"",MAX(0,MIN(100,100*(Settings!$G$12-U410)/(Settings!$G$12-Settings!$F$12))))</f>
        <v/>
      </c>
      <c r="AD410" s="18" t="str">
        <f>IF(OR($B410="",V410=""),"",MAX(0,MIN(100,100*(Settings!$G$13-V410)/(Settings!$G$13-Settings!$F$13))))</f>
        <v/>
      </c>
      <c r="AE410" s="17" t="str">
        <f>IF($B410="","",IF((IF(ISNUMBER(W410),Settings!$H$6,0)+IF(ISNUMBER(X410),Settings!$H$7,0)+IF(ISNUMBER(Y410),Settings!$H$8,0)+IF(ISNUMBER(Z410),Settings!$H$9,0)+IF(ISNUMBER(AA410),Settings!$H$10,0)+IF(ISNUMBER(AB410),Settings!$H$11,0)+IF(ISNUMBER(AC410),Settings!$H$12,0)+IF(ISNUMBER(AD410),Settings!$H$13,0))=0,"",ROUND((IF(ISNUMBER(W410),W410*Settings!$H$6,0)+IF(ISNUMBER(X410),X410*Settings!$H$7,0)+IF(ISNUMBER(Y410),Y410*Settings!$H$8,0)+IF(ISNUMBER(Z410),Z410*Settings!$H$9,0)+IF(ISNUMBER(AA410),AA410*Settings!$H$10,0)+IF(ISNUMBER(AB410),AB410*Settings!$H$11,0)+IF(ISNUMBER(AC410),AC410*Settings!$H$12,0)+IF(ISNUMBER(AD410),AD410*Settings!$H$13,0))/(IF(ISNUMBER(W410),Settings!$H$6,0)+IF(ISNUMBER(X410),Settings!$H$7,0)+IF(ISNUMBER(Y410),Settings!$H$8,0)+IF(ISNUMBER(Z410),Settings!$H$9,0)+IF(ISNUMBER(AA410),Settings!$H$10,0)+IF(ISNUMBER(AB410),Settings!$H$11,0)+IF(ISNUMBER(AC410),Settings!$H$12,0)+IF(ISNUMBER(AD410),Settings!$H$13,0)),0)))</f>
        <v/>
      </c>
      <c r="AF410" s="16" t="str">
        <f>IF(AE410="","",IF(AE410&gt;=Settings!$D$18,"Green",IF(AE410&gt;=Settings!$D$19,"Amber","Red")))</f>
        <v/>
      </c>
      <c r="AG410" s="18" t="str">
        <f t="shared" si="47"/>
        <v/>
      </c>
      <c r="AH410" s="19" t="str">
        <f t="shared" si="48"/>
        <v/>
      </c>
      <c r="AI410" s="25"/>
    </row>
    <row r="411" spans="1:35" x14ac:dyDescent="0.2">
      <c r="A411" s="12"/>
      <c r="B411" s="30"/>
      <c r="C411" s="16" t="str">
        <f>IF($B411="","",IFERROR(INDEX(Settings!$D$24:$D$48,MATCH($B411,Settings!$C$24:$C$48,0)),""))</f>
        <v/>
      </c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20" t="str">
        <f t="shared" si="42"/>
        <v/>
      </c>
      <c r="S411" s="21" t="str">
        <f t="shared" si="43"/>
        <v/>
      </c>
      <c r="T411" s="21" t="str">
        <f t="shared" si="44"/>
        <v/>
      </c>
      <c r="U411" s="20" t="str">
        <f t="shared" si="45"/>
        <v/>
      </c>
      <c r="V411" s="20" t="str">
        <f t="shared" si="46"/>
        <v/>
      </c>
      <c r="W411" s="18" t="str">
        <f>IF(OR($B411="",E411=""),"",MAX(0,MIN(100,100*(Settings!$G$6-E411)/(Settings!$G$6-Settings!$F$6))))</f>
        <v/>
      </c>
      <c r="X411" s="18" t="str">
        <f>IF(OR($B411="",R411=""),"",MAX(0,MIN(100,100*(Settings!$G$7-R411)/(Settings!$G$7-Settings!$F$7))))</f>
        <v/>
      </c>
      <c r="Y411" s="18" t="str">
        <f>IF(OR($B411="",S411=""),"",MAX(0,MIN(100,100*(Settings!$G$8-S411)/(Settings!$G$8-Settings!$F$8))))</f>
        <v/>
      </c>
      <c r="Z411" s="18" t="str">
        <f>IF(OR($B411="",T411=""),"",MAX(0,MIN(100,100*(Settings!$G$9-T411)/(Settings!$G$9-Settings!$F$9))))</f>
        <v/>
      </c>
      <c r="AA411" s="18" t="str">
        <f>IF(OR($B411="",J411=""),"",MAX(0,MIN(100,100*(Settings!$G$10-J411)/(Settings!$G$10-Settings!$F$10))))</f>
        <v/>
      </c>
      <c r="AB411" s="18" t="str">
        <f>IF(OR($B411="",K411=""),"",MAX(0,MIN(100,100*(Settings!$G$11-K411)/(Settings!$G$11-Settings!$F$11))))</f>
        <v/>
      </c>
      <c r="AC411" s="18" t="str">
        <f>IF(OR($B411="",U411=""),"",MAX(0,MIN(100,100*(Settings!$G$12-U411)/(Settings!$G$12-Settings!$F$12))))</f>
        <v/>
      </c>
      <c r="AD411" s="18" t="str">
        <f>IF(OR($B411="",V411=""),"",MAX(0,MIN(100,100*(Settings!$G$13-V411)/(Settings!$G$13-Settings!$F$13))))</f>
        <v/>
      </c>
      <c r="AE411" s="17" t="str">
        <f>IF($B411="","",IF((IF(ISNUMBER(W411),Settings!$H$6,0)+IF(ISNUMBER(X411),Settings!$H$7,0)+IF(ISNUMBER(Y411),Settings!$H$8,0)+IF(ISNUMBER(Z411),Settings!$H$9,0)+IF(ISNUMBER(AA411),Settings!$H$10,0)+IF(ISNUMBER(AB411),Settings!$H$11,0)+IF(ISNUMBER(AC411),Settings!$H$12,0)+IF(ISNUMBER(AD411),Settings!$H$13,0))=0,"",ROUND((IF(ISNUMBER(W411),W411*Settings!$H$6,0)+IF(ISNUMBER(X411),X411*Settings!$H$7,0)+IF(ISNUMBER(Y411),Y411*Settings!$H$8,0)+IF(ISNUMBER(Z411),Z411*Settings!$H$9,0)+IF(ISNUMBER(AA411),AA411*Settings!$H$10,0)+IF(ISNUMBER(AB411),AB411*Settings!$H$11,0)+IF(ISNUMBER(AC411),AC411*Settings!$H$12,0)+IF(ISNUMBER(AD411),AD411*Settings!$H$13,0))/(IF(ISNUMBER(W411),Settings!$H$6,0)+IF(ISNUMBER(X411),Settings!$H$7,0)+IF(ISNUMBER(Y411),Settings!$H$8,0)+IF(ISNUMBER(Z411),Settings!$H$9,0)+IF(ISNUMBER(AA411),Settings!$H$10,0)+IF(ISNUMBER(AB411),Settings!$H$11,0)+IF(ISNUMBER(AC411),Settings!$H$12,0)+IF(ISNUMBER(AD411),Settings!$H$13,0)),0)))</f>
        <v/>
      </c>
      <c r="AF411" s="16" t="str">
        <f>IF(AE411="","",IF(AE411&gt;=Settings!$D$18,"Green",IF(AE411&gt;=Settings!$D$19,"Amber","Red")))</f>
        <v/>
      </c>
      <c r="AG411" s="18" t="str">
        <f t="shared" si="47"/>
        <v/>
      </c>
      <c r="AH411" s="19" t="str">
        <f t="shared" si="48"/>
        <v/>
      </c>
      <c r="AI411" s="25"/>
    </row>
    <row r="412" spans="1:35" x14ac:dyDescent="0.2">
      <c r="A412" s="12"/>
      <c r="B412" s="30"/>
      <c r="C412" s="16" t="str">
        <f>IF($B412="","",IFERROR(INDEX(Settings!$D$24:$D$48,MATCH($B412,Settings!$C$24:$C$48,0)),""))</f>
        <v/>
      </c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20" t="str">
        <f t="shared" si="42"/>
        <v/>
      </c>
      <c r="S412" s="21" t="str">
        <f t="shared" si="43"/>
        <v/>
      </c>
      <c r="T412" s="21" t="str">
        <f t="shared" si="44"/>
        <v/>
      </c>
      <c r="U412" s="20" t="str">
        <f t="shared" si="45"/>
        <v/>
      </c>
      <c r="V412" s="20" t="str">
        <f t="shared" si="46"/>
        <v/>
      </c>
      <c r="W412" s="18" t="str">
        <f>IF(OR($B412="",E412=""),"",MAX(0,MIN(100,100*(Settings!$G$6-E412)/(Settings!$G$6-Settings!$F$6))))</f>
        <v/>
      </c>
      <c r="X412" s="18" t="str">
        <f>IF(OR($B412="",R412=""),"",MAX(0,MIN(100,100*(Settings!$G$7-R412)/(Settings!$G$7-Settings!$F$7))))</f>
        <v/>
      </c>
      <c r="Y412" s="18" t="str">
        <f>IF(OR($B412="",S412=""),"",MAX(0,MIN(100,100*(Settings!$G$8-S412)/(Settings!$G$8-Settings!$F$8))))</f>
        <v/>
      </c>
      <c r="Z412" s="18" t="str">
        <f>IF(OR($B412="",T412=""),"",MAX(0,MIN(100,100*(Settings!$G$9-T412)/(Settings!$G$9-Settings!$F$9))))</f>
        <v/>
      </c>
      <c r="AA412" s="18" t="str">
        <f>IF(OR($B412="",J412=""),"",MAX(0,MIN(100,100*(Settings!$G$10-J412)/(Settings!$G$10-Settings!$F$10))))</f>
        <v/>
      </c>
      <c r="AB412" s="18" t="str">
        <f>IF(OR($B412="",K412=""),"",MAX(0,MIN(100,100*(Settings!$G$11-K412)/(Settings!$G$11-Settings!$F$11))))</f>
        <v/>
      </c>
      <c r="AC412" s="18" t="str">
        <f>IF(OR($B412="",U412=""),"",MAX(0,MIN(100,100*(Settings!$G$12-U412)/(Settings!$G$12-Settings!$F$12))))</f>
        <v/>
      </c>
      <c r="AD412" s="18" t="str">
        <f>IF(OR($B412="",V412=""),"",MAX(0,MIN(100,100*(Settings!$G$13-V412)/(Settings!$G$13-Settings!$F$13))))</f>
        <v/>
      </c>
      <c r="AE412" s="17" t="str">
        <f>IF($B412="","",IF((IF(ISNUMBER(W412),Settings!$H$6,0)+IF(ISNUMBER(X412),Settings!$H$7,0)+IF(ISNUMBER(Y412),Settings!$H$8,0)+IF(ISNUMBER(Z412),Settings!$H$9,0)+IF(ISNUMBER(AA412),Settings!$H$10,0)+IF(ISNUMBER(AB412),Settings!$H$11,0)+IF(ISNUMBER(AC412),Settings!$H$12,0)+IF(ISNUMBER(AD412),Settings!$H$13,0))=0,"",ROUND((IF(ISNUMBER(W412),W412*Settings!$H$6,0)+IF(ISNUMBER(X412),X412*Settings!$H$7,0)+IF(ISNUMBER(Y412),Y412*Settings!$H$8,0)+IF(ISNUMBER(Z412),Z412*Settings!$H$9,0)+IF(ISNUMBER(AA412),AA412*Settings!$H$10,0)+IF(ISNUMBER(AB412),AB412*Settings!$H$11,0)+IF(ISNUMBER(AC412),AC412*Settings!$H$12,0)+IF(ISNUMBER(AD412),AD412*Settings!$H$13,0))/(IF(ISNUMBER(W412),Settings!$H$6,0)+IF(ISNUMBER(X412),Settings!$H$7,0)+IF(ISNUMBER(Y412),Settings!$H$8,0)+IF(ISNUMBER(Z412),Settings!$H$9,0)+IF(ISNUMBER(AA412),Settings!$H$10,0)+IF(ISNUMBER(AB412),Settings!$H$11,0)+IF(ISNUMBER(AC412),Settings!$H$12,0)+IF(ISNUMBER(AD412),Settings!$H$13,0)),0)))</f>
        <v/>
      </c>
      <c r="AF412" s="16" t="str">
        <f>IF(AE412="","",IF(AE412&gt;=Settings!$D$18,"Green",IF(AE412&gt;=Settings!$D$19,"Amber","Red")))</f>
        <v/>
      </c>
      <c r="AG412" s="18" t="str">
        <f t="shared" si="47"/>
        <v/>
      </c>
      <c r="AH412" s="19" t="str">
        <f t="shared" si="48"/>
        <v/>
      </c>
      <c r="AI412" s="25"/>
    </row>
    <row r="413" spans="1:35" x14ac:dyDescent="0.2">
      <c r="A413" s="12"/>
      <c r="B413" s="30"/>
      <c r="C413" s="16" t="str">
        <f>IF($B413="","",IFERROR(INDEX(Settings!$D$24:$D$48,MATCH($B413,Settings!$C$24:$C$48,0)),""))</f>
        <v/>
      </c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20" t="str">
        <f t="shared" si="42"/>
        <v/>
      </c>
      <c r="S413" s="21" t="str">
        <f t="shared" si="43"/>
        <v/>
      </c>
      <c r="T413" s="21" t="str">
        <f t="shared" si="44"/>
        <v/>
      </c>
      <c r="U413" s="20" t="str">
        <f t="shared" si="45"/>
        <v/>
      </c>
      <c r="V413" s="20" t="str">
        <f t="shared" si="46"/>
        <v/>
      </c>
      <c r="W413" s="18" t="str">
        <f>IF(OR($B413="",E413=""),"",MAX(0,MIN(100,100*(Settings!$G$6-E413)/(Settings!$G$6-Settings!$F$6))))</f>
        <v/>
      </c>
      <c r="X413" s="18" t="str">
        <f>IF(OR($B413="",R413=""),"",MAX(0,MIN(100,100*(Settings!$G$7-R413)/(Settings!$G$7-Settings!$F$7))))</f>
        <v/>
      </c>
      <c r="Y413" s="18" t="str">
        <f>IF(OR($B413="",S413=""),"",MAX(0,MIN(100,100*(Settings!$G$8-S413)/(Settings!$G$8-Settings!$F$8))))</f>
        <v/>
      </c>
      <c r="Z413" s="18" t="str">
        <f>IF(OR($B413="",T413=""),"",MAX(0,MIN(100,100*(Settings!$G$9-T413)/(Settings!$G$9-Settings!$F$9))))</f>
        <v/>
      </c>
      <c r="AA413" s="18" t="str">
        <f>IF(OR($B413="",J413=""),"",MAX(0,MIN(100,100*(Settings!$G$10-J413)/(Settings!$G$10-Settings!$F$10))))</f>
        <v/>
      </c>
      <c r="AB413" s="18" t="str">
        <f>IF(OR($B413="",K413=""),"",MAX(0,MIN(100,100*(Settings!$G$11-K413)/(Settings!$G$11-Settings!$F$11))))</f>
        <v/>
      </c>
      <c r="AC413" s="18" t="str">
        <f>IF(OR($B413="",U413=""),"",MAX(0,MIN(100,100*(Settings!$G$12-U413)/(Settings!$G$12-Settings!$F$12))))</f>
        <v/>
      </c>
      <c r="AD413" s="18" t="str">
        <f>IF(OR($B413="",V413=""),"",MAX(0,MIN(100,100*(Settings!$G$13-V413)/(Settings!$G$13-Settings!$F$13))))</f>
        <v/>
      </c>
      <c r="AE413" s="17" t="str">
        <f>IF($B413="","",IF((IF(ISNUMBER(W413),Settings!$H$6,0)+IF(ISNUMBER(X413),Settings!$H$7,0)+IF(ISNUMBER(Y413),Settings!$H$8,0)+IF(ISNUMBER(Z413),Settings!$H$9,0)+IF(ISNUMBER(AA413),Settings!$H$10,0)+IF(ISNUMBER(AB413),Settings!$H$11,0)+IF(ISNUMBER(AC413),Settings!$H$12,0)+IF(ISNUMBER(AD413),Settings!$H$13,0))=0,"",ROUND((IF(ISNUMBER(W413),W413*Settings!$H$6,0)+IF(ISNUMBER(X413),X413*Settings!$H$7,0)+IF(ISNUMBER(Y413),Y413*Settings!$H$8,0)+IF(ISNUMBER(Z413),Z413*Settings!$H$9,0)+IF(ISNUMBER(AA413),AA413*Settings!$H$10,0)+IF(ISNUMBER(AB413),AB413*Settings!$H$11,0)+IF(ISNUMBER(AC413),AC413*Settings!$H$12,0)+IF(ISNUMBER(AD413),AD413*Settings!$H$13,0))/(IF(ISNUMBER(W413),Settings!$H$6,0)+IF(ISNUMBER(X413),Settings!$H$7,0)+IF(ISNUMBER(Y413),Settings!$H$8,0)+IF(ISNUMBER(Z413),Settings!$H$9,0)+IF(ISNUMBER(AA413),Settings!$H$10,0)+IF(ISNUMBER(AB413),Settings!$H$11,0)+IF(ISNUMBER(AC413),Settings!$H$12,0)+IF(ISNUMBER(AD413),Settings!$H$13,0)),0)))</f>
        <v/>
      </c>
      <c r="AF413" s="16" t="str">
        <f>IF(AE413="","",IF(AE413&gt;=Settings!$D$18,"Green",IF(AE413&gt;=Settings!$D$19,"Amber","Red")))</f>
        <v/>
      </c>
      <c r="AG413" s="18" t="str">
        <f t="shared" si="47"/>
        <v/>
      </c>
      <c r="AH413" s="19" t="str">
        <f t="shared" si="48"/>
        <v/>
      </c>
      <c r="AI413" s="25"/>
    </row>
    <row r="414" spans="1:35" x14ac:dyDescent="0.2">
      <c r="A414" s="12"/>
      <c r="B414" s="30"/>
      <c r="C414" s="16" t="str">
        <f>IF($B414="","",IFERROR(INDEX(Settings!$D$24:$D$48,MATCH($B414,Settings!$C$24:$C$48,0)),""))</f>
        <v/>
      </c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20" t="str">
        <f t="shared" si="42"/>
        <v/>
      </c>
      <c r="S414" s="21" t="str">
        <f t="shared" si="43"/>
        <v/>
      </c>
      <c r="T414" s="21" t="str">
        <f t="shared" si="44"/>
        <v/>
      </c>
      <c r="U414" s="20" t="str">
        <f t="shared" si="45"/>
        <v/>
      </c>
      <c r="V414" s="20" t="str">
        <f t="shared" si="46"/>
        <v/>
      </c>
      <c r="W414" s="18" t="str">
        <f>IF(OR($B414="",E414=""),"",MAX(0,MIN(100,100*(Settings!$G$6-E414)/(Settings!$G$6-Settings!$F$6))))</f>
        <v/>
      </c>
      <c r="X414" s="18" t="str">
        <f>IF(OR($B414="",R414=""),"",MAX(0,MIN(100,100*(Settings!$G$7-R414)/(Settings!$G$7-Settings!$F$7))))</f>
        <v/>
      </c>
      <c r="Y414" s="18" t="str">
        <f>IF(OR($B414="",S414=""),"",MAX(0,MIN(100,100*(Settings!$G$8-S414)/(Settings!$G$8-Settings!$F$8))))</f>
        <v/>
      </c>
      <c r="Z414" s="18" t="str">
        <f>IF(OR($B414="",T414=""),"",MAX(0,MIN(100,100*(Settings!$G$9-T414)/(Settings!$G$9-Settings!$F$9))))</f>
        <v/>
      </c>
      <c r="AA414" s="18" t="str">
        <f>IF(OR($B414="",J414=""),"",MAX(0,MIN(100,100*(Settings!$G$10-J414)/(Settings!$G$10-Settings!$F$10))))</f>
        <v/>
      </c>
      <c r="AB414" s="18" t="str">
        <f>IF(OR($B414="",K414=""),"",MAX(0,MIN(100,100*(Settings!$G$11-K414)/(Settings!$G$11-Settings!$F$11))))</f>
        <v/>
      </c>
      <c r="AC414" s="18" t="str">
        <f>IF(OR($B414="",U414=""),"",MAX(0,MIN(100,100*(Settings!$G$12-U414)/(Settings!$G$12-Settings!$F$12))))</f>
        <v/>
      </c>
      <c r="AD414" s="18" t="str">
        <f>IF(OR($B414="",V414=""),"",MAX(0,MIN(100,100*(Settings!$G$13-V414)/(Settings!$G$13-Settings!$F$13))))</f>
        <v/>
      </c>
      <c r="AE414" s="17" t="str">
        <f>IF($B414="","",IF((IF(ISNUMBER(W414),Settings!$H$6,0)+IF(ISNUMBER(X414),Settings!$H$7,0)+IF(ISNUMBER(Y414),Settings!$H$8,0)+IF(ISNUMBER(Z414),Settings!$H$9,0)+IF(ISNUMBER(AA414),Settings!$H$10,0)+IF(ISNUMBER(AB414),Settings!$H$11,0)+IF(ISNUMBER(AC414),Settings!$H$12,0)+IF(ISNUMBER(AD414),Settings!$H$13,0))=0,"",ROUND((IF(ISNUMBER(W414),W414*Settings!$H$6,0)+IF(ISNUMBER(X414),X414*Settings!$H$7,0)+IF(ISNUMBER(Y414),Y414*Settings!$H$8,0)+IF(ISNUMBER(Z414),Z414*Settings!$H$9,0)+IF(ISNUMBER(AA414),AA414*Settings!$H$10,0)+IF(ISNUMBER(AB414),AB414*Settings!$H$11,0)+IF(ISNUMBER(AC414),AC414*Settings!$H$12,0)+IF(ISNUMBER(AD414),AD414*Settings!$H$13,0))/(IF(ISNUMBER(W414),Settings!$H$6,0)+IF(ISNUMBER(X414),Settings!$H$7,0)+IF(ISNUMBER(Y414),Settings!$H$8,0)+IF(ISNUMBER(Z414),Settings!$H$9,0)+IF(ISNUMBER(AA414),Settings!$H$10,0)+IF(ISNUMBER(AB414),Settings!$H$11,0)+IF(ISNUMBER(AC414),Settings!$H$12,0)+IF(ISNUMBER(AD414),Settings!$H$13,0)),0)))</f>
        <v/>
      </c>
      <c r="AF414" s="16" t="str">
        <f>IF(AE414="","",IF(AE414&gt;=Settings!$D$18,"Green",IF(AE414&gt;=Settings!$D$19,"Amber","Red")))</f>
        <v/>
      </c>
      <c r="AG414" s="18" t="str">
        <f t="shared" si="47"/>
        <v/>
      </c>
      <c r="AH414" s="19" t="str">
        <f t="shared" si="48"/>
        <v/>
      </c>
      <c r="AI414" s="25"/>
    </row>
    <row r="415" spans="1:35" x14ac:dyDescent="0.2">
      <c r="A415" s="12"/>
      <c r="B415" s="30"/>
      <c r="C415" s="16" t="str">
        <f>IF($B415="","",IFERROR(INDEX(Settings!$D$24:$D$48,MATCH($B415,Settings!$C$24:$C$48,0)),""))</f>
        <v/>
      </c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20" t="str">
        <f t="shared" si="42"/>
        <v/>
      </c>
      <c r="S415" s="21" t="str">
        <f t="shared" si="43"/>
        <v/>
      </c>
      <c r="T415" s="21" t="str">
        <f t="shared" si="44"/>
        <v/>
      </c>
      <c r="U415" s="20" t="str">
        <f t="shared" si="45"/>
        <v/>
      </c>
      <c r="V415" s="20" t="str">
        <f t="shared" si="46"/>
        <v/>
      </c>
      <c r="W415" s="18" t="str">
        <f>IF(OR($B415="",E415=""),"",MAX(0,MIN(100,100*(Settings!$G$6-E415)/(Settings!$G$6-Settings!$F$6))))</f>
        <v/>
      </c>
      <c r="X415" s="18" t="str">
        <f>IF(OR($B415="",R415=""),"",MAX(0,MIN(100,100*(Settings!$G$7-R415)/(Settings!$G$7-Settings!$F$7))))</f>
        <v/>
      </c>
      <c r="Y415" s="18" t="str">
        <f>IF(OR($B415="",S415=""),"",MAX(0,MIN(100,100*(Settings!$G$8-S415)/(Settings!$G$8-Settings!$F$8))))</f>
        <v/>
      </c>
      <c r="Z415" s="18" t="str">
        <f>IF(OR($B415="",T415=""),"",MAX(0,MIN(100,100*(Settings!$G$9-T415)/(Settings!$G$9-Settings!$F$9))))</f>
        <v/>
      </c>
      <c r="AA415" s="18" t="str">
        <f>IF(OR($B415="",J415=""),"",MAX(0,MIN(100,100*(Settings!$G$10-J415)/(Settings!$G$10-Settings!$F$10))))</f>
        <v/>
      </c>
      <c r="AB415" s="18" t="str">
        <f>IF(OR($B415="",K415=""),"",MAX(0,MIN(100,100*(Settings!$G$11-K415)/(Settings!$G$11-Settings!$F$11))))</f>
        <v/>
      </c>
      <c r="AC415" s="18" t="str">
        <f>IF(OR($B415="",U415=""),"",MAX(0,MIN(100,100*(Settings!$G$12-U415)/(Settings!$G$12-Settings!$F$12))))</f>
        <v/>
      </c>
      <c r="AD415" s="18" t="str">
        <f>IF(OR($B415="",V415=""),"",MAX(0,MIN(100,100*(Settings!$G$13-V415)/(Settings!$G$13-Settings!$F$13))))</f>
        <v/>
      </c>
      <c r="AE415" s="17" t="str">
        <f>IF($B415="","",IF((IF(ISNUMBER(W415),Settings!$H$6,0)+IF(ISNUMBER(X415),Settings!$H$7,0)+IF(ISNUMBER(Y415),Settings!$H$8,0)+IF(ISNUMBER(Z415),Settings!$H$9,0)+IF(ISNUMBER(AA415),Settings!$H$10,0)+IF(ISNUMBER(AB415),Settings!$H$11,0)+IF(ISNUMBER(AC415),Settings!$H$12,0)+IF(ISNUMBER(AD415),Settings!$H$13,0))=0,"",ROUND((IF(ISNUMBER(W415),W415*Settings!$H$6,0)+IF(ISNUMBER(X415),X415*Settings!$H$7,0)+IF(ISNUMBER(Y415),Y415*Settings!$H$8,0)+IF(ISNUMBER(Z415),Z415*Settings!$H$9,0)+IF(ISNUMBER(AA415),AA415*Settings!$H$10,0)+IF(ISNUMBER(AB415),AB415*Settings!$H$11,0)+IF(ISNUMBER(AC415),AC415*Settings!$H$12,0)+IF(ISNUMBER(AD415),AD415*Settings!$H$13,0))/(IF(ISNUMBER(W415),Settings!$H$6,0)+IF(ISNUMBER(X415),Settings!$H$7,0)+IF(ISNUMBER(Y415),Settings!$H$8,0)+IF(ISNUMBER(Z415),Settings!$H$9,0)+IF(ISNUMBER(AA415),Settings!$H$10,0)+IF(ISNUMBER(AB415),Settings!$H$11,0)+IF(ISNUMBER(AC415),Settings!$H$12,0)+IF(ISNUMBER(AD415),Settings!$H$13,0)),0)))</f>
        <v/>
      </c>
      <c r="AF415" s="16" t="str">
        <f>IF(AE415="","",IF(AE415&gt;=Settings!$D$18,"Green",IF(AE415&gt;=Settings!$D$19,"Amber","Red")))</f>
        <v/>
      </c>
      <c r="AG415" s="18" t="str">
        <f t="shared" si="47"/>
        <v/>
      </c>
      <c r="AH415" s="19" t="str">
        <f t="shared" si="48"/>
        <v/>
      </c>
      <c r="AI415" s="25"/>
    </row>
    <row r="416" spans="1:35" x14ac:dyDescent="0.2">
      <c r="A416" s="12"/>
      <c r="B416" s="30"/>
      <c r="C416" s="16" t="str">
        <f>IF($B416="","",IFERROR(INDEX(Settings!$D$24:$D$48,MATCH($B416,Settings!$C$24:$C$48,0)),""))</f>
        <v/>
      </c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20" t="str">
        <f t="shared" si="42"/>
        <v/>
      </c>
      <c r="S416" s="21" t="str">
        <f t="shared" si="43"/>
        <v/>
      </c>
      <c r="T416" s="21" t="str">
        <f t="shared" si="44"/>
        <v/>
      </c>
      <c r="U416" s="20" t="str">
        <f t="shared" si="45"/>
        <v/>
      </c>
      <c r="V416" s="20" t="str">
        <f t="shared" si="46"/>
        <v/>
      </c>
      <c r="W416" s="18" t="str">
        <f>IF(OR($B416="",E416=""),"",MAX(0,MIN(100,100*(Settings!$G$6-E416)/(Settings!$G$6-Settings!$F$6))))</f>
        <v/>
      </c>
      <c r="X416" s="18" t="str">
        <f>IF(OR($B416="",R416=""),"",MAX(0,MIN(100,100*(Settings!$G$7-R416)/(Settings!$G$7-Settings!$F$7))))</f>
        <v/>
      </c>
      <c r="Y416" s="18" t="str">
        <f>IF(OR($B416="",S416=""),"",MAX(0,MIN(100,100*(Settings!$G$8-S416)/(Settings!$G$8-Settings!$F$8))))</f>
        <v/>
      </c>
      <c r="Z416" s="18" t="str">
        <f>IF(OR($B416="",T416=""),"",MAX(0,MIN(100,100*(Settings!$G$9-T416)/(Settings!$G$9-Settings!$F$9))))</f>
        <v/>
      </c>
      <c r="AA416" s="18" t="str">
        <f>IF(OR($B416="",J416=""),"",MAX(0,MIN(100,100*(Settings!$G$10-J416)/(Settings!$G$10-Settings!$F$10))))</f>
        <v/>
      </c>
      <c r="AB416" s="18" t="str">
        <f>IF(OR($B416="",K416=""),"",MAX(0,MIN(100,100*(Settings!$G$11-K416)/(Settings!$G$11-Settings!$F$11))))</f>
        <v/>
      </c>
      <c r="AC416" s="18" t="str">
        <f>IF(OR($B416="",U416=""),"",MAX(0,MIN(100,100*(Settings!$G$12-U416)/(Settings!$G$12-Settings!$F$12))))</f>
        <v/>
      </c>
      <c r="AD416" s="18" t="str">
        <f>IF(OR($B416="",V416=""),"",MAX(0,MIN(100,100*(Settings!$G$13-V416)/(Settings!$G$13-Settings!$F$13))))</f>
        <v/>
      </c>
      <c r="AE416" s="17" t="str">
        <f>IF($B416="","",IF((IF(ISNUMBER(W416),Settings!$H$6,0)+IF(ISNUMBER(X416),Settings!$H$7,0)+IF(ISNUMBER(Y416),Settings!$H$8,0)+IF(ISNUMBER(Z416),Settings!$H$9,0)+IF(ISNUMBER(AA416),Settings!$H$10,0)+IF(ISNUMBER(AB416),Settings!$H$11,0)+IF(ISNUMBER(AC416),Settings!$H$12,0)+IF(ISNUMBER(AD416),Settings!$H$13,0))=0,"",ROUND((IF(ISNUMBER(W416),W416*Settings!$H$6,0)+IF(ISNUMBER(X416),X416*Settings!$H$7,0)+IF(ISNUMBER(Y416),Y416*Settings!$H$8,0)+IF(ISNUMBER(Z416),Z416*Settings!$H$9,0)+IF(ISNUMBER(AA416),AA416*Settings!$H$10,0)+IF(ISNUMBER(AB416),AB416*Settings!$H$11,0)+IF(ISNUMBER(AC416),AC416*Settings!$H$12,0)+IF(ISNUMBER(AD416),AD416*Settings!$H$13,0))/(IF(ISNUMBER(W416),Settings!$H$6,0)+IF(ISNUMBER(X416),Settings!$H$7,0)+IF(ISNUMBER(Y416),Settings!$H$8,0)+IF(ISNUMBER(Z416),Settings!$H$9,0)+IF(ISNUMBER(AA416),Settings!$H$10,0)+IF(ISNUMBER(AB416),Settings!$H$11,0)+IF(ISNUMBER(AC416),Settings!$H$12,0)+IF(ISNUMBER(AD416),Settings!$H$13,0)),0)))</f>
        <v/>
      </c>
      <c r="AF416" s="16" t="str">
        <f>IF(AE416="","",IF(AE416&gt;=Settings!$D$18,"Green",IF(AE416&gt;=Settings!$D$19,"Amber","Red")))</f>
        <v/>
      </c>
      <c r="AG416" s="18" t="str">
        <f t="shared" si="47"/>
        <v/>
      </c>
      <c r="AH416" s="19" t="str">
        <f t="shared" si="48"/>
        <v/>
      </c>
      <c r="AI416" s="25"/>
    </row>
    <row r="417" spans="1:35" x14ac:dyDescent="0.2">
      <c r="A417" s="12"/>
      <c r="B417" s="30"/>
      <c r="C417" s="16" t="str">
        <f>IF($B417="","",IFERROR(INDEX(Settings!$D$24:$D$48,MATCH($B417,Settings!$C$24:$C$48,0)),""))</f>
        <v/>
      </c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20" t="str">
        <f t="shared" si="42"/>
        <v/>
      </c>
      <c r="S417" s="21" t="str">
        <f t="shared" si="43"/>
        <v/>
      </c>
      <c r="T417" s="21" t="str">
        <f t="shared" si="44"/>
        <v/>
      </c>
      <c r="U417" s="20" t="str">
        <f t="shared" si="45"/>
        <v/>
      </c>
      <c r="V417" s="20" t="str">
        <f t="shared" si="46"/>
        <v/>
      </c>
      <c r="W417" s="18" t="str">
        <f>IF(OR($B417="",E417=""),"",MAX(0,MIN(100,100*(Settings!$G$6-E417)/(Settings!$G$6-Settings!$F$6))))</f>
        <v/>
      </c>
      <c r="X417" s="18" t="str">
        <f>IF(OR($B417="",R417=""),"",MAX(0,MIN(100,100*(Settings!$G$7-R417)/(Settings!$G$7-Settings!$F$7))))</f>
        <v/>
      </c>
      <c r="Y417" s="18" t="str">
        <f>IF(OR($B417="",S417=""),"",MAX(0,MIN(100,100*(Settings!$G$8-S417)/(Settings!$G$8-Settings!$F$8))))</f>
        <v/>
      </c>
      <c r="Z417" s="18" t="str">
        <f>IF(OR($B417="",T417=""),"",MAX(0,MIN(100,100*(Settings!$G$9-T417)/(Settings!$G$9-Settings!$F$9))))</f>
        <v/>
      </c>
      <c r="AA417" s="18" t="str">
        <f>IF(OR($B417="",J417=""),"",MAX(0,MIN(100,100*(Settings!$G$10-J417)/(Settings!$G$10-Settings!$F$10))))</f>
        <v/>
      </c>
      <c r="AB417" s="18" t="str">
        <f>IF(OR($B417="",K417=""),"",MAX(0,MIN(100,100*(Settings!$G$11-K417)/(Settings!$G$11-Settings!$F$11))))</f>
        <v/>
      </c>
      <c r="AC417" s="18" t="str">
        <f>IF(OR($B417="",U417=""),"",MAX(0,MIN(100,100*(Settings!$G$12-U417)/(Settings!$G$12-Settings!$F$12))))</f>
        <v/>
      </c>
      <c r="AD417" s="18" t="str">
        <f>IF(OR($B417="",V417=""),"",MAX(0,MIN(100,100*(Settings!$G$13-V417)/(Settings!$G$13-Settings!$F$13))))</f>
        <v/>
      </c>
      <c r="AE417" s="17" t="str">
        <f>IF($B417="","",IF((IF(ISNUMBER(W417),Settings!$H$6,0)+IF(ISNUMBER(X417),Settings!$H$7,0)+IF(ISNUMBER(Y417),Settings!$H$8,0)+IF(ISNUMBER(Z417),Settings!$H$9,0)+IF(ISNUMBER(AA417),Settings!$H$10,0)+IF(ISNUMBER(AB417),Settings!$H$11,0)+IF(ISNUMBER(AC417),Settings!$H$12,0)+IF(ISNUMBER(AD417),Settings!$H$13,0))=0,"",ROUND((IF(ISNUMBER(W417),W417*Settings!$H$6,0)+IF(ISNUMBER(X417),X417*Settings!$H$7,0)+IF(ISNUMBER(Y417),Y417*Settings!$H$8,0)+IF(ISNUMBER(Z417),Z417*Settings!$H$9,0)+IF(ISNUMBER(AA417),AA417*Settings!$H$10,0)+IF(ISNUMBER(AB417),AB417*Settings!$H$11,0)+IF(ISNUMBER(AC417),AC417*Settings!$H$12,0)+IF(ISNUMBER(AD417),AD417*Settings!$H$13,0))/(IF(ISNUMBER(W417),Settings!$H$6,0)+IF(ISNUMBER(X417),Settings!$H$7,0)+IF(ISNUMBER(Y417),Settings!$H$8,0)+IF(ISNUMBER(Z417),Settings!$H$9,0)+IF(ISNUMBER(AA417),Settings!$H$10,0)+IF(ISNUMBER(AB417),Settings!$H$11,0)+IF(ISNUMBER(AC417),Settings!$H$12,0)+IF(ISNUMBER(AD417),Settings!$H$13,0)),0)))</f>
        <v/>
      </c>
      <c r="AF417" s="16" t="str">
        <f>IF(AE417="","",IF(AE417&gt;=Settings!$D$18,"Green",IF(AE417&gt;=Settings!$D$19,"Amber","Red")))</f>
        <v/>
      </c>
      <c r="AG417" s="18" t="str">
        <f t="shared" si="47"/>
        <v/>
      </c>
      <c r="AH417" s="19" t="str">
        <f t="shared" si="48"/>
        <v/>
      </c>
      <c r="AI417" s="25"/>
    </row>
    <row r="418" spans="1:35" x14ac:dyDescent="0.2">
      <c r="A418" s="12"/>
      <c r="B418" s="30"/>
      <c r="C418" s="16" t="str">
        <f>IF($B418="","",IFERROR(INDEX(Settings!$D$24:$D$48,MATCH($B418,Settings!$C$24:$C$48,0)),""))</f>
        <v/>
      </c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20" t="str">
        <f t="shared" si="42"/>
        <v/>
      </c>
      <c r="S418" s="21" t="str">
        <f t="shared" si="43"/>
        <v/>
      </c>
      <c r="T418" s="21" t="str">
        <f t="shared" si="44"/>
        <v/>
      </c>
      <c r="U418" s="20" t="str">
        <f t="shared" si="45"/>
        <v/>
      </c>
      <c r="V418" s="20" t="str">
        <f t="shared" si="46"/>
        <v/>
      </c>
      <c r="W418" s="18" t="str">
        <f>IF(OR($B418="",E418=""),"",MAX(0,MIN(100,100*(Settings!$G$6-E418)/(Settings!$G$6-Settings!$F$6))))</f>
        <v/>
      </c>
      <c r="X418" s="18" t="str">
        <f>IF(OR($B418="",R418=""),"",MAX(0,MIN(100,100*(Settings!$G$7-R418)/(Settings!$G$7-Settings!$F$7))))</f>
        <v/>
      </c>
      <c r="Y418" s="18" t="str">
        <f>IF(OR($B418="",S418=""),"",MAX(0,MIN(100,100*(Settings!$G$8-S418)/(Settings!$G$8-Settings!$F$8))))</f>
        <v/>
      </c>
      <c r="Z418" s="18" t="str">
        <f>IF(OR($B418="",T418=""),"",MAX(0,MIN(100,100*(Settings!$G$9-T418)/(Settings!$G$9-Settings!$F$9))))</f>
        <v/>
      </c>
      <c r="AA418" s="18" t="str">
        <f>IF(OR($B418="",J418=""),"",MAX(0,MIN(100,100*(Settings!$G$10-J418)/(Settings!$G$10-Settings!$F$10))))</f>
        <v/>
      </c>
      <c r="AB418" s="18" t="str">
        <f>IF(OR($B418="",K418=""),"",MAX(0,MIN(100,100*(Settings!$G$11-K418)/(Settings!$G$11-Settings!$F$11))))</f>
        <v/>
      </c>
      <c r="AC418" s="18" t="str">
        <f>IF(OR($B418="",U418=""),"",MAX(0,MIN(100,100*(Settings!$G$12-U418)/(Settings!$G$12-Settings!$F$12))))</f>
        <v/>
      </c>
      <c r="AD418" s="18" t="str">
        <f>IF(OR($B418="",V418=""),"",MAX(0,MIN(100,100*(Settings!$G$13-V418)/(Settings!$G$13-Settings!$F$13))))</f>
        <v/>
      </c>
      <c r="AE418" s="17" t="str">
        <f>IF($B418="","",IF((IF(ISNUMBER(W418),Settings!$H$6,0)+IF(ISNUMBER(X418),Settings!$H$7,0)+IF(ISNUMBER(Y418),Settings!$H$8,0)+IF(ISNUMBER(Z418),Settings!$H$9,0)+IF(ISNUMBER(AA418),Settings!$H$10,0)+IF(ISNUMBER(AB418),Settings!$H$11,0)+IF(ISNUMBER(AC418),Settings!$H$12,0)+IF(ISNUMBER(AD418),Settings!$H$13,0))=0,"",ROUND((IF(ISNUMBER(W418),W418*Settings!$H$6,0)+IF(ISNUMBER(X418),X418*Settings!$H$7,0)+IF(ISNUMBER(Y418),Y418*Settings!$H$8,0)+IF(ISNUMBER(Z418),Z418*Settings!$H$9,0)+IF(ISNUMBER(AA418),AA418*Settings!$H$10,0)+IF(ISNUMBER(AB418),AB418*Settings!$H$11,0)+IF(ISNUMBER(AC418),AC418*Settings!$H$12,0)+IF(ISNUMBER(AD418),AD418*Settings!$H$13,0))/(IF(ISNUMBER(W418),Settings!$H$6,0)+IF(ISNUMBER(X418),Settings!$H$7,0)+IF(ISNUMBER(Y418),Settings!$H$8,0)+IF(ISNUMBER(Z418),Settings!$H$9,0)+IF(ISNUMBER(AA418),Settings!$H$10,0)+IF(ISNUMBER(AB418),Settings!$H$11,0)+IF(ISNUMBER(AC418),Settings!$H$12,0)+IF(ISNUMBER(AD418),Settings!$H$13,0)),0)))</f>
        <v/>
      </c>
      <c r="AF418" s="16" t="str">
        <f>IF(AE418="","",IF(AE418&gt;=Settings!$D$18,"Green",IF(AE418&gt;=Settings!$D$19,"Amber","Red")))</f>
        <v/>
      </c>
      <c r="AG418" s="18" t="str">
        <f t="shared" si="47"/>
        <v/>
      </c>
      <c r="AH418" s="19" t="str">
        <f t="shared" si="48"/>
        <v/>
      </c>
      <c r="AI418" s="25"/>
    </row>
    <row r="419" spans="1:35" x14ac:dyDescent="0.2">
      <c r="A419" s="12"/>
      <c r="B419" s="30"/>
      <c r="C419" s="16" t="str">
        <f>IF($B419="","",IFERROR(INDEX(Settings!$D$24:$D$48,MATCH($B419,Settings!$C$24:$C$48,0)),""))</f>
        <v/>
      </c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20" t="str">
        <f t="shared" si="42"/>
        <v/>
      </c>
      <c r="S419" s="21" t="str">
        <f t="shared" si="43"/>
        <v/>
      </c>
      <c r="T419" s="21" t="str">
        <f t="shared" si="44"/>
        <v/>
      </c>
      <c r="U419" s="20" t="str">
        <f t="shared" si="45"/>
        <v/>
      </c>
      <c r="V419" s="20" t="str">
        <f t="shared" si="46"/>
        <v/>
      </c>
      <c r="W419" s="18" t="str">
        <f>IF(OR($B419="",E419=""),"",MAX(0,MIN(100,100*(Settings!$G$6-E419)/(Settings!$G$6-Settings!$F$6))))</f>
        <v/>
      </c>
      <c r="X419" s="18" t="str">
        <f>IF(OR($B419="",R419=""),"",MAX(0,MIN(100,100*(Settings!$G$7-R419)/(Settings!$G$7-Settings!$F$7))))</f>
        <v/>
      </c>
      <c r="Y419" s="18" t="str">
        <f>IF(OR($B419="",S419=""),"",MAX(0,MIN(100,100*(Settings!$G$8-S419)/(Settings!$G$8-Settings!$F$8))))</f>
        <v/>
      </c>
      <c r="Z419" s="18" t="str">
        <f>IF(OR($B419="",T419=""),"",MAX(0,MIN(100,100*(Settings!$G$9-T419)/(Settings!$G$9-Settings!$F$9))))</f>
        <v/>
      </c>
      <c r="AA419" s="18" t="str">
        <f>IF(OR($B419="",J419=""),"",MAX(0,MIN(100,100*(Settings!$G$10-J419)/(Settings!$G$10-Settings!$F$10))))</f>
        <v/>
      </c>
      <c r="AB419" s="18" t="str">
        <f>IF(OR($B419="",K419=""),"",MAX(0,MIN(100,100*(Settings!$G$11-K419)/(Settings!$G$11-Settings!$F$11))))</f>
        <v/>
      </c>
      <c r="AC419" s="18" t="str">
        <f>IF(OR($B419="",U419=""),"",MAX(0,MIN(100,100*(Settings!$G$12-U419)/(Settings!$G$12-Settings!$F$12))))</f>
        <v/>
      </c>
      <c r="AD419" s="18" t="str">
        <f>IF(OR($B419="",V419=""),"",MAX(0,MIN(100,100*(Settings!$G$13-V419)/(Settings!$G$13-Settings!$F$13))))</f>
        <v/>
      </c>
      <c r="AE419" s="17" t="str">
        <f>IF($B419="","",IF((IF(ISNUMBER(W419),Settings!$H$6,0)+IF(ISNUMBER(X419),Settings!$H$7,0)+IF(ISNUMBER(Y419),Settings!$H$8,0)+IF(ISNUMBER(Z419),Settings!$H$9,0)+IF(ISNUMBER(AA419),Settings!$H$10,0)+IF(ISNUMBER(AB419),Settings!$H$11,0)+IF(ISNUMBER(AC419),Settings!$H$12,0)+IF(ISNUMBER(AD419),Settings!$H$13,0))=0,"",ROUND((IF(ISNUMBER(W419),W419*Settings!$H$6,0)+IF(ISNUMBER(X419),X419*Settings!$H$7,0)+IF(ISNUMBER(Y419),Y419*Settings!$H$8,0)+IF(ISNUMBER(Z419),Z419*Settings!$H$9,0)+IF(ISNUMBER(AA419),AA419*Settings!$H$10,0)+IF(ISNUMBER(AB419),AB419*Settings!$H$11,0)+IF(ISNUMBER(AC419),AC419*Settings!$H$12,0)+IF(ISNUMBER(AD419),AD419*Settings!$H$13,0))/(IF(ISNUMBER(W419),Settings!$H$6,0)+IF(ISNUMBER(X419),Settings!$H$7,0)+IF(ISNUMBER(Y419),Settings!$H$8,0)+IF(ISNUMBER(Z419),Settings!$H$9,0)+IF(ISNUMBER(AA419),Settings!$H$10,0)+IF(ISNUMBER(AB419),Settings!$H$11,0)+IF(ISNUMBER(AC419),Settings!$H$12,0)+IF(ISNUMBER(AD419),Settings!$H$13,0)),0)))</f>
        <v/>
      </c>
      <c r="AF419" s="16" t="str">
        <f>IF(AE419="","",IF(AE419&gt;=Settings!$D$18,"Green",IF(AE419&gt;=Settings!$D$19,"Amber","Red")))</f>
        <v/>
      </c>
      <c r="AG419" s="18" t="str">
        <f t="shared" si="47"/>
        <v/>
      </c>
      <c r="AH419" s="19" t="str">
        <f t="shared" si="48"/>
        <v/>
      </c>
      <c r="AI419" s="25"/>
    </row>
    <row r="420" spans="1:35" x14ac:dyDescent="0.2">
      <c r="A420" s="12"/>
      <c r="B420" s="30"/>
      <c r="C420" s="16" t="str">
        <f>IF($B420="","",IFERROR(INDEX(Settings!$D$24:$D$48,MATCH($B420,Settings!$C$24:$C$48,0)),""))</f>
        <v/>
      </c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20" t="str">
        <f t="shared" si="42"/>
        <v/>
      </c>
      <c r="S420" s="21" t="str">
        <f t="shared" si="43"/>
        <v/>
      </c>
      <c r="T420" s="21" t="str">
        <f t="shared" si="44"/>
        <v/>
      </c>
      <c r="U420" s="20" t="str">
        <f t="shared" si="45"/>
        <v/>
      </c>
      <c r="V420" s="20" t="str">
        <f t="shared" si="46"/>
        <v/>
      </c>
      <c r="W420" s="18" t="str">
        <f>IF(OR($B420="",E420=""),"",MAX(0,MIN(100,100*(Settings!$G$6-E420)/(Settings!$G$6-Settings!$F$6))))</f>
        <v/>
      </c>
      <c r="X420" s="18" t="str">
        <f>IF(OR($B420="",R420=""),"",MAX(0,MIN(100,100*(Settings!$G$7-R420)/(Settings!$G$7-Settings!$F$7))))</f>
        <v/>
      </c>
      <c r="Y420" s="18" t="str">
        <f>IF(OR($B420="",S420=""),"",MAX(0,MIN(100,100*(Settings!$G$8-S420)/(Settings!$G$8-Settings!$F$8))))</f>
        <v/>
      </c>
      <c r="Z420" s="18" t="str">
        <f>IF(OR($B420="",T420=""),"",MAX(0,MIN(100,100*(Settings!$G$9-T420)/(Settings!$G$9-Settings!$F$9))))</f>
        <v/>
      </c>
      <c r="AA420" s="18" t="str">
        <f>IF(OR($B420="",J420=""),"",MAX(0,MIN(100,100*(Settings!$G$10-J420)/(Settings!$G$10-Settings!$F$10))))</f>
        <v/>
      </c>
      <c r="AB420" s="18" t="str">
        <f>IF(OR($B420="",K420=""),"",MAX(0,MIN(100,100*(Settings!$G$11-K420)/(Settings!$G$11-Settings!$F$11))))</f>
        <v/>
      </c>
      <c r="AC420" s="18" t="str">
        <f>IF(OR($B420="",U420=""),"",MAX(0,MIN(100,100*(Settings!$G$12-U420)/(Settings!$G$12-Settings!$F$12))))</f>
        <v/>
      </c>
      <c r="AD420" s="18" t="str">
        <f>IF(OR($B420="",V420=""),"",MAX(0,MIN(100,100*(Settings!$G$13-V420)/(Settings!$G$13-Settings!$F$13))))</f>
        <v/>
      </c>
      <c r="AE420" s="17" t="str">
        <f>IF($B420="","",IF((IF(ISNUMBER(W420),Settings!$H$6,0)+IF(ISNUMBER(X420),Settings!$H$7,0)+IF(ISNUMBER(Y420),Settings!$H$8,0)+IF(ISNUMBER(Z420),Settings!$H$9,0)+IF(ISNUMBER(AA420),Settings!$H$10,0)+IF(ISNUMBER(AB420),Settings!$H$11,0)+IF(ISNUMBER(AC420),Settings!$H$12,0)+IF(ISNUMBER(AD420),Settings!$H$13,0))=0,"",ROUND((IF(ISNUMBER(W420),W420*Settings!$H$6,0)+IF(ISNUMBER(X420),X420*Settings!$H$7,0)+IF(ISNUMBER(Y420),Y420*Settings!$H$8,0)+IF(ISNUMBER(Z420),Z420*Settings!$H$9,0)+IF(ISNUMBER(AA420),AA420*Settings!$H$10,0)+IF(ISNUMBER(AB420),AB420*Settings!$H$11,0)+IF(ISNUMBER(AC420),AC420*Settings!$H$12,0)+IF(ISNUMBER(AD420),AD420*Settings!$H$13,0))/(IF(ISNUMBER(W420),Settings!$H$6,0)+IF(ISNUMBER(X420),Settings!$H$7,0)+IF(ISNUMBER(Y420),Settings!$H$8,0)+IF(ISNUMBER(Z420),Settings!$H$9,0)+IF(ISNUMBER(AA420),Settings!$H$10,0)+IF(ISNUMBER(AB420),Settings!$H$11,0)+IF(ISNUMBER(AC420),Settings!$H$12,0)+IF(ISNUMBER(AD420),Settings!$H$13,0)),0)))</f>
        <v/>
      </c>
      <c r="AF420" s="16" t="str">
        <f>IF(AE420="","",IF(AE420&gt;=Settings!$D$18,"Green",IF(AE420&gt;=Settings!$D$19,"Amber","Red")))</f>
        <v/>
      </c>
      <c r="AG420" s="18" t="str">
        <f t="shared" si="47"/>
        <v/>
      </c>
      <c r="AH420" s="19" t="str">
        <f t="shared" si="48"/>
        <v/>
      </c>
      <c r="AI420" s="25"/>
    </row>
    <row r="421" spans="1:35" x14ac:dyDescent="0.2">
      <c r="A421" s="12"/>
      <c r="B421" s="30"/>
      <c r="C421" s="16" t="str">
        <f>IF($B421="","",IFERROR(INDEX(Settings!$D$24:$D$48,MATCH($B421,Settings!$C$24:$C$48,0)),""))</f>
        <v/>
      </c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20" t="str">
        <f t="shared" si="42"/>
        <v/>
      </c>
      <c r="S421" s="21" t="str">
        <f t="shared" si="43"/>
        <v/>
      </c>
      <c r="T421" s="21" t="str">
        <f t="shared" si="44"/>
        <v/>
      </c>
      <c r="U421" s="20" t="str">
        <f t="shared" si="45"/>
        <v/>
      </c>
      <c r="V421" s="20" t="str">
        <f t="shared" si="46"/>
        <v/>
      </c>
      <c r="W421" s="18" t="str">
        <f>IF(OR($B421="",E421=""),"",MAX(0,MIN(100,100*(Settings!$G$6-E421)/(Settings!$G$6-Settings!$F$6))))</f>
        <v/>
      </c>
      <c r="X421" s="18" t="str">
        <f>IF(OR($B421="",R421=""),"",MAX(0,MIN(100,100*(Settings!$G$7-R421)/(Settings!$G$7-Settings!$F$7))))</f>
        <v/>
      </c>
      <c r="Y421" s="18" t="str">
        <f>IF(OR($B421="",S421=""),"",MAX(0,MIN(100,100*(Settings!$G$8-S421)/(Settings!$G$8-Settings!$F$8))))</f>
        <v/>
      </c>
      <c r="Z421" s="18" t="str">
        <f>IF(OR($B421="",T421=""),"",MAX(0,MIN(100,100*(Settings!$G$9-T421)/(Settings!$G$9-Settings!$F$9))))</f>
        <v/>
      </c>
      <c r="AA421" s="18" t="str">
        <f>IF(OR($B421="",J421=""),"",MAX(0,MIN(100,100*(Settings!$G$10-J421)/(Settings!$G$10-Settings!$F$10))))</f>
        <v/>
      </c>
      <c r="AB421" s="18" t="str">
        <f>IF(OR($B421="",K421=""),"",MAX(0,MIN(100,100*(Settings!$G$11-K421)/(Settings!$G$11-Settings!$F$11))))</f>
        <v/>
      </c>
      <c r="AC421" s="18" t="str">
        <f>IF(OR($B421="",U421=""),"",MAX(0,MIN(100,100*(Settings!$G$12-U421)/(Settings!$G$12-Settings!$F$12))))</f>
        <v/>
      </c>
      <c r="AD421" s="18" t="str">
        <f>IF(OR($B421="",V421=""),"",MAX(0,MIN(100,100*(Settings!$G$13-V421)/(Settings!$G$13-Settings!$F$13))))</f>
        <v/>
      </c>
      <c r="AE421" s="17" t="str">
        <f>IF($B421="","",IF((IF(ISNUMBER(W421),Settings!$H$6,0)+IF(ISNUMBER(X421),Settings!$H$7,0)+IF(ISNUMBER(Y421),Settings!$H$8,0)+IF(ISNUMBER(Z421),Settings!$H$9,0)+IF(ISNUMBER(AA421),Settings!$H$10,0)+IF(ISNUMBER(AB421),Settings!$H$11,0)+IF(ISNUMBER(AC421),Settings!$H$12,0)+IF(ISNUMBER(AD421),Settings!$H$13,0))=0,"",ROUND((IF(ISNUMBER(W421),W421*Settings!$H$6,0)+IF(ISNUMBER(X421),X421*Settings!$H$7,0)+IF(ISNUMBER(Y421),Y421*Settings!$H$8,0)+IF(ISNUMBER(Z421),Z421*Settings!$H$9,0)+IF(ISNUMBER(AA421),AA421*Settings!$H$10,0)+IF(ISNUMBER(AB421),AB421*Settings!$H$11,0)+IF(ISNUMBER(AC421),AC421*Settings!$H$12,0)+IF(ISNUMBER(AD421),AD421*Settings!$H$13,0))/(IF(ISNUMBER(W421),Settings!$H$6,0)+IF(ISNUMBER(X421),Settings!$H$7,0)+IF(ISNUMBER(Y421),Settings!$H$8,0)+IF(ISNUMBER(Z421),Settings!$H$9,0)+IF(ISNUMBER(AA421),Settings!$H$10,0)+IF(ISNUMBER(AB421),Settings!$H$11,0)+IF(ISNUMBER(AC421),Settings!$H$12,0)+IF(ISNUMBER(AD421),Settings!$H$13,0)),0)))</f>
        <v/>
      </c>
      <c r="AF421" s="16" t="str">
        <f>IF(AE421="","",IF(AE421&gt;=Settings!$D$18,"Green",IF(AE421&gt;=Settings!$D$19,"Amber","Red")))</f>
        <v/>
      </c>
      <c r="AG421" s="18" t="str">
        <f t="shared" si="47"/>
        <v/>
      </c>
      <c r="AH421" s="19" t="str">
        <f t="shared" si="48"/>
        <v/>
      </c>
      <c r="AI421" s="25"/>
    </row>
    <row r="422" spans="1:35" x14ac:dyDescent="0.2">
      <c r="A422" s="12"/>
      <c r="B422" s="30"/>
      <c r="C422" s="16" t="str">
        <f>IF($B422="","",IFERROR(INDEX(Settings!$D$24:$D$48,MATCH($B422,Settings!$C$24:$C$48,0)),""))</f>
        <v/>
      </c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20" t="str">
        <f t="shared" si="42"/>
        <v/>
      </c>
      <c r="S422" s="21" t="str">
        <f t="shared" si="43"/>
        <v/>
      </c>
      <c r="T422" s="21" t="str">
        <f t="shared" si="44"/>
        <v/>
      </c>
      <c r="U422" s="20" t="str">
        <f t="shared" si="45"/>
        <v/>
      </c>
      <c r="V422" s="20" t="str">
        <f t="shared" si="46"/>
        <v/>
      </c>
      <c r="W422" s="18" t="str">
        <f>IF(OR($B422="",E422=""),"",MAX(0,MIN(100,100*(Settings!$G$6-E422)/(Settings!$G$6-Settings!$F$6))))</f>
        <v/>
      </c>
      <c r="X422" s="18" t="str">
        <f>IF(OR($B422="",R422=""),"",MAX(0,MIN(100,100*(Settings!$G$7-R422)/(Settings!$G$7-Settings!$F$7))))</f>
        <v/>
      </c>
      <c r="Y422" s="18" t="str">
        <f>IF(OR($B422="",S422=""),"",MAX(0,MIN(100,100*(Settings!$G$8-S422)/(Settings!$G$8-Settings!$F$8))))</f>
        <v/>
      </c>
      <c r="Z422" s="18" t="str">
        <f>IF(OR($B422="",T422=""),"",MAX(0,MIN(100,100*(Settings!$G$9-T422)/(Settings!$G$9-Settings!$F$9))))</f>
        <v/>
      </c>
      <c r="AA422" s="18" t="str">
        <f>IF(OR($B422="",J422=""),"",MAX(0,MIN(100,100*(Settings!$G$10-J422)/(Settings!$G$10-Settings!$F$10))))</f>
        <v/>
      </c>
      <c r="AB422" s="18" t="str">
        <f>IF(OR($B422="",K422=""),"",MAX(0,MIN(100,100*(Settings!$G$11-K422)/(Settings!$G$11-Settings!$F$11))))</f>
        <v/>
      </c>
      <c r="AC422" s="18" t="str">
        <f>IF(OR($B422="",U422=""),"",MAX(0,MIN(100,100*(Settings!$G$12-U422)/(Settings!$G$12-Settings!$F$12))))</f>
        <v/>
      </c>
      <c r="AD422" s="18" t="str">
        <f>IF(OR($B422="",V422=""),"",MAX(0,MIN(100,100*(Settings!$G$13-V422)/(Settings!$G$13-Settings!$F$13))))</f>
        <v/>
      </c>
      <c r="AE422" s="17" t="str">
        <f>IF($B422="","",IF((IF(ISNUMBER(W422),Settings!$H$6,0)+IF(ISNUMBER(X422),Settings!$H$7,0)+IF(ISNUMBER(Y422),Settings!$H$8,0)+IF(ISNUMBER(Z422),Settings!$H$9,0)+IF(ISNUMBER(AA422),Settings!$H$10,0)+IF(ISNUMBER(AB422),Settings!$H$11,0)+IF(ISNUMBER(AC422),Settings!$H$12,0)+IF(ISNUMBER(AD422),Settings!$H$13,0))=0,"",ROUND((IF(ISNUMBER(W422),W422*Settings!$H$6,0)+IF(ISNUMBER(X422),X422*Settings!$H$7,0)+IF(ISNUMBER(Y422),Y422*Settings!$H$8,0)+IF(ISNUMBER(Z422),Z422*Settings!$H$9,0)+IF(ISNUMBER(AA422),AA422*Settings!$H$10,0)+IF(ISNUMBER(AB422),AB422*Settings!$H$11,0)+IF(ISNUMBER(AC422),AC422*Settings!$H$12,0)+IF(ISNUMBER(AD422),AD422*Settings!$H$13,0))/(IF(ISNUMBER(W422),Settings!$H$6,0)+IF(ISNUMBER(X422),Settings!$H$7,0)+IF(ISNUMBER(Y422),Settings!$H$8,0)+IF(ISNUMBER(Z422),Settings!$H$9,0)+IF(ISNUMBER(AA422),Settings!$H$10,0)+IF(ISNUMBER(AB422),Settings!$H$11,0)+IF(ISNUMBER(AC422),Settings!$H$12,0)+IF(ISNUMBER(AD422),Settings!$H$13,0)),0)))</f>
        <v/>
      </c>
      <c r="AF422" s="16" t="str">
        <f>IF(AE422="","",IF(AE422&gt;=Settings!$D$18,"Green",IF(AE422&gt;=Settings!$D$19,"Amber","Red")))</f>
        <v/>
      </c>
      <c r="AG422" s="18" t="str">
        <f t="shared" si="47"/>
        <v/>
      </c>
      <c r="AH422" s="19" t="str">
        <f t="shared" si="48"/>
        <v/>
      </c>
      <c r="AI422" s="25"/>
    </row>
    <row r="423" spans="1:35" x14ac:dyDescent="0.2">
      <c r="A423" s="12"/>
      <c r="B423" s="30"/>
      <c r="C423" s="16" t="str">
        <f>IF($B423="","",IFERROR(INDEX(Settings!$D$24:$D$48,MATCH($B423,Settings!$C$24:$C$48,0)),""))</f>
        <v/>
      </c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20" t="str">
        <f t="shared" si="42"/>
        <v/>
      </c>
      <c r="S423" s="21" t="str">
        <f t="shared" si="43"/>
        <v/>
      </c>
      <c r="T423" s="21" t="str">
        <f t="shared" si="44"/>
        <v/>
      </c>
      <c r="U423" s="20" t="str">
        <f t="shared" si="45"/>
        <v/>
      </c>
      <c r="V423" s="20" t="str">
        <f t="shared" si="46"/>
        <v/>
      </c>
      <c r="W423" s="18" t="str">
        <f>IF(OR($B423="",E423=""),"",MAX(0,MIN(100,100*(Settings!$G$6-E423)/(Settings!$G$6-Settings!$F$6))))</f>
        <v/>
      </c>
      <c r="X423" s="18" t="str">
        <f>IF(OR($B423="",R423=""),"",MAX(0,MIN(100,100*(Settings!$G$7-R423)/(Settings!$G$7-Settings!$F$7))))</f>
        <v/>
      </c>
      <c r="Y423" s="18" t="str">
        <f>IF(OR($B423="",S423=""),"",MAX(0,MIN(100,100*(Settings!$G$8-S423)/(Settings!$G$8-Settings!$F$8))))</f>
        <v/>
      </c>
      <c r="Z423" s="18" t="str">
        <f>IF(OR($B423="",T423=""),"",MAX(0,MIN(100,100*(Settings!$G$9-T423)/(Settings!$G$9-Settings!$F$9))))</f>
        <v/>
      </c>
      <c r="AA423" s="18" t="str">
        <f>IF(OR($B423="",J423=""),"",MAX(0,MIN(100,100*(Settings!$G$10-J423)/(Settings!$G$10-Settings!$F$10))))</f>
        <v/>
      </c>
      <c r="AB423" s="18" t="str">
        <f>IF(OR($B423="",K423=""),"",MAX(0,MIN(100,100*(Settings!$G$11-K423)/(Settings!$G$11-Settings!$F$11))))</f>
        <v/>
      </c>
      <c r="AC423" s="18" t="str">
        <f>IF(OR($B423="",U423=""),"",MAX(0,MIN(100,100*(Settings!$G$12-U423)/(Settings!$G$12-Settings!$F$12))))</f>
        <v/>
      </c>
      <c r="AD423" s="18" t="str">
        <f>IF(OR($B423="",V423=""),"",MAX(0,MIN(100,100*(Settings!$G$13-V423)/(Settings!$G$13-Settings!$F$13))))</f>
        <v/>
      </c>
      <c r="AE423" s="17" t="str">
        <f>IF($B423="","",IF((IF(ISNUMBER(W423),Settings!$H$6,0)+IF(ISNUMBER(X423),Settings!$H$7,0)+IF(ISNUMBER(Y423),Settings!$H$8,0)+IF(ISNUMBER(Z423),Settings!$H$9,0)+IF(ISNUMBER(AA423),Settings!$H$10,0)+IF(ISNUMBER(AB423),Settings!$H$11,0)+IF(ISNUMBER(AC423),Settings!$H$12,0)+IF(ISNUMBER(AD423),Settings!$H$13,0))=0,"",ROUND((IF(ISNUMBER(W423),W423*Settings!$H$6,0)+IF(ISNUMBER(X423),X423*Settings!$H$7,0)+IF(ISNUMBER(Y423),Y423*Settings!$H$8,0)+IF(ISNUMBER(Z423),Z423*Settings!$H$9,0)+IF(ISNUMBER(AA423),AA423*Settings!$H$10,0)+IF(ISNUMBER(AB423),AB423*Settings!$H$11,0)+IF(ISNUMBER(AC423),AC423*Settings!$H$12,0)+IF(ISNUMBER(AD423),AD423*Settings!$H$13,0))/(IF(ISNUMBER(W423),Settings!$H$6,0)+IF(ISNUMBER(X423),Settings!$H$7,0)+IF(ISNUMBER(Y423),Settings!$H$8,0)+IF(ISNUMBER(Z423),Settings!$H$9,0)+IF(ISNUMBER(AA423),Settings!$H$10,0)+IF(ISNUMBER(AB423),Settings!$H$11,0)+IF(ISNUMBER(AC423),Settings!$H$12,0)+IF(ISNUMBER(AD423),Settings!$H$13,0)),0)))</f>
        <v/>
      </c>
      <c r="AF423" s="16" t="str">
        <f>IF(AE423="","",IF(AE423&gt;=Settings!$D$18,"Green",IF(AE423&gt;=Settings!$D$19,"Amber","Red")))</f>
        <v/>
      </c>
      <c r="AG423" s="18" t="str">
        <f t="shared" si="47"/>
        <v/>
      </c>
      <c r="AH423" s="19" t="str">
        <f t="shared" si="48"/>
        <v/>
      </c>
      <c r="AI423" s="25"/>
    </row>
    <row r="424" spans="1:35" x14ac:dyDescent="0.2">
      <c r="A424" s="12"/>
      <c r="B424" s="30"/>
      <c r="C424" s="16" t="str">
        <f>IF($B424="","",IFERROR(INDEX(Settings!$D$24:$D$48,MATCH($B424,Settings!$C$24:$C$48,0)),""))</f>
        <v/>
      </c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20" t="str">
        <f t="shared" si="42"/>
        <v/>
      </c>
      <c r="S424" s="21" t="str">
        <f t="shared" si="43"/>
        <v/>
      </c>
      <c r="T424" s="21" t="str">
        <f t="shared" si="44"/>
        <v/>
      </c>
      <c r="U424" s="20" t="str">
        <f t="shared" si="45"/>
        <v/>
      </c>
      <c r="V424" s="20" t="str">
        <f t="shared" si="46"/>
        <v/>
      </c>
      <c r="W424" s="18" t="str">
        <f>IF(OR($B424="",E424=""),"",MAX(0,MIN(100,100*(Settings!$G$6-E424)/(Settings!$G$6-Settings!$F$6))))</f>
        <v/>
      </c>
      <c r="X424" s="18" t="str">
        <f>IF(OR($B424="",R424=""),"",MAX(0,MIN(100,100*(Settings!$G$7-R424)/(Settings!$G$7-Settings!$F$7))))</f>
        <v/>
      </c>
      <c r="Y424" s="18" t="str">
        <f>IF(OR($B424="",S424=""),"",MAX(0,MIN(100,100*(Settings!$G$8-S424)/(Settings!$G$8-Settings!$F$8))))</f>
        <v/>
      </c>
      <c r="Z424" s="18" t="str">
        <f>IF(OR($B424="",T424=""),"",MAX(0,MIN(100,100*(Settings!$G$9-T424)/(Settings!$G$9-Settings!$F$9))))</f>
        <v/>
      </c>
      <c r="AA424" s="18" t="str">
        <f>IF(OR($B424="",J424=""),"",MAX(0,MIN(100,100*(Settings!$G$10-J424)/(Settings!$G$10-Settings!$F$10))))</f>
        <v/>
      </c>
      <c r="AB424" s="18" t="str">
        <f>IF(OR($B424="",K424=""),"",MAX(0,MIN(100,100*(Settings!$G$11-K424)/(Settings!$G$11-Settings!$F$11))))</f>
        <v/>
      </c>
      <c r="AC424" s="18" t="str">
        <f>IF(OR($B424="",U424=""),"",MAX(0,MIN(100,100*(Settings!$G$12-U424)/(Settings!$G$12-Settings!$F$12))))</f>
        <v/>
      </c>
      <c r="AD424" s="18" t="str">
        <f>IF(OR($B424="",V424=""),"",MAX(0,MIN(100,100*(Settings!$G$13-V424)/(Settings!$G$13-Settings!$F$13))))</f>
        <v/>
      </c>
      <c r="AE424" s="17" t="str">
        <f>IF($B424="","",IF((IF(ISNUMBER(W424),Settings!$H$6,0)+IF(ISNUMBER(X424),Settings!$H$7,0)+IF(ISNUMBER(Y424),Settings!$H$8,0)+IF(ISNUMBER(Z424),Settings!$H$9,0)+IF(ISNUMBER(AA424),Settings!$H$10,0)+IF(ISNUMBER(AB424),Settings!$H$11,0)+IF(ISNUMBER(AC424),Settings!$H$12,0)+IF(ISNUMBER(AD424),Settings!$H$13,0))=0,"",ROUND((IF(ISNUMBER(W424),W424*Settings!$H$6,0)+IF(ISNUMBER(X424),X424*Settings!$H$7,0)+IF(ISNUMBER(Y424),Y424*Settings!$H$8,0)+IF(ISNUMBER(Z424),Z424*Settings!$H$9,0)+IF(ISNUMBER(AA424),AA424*Settings!$H$10,0)+IF(ISNUMBER(AB424),AB424*Settings!$H$11,0)+IF(ISNUMBER(AC424),AC424*Settings!$H$12,0)+IF(ISNUMBER(AD424),AD424*Settings!$H$13,0))/(IF(ISNUMBER(W424),Settings!$H$6,0)+IF(ISNUMBER(X424),Settings!$H$7,0)+IF(ISNUMBER(Y424),Settings!$H$8,0)+IF(ISNUMBER(Z424),Settings!$H$9,0)+IF(ISNUMBER(AA424),Settings!$H$10,0)+IF(ISNUMBER(AB424),Settings!$H$11,0)+IF(ISNUMBER(AC424),Settings!$H$12,0)+IF(ISNUMBER(AD424),Settings!$H$13,0)),0)))</f>
        <v/>
      </c>
      <c r="AF424" s="16" t="str">
        <f>IF(AE424="","",IF(AE424&gt;=Settings!$D$18,"Green",IF(AE424&gt;=Settings!$D$19,"Amber","Red")))</f>
        <v/>
      </c>
      <c r="AG424" s="18" t="str">
        <f t="shared" si="47"/>
        <v/>
      </c>
      <c r="AH424" s="19" t="str">
        <f t="shared" si="48"/>
        <v/>
      </c>
      <c r="AI424" s="25"/>
    </row>
    <row r="425" spans="1:35" x14ac:dyDescent="0.2">
      <c r="A425" s="12"/>
      <c r="B425" s="30"/>
      <c r="C425" s="16" t="str">
        <f>IF($B425="","",IFERROR(INDEX(Settings!$D$24:$D$48,MATCH($B425,Settings!$C$24:$C$48,0)),""))</f>
        <v/>
      </c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20" t="str">
        <f t="shared" si="42"/>
        <v/>
      </c>
      <c r="S425" s="21" t="str">
        <f t="shared" si="43"/>
        <v/>
      </c>
      <c r="T425" s="21" t="str">
        <f t="shared" si="44"/>
        <v/>
      </c>
      <c r="U425" s="20" t="str">
        <f t="shared" si="45"/>
        <v/>
      </c>
      <c r="V425" s="20" t="str">
        <f t="shared" si="46"/>
        <v/>
      </c>
      <c r="W425" s="18" t="str">
        <f>IF(OR($B425="",E425=""),"",MAX(0,MIN(100,100*(Settings!$G$6-E425)/(Settings!$G$6-Settings!$F$6))))</f>
        <v/>
      </c>
      <c r="X425" s="18" t="str">
        <f>IF(OR($B425="",R425=""),"",MAX(0,MIN(100,100*(Settings!$G$7-R425)/(Settings!$G$7-Settings!$F$7))))</f>
        <v/>
      </c>
      <c r="Y425" s="18" t="str">
        <f>IF(OR($B425="",S425=""),"",MAX(0,MIN(100,100*(Settings!$G$8-S425)/(Settings!$G$8-Settings!$F$8))))</f>
        <v/>
      </c>
      <c r="Z425" s="18" t="str">
        <f>IF(OR($B425="",T425=""),"",MAX(0,MIN(100,100*(Settings!$G$9-T425)/(Settings!$G$9-Settings!$F$9))))</f>
        <v/>
      </c>
      <c r="AA425" s="18" t="str">
        <f>IF(OR($B425="",J425=""),"",MAX(0,MIN(100,100*(Settings!$G$10-J425)/(Settings!$G$10-Settings!$F$10))))</f>
        <v/>
      </c>
      <c r="AB425" s="18" t="str">
        <f>IF(OR($B425="",K425=""),"",MAX(0,MIN(100,100*(Settings!$G$11-K425)/(Settings!$G$11-Settings!$F$11))))</f>
        <v/>
      </c>
      <c r="AC425" s="18" t="str">
        <f>IF(OR($B425="",U425=""),"",MAX(0,MIN(100,100*(Settings!$G$12-U425)/(Settings!$G$12-Settings!$F$12))))</f>
        <v/>
      </c>
      <c r="AD425" s="18" t="str">
        <f>IF(OR($B425="",V425=""),"",MAX(0,MIN(100,100*(Settings!$G$13-V425)/(Settings!$G$13-Settings!$F$13))))</f>
        <v/>
      </c>
      <c r="AE425" s="17" t="str">
        <f>IF($B425="","",IF((IF(ISNUMBER(W425),Settings!$H$6,0)+IF(ISNUMBER(X425),Settings!$H$7,0)+IF(ISNUMBER(Y425),Settings!$H$8,0)+IF(ISNUMBER(Z425),Settings!$H$9,0)+IF(ISNUMBER(AA425),Settings!$H$10,0)+IF(ISNUMBER(AB425),Settings!$H$11,0)+IF(ISNUMBER(AC425),Settings!$H$12,0)+IF(ISNUMBER(AD425),Settings!$H$13,0))=0,"",ROUND((IF(ISNUMBER(W425),W425*Settings!$H$6,0)+IF(ISNUMBER(X425),X425*Settings!$H$7,0)+IF(ISNUMBER(Y425),Y425*Settings!$H$8,0)+IF(ISNUMBER(Z425),Z425*Settings!$H$9,0)+IF(ISNUMBER(AA425),AA425*Settings!$H$10,0)+IF(ISNUMBER(AB425),AB425*Settings!$H$11,0)+IF(ISNUMBER(AC425),AC425*Settings!$H$12,0)+IF(ISNUMBER(AD425),AD425*Settings!$H$13,0))/(IF(ISNUMBER(W425),Settings!$H$6,0)+IF(ISNUMBER(X425),Settings!$H$7,0)+IF(ISNUMBER(Y425),Settings!$H$8,0)+IF(ISNUMBER(Z425),Settings!$H$9,0)+IF(ISNUMBER(AA425),Settings!$H$10,0)+IF(ISNUMBER(AB425),Settings!$H$11,0)+IF(ISNUMBER(AC425),Settings!$H$12,0)+IF(ISNUMBER(AD425),Settings!$H$13,0)),0)))</f>
        <v/>
      </c>
      <c r="AF425" s="16" t="str">
        <f>IF(AE425="","",IF(AE425&gt;=Settings!$D$18,"Green",IF(AE425&gt;=Settings!$D$19,"Amber","Red")))</f>
        <v/>
      </c>
      <c r="AG425" s="18" t="str">
        <f t="shared" si="47"/>
        <v/>
      </c>
      <c r="AH425" s="19" t="str">
        <f t="shared" si="48"/>
        <v/>
      </c>
      <c r="AI425" s="25"/>
    </row>
    <row r="426" spans="1:35" x14ac:dyDescent="0.2">
      <c r="A426" s="12"/>
      <c r="B426" s="30"/>
      <c r="C426" s="16" t="str">
        <f>IF($B426="","",IFERROR(INDEX(Settings!$D$24:$D$48,MATCH($B426,Settings!$C$24:$C$48,0)),""))</f>
        <v/>
      </c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20" t="str">
        <f t="shared" si="42"/>
        <v/>
      </c>
      <c r="S426" s="21" t="str">
        <f t="shared" si="43"/>
        <v/>
      </c>
      <c r="T426" s="21" t="str">
        <f t="shared" si="44"/>
        <v/>
      </c>
      <c r="U426" s="20" t="str">
        <f t="shared" si="45"/>
        <v/>
      </c>
      <c r="V426" s="20" t="str">
        <f t="shared" si="46"/>
        <v/>
      </c>
      <c r="W426" s="18" t="str">
        <f>IF(OR($B426="",E426=""),"",MAX(0,MIN(100,100*(Settings!$G$6-E426)/(Settings!$G$6-Settings!$F$6))))</f>
        <v/>
      </c>
      <c r="X426" s="18" t="str">
        <f>IF(OR($B426="",R426=""),"",MAX(0,MIN(100,100*(Settings!$G$7-R426)/(Settings!$G$7-Settings!$F$7))))</f>
        <v/>
      </c>
      <c r="Y426" s="18" t="str">
        <f>IF(OR($B426="",S426=""),"",MAX(0,MIN(100,100*(Settings!$G$8-S426)/(Settings!$G$8-Settings!$F$8))))</f>
        <v/>
      </c>
      <c r="Z426" s="18" t="str">
        <f>IF(OR($B426="",T426=""),"",MAX(0,MIN(100,100*(Settings!$G$9-T426)/(Settings!$G$9-Settings!$F$9))))</f>
        <v/>
      </c>
      <c r="AA426" s="18" t="str">
        <f>IF(OR($B426="",J426=""),"",MAX(0,MIN(100,100*(Settings!$G$10-J426)/(Settings!$G$10-Settings!$F$10))))</f>
        <v/>
      </c>
      <c r="AB426" s="18" t="str">
        <f>IF(OR($B426="",K426=""),"",MAX(0,MIN(100,100*(Settings!$G$11-K426)/(Settings!$G$11-Settings!$F$11))))</f>
        <v/>
      </c>
      <c r="AC426" s="18" t="str">
        <f>IF(OR($B426="",U426=""),"",MAX(0,MIN(100,100*(Settings!$G$12-U426)/(Settings!$G$12-Settings!$F$12))))</f>
        <v/>
      </c>
      <c r="AD426" s="18" t="str">
        <f>IF(OR($B426="",V426=""),"",MAX(0,MIN(100,100*(Settings!$G$13-V426)/(Settings!$G$13-Settings!$F$13))))</f>
        <v/>
      </c>
      <c r="AE426" s="17" t="str">
        <f>IF($B426="","",IF((IF(ISNUMBER(W426),Settings!$H$6,0)+IF(ISNUMBER(X426),Settings!$H$7,0)+IF(ISNUMBER(Y426),Settings!$H$8,0)+IF(ISNUMBER(Z426),Settings!$H$9,0)+IF(ISNUMBER(AA426),Settings!$H$10,0)+IF(ISNUMBER(AB426),Settings!$H$11,0)+IF(ISNUMBER(AC426),Settings!$H$12,0)+IF(ISNUMBER(AD426),Settings!$H$13,0))=0,"",ROUND((IF(ISNUMBER(W426),W426*Settings!$H$6,0)+IF(ISNUMBER(X426),X426*Settings!$H$7,0)+IF(ISNUMBER(Y426),Y426*Settings!$H$8,0)+IF(ISNUMBER(Z426),Z426*Settings!$H$9,0)+IF(ISNUMBER(AA426),AA426*Settings!$H$10,0)+IF(ISNUMBER(AB426),AB426*Settings!$H$11,0)+IF(ISNUMBER(AC426),AC426*Settings!$H$12,0)+IF(ISNUMBER(AD426),AD426*Settings!$H$13,0))/(IF(ISNUMBER(W426),Settings!$H$6,0)+IF(ISNUMBER(X426),Settings!$H$7,0)+IF(ISNUMBER(Y426),Settings!$H$8,0)+IF(ISNUMBER(Z426),Settings!$H$9,0)+IF(ISNUMBER(AA426),Settings!$H$10,0)+IF(ISNUMBER(AB426),Settings!$H$11,0)+IF(ISNUMBER(AC426),Settings!$H$12,0)+IF(ISNUMBER(AD426),Settings!$H$13,0)),0)))</f>
        <v/>
      </c>
      <c r="AF426" s="16" t="str">
        <f>IF(AE426="","",IF(AE426&gt;=Settings!$D$18,"Green",IF(AE426&gt;=Settings!$D$19,"Amber","Red")))</f>
        <v/>
      </c>
      <c r="AG426" s="18" t="str">
        <f t="shared" si="47"/>
        <v/>
      </c>
      <c r="AH426" s="19" t="str">
        <f t="shared" si="48"/>
        <v/>
      </c>
      <c r="AI426" s="25"/>
    </row>
    <row r="427" spans="1:35" x14ac:dyDescent="0.2">
      <c r="A427" s="12"/>
      <c r="B427" s="30"/>
      <c r="C427" s="16" t="str">
        <f>IF($B427="","",IFERROR(INDEX(Settings!$D$24:$D$48,MATCH($B427,Settings!$C$24:$C$48,0)),""))</f>
        <v/>
      </c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20" t="str">
        <f t="shared" si="42"/>
        <v/>
      </c>
      <c r="S427" s="21" t="str">
        <f t="shared" si="43"/>
        <v/>
      </c>
      <c r="T427" s="21" t="str">
        <f t="shared" si="44"/>
        <v/>
      </c>
      <c r="U427" s="20" t="str">
        <f t="shared" si="45"/>
        <v/>
      </c>
      <c r="V427" s="20" t="str">
        <f t="shared" si="46"/>
        <v/>
      </c>
      <c r="W427" s="18" t="str">
        <f>IF(OR($B427="",E427=""),"",MAX(0,MIN(100,100*(Settings!$G$6-E427)/(Settings!$G$6-Settings!$F$6))))</f>
        <v/>
      </c>
      <c r="X427" s="18" t="str">
        <f>IF(OR($B427="",R427=""),"",MAX(0,MIN(100,100*(Settings!$G$7-R427)/(Settings!$G$7-Settings!$F$7))))</f>
        <v/>
      </c>
      <c r="Y427" s="18" t="str">
        <f>IF(OR($B427="",S427=""),"",MAX(0,MIN(100,100*(Settings!$G$8-S427)/(Settings!$G$8-Settings!$F$8))))</f>
        <v/>
      </c>
      <c r="Z427" s="18" t="str">
        <f>IF(OR($B427="",T427=""),"",MAX(0,MIN(100,100*(Settings!$G$9-T427)/(Settings!$G$9-Settings!$F$9))))</f>
        <v/>
      </c>
      <c r="AA427" s="18" t="str">
        <f>IF(OR($B427="",J427=""),"",MAX(0,MIN(100,100*(Settings!$G$10-J427)/(Settings!$G$10-Settings!$F$10))))</f>
        <v/>
      </c>
      <c r="AB427" s="18" t="str">
        <f>IF(OR($B427="",K427=""),"",MAX(0,MIN(100,100*(Settings!$G$11-K427)/(Settings!$G$11-Settings!$F$11))))</f>
        <v/>
      </c>
      <c r="AC427" s="18" t="str">
        <f>IF(OR($B427="",U427=""),"",MAX(0,MIN(100,100*(Settings!$G$12-U427)/(Settings!$G$12-Settings!$F$12))))</f>
        <v/>
      </c>
      <c r="AD427" s="18" t="str">
        <f>IF(OR($B427="",V427=""),"",MAX(0,MIN(100,100*(Settings!$G$13-V427)/(Settings!$G$13-Settings!$F$13))))</f>
        <v/>
      </c>
      <c r="AE427" s="17" t="str">
        <f>IF($B427="","",IF((IF(ISNUMBER(W427),Settings!$H$6,0)+IF(ISNUMBER(X427),Settings!$H$7,0)+IF(ISNUMBER(Y427),Settings!$H$8,0)+IF(ISNUMBER(Z427),Settings!$H$9,0)+IF(ISNUMBER(AA427),Settings!$H$10,0)+IF(ISNUMBER(AB427),Settings!$H$11,0)+IF(ISNUMBER(AC427),Settings!$H$12,0)+IF(ISNUMBER(AD427),Settings!$H$13,0))=0,"",ROUND((IF(ISNUMBER(W427),W427*Settings!$H$6,0)+IF(ISNUMBER(X427),X427*Settings!$H$7,0)+IF(ISNUMBER(Y427),Y427*Settings!$H$8,0)+IF(ISNUMBER(Z427),Z427*Settings!$H$9,0)+IF(ISNUMBER(AA427),AA427*Settings!$H$10,0)+IF(ISNUMBER(AB427),AB427*Settings!$H$11,0)+IF(ISNUMBER(AC427),AC427*Settings!$H$12,0)+IF(ISNUMBER(AD427),AD427*Settings!$H$13,0))/(IF(ISNUMBER(W427),Settings!$H$6,0)+IF(ISNUMBER(X427),Settings!$H$7,0)+IF(ISNUMBER(Y427),Settings!$H$8,0)+IF(ISNUMBER(Z427),Settings!$H$9,0)+IF(ISNUMBER(AA427),Settings!$H$10,0)+IF(ISNUMBER(AB427),Settings!$H$11,0)+IF(ISNUMBER(AC427),Settings!$H$12,0)+IF(ISNUMBER(AD427),Settings!$H$13,0)),0)))</f>
        <v/>
      </c>
      <c r="AF427" s="16" t="str">
        <f>IF(AE427="","",IF(AE427&gt;=Settings!$D$18,"Green",IF(AE427&gt;=Settings!$D$19,"Amber","Red")))</f>
        <v/>
      </c>
      <c r="AG427" s="18" t="str">
        <f t="shared" si="47"/>
        <v/>
      </c>
      <c r="AH427" s="19" t="str">
        <f t="shared" si="48"/>
        <v/>
      </c>
      <c r="AI427" s="25"/>
    </row>
    <row r="428" spans="1:35" x14ac:dyDescent="0.2">
      <c r="A428" s="12"/>
      <c r="B428" s="30"/>
      <c r="C428" s="16" t="str">
        <f>IF($B428="","",IFERROR(INDEX(Settings!$D$24:$D$48,MATCH($B428,Settings!$C$24:$C$48,0)),""))</f>
        <v/>
      </c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20" t="str">
        <f t="shared" si="42"/>
        <v/>
      </c>
      <c r="S428" s="21" t="str">
        <f t="shared" si="43"/>
        <v/>
      </c>
      <c r="T428" s="21" t="str">
        <f t="shared" si="44"/>
        <v/>
      </c>
      <c r="U428" s="20" t="str">
        <f t="shared" si="45"/>
        <v/>
      </c>
      <c r="V428" s="20" t="str">
        <f t="shared" si="46"/>
        <v/>
      </c>
      <c r="W428" s="18" t="str">
        <f>IF(OR($B428="",E428=""),"",MAX(0,MIN(100,100*(Settings!$G$6-E428)/(Settings!$G$6-Settings!$F$6))))</f>
        <v/>
      </c>
      <c r="X428" s="18" t="str">
        <f>IF(OR($B428="",R428=""),"",MAX(0,MIN(100,100*(Settings!$G$7-R428)/(Settings!$G$7-Settings!$F$7))))</f>
        <v/>
      </c>
      <c r="Y428" s="18" t="str">
        <f>IF(OR($B428="",S428=""),"",MAX(0,MIN(100,100*(Settings!$G$8-S428)/(Settings!$G$8-Settings!$F$8))))</f>
        <v/>
      </c>
      <c r="Z428" s="18" t="str">
        <f>IF(OR($B428="",T428=""),"",MAX(0,MIN(100,100*(Settings!$G$9-T428)/(Settings!$G$9-Settings!$F$9))))</f>
        <v/>
      </c>
      <c r="AA428" s="18" t="str">
        <f>IF(OR($B428="",J428=""),"",MAX(0,MIN(100,100*(Settings!$G$10-J428)/(Settings!$G$10-Settings!$F$10))))</f>
        <v/>
      </c>
      <c r="AB428" s="18" t="str">
        <f>IF(OR($B428="",K428=""),"",MAX(0,MIN(100,100*(Settings!$G$11-K428)/(Settings!$G$11-Settings!$F$11))))</f>
        <v/>
      </c>
      <c r="AC428" s="18" t="str">
        <f>IF(OR($B428="",U428=""),"",MAX(0,MIN(100,100*(Settings!$G$12-U428)/(Settings!$G$12-Settings!$F$12))))</f>
        <v/>
      </c>
      <c r="AD428" s="18" t="str">
        <f>IF(OR($B428="",V428=""),"",MAX(0,MIN(100,100*(Settings!$G$13-V428)/(Settings!$G$13-Settings!$F$13))))</f>
        <v/>
      </c>
      <c r="AE428" s="17" t="str">
        <f>IF($B428="","",IF((IF(ISNUMBER(W428),Settings!$H$6,0)+IF(ISNUMBER(X428),Settings!$H$7,0)+IF(ISNUMBER(Y428),Settings!$H$8,0)+IF(ISNUMBER(Z428),Settings!$H$9,0)+IF(ISNUMBER(AA428),Settings!$H$10,0)+IF(ISNUMBER(AB428),Settings!$H$11,0)+IF(ISNUMBER(AC428),Settings!$H$12,0)+IF(ISNUMBER(AD428),Settings!$H$13,0))=0,"",ROUND((IF(ISNUMBER(W428),W428*Settings!$H$6,0)+IF(ISNUMBER(X428),X428*Settings!$H$7,0)+IF(ISNUMBER(Y428),Y428*Settings!$H$8,0)+IF(ISNUMBER(Z428),Z428*Settings!$H$9,0)+IF(ISNUMBER(AA428),AA428*Settings!$H$10,0)+IF(ISNUMBER(AB428),AB428*Settings!$H$11,0)+IF(ISNUMBER(AC428),AC428*Settings!$H$12,0)+IF(ISNUMBER(AD428),AD428*Settings!$H$13,0))/(IF(ISNUMBER(W428),Settings!$H$6,0)+IF(ISNUMBER(X428),Settings!$H$7,0)+IF(ISNUMBER(Y428),Settings!$H$8,0)+IF(ISNUMBER(Z428),Settings!$H$9,0)+IF(ISNUMBER(AA428),Settings!$H$10,0)+IF(ISNUMBER(AB428),Settings!$H$11,0)+IF(ISNUMBER(AC428),Settings!$H$12,0)+IF(ISNUMBER(AD428),Settings!$H$13,0)),0)))</f>
        <v/>
      </c>
      <c r="AF428" s="16" t="str">
        <f>IF(AE428="","",IF(AE428&gt;=Settings!$D$18,"Green",IF(AE428&gt;=Settings!$D$19,"Amber","Red")))</f>
        <v/>
      </c>
      <c r="AG428" s="18" t="str">
        <f t="shared" si="47"/>
        <v/>
      </c>
      <c r="AH428" s="19" t="str">
        <f t="shared" si="48"/>
        <v/>
      </c>
      <c r="AI428" s="25"/>
    </row>
    <row r="429" spans="1:35" x14ac:dyDescent="0.2">
      <c r="A429" s="12"/>
      <c r="B429" s="30"/>
      <c r="C429" s="16" t="str">
        <f>IF($B429="","",IFERROR(INDEX(Settings!$D$24:$D$48,MATCH($B429,Settings!$C$24:$C$48,0)),""))</f>
        <v/>
      </c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20" t="str">
        <f t="shared" si="42"/>
        <v/>
      </c>
      <c r="S429" s="21" t="str">
        <f t="shared" si="43"/>
        <v/>
      </c>
      <c r="T429" s="21" t="str">
        <f t="shared" si="44"/>
        <v/>
      </c>
      <c r="U429" s="20" t="str">
        <f t="shared" si="45"/>
        <v/>
      </c>
      <c r="V429" s="20" t="str">
        <f t="shared" si="46"/>
        <v/>
      </c>
      <c r="W429" s="18" t="str">
        <f>IF(OR($B429="",E429=""),"",MAX(0,MIN(100,100*(Settings!$G$6-E429)/(Settings!$G$6-Settings!$F$6))))</f>
        <v/>
      </c>
      <c r="X429" s="18" t="str">
        <f>IF(OR($B429="",R429=""),"",MAX(0,MIN(100,100*(Settings!$G$7-R429)/(Settings!$G$7-Settings!$F$7))))</f>
        <v/>
      </c>
      <c r="Y429" s="18" t="str">
        <f>IF(OR($B429="",S429=""),"",MAX(0,MIN(100,100*(Settings!$G$8-S429)/(Settings!$G$8-Settings!$F$8))))</f>
        <v/>
      </c>
      <c r="Z429" s="18" t="str">
        <f>IF(OR($B429="",T429=""),"",MAX(0,MIN(100,100*(Settings!$G$9-T429)/(Settings!$G$9-Settings!$F$9))))</f>
        <v/>
      </c>
      <c r="AA429" s="18" t="str">
        <f>IF(OR($B429="",J429=""),"",MAX(0,MIN(100,100*(Settings!$G$10-J429)/(Settings!$G$10-Settings!$F$10))))</f>
        <v/>
      </c>
      <c r="AB429" s="18" t="str">
        <f>IF(OR($B429="",K429=""),"",MAX(0,MIN(100,100*(Settings!$G$11-K429)/(Settings!$G$11-Settings!$F$11))))</f>
        <v/>
      </c>
      <c r="AC429" s="18" t="str">
        <f>IF(OR($B429="",U429=""),"",MAX(0,MIN(100,100*(Settings!$G$12-U429)/(Settings!$G$12-Settings!$F$12))))</f>
        <v/>
      </c>
      <c r="AD429" s="18" t="str">
        <f>IF(OR($B429="",V429=""),"",MAX(0,MIN(100,100*(Settings!$G$13-V429)/(Settings!$G$13-Settings!$F$13))))</f>
        <v/>
      </c>
      <c r="AE429" s="17" t="str">
        <f>IF($B429="","",IF((IF(ISNUMBER(W429),Settings!$H$6,0)+IF(ISNUMBER(X429),Settings!$H$7,0)+IF(ISNUMBER(Y429),Settings!$H$8,0)+IF(ISNUMBER(Z429),Settings!$H$9,0)+IF(ISNUMBER(AA429),Settings!$H$10,0)+IF(ISNUMBER(AB429),Settings!$H$11,0)+IF(ISNUMBER(AC429),Settings!$H$12,0)+IF(ISNUMBER(AD429),Settings!$H$13,0))=0,"",ROUND((IF(ISNUMBER(W429),W429*Settings!$H$6,0)+IF(ISNUMBER(X429),X429*Settings!$H$7,0)+IF(ISNUMBER(Y429),Y429*Settings!$H$8,0)+IF(ISNUMBER(Z429),Z429*Settings!$H$9,0)+IF(ISNUMBER(AA429),AA429*Settings!$H$10,0)+IF(ISNUMBER(AB429),AB429*Settings!$H$11,0)+IF(ISNUMBER(AC429),AC429*Settings!$H$12,0)+IF(ISNUMBER(AD429),AD429*Settings!$H$13,0))/(IF(ISNUMBER(W429),Settings!$H$6,0)+IF(ISNUMBER(X429),Settings!$H$7,0)+IF(ISNUMBER(Y429),Settings!$H$8,0)+IF(ISNUMBER(Z429),Settings!$H$9,0)+IF(ISNUMBER(AA429),Settings!$H$10,0)+IF(ISNUMBER(AB429),Settings!$H$11,0)+IF(ISNUMBER(AC429),Settings!$H$12,0)+IF(ISNUMBER(AD429),Settings!$H$13,0)),0)))</f>
        <v/>
      </c>
      <c r="AF429" s="16" t="str">
        <f>IF(AE429="","",IF(AE429&gt;=Settings!$D$18,"Green",IF(AE429&gt;=Settings!$D$19,"Amber","Red")))</f>
        <v/>
      </c>
      <c r="AG429" s="18" t="str">
        <f t="shared" si="47"/>
        <v/>
      </c>
      <c r="AH429" s="19" t="str">
        <f t="shared" si="48"/>
        <v/>
      </c>
      <c r="AI429" s="25"/>
    </row>
    <row r="430" spans="1:35" x14ac:dyDescent="0.2">
      <c r="A430" s="12"/>
      <c r="B430" s="30"/>
      <c r="C430" s="16" t="str">
        <f>IF($B430="","",IFERROR(INDEX(Settings!$D$24:$D$48,MATCH($B430,Settings!$C$24:$C$48,0)),""))</f>
        <v/>
      </c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20" t="str">
        <f t="shared" si="42"/>
        <v/>
      </c>
      <c r="S430" s="21" t="str">
        <f t="shared" si="43"/>
        <v/>
      </c>
      <c r="T430" s="21" t="str">
        <f t="shared" si="44"/>
        <v/>
      </c>
      <c r="U430" s="20" t="str">
        <f t="shared" si="45"/>
        <v/>
      </c>
      <c r="V430" s="20" t="str">
        <f t="shared" si="46"/>
        <v/>
      </c>
      <c r="W430" s="18" t="str">
        <f>IF(OR($B430="",E430=""),"",MAX(0,MIN(100,100*(Settings!$G$6-E430)/(Settings!$G$6-Settings!$F$6))))</f>
        <v/>
      </c>
      <c r="X430" s="18" t="str">
        <f>IF(OR($B430="",R430=""),"",MAX(0,MIN(100,100*(Settings!$G$7-R430)/(Settings!$G$7-Settings!$F$7))))</f>
        <v/>
      </c>
      <c r="Y430" s="18" t="str">
        <f>IF(OR($B430="",S430=""),"",MAX(0,MIN(100,100*(Settings!$G$8-S430)/(Settings!$G$8-Settings!$F$8))))</f>
        <v/>
      </c>
      <c r="Z430" s="18" t="str">
        <f>IF(OR($B430="",T430=""),"",MAX(0,MIN(100,100*(Settings!$G$9-T430)/(Settings!$G$9-Settings!$F$9))))</f>
        <v/>
      </c>
      <c r="AA430" s="18" t="str">
        <f>IF(OR($B430="",J430=""),"",MAX(0,MIN(100,100*(Settings!$G$10-J430)/(Settings!$G$10-Settings!$F$10))))</f>
        <v/>
      </c>
      <c r="AB430" s="18" t="str">
        <f>IF(OR($B430="",K430=""),"",MAX(0,MIN(100,100*(Settings!$G$11-K430)/(Settings!$G$11-Settings!$F$11))))</f>
        <v/>
      </c>
      <c r="AC430" s="18" t="str">
        <f>IF(OR($B430="",U430=""),"",MAX(0,MIN(100,100*(Settings!$G$12-U430)/(Settings!$G$12-Settings!$F$12))))</f>
        <v/>
      </c>
      <c r="AD430" s="18" t="str">
        <f>IF(OR($B430="",V430=""),"",MAX(0,MIN(100,100*(Settings!$G$13-V430)/(Settings!$G$13-Settings!$F$13))))</f>
        <v/>
      </c>
      <c r="AE430" s="17" t="str">
        <f>IF($B430="","",IF((IF(ISNUMBER(W430),Settings!$H$6,0)+IF(ISNUMBER(X430),Settings!$H$7,0)+IF(ISNUMBER(Y430),Settings!$H$8,0)+IF(ISNUMBER(Z430),Settings!$H$9,0)+IF(ISNUMBER(AA430),Settings!$H$10,0)+IF(ISNUMBER(AB430),Settings!$H$11,0)+IF(ISNUMBER(AC430),Settings!$H$12,0)+IF(ISNUMBER(AD430),Settings!$H$13,0))=0,"",ROUND((IF(ISNUMBER(W430),W430*Settings!$H$6,0)+IF(ISNUMBER(X430),X430*Settings!$H$7,0)+IF(ISNUMBER(Y430),Y430*Settings!$H$8,0)+IF(ISNUMBER(Z430),Z430*Settings!$H$9,0)+IF(ISNUMBER(AA430),AA430*Settings!$H$10,0)+IF(ISNUMBER(AB430),AB430*Settings!$H$11,0)+IF(ISNUMBER(AC430),AC430*Settings!$H$12,0)+IF(ISNUMBER(AD430),AD430*Settings!$H$13,0))/(IF(ISNUMBER(W430),Settings!$H$6,0)+IF(ISNUMBER(X430),Settings!$H$7,0)+IF(ISNUMBER(Y430),Settings!$H$8,0)+IF(ISNUMBER(Z430),Settings!$H$9,0)+IF(ISNUMBER(AA430),Settings!$H$10,0)+IF(ISNUMBER(AB430),Settings!$H$11,0)+IF(ISNUMBER(AC430),Settings!$H$12,0)+IF(ISNUMBER(AD430),Settings!$H$13,0)),0)))</f>
        <v/>
      </c>
      <c r="AF430" s="16" t="str">
        <f>IF(AE430="","",IF(AE430&gt;=Settings!$D$18,"Green",IF(AE430&gt;=Settings!$D$19,"Amber","Red")))</f>
        <v/>
      </c>
      <c r="AG430" s="18" t="str">
        <f t="shared" si="47"/>
        <v/>
      </c>
      <c r="AH430" s="19" t="str">
        <f t="shared" si="48"/>
        <v/>
      </c>
      <c r="AI430" s="25"/>
    </row>
    <row r="431" spans="1:35" x14ac:dyDescent="0.2">
      <c r="A431" s="12"/>
      <c r="B431" s="30"/>
      <c r="C431" s="16" t="str">
        <f>IF($B431="","",IFERROR(INDEX(Settings!$D$24:$D$48,MATCH($B431,Settings!$C$24:$C$48,0)),""))</f>
        <v/>
      </c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20" t="str">
        <f t="shared" si="42"/>
        <v/>
      </c>
      <c r="S431" s="21" t="str">
        <f t="shared" si="43"/>
        <v/>
      </c>
      <c r="T431" s="21" t="str">
        <f t="shared" si="44"/>
        <v/>
      </c>
      <c r="U431" s="20" t="str">
        <f t="shared" si="45"/>
        <v/>
      </c>
      <c r="V431" s="20" t="str">
        <f t="shared" si="46"/>
        <v/>
      </c>
      <c r="W431" s="18" t="str">
        <f>IF(OR($B431="",E431=""),"",MAX(0,MIN(100,100*(Settings!$G$6-E431)/(Settings!$G$6-Settings!$F$6))))</f>
        <v/>
      </c>
      <c r="X431" s="18" t="str">
        <f>IF(OR($B431="",R431=""),"",MAX(0,MIN(100,100*(Settings!$G$7-R431)/(Settings!$G$7-Settings!$F$7))))</f>
        <v/>
      </c>
      <c r="Y431" s="18" t="str">
        <f>IF(OR($B431="",S431=""),"",MAX(0,MIN(100,100*(Settings!$G$8-S431)/(Settings!$G$8-Settings!$F$8))))</f>
        <v/>
      </c>
      <c r="Z431" s="18" t="str">
        <f>IF(OR($B431="",T431=""),"",MAX(0,MIN(100,100*(Settings!$G$9-T431)/(Settings!$G$9-Settings!$F$9))))</f>
        <v/>
      </c>
      <c r="AA431" s="18" t="str">
        <f>IF(OR($B431="",J431=""),"",MAX(0,MIN(100,100*(Settings!$G$10-J431)/(Settings!$G$10-Settings!$F$10))))</f>
        <v/>
      </c>
      <c r="AB431" s="18" t="str">
        <f>IF(OR($B431="",K431=""),"",MAX(0,MIN(100,100*(Settings!$G$11-K431)/(Settings!$G$11-Settings!$F$11))))</f>
        <v/>
      </c>
      <c r="AC431" s="18" t="str">
        <f>IF(OR($B431="",U431=""),"",MAX(0,MIN(100,100*(Settings!$G$12-U431)/(Settings!$G$12-Settings!$F$12))))</f>
        <v/>
      </c>
      <c r="AD431" s="18" t="str">
        <f>IF(OR($B431="",V431=""),"",MAX(0,MIN(100,100*(Settings!$G$13-V431)/(Settings!$G$13-Settings!$F$13))))</f>
        <v/>
      </c>
      <c r="AE431" s="17" t="str">
        <f>IF($B431="","",IF((IF(ISNUMBER(W431),Settings!$H$6,0)+IF(ISNUMBER(X431),Settings!$H$7,0)+IF(ISNUMBER(Y431),Settings!$H$8,0)+IF(ISNUMBER(Z431),Settings!$H$9,0)+IF(ISNUMBER(AA431),Settings!$H$10,0)+IF(ISNUMBER(AB431),Settings!$H$11,0)+IF(ISNUMBER(AC431),Settings!$H$12,0)+IF(ISNUMBER(AD431),Settings!$H$13,0))=0,"",ROUND((IF(ISNUMBER(W431),W431*Settings!$H$6,0)+IF(ISNUMBER(X431),X431*Settings!$H$7,0)+IF(ISNUMBER(Y431),Y431*Settings!$H$8,0)+IF(ISNUMBER(Z431),Z431*Settings!$H$9,0)+IF(ISNUMBER(AA431),AA431*Settings!$H$10,0)+IF(ISNUMBER(AB431),AB431*Settings!$H$11,0)+IF(ISNUMBER(AC431),AC431*Settings!$H$12,0)+IF(ISNUMBER(AD431),AD431*Settings!$H$13,0))/(IF(ISNUMBER(W431),Settings!$H$6,0)+IF(ISNUMBER(X431),Settings!$H$7,0)+IF(ISNUMBER(Y431),Settings!$H$8,0)+IF(ISNUMBER(Z431),Settings!$H$9,0)+IF(ISNUMBER(AA431),Settings!$H$10,0)+IF(ISNUMBER(AB431),Settings!$H$11,0)+IF(ISNUMBER(AC431),Settings!$H$12,0)+IF(ISNUMBER(AD431),Settings!$H$13,0)),0)))</f>
        <v/>
      </c>
      <c r="AF431" s="16" t="str">
        <f>IF(AE431="","",IF(AE431&gt;=Settings!$D$18,"Green",IF(AE431&gt;=Settings!$D$19,"Amber","Red")))</f>
        <v/>
      </c>
      <c r="AG431" s="18" t="str">
        <f t="shared" si="47"/>
        <v/>
      </c>
      <c r="AH431" s="19" t="str">
        <f t="shared" si="48"/>
        <v/>
      </c>
      <c r="AI431" s="25"/>
    </row>
    <row r="432" spans="1:35" x14ac:dyDescent="0.2">
      <c r="A432" s="12"/>
      <c r="B432" s="30"/>
      <c r="C432" s="16" t="str">
        <f>IF($B432="","",IFERROR(INDEX(Settings!$D$24:$D$48,MATCH($B432,Settings!$C$24:$C$48,0)),""))</f>
        <v/>
      </c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20" t="str">
        <f t="shared" si="42"/>
        <v/>
      </c>
      <c r="S432" s="21" t="str">
        <f t="shared" si="43"/>
        <v/>
      </c>
      <c r="T432" s="21" t="str">
        <f t="shared" si="44"/>
        <v/>
      </c>
      <c r="U432" s="20" t="str">
        <f t="shared" si="45"/>
        <v/>
      </c>
      <c r="V432" s="20" t="str">
        <f t="shared" si="46"/>
        <v/>
      </c>
      <c r="W432" s="18" t="str">
        <f>IF(OR($B432="",E432=""),"",MAX(0,MIN(100,100*(Settings!$G$6-E432)/(Settings!$G$6-Settings!$F$6))))</f>
        <v/>
      </c>
      <c r="X432" s="18" t="str">
        <f>IF(OR($B432="",R432=""),"",MAX(0,MIN(100,100*(Settings!$G$7-R432)/(Settings!$G$7-Settings!$F$7))))</f>
        <v/>
      </c>
      <c r="Y432" s="18" t="str">
        <f>IF(OR($B432="",S432=""),"",MAX(0,MIN(100,100*(Settings!$G$8-S432)/(Settings!$G$8-Settings!$F$8))))</f>
        <v/>
      </c>
      <c r="Z432" s="18" t="str">
        <f>IF(OR($B432="",T432=""),"",MAX(0,MIN(100,100*(Settings!$G$9-T432)/(Settings!$G$9-Settings!$F$9))))</f>
        <v/>
      </c>
      <c r="AA432" s="18" t="str">
        <f>IF(OR($B432="",J432=""),"",MAX(0,MIN(100,100*(Settings!$G$10-J432)/(Settings!$G$10-Settings!$F$10))))</f>
        <v/>
      </c>
      <c r="AB432" s="18" t="str">
        <f>IF(OR($B432="",K432=""),"",MAX(0,MIN(100,100*(Settings!$G$11-K432)/(Settings!$G$11-Settings!$F$11))))</f>
        <v/>
      </c>
      <c r="AC432" s="18" t="str">
        <f>IF(OR($B432="",U432=""),"",MAX(0,MIN(100,100*(Settings!$G$12-U432)/(Settings!$G$12-Settings!$F$12))))</f>
        <v/>
      </c>
      <c r="AD432" s="18" t="str">
        <f>IF(OR($B432="",V432=""),"",MAX(0,MIN(100,100*(Settings!$G$13-V432)/(Settings!$G$13-Settings!$F$13))))</f>
        <v/>
      </c>
      <c r="AE432" s="17" t="str">
        <f>IF($B432="","",IF((IF(ISNUMBER(W432),Settings!$H$6,0)+IF(ISNUMBER(X432),Settings!$H$7,0)+IF(ISNUMBER(Y432),Settings!$H$8,0)+IF(ISNUMBER(Z432),Settings!$H$9,0)+IF(ISNUMBER(AA432),Settings!$H$10,0)+IF(ISNUMBER(AB432),Settings!$H$11,0)+IF(ISNUMBER(AC432),Settings!$H$12,0)+IF(ISNUMBER(AD432),Settings!$H$13,0))=0,"",ROUND((IF(ISNUMBER(W432),W432*Settings!$H$6,0)+IF(ISNUMBER(X432),X432*Settings!$H$7,0)+IF(ISNUMBER(Y432),Y432*Settings!$H$8,0)+IF(ISNUMBER(Z432),Z432*Settings!$H$9,0)+IF(ISNUMBER(AA432),AA432*Settings!$H$10,0)+IF(ISNUMBER(AB432),AB432*Settings!$H$11,0)+IF(ISNUMBER(AC432),AC432*Settings!$H$12,0)+IF(ISNUMBER(AD432),AD432*Settings!$H$13,0))/(IF(ISNUMBER(W432),Settings!$H$6,0)+IF(ISNUMBER(X432),Settings!$H$7,0)+IF(ISNUMBER(Y432),Settings!$H$8,0)+IF(ISNUMBER(Z432),Settings!$H$9,0)+IF(ISNUMBER(AA432),Settings!$H$10,0)+IF(ISNUMBER(AB432),Settings!$H$11,0)+IF(ISNUMBER(AC432),Settings!$H$12,0)+IF(ISNUMBER(AD432),Settings!$H$13,0)),0)))</f>
        <v/>
      </c>
      <c r="AF432" s="16" t="str">
        <f>IF(AE432="","",IF(AE432&gt;=Settings!$D$18,"Green",IF(AE432&gt;=Settings!$D$19,"Amber","Red")))</f>
        <v/>
      </c>
      <c r="AG432" s="18" t="str">
        <f t="shared" si="47"/>
        <v/>
      </c>
      <c r="AH432" s="19" t="str">
        <f t="shared" si="48"/>
        <v/>
      </c>
      <c r="AI432" s="25"/>
    </row>
    <row r="433" spans="1:35" x14ac:dyDescent="0.2">
      <c r="A433" s="12"/>
      <c r="B433" s="30"/>
      <c r="C433" s="16" t="str">
        <f>IF($B433="","",IFERROR(INDEX(Settings!$D$24:$D$48,MATCH($B433,Settings!$C$24:$C$48,0)),""))</f>
        <v/>
      </c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20" t="str">
        <f t="shared" si="42"/>
        <v/>
      </c>
      <c r="S433" s="21" t="str">
        <f t="shared" si="43"/>
        <v/>
      </c>
      <c r="T433" s="21" t="str">
        <f t="shared" si="44"/>
        <v/>
      </c>
      <c r="U433" s="20" t="str">
        <f t="shared" si="45"/>
        <v/>
      </c>
      <c r="V433" s="20" t="str">
        <f t="shared" si="46"/>
        <v/>
      </c>
      <c r="W433" s="18" t="str">
        <f>IF(OR($B433="",E433=""),"",MAX(0,MIN(100,100*(Settings!$G$6-E433)/(Settings!$G$6-Settings!$F$6))))</f>
        <v/>
      </c>
      <c r="X433" s="18" t="str">
        <f>IF(OR($B433="",R433=""),"",MAX(0,MIN(100,100*(Settings!$G$7-R433)/(Settings!$G$7-Settings!$F$7))))</f>
        <v/>
      </c>
      <c r="Y433" s="18" t="str">
        <f>IF(OR($B433="",S433=""),"",MAX(0,MIN(100,100*(Settings!$G$8-S433)/(Settings!$G$8-Settings!$F$8))))</f>
        <v/>
      </c>
      <c r="Z433" s="18" t="str">
        <f>IF(OR($B433="",T433=""),"",MAX(0,MIN(100,100*(Settings!$G$9-T433)/(Settings!$G$9-Settings!$F$9))))</f>
        <v/>
      </c>
      <c r="AA433" s="18" t="str">
        <f>IF(OR($B433="",J433=""),"",MAX(0,MIN(100,100*(Settings!$G$10-J433)/(Settings!$G$10-Settings!$F$10))))</f>
        <v/>
      </c>
      <c r="AB433" s="18" t="str">
        <f>IF(OR($B433="",K433=""),"",MAX(0,MIN(100,100*(Settings!$G$11-K433)/(Settings!$G$11-Settings!$F$11))))</f>
        <v/>
      </c>
      <c r="AC433" s="18" t="str">
        <f>IF(OR($B433="",U433=""),"",MAX(0,MIN(100,100*(Settings!$G$12-U433)/(Settings!$G$12-Settings!$F$12))))</f>
        <v/>
      </c>
      <c r="AD433" s="18" t="str">
        <f>IF(OR($B433="",V433=""),"",MAX(0,MIN(100,100*(Settings!$G$13-V433)/(Settings!$G$13-Settings!$F$13))))</f>
        <v/>
      </c>
      <c r="AE433" s="17" t="str">
        <f>IF($B433="","",IF((IF(ISNUMBER(W433),Settings!$H$6,0)+IF(ISNUMBER(X433),Settings!$H$7,0)+IF(ISNUMBER(Y433),Settings!$H$8,0)+IF(ISNUMBER(Z433),Settings!$H$9,0)+IF(ISNUMBER(AA433),Settings!$H$10,0)+IF(ISNUMBER(AB433),Settings!$H$11,0)+IF(ISNUMBER(AC433),Settings!$H$12,0)+IF(ISNUMBER(AD433),Settings!$H$13,0))=0,"",ROUND((IF(ISNUMBER(W433),W433*Settings!$H$6,0)+IF(ISNUMBER(X433),X433*Settings!$H$7,0)+IF(ISNUMBER(Y433),Y433*Settings!$H$8,0)+IF(ISNUMBER(Z433),Z433*Settings!$H$9,0)+IF(ISNUMBER(AA433),AA433*Settings!$H$10,0)+IF(ISNUMBER(AB433),AB433*Settings!$H$11,0)+IF(ISNUMBER(AC433),AC433*Settings!$H$12,0)+IF(ISNUMBER(AD433),AD433*Settings!$H$13,0))/(IF(ISNUMBER(W433),Settings!$H$6,0)+IF(ISNUMBER(X433),Settings!$H$7,0)+IF(ISNUMBER(Y433),Settings!$H$8,0)+IF(ISNUMBER(Z433),Settings!$H$9,0)+IF(ISNUMBER(AA433),Settings!$H$10,0)+IF(ISNUMBER(AB433),Settings!$H$11,0)+IF(ISNUMBER(AC433),Settings!$H$12,0)+IF(ISNUMBER(AD433),Settings!$H$13,0)),0)))</f>
        <v/>
      </c>
      <c r="AF433" s="16" t="str">
        <f>IF(AE433="","",IF(AE433&gt;=Settings!$D$18,"Green",IF(AE433&gt;=Settings!$D$19,"Amber","Red")))</f>
        <v/>
      </c>
      <c r="AG433" s="18" t="str">
        <f t="shared" si="47"/>
        <v/>
      </c>
      <c r="AH433" s="19" t="str">
        <f t="shared" si="48"/>
        <v/>
      </c>
      <c r="AI433" s="25"/>
    </row>
    <row r="434" spans="1:35" x14ac:dyDescent="0.2">
      <c r="A434" s="12"/>
      <c r="B434" s="30"/>
      <c r="C434" s="16" t="str">
        <f>IF($B434="","",IFERROR(INDEX(Settings!$D$24:$D$48,MATCH($B434,Settings!$C$24:$C$48,0)),""))</f>
        <v/>
      </c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20" t="str">
        <f t="shared" si="42"/>
        <v/>
      </c>
      <c r="S434" s="21" t="str">
        <f t="shared" si="43"/>
        <v/>
      </c>
      <c r="T434" s="21" t="str">
        <f t="shared" si="44"/>
        <v/>
      </c>
      <c r="U434" s="20" t="str">
        <f t="shared" si="45"/>
        <v/>
      </c>
      <c r="V434" s="20" t="str">
        <f t="shared" si="46"/>
        <v/>
      </c>
      <c r="W434" s="18" t="str">
        <f>IF(OR($B434="",E434=""),"",MAX(0,MIN(100,100*(Settings!$G$6-E434)/(Settings!$G$6-Settings!$F$6))))</f>
        <v/>
      </c>
      <c r="X434" s="18" t="str">
        <f>IF(OR($B434="",R434=""),"",MAX(0,MIN(100,100*(Settings!$G$7-R434)/(Settings!$G$7-Settings!$F$7))))</f>
        <v/>
      </c>
      <c r="Y434" s="18" t="str">
        <f>IF(OR($B434="",S434=""),"",MAX(0,MIN(100,100*(Settings!$G$8-S434)/(Settings!$G$8-Settings!$F$8))))</f>
        <v/>
      </c>
      <c r="Z434" s="18" t="str">
        <f>IF(OR($B434="",T434=""),"",MAX(0,MIN(100,100*(Settings!$G$9-T434)/(Settings!$G$9-Settings!$F$9))))</f>
        <v/>
      </c>
      <c r="AA434" s="18" t="str">
        <f>IF(OR($B434="",J434=""),"",MAX(0,MIN(100,100*(Settings!$G$10-J434)/(Settings!$G$10-Settings!$F$10))))</f>
        <v/>
      </c>
      <c r="AB434" s="18" t="str">
        <f>IF(OR($B434="",K434=""),"",MAX(0,MIN(100,100*(Settings!$G$11-K434)/(Settings!$G$11-Settings!$F$11))))</f>
        <v/>
      </c>
      <c r="AC434" s="18" t="str">
        <f>IF(OR($B434="",U434=""),"",MAX(0,MIN(100,100*(Settings!$G$12-U434)/(Settings!$G$12-Settings!$F$12))))</f>
        <v/>
      </c>
      <c r="AD434" s="18" t="str">
        <f>IF(OR($B434="",V434=""),"",MAX(0,MIN(100,100*(Settings!$G$13-V434)/(Settings!$G$13-Settings!$F$13))))</f>
        <v/>
      </c>
      <c r="AE434" s="17" t="str">
        <f>IF($B434="","",IF((IF(ISNUMBER(W434),Settings!$H$6,0)+IF(ISNUMBER(X434),Settings!$H$7,0)+IF(ISNUMBER(Y434),Settings!$H$8,0)+IF(ISNUMBER(Z434),Settings!$H$9,0)+IF(ISNUMBER(AA434),Settings!$H$10,0)+IF(ISNUMBER(AB434),Settings!$H$11,0)+IF(ISNUMBER(AC434),Settings!$H$12,0)+IF(ISNUMBER(AD434),Settings!$H$13,0))=0,"",ROUND((IF(ISNUMBER(W434),W434*Settings!$H$6,0)+IF(ISNUMBER(X434),X434*Settings!$H$7,0)+IF(ISNUMBER(Y434),Y434*Settings!$H$8,0)+IF(ISNUMBER(Z434),Z434*Settings!$H$9,0)+IF(ISNUMBER(AA434),AA434*Settings!$H$10,0)+IF(ISNUMBER(AB434),AB434*Settings!$H$11,0)+IF(ISNUMBER(AC434),AC434*Settings!$H$12,0)+IF(ISNUMBER(AD434),AD434*Settings!$H$13,0))/(IF(ISNUMBER(W434),Settings!$H$6,0)+IF(ISNUMBER(X434),Settings!$H$7,0)+IF(ISNUMBER(Y434),Settings!$H$8,0)+IF(ISNUMBER(Z434),Settings!$H$9,0)+IF(ISNUMBER(AA434),Settings!$H$10,0)+IF(ISNUMBER(AB434),Settings!$H$11,0)+IF(ISNUMBER(AC434),Settings!$H$12,0)+IF(ISNUMBER(AD434),Settings!$H$13,0)),0)))</f>
        <v/>
      </c>
      <c r="AF434" s="16" t="str">
        <f>IF(AE434="","",IF(AE434&gt;=Settings!$D$18,"Green",IF(AE434&gt;=Settings!$D$19,"Amber","Red")))</f>
        <v/>
      </c>
      <c r="AG434" s="18" t="str">
        <f t="shared" si="47"/>
        <v/>
      </c>
      <c r="AH434" s="19" t="str">
        <f t="shared" si="48"/>
        <v/>
      </c>
      <c r="AI434" s="25"/>
    </row>
    <row r="435" spans="1:35" x14ac:dyDescent="0.2">
      <c r="A435" s="12"/>
      <c r="B435" s="30"/>
      <c r="C435" s="16" t="str">
        <f>IF($B435="","",IFERROR(INDEX(Settings!$D$24:$D$48,MATCH($B435,Settings!$C$24:$C$48,0)),""))</f>
        <v/>
      </c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20" t="str">
        <f t="shared" si="42"/>
        <v/>
      </c>
      <c r="S435" s="21" t="str">
        <f t="shared" si="43"/>
        <v/>
      </c>
      <c r="T435" s="21" t="str">
        <f t="shared" si="44"/>
        <v/>
      </c>
      <c r="U435" s="20" t="str">
        <f t="shared" si="45"/>
        <v/>
      </c>
      <c r="V435" s="20" t="str">
        <f t="shared" si="46"/>
        <v/>
      </c>
      <c r="W435" s="18" t="str">
        <f>IF(OR($B435="",E435=""),"",MAX(0,MIN(100,100*(Settings!$G$6-E435)/(Settings!$G$6-Settings!$F$6))))</f>
        <v/>
      </c>
      <c r="X435" s="18" t="str">
        <f>IF(OR($B435="",R435=""),"",MAX(0,MIN(100,100*(Settings!$G$7-R435)/(Settings!$G$7-Settings!$F$7))))</f>
        <v/>
      </c>
      <c r="Y435" s="18" t="str">
        <f>IF(OR($B435="",S435=""),"",MAX(0,MIN(100,100*(Settings!$G$8-S435)/(Settings!$G$8-Settings!$F$8))))</f>
        <v/>
      </c>
      <c r="Z435" s="18" t="str">
        <f>IF(OR($B435="",T435=""),"",MAX(0,MIN(100,100*(Settings!$G$9-T435)/(Settings!$G$9-Settings!$F$9))))</f>
        <v/>
      </c>
      <c r="AA435" s="18" t="str">
        <f>IF(OR($B435="",J435=""),"",MAX(0,MIN(100,100*(Settings!$G$10-J435)/(Settings!$G$10-Settings!$F$10))))</f>
        <v/>
      </c>
      <c r="AB435" s="18" t="str">
        <f>IF(OR($B435="",K435=""),"",MAX(0,MIN(100,100*(Settings!$G$11-K435)/(Settings!$G$11-Settings!$F$11))))</f>
        <v/>
      </c>
      <c r="AC435" s="18" t="str">
        <f>IF(OR($B435="",U435=""),"",MAX(0,MIN(100,100*(Settings!$G$12-U435)/(Settings!$G$12-Settings!$F$12))))</f>
        <v/>
      </c>
      <c r="AD435" s="18" t="str">
        <f>IF(OR($B435="",V435=""),"",MAX(0,MIN(100,100*(Settings!$G$13-V435)/(Settings!$G$13-Settings!$F$13))))</f>
        <v/>
      </c>
      <c r="AE435" s="17" t="str">
        <f>IF($B435="","",IF((IF(ISNUMBER(W435),Settings!$H$6,0)+IF(ISNUMBER(X435),Settings!$H$7,0)+IF(ISNUMBER(Y435),Settings!$H$8,0)+IF(ISNUMBER(Z435),Settings!$H$9,0)+IF(ISNUMBER(AA435),Settings!$H$10,0)+IF(ISNUMBER(AB435),Settings!$H$11,0)+IF(ISNUMBER(AC435),Settings!$H$12,0)+IF(ISNUMBER(AD435),Settings!$H$13,0))=0,"",ROUND((IF(ISNUMBER(W435),W435*Settings!$H$6,0)+IF(ISNUMBER(X435),X435*Settings!$H$7,0)+IF(ISNUMBER(Y435),Y435*Settings!$H$8,0)+IF(ISNUMBER(Z435),Z435*Settings!$H$9,0)+IF(ISNUMBER(AA435),AA435*Settings!$H$10,0)+IF(ISNUMBER(AB435),AB435*Settings!$H$11,0)+IF(ISNUMBER(AC435),AC435*Settings!$H$12,0)+IF(ISNUMBER(AD435),AD435*Settings!$H$13,0))/(IF(ISNUMBER(W435),Settings!$H$6,0)+IF(ISNUMBER(X435),Settings!$H$7,0)+IF(ISNUMBER(Y435),Settings!$H$8,0)+IF(ISNUMBER(Z435),Settings!$H$9,0)+IF(ISNUMBER(AA435),Settings!$H$10,0)+IF(ISNUMBER(AB435),Settings!$H$11,0)+IF(ISNUMBER(AC435),Settings!$H$12,0)+IF(ISNUMBER(AD435),Settings!$H$13,0)),0)))</f>
        <v/>
      </c>
      <c r="AF435" s="16" t="str">
        <f>IF(AE435="","",IF(AE435&gt;=Settings!$D$18,"Green",IF(AE435&gt;=Settings!$D$19,"Amber","Red")))</f>
        <v/>
      </c>
      <c r="AG435" s="18" t="str">
        <f t="shared" si="47"/>
        <v/>
      </c>
      <c r="AH435" s="19" t="str">
        <f t="shared" si="48"/>
        <v/>
      </c>
      <c r="AI435" s="25"/>
    </row>
    <row r="436" spans="1:35" x14ac:dyDescent="0.2">
      <c r="A436" s="12"/>
      <c r="B436" s="30"/>
      <c r="C436" s="16" t="str">
        <f>IF($B436="","",IFERROR(INDEX(Settings!$D$24:$D$48,MATCH($B436,Settings!$C$24:$C$48,0)),""))</f>
        <v/>
      </c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20" t="str">
        <f t="shared" si="42"/>
        <v/>
      </c>
      <c r="S436" s="21" t="str">
        <f t="shared" si="43"/>
        <v/>
      </c>
      <c r="T436" s="21" t="str">
        <f t="shared" si="44"/>
        <v/>
      </c>
      <c r="U436" s="20" t="str">
        <f t="shared" si="45"/>
        <v/>
      </c>
      <c r="V436" s="20" t="str">
        <f t="shared" si="46"/>
        <v/>
      </c>
      <c r="W436" s="18" t="str">
        <f>IF(OR($B436="",E436=""),"",MAX(0,MIN(100,100*(Settings!$G$6-E436)/(Settings!$G$6-Settings!$F$6))))</f>
        <v/>
      </c>
      <c r="X436" s="18" t="str">
        <f>IF(OR($B436="",R436=""),"",MAX(0,MIN(100,100*(Settings!$G$7-R436)/(Settings!$G$7-Settings!$F$7))))</f>
        <v/>
      </c>
      <c r="Y436" s="18" t="str">
        <f>IF(OR($B436="",S436=""),"",MAX(0,MIN(100,100*(Settings!$G$8-S436)/(Settings!$G$8-Settings!$F$8))))</f>
        <v/>
      </c>
      <c r="Z436" s="18" t="str">
        <f>IF(OR($B436="",T436=""),"",MAX(0,MIN(100,100*(Settings!$G$9-T436)/(Settings!$G$9-Settings!$F$9))))</f>
        <v/>
      </c>
      <c r="AA436" s="18" t="str">
        <f>IF(OR($B436="",J436=""),"",MAX(0,MIN(100,100*(Settings!$G$10-J436)/(Settings!$G$10-Settings!$F$10))))</f>
        <v/>
      </c>
      <c r="AB436" s="18" t="str">
        <f>IF(OR($B436="",K436=""),"",MAX(0,MIN(100,100*(Settings!$G$11-K436)/(Settings!$G$11-Settings!$F$11))))</f>
        <v/>
      </c>
      <c r="AC436" s="18" t="str">
        <f>IF(OR($B436="",U436=""),"",MAX(0,MIN(100,100*(Settings!$G$12-U436)/(Settings!$G$12-Settings!$F$12))))</f>
        <v/>
      </c>
      <c r="AD436" s="18" t="str">
        <f>IF(OR($B436="",V436=""),"",MAX(0,MIN(100,100*(Settings!$G$13-V436)/(Settings!$G$13-Settings!$F$13))))</f>
        <v/>
      </c>
      <c r="AE436" s="17" t="str">
        <f>IF($B436="","",IF((IF(ISNUMBER(W436),Settings!$H$6,0)+IF(ISNUMBER(X436),Settings!$H$7,0)+IF(ISNUMBER(Y436),Settings!$H$8,0)+IF(ISNUMBER(Z436),Settings!$H$9,0)+IF(ISNUMBER(AA436),Settings!$H$10,0)+IF(ISNUMBER(AB436),Settings!$H$11,0)+IF(ISNUMBER(AC436),Settings!$H$12,0)+IF(ISNUMBER(AD436),Settings!$H$13,0))=0,"",ROUND((IF(ISNUMBER(W436),W436*Settings!$H$6,0)+IF(ISNUMBER(X436),X436*Settings!$H$7,0)+IF(ISNUMBER(Y436),Y436*Settings!$H$8,0)+IF(ISNUMBER(Z436),Z436*Settings!$H$9,0)+IF(ISNUMBER(AA436),AA436*Settings!$H$10,0)+IF(ISNUMBER(AB436),AB436*Settings!$H$11,0)+IF(ISNUMBER(AC436),AC436*Settings!$H$12,0)+IF(ISNUMBER(AD436),AD436*Settings!$H$13,0))/(IF(ISNUMBER(W436),Settings!$H$6,0)+IF(ISNUMBER(X436),Settings!$H$7,0)+IF(ISNUMBER(Y436),Settings!$H$8,0)+IF(ISNUMBER(Z436),Settings!$H$9,0)+IF(ISNUMBER(AA436),Settings!$H$10,0)+IF(ISNUMBER(AB436),Settings!$H$11,0)+IF(ISNUMBER(AC436),Settings!$H$12,0)+IF(ISNUMBER(AD436),Settings!$H$13,0)),0)))</f>
        <v/>
      </c>
      <c r="AF436" s="16" t="str">
        <f>IF(AE436="","",IF(AE436&gt;=Settings!$D$18,"Green",IF(AE436&gt;=Settings!$D$19,"Amber","Red")))</f>
        <v/>
      </c>
      <c r="AG436" s="18" t="str">
        <f t="shared" si="47"/>
        <v/>
      </c>
      <c r="AH436" s="19" t="str">
        <f t="shared" si="48"/>
        <v/>
      </c>
      <c r="AI436" s="25"/>
    </row>
    <row r="437" spans="1:35" x14ac:dyDescent="0.2">
      <c r="A437" s="12"/>
      <c r="B437" s="30"/>
      <c r="C437" s="16" t="str">
        <f>IF($B437="","",IFERROR(INDEX(Settings!$D$24:$D$48,MATCH($B437,Settings!$C$24:$C$48,0)),""))</f>
        <v/>
      </c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20" t="str">
        <f t="shared" si="42"/>
        <v/>
      </c>
      <c r="S437" s="21" t="str">
        <f t="shared" si="43"/>
        <v/>
      </c>
      <c r="T437" s="21" t="str">
        <f t="shared" si="44"/>
        <v/>
      </c>
      <c r="U437" s="20" t="str">
        <f t="shared" si="45"/>
        <v/>
      </c>
      <c r="V437" s="20" t="str">
        <f t="shared" si="46"/>
        <v/>
      </c>
      <c r="W437" s="18" t="str">
        <f>IF(OR($B437="",E437=""),"",MAX(0,MIN(100,100*(Settings!$G$6-E437)/(Settings!$G$6-Settings!$F$6))))</f>
        <v/>
      </c>
      <c r="X437" s="18" t="str">
        <f>IF(OR($B437="",R437=""),"",MAX(0,MIN(100,100*(Settings!$G$7-R437)/(Settings!$G$7-Settings!$F$7))))</f>
        <v/>
      </c>
      <c r="Y437" s="18" t="str">
        <f>IF(OR($B437="",S437=""),"",MAX(0,MIN(100,100*(Settings!$G$8-S437)/(Settings!$G$8-Settings!$F$8))))</f>
        <v/>
      </c>
      <c r="Z437" s="18" t="str">
        <f>IF(OR($B437="",T437=""),"",MAX(0,MIN(100,100*(Settings!$G$9-T437)/(Settings!$G$9-Settings!$F$9))))</f>
        <v/>
      </c>
      <c r="AA437" s="18" t="str">
        <f>IF(OR($B437="",J437=""),"",MAX(0,MIN(100,100*(Settings!$G$10-J437)/(Settings!$G$10-Settings!$F$10))))</f>
        <v/>
      </c>
      <c r="AB437" s="18" t="str">
        <f>IF(OR($B437="",K437=""),"",MAX(0,MIN(100,100*(Settings!$G$11-K437)/(Settings!$G$11-Settings!$F$11))))</f>
        <v/>
      </c>
      <c r="AC437" s="18" t="str">
        <f>IF(OR($B437="",U437=""),"",MAX(0,MIN(100,100*(Settings!$G$12-U437)/(Settings!$G$12-Settings!$F$12))))</f>
        <v/>
      </c>
      <c r="AD437" s="18" t="str">
        <f>IF(OR($B437="",V437=""),"",MAX(0,MIN(100,100*(Settings!$G$13-V437)/(Settings!$G$13-Settings!$F$13))))</f>
        <v/>
      </c>
      <c r="AE437" s="17" t="str">
        <f>IF($B437="","",IF((IF(ISNUMBER(W437),Settings!$H$6,0)+IF(ISNUMBER(X437),Settings!$H$7,0)+IF(ISNUMBER(Y437),Settings!$H$8,0)+IF(ISNUMBER(Z437),Settings!$H$9,0)+IF(ISNUMBER(AA437),Settings!$H$10,0)+IF(ISNUMBER(AB437),Settings!$H$11,0)+IF(ISNUMBER(AC437),Settings!$H$12,0)+IF(ISNUMBER(AD437),Settings!$H$13,0))=0,"",ROUND((IF(ISNUMBER(W437),W437*Settings!$H$6,0)+IF(ISNUMBER(X437),X437*Settings!$H$7,0)+IF(ISNUMBER(Y437),Y437*Settings!$H$8,0)+IF(ISNUMBER(Z437),Z437*Settings!$H$9,0)+IF(ISNUMBER(AA437),AA437*Settings!$H$10,0)+IF(ISNUMBER(AB437),AB437*Settings!$H$11,0)+IF(ISNUMBER(AC437),AC437*Settings!$H$12,0)+IF(ISNUMBER(AD437),AD437*Settings!$H$13,0))/(IF(ISNUMBER(W437),Settings!$H$6,0)+IF(ISNUMBER(X437),Settings!$H$7,0)+IF(ISNUMBER(Y437),Settings!$H$8,0)+IF(ISNUMBER(Z437),Settings!$H$9,0)+IF(ISNUMBER(AA437),Settings!$H$10,0)+IF(ISNUMBER(AB437),Settings!$H$11,0)+IF(ISNUMBER(AC437),Settings!$H$12,0)+IF(ISNUMBER(AD437),Settings!$H$13,0)),0)))</f>
        <v/>
      </c>
      <c r="AF437" s="16" t="str">
        <f>IF(AE437="","",IF(AE437&gt;=Settings!$D$18,"Green",IF(AE437&gt;=Settings!$D$19,"Amber","Red")))</f>
        <v/>
      </c>
      <c r="AG437" s="18" t="str">
        <f t="shared" si="47"/>
        <v/>
      </c>
      <c r="AH437" s="19" t="str">
        <f t="shared" si="48"/>
        <v/>
      </c>
      <c r="AI437" s="25"/>
    </row>
    <row r="438" spans="1:35" x14ac:dyDescent="0.2">
      <c r="A438" s="12"/>
      <c r="B438" s="30"/>
      <c r="C438" s="16" t="str">
        <f>IF($B438="","",IFERROR(INDEX(Settings!$D$24:$D$48,MATCH($B438,Settings!$C$24:$C$48,0)),""))</f>
        <v/>
      </c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20" t="str">
        <f t="shared" si="42"/>
        <v/>
      </c>
      <c r="S438" s="21" t="str">
        <f t="shared" si="43"/>
        <v/>
      </c>
      <c r="T438" s="21" t="str">
        <f t="shared" si="44"/>
        <v/>
      </c>
      <c r="U438" s="20" t="str">
        <f t="shared" si="45"/>
        <v/>
      </c>
      <c r="V438" s="20" t="str">
        <f t="shared" si="46"/>
        <v/>
      </c>
      <c r="W438" s="18" t="str">
        <f>IF(OR($B438="",E438=""),"",MAX(0,MIN(100,100*(Settings!$G$6-E438)/(Settings!$G$6-Settings!$F$6))))</f>
        <v/>
      </c>
      <c r="X438" s="18" t="str">
        <f>IF(OR($B438="",R438=""),"",MAX(0,MIN(100,100*(Settings!$G$7-R438)/(Settings!$G$7-Settings!$F$7))))</f>
        <v/>
      </c>
      <c r="Y438" s="18" t="str">
        <f>IF(OR($B438="",S438=""),"",MAX(0,MIN(100,100*(Settings!$G$8-S438)/(Settings!$G$8-Settings!$F$8))))</f>
        <v/>
      </c>
      <c r="Z438" s="18" t="str">
        <f>IF(OR($B438="",T438=""),"",MAX(0,MIN(100,100*(Settings!$G$9-T438)/(Settings!$G$9-Settings!$F$9))))</f>
        <v/>
      </c>
      <c r="AA438" s="18" t="str">
        <f>IF(OR($B438="",J438=""),"",MAX(0,MIN(100,100*(Settings!$G$10-J438)/(Settings!$G$10-Settings!$F$10))))</f>
        <v/>
      </c>
      <c r="AB438" s="18" t="str">
        <f>IF(OR($B438="",K438=""),"",MAX(0,MIN(100,100*(Settings!$G$11-K438)/(Settings!$G$11-Settings!$F$11))))</f>
        <v/>
      </c>
      <c r="AC438" s="18" t="str">
        <f>IF(OR($B438="",U438=""),"",MAX(0,MIN(100,100*(Settings!$G$12-U438)/(Settings!$G$12-Settings!$F$12))))</f>
        <v/>
      </c>
      <c r="AD438" s="18" t="str">
        <f>IF(OR($B438="",V438=""),"",MAX(0,MIN(100,100*(Settings!$G$13-V438)/(Settings!$G$13-Settings!$F$13))))</f>
        <v/>
      </c>
      <c r="AE438" s="17" t="str">
        <f>IF($B438="","",IF((IF(ISNUMBER(W438),Settings!$H$6,0)+IF(ISNUMBER(X438),Settings!$H$7,0)+IF(ISNUMBER(Y438),Settings!$H$8,0)+IF(ISNUMBER(Z438),Settings!$H$9,0)+IF(ISNUMBER(AA438),Settings!$H$10,0)+IF(ISNUMBER(AB438),Settings!$H$11,0)+IF(ISNUMBER(AC438),Settings!$H$12,0)+IF(ISNUMBER(AD438),Settings!$H$13,0))=0,"",ROUND((IF(ISNUMBER(W438),W438*Settings!$H$6,0)+IF(ISNUMBER(X438),X438*Settings!$H$7,0)+IF(ISNUMBER(Y438),Y438*Settings!$H$8,0)+IF(ISNUMBER(Z438),Z438*Settings!$H$9,0)+IF(ISNUMBER(AA438),AA438*Settings!$H$10,0)+IF(ISNUMBER(AB438),AB438*Settings!$H$11,0)+IF(ISNUMBER(AC438),AC438*Settings!$H$12,0)+IF(ISNUMBER(AD438),AD438*Settings!$H$13,0))/(IF(ISNUMBER(W438),Settings!$H$6,0)+IF(ISNUMBER(X438),Settings!$H$7,0)+IF(ISNUMBER(Y438),Settings!$H$8,0)+IF(ISNUMBER(Z438),Settings!$H$9,0)+IF(ISNUMBER(AA438),Settings!$H$10,0)+IF(ISNUMBER(AB438),Settings!$H$11,0)+IF(ISNUMBER(AC438),Settings!$H$12,0)+IF(ISNUMBER(AD438),Settings!$H$13,0)),0)))</f>
        <v/>
      </c>
      <c r="AF438" s="16" t="str">
        <f>IF(AE438="","",IF(AE438&gt;=Settings!$D$18,"Green",IF(AE438&gt;=Settings!$D$19,"Amber","Red")))</f>
        <v/>
      </c>
      <c r="AG438" s="18" t="str">
        <f t="shared" si="47"/>
        <v/>
      </c>
      <c r="AH438" s="19" t="str">
        <f t="shared" si="48"/>
        <v/>
      </c>
      <c r="AI438" s="25"/>
    </row>
    <row r="439" spans="1:35" x14ac:dyDescent="0.2">
      <c r="A439" s="12"/>
      <c r="B439" s="30"/>
      <c r="C439" s="16" t="str">
        <f>IF($B439="","",IFERROR(INDEX(Settings!$D$24:$D$48,MATCH($B439,Settings!$C$24:$C$48,0)),""))</f>
        <v/>
      </c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20" t="str">
        <f t="shared" si="42"/>
        <v/>
      </c>
      <c r="S439" s="21" t="str">
        <f t="shared" si="43"/>
        <v/>
      </c>
      <c r="T439" s="21" t="str">
        <f t="shared" si="44"/>
        <v/>
      </c>
      <c r="U439" s="20" t="str">
        <f t="shared" si="45"/>
        <v/>
      </c>
      <c r="V439" s="20" t="str">
        <f t="shared" si="46"/>
        <v/>
      </c>
      <c r="W439" s="18" t="str">
        <f>IF(OR($B439="",E439=""),"",MAX(0,MIN(100,100*(Settings!$G$6-E439)/(Settings!$G$6-Settings!$F$6))))</f>
        <v/>
      </c>
      <c r="X439" s="18" t="str">
        <f>IF(OR($B439="",R439=""),"",MAX(0,MIN(100,100*(Settings!$G$7-R439)/(Settings!$G$7-Settings!$F$7))))</f>
        <v/>
      </c>
      <c r="Y439" s="18" t="str">
        <f>IF(OR($B439="",S439=""),"",MAX(0,MIN(100,100*(Settings!$G$8-S439)/(Settings!$G$8-Settings!$F$8))))</f>
        <v/>
      </c>
      <c r="Z439" s="18" t="str">
        <f>IF(OR($B439="",T439=""),"",MAX(0,MIN(100,100*(Settings!$G$9-T439)/(Settings!$G$9-Settings!$F$9))))</f>
        <v/>
      </c>
      <c r="AA439" s="18" t="str">
        <f>IF(OR($B439="",J439=""),"",MAX(0,MIN(100,100*(Settings!$G$10-J439)/(Settings!$G$10-Settings!$F$10))))</f>
        <v/>
      </c>
      <c r="AB439" s="18" t="str">
        <f>IF(OR($B439="",K439=""),"",MAX(0,MIN(100,100*(Settings!$G$11-K439)/(Settings!$G$11-Settings!$F$11))))</f>
        <v/>
      </c>
      <c r="AC439" s="18" t="str">
        <f>IF(OR($B439="",U439=""),"",MAX(0,MIN(100,100*(Settings!$G$12-U439)/(Settings!$G$12-Settings!$F$12))))</f>
        <v/>
      </c>
      <c r="AD439" s="18" t="str">
        <f>IF(OR($B439="",V439=""),"",MAX(0,MIN(100,100*(Settings!$G$13-V439)/(Settings!$G$13-Settings!$F$13))))</f>
        <v/>
      </c>
      <c r="AE439" s="17" t="str">
        <f>IF($B439="","",IF((IF(ISNUMBER(W439),Settings!$H$6,0)+IF(ISNUMBER(X439),Settings!$H$7,0)+IF(ISNUMBER(Y439),Settings!$H$8,0)+IF(ISNUMBER(Z439),Settings!$H$9,0)+IF(ISNUMBER(AA439),Settings!$H$10,0)+IF(ISNUMBER(AB439),Settings!$H$11,0)+IF(ISNUMBER(AC439),Settings!$H$12,0)+IF(ISNUMBER(AD439),Settings!$H$13,0))=0,"",ROUND((IF(ISNUMBER(W439),W439*Settings!$H$6,0)+IF(ISNUMBER(X439),X439*Settings!$H$7,0)+IF(ISNUMBER(Y439),Y439*Settings!$H$8,0)+IF(ISNUMBER(Z439),Z439*Settings!$H$9,0)+IF(ISNUMBER(AA439),AA439*Settings!$H$10,0)+IF(ISNUMBER(AB439),AB439*Settings!$H$11,0)+IF(ISNUMBER(AC439),AC439*Settings!$H$12,0)+IF(ISNUMBER(AD439),AD439*Settings!$H$13,0))/(IF(ISNUMBER(W439),Settings!$H$6,0)+IF(ISNUMBER(X439),Settings!$H$7,0)+IF(ISNUMBER(Y439),Settings!$H$8,0)+IF(ISNUMBER(Z439),Settings!$H$9,0)+IF(ISNUMBER(AA439),Settings!$H$10,0)+IF(ISNUMBER(AB439),Settings!$H$11,0)+IF(ISNUMBER(AC439),Settings!$H$12,0)+IF(ISNUMBER(AD439),Settings!$H$13,0)),0)))</f>
        <v/>
      </c>
      <c r="AF439" s="16" t="str">
        <f>IF(AE439="","",IF(AE439&gt;=Settings!$D$18,"Green",IF(AE439&gt;=Settings!$D$19,"Amber","Red")))</f>
        <v/>
      </c>
      <c r="AG439" s="18" t="str">
        <f t="shared" si="47"/>
        <v/>
      </c>
      <c r="AH439" s="19" t="str">
        <f t="shared" si="48"/>
        <v/>
      </c>
      <c r="AI439" s="25"/>
    </row>
    <row r="440" spans="1:35" x14ac:dyDescent="0.2">
      <c r="A440" s="12"/>
      <c r="B440" s="30"/>
      <c r="C440" s="16" t="str">
        <f>IF($B440="","",IFERROR(INDEX(Settings!$D$24:$D$48,MATCH($B440,Settings!$C$24:$C$48,0)),""))</f>
        <v/>
      </c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20" t="str">
        <f t="shared" si="42"/>
        <v/>
      </c>
      <c r="S440" s="21" t="str">
        <f t="shared" si="43"/>
        <v/>
      </c>
      <c r="T440" s="21" t="str">
        <f t="shared" si="44"/>
        <v/>
      </c>
      <c r="U440" s="20" t="str">
        <f t="shared" si="45"/>
        <v/>
      </c>
      <c r="V440" s="20" t="str">
        <f t="shared" si="46"/>
        <v/>
      </c>
      <c r="W440" s="18" t="str">
        <f>IF(OR($B440="",E440=""),"",MAX(0,MIN(100,100*(Settings!$G$6-E440)/(Settings!$G$6-Settings!$F$6))))</f>
        <v/>
      </c>
      <c r="X440" s="18" t="str">
        <f>IF(OR($B440="",R440=""),"",MAX(0,MIN(100,100*(Settings!$G$7-R440)/(Settings!$G$7-Settings!$F$7))))</f>
        <v/>
      </c>
      <c r="Y440" s="18" t="str">
        <f>IF(OR($B440="",S440=""),"",MAX(0,MIN(100,100*(Settings!$G$8-S440)/(Settings!$G$8-Settings!$F$8))))</f>
        <v/>
      </c>
      <c r="Z440" s="18" t="str">
        <f>IF(OR($B440="",T440=""),"",MAX(0,MIN(100,100*(Settings!$G$9-T440)/(Settings!$G$9-Settings!$F$9))))</f>
        <v/>
      </c>
      <c r="AA440" s="18" t="str">
        <f>IF(OR($B440="",J440=""),"",MAX(0,MIN(100,100*(Settings!$G$10-J440)/(Settings!$G$10-Settings!$F$10))))</f>
        <v/>
      </c>
      <c r="AB440" s="18" t="str">
        <f>IF(OR($B440="",K440=""),"",MAX(0,MIN(100,100*(Settings!$G$11-K440)/(Settings!$G$11-Settings!$F$11))))</f>
        <v/>
      </c>
      <c r="AC440" s="18" t="str">
        <f>IF(OR($B440="",U440=""),"",MAX(0,MIN(100,100*(Settings!$G$12-U440)/(Settings!$G$12-Settings!$F$12))))</f>
        <v/>
      </c>
      <c r="AD440" s="18" t="str">
        <f>IF(OR($B440="",V440=""),"",MAX(0,MIN(100,100*(Settings!$G$13-V440)/(Settings!$G$13-Settings!$F$13))))</f>
        <v/>
      </c>
      <c r="AE440" s="17" t="str">
        <f>IF($B440="","",IF((IF(ISNUMBER(W440),Settings!$H$6,0)+IF(ISNUMBER(X440),Settings!$H$7,0)+IF(ISNUMBER(Y440),Settings!$H$8,0)+IF(ISNUMBER(Z440),Settings!$H$9,0)+IF(ISNUMBER(AA440),Settings!$H$10,0)+IF(ISNUMBER(AB440),Settings!$H$11,0)+IF(ISNUMBER(AC440),Settings!$H$12,0)+IF(ISNUMBER(AD440),Settings!$H$13,0))=0,"",ROUND((IF(ISNUMBER(W440),W440*Settings!$H$6,0)+IF(ISNUMBER(X440),X440*Settings!$H$7,0)+IF(ISNUMBER(Y440),Y440*Settings!$H$8,0)+IF(ISNUMBER(Z440),Z440*Settings!$H$9,0)+IF(ISNUMBER(AA440),AA440*Settings!$H$10,0)+IF(ISNUMBER(AB440),AB440*Settings!$H$11,0)+IF(ISNUMBER(AC440),AC440*Settings!$H$12,0)+IF(ISNUMBER(AD440),AD440*Settings!$H$13,0))/(IF(ISNUMBER(W440),Settings!$H$6,0)+IF(ISNUMBER(X440),Settings!$H$7,0)+IF(ISNUMBER(Y440),Settings!$H$8,0)+IF(ISNUMBER(Z440),Settings!$H$9,0)+IF(ISNUMBER(AA440),Settings!$H$10,0)+IF(ISNUMBER(AB440),Settings!$H$11,0)+IF(ISNUMBER(AC440),Settings!$H$12,0)+IF(ISNUMBER(AD440),Settings!$H$13,0)),0)))</f>
        <v/>
      </c>
      <c r="AF440" s="16" t="str">
        <f>IF(AE440="","",IF(AE440&gt;=Settings!$D$18,"Green",IF(AE440&gt;=Settings!$D$19,"Amber","Red")))</f>
        <v/>
      </c>
      <c r="AG440" s="18" t="str">
        <f t="shared" si="47"/>
        <v/>
      </c>
      <c r="AH440" s="19" t="str">
        <f t="shared" si="48"/>
        <v/>
      </c>
      <c r="AI440" s="25"/>
    </row>
    <row r="441" spans="1:35" x14ac:dyDescent="0.2">
      <c r="A441" s="12"/>
      <c r="B441" s="30"/>
      <c r="C441" s="16" t="str">
        <f>IF($B441="","",IFERROR(INDEX(Settings!$D$24:$D$48,MATCH($B441,Settings!$C$24:$C$48,0)),""))</f>
        <v/>
      </c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20" t="str">
        <f t="shared" si="42"/>
        <v/>
      </c>
      <c r="S441" s="21" t="str">
        <f t="shared" si="43"/>
        <v/>
      </c>
      <c r="T441" s="21" t="str">
        <f t="shared" si="44"/>
        <v/>
      </c>
      <c r="U441" s="20" t="str">
        <f t="shared" si="45"/>
        <v/>
      </c>
      <c r="V441" s="20" t="str">
        <f t="shared" si="46"/>
        <v/>
      </c>
      <c r="W441" s="18" t="str">
        <f>IF(OR($B441="",E441=""),"",MAX(0,MIN(100,100*(Settings!$G$6-E441)/(Settings!$G$6-Settings!$F$6))))</f>
        <v/>
      </c>
      <c r="X441" s="18" t="str">
        <f>IF(OR($B441="",R441=""),"",MAX(0,MIN(100,100*(Settings!$G$7-R441)/(Settings!$G$7-Settings!$F$7))))</f>
        <v/>
      </c>
      <c r="Y441" s="18" t="str">
        <f>IF(OR($B441="",S441=""),"",MAX(0,MIN(100,100*(Settings!$G$8-S441)/(Settings!$G$8-Settings!$F$8))))</f>
        <v/>
      </c>
      <c r="Z441" s="18" t="str">
        <f>IF(OR($B441="",T441=""),"",MAX(0,MIN(100,100*(Settings!$G$9-T441)/(Settings!$G$9-Settings!$F$9))))</f>
        <v/>
      </c>
      <c r="AA441" s="18" t="str">
        <f>IF(OR($B441="",J441=""),"",MAX(0,MIN(100,100*(Settings!$G$10-J441)/(Settings!$G$10-Settings!$F$10))))</f>
        <v/>
      </c>
      <c r="AB441" s="18" t="str">
        <f>IF(OR($B441="",K441=""),"",MAX(0,MIN(100,100*(Settings!$G$11-K441)/(Settings!$G$11-Settings!$F$11))))</f>
        <v/>
      </c>
      <c r="AC441" s="18" t="str">
        <f>IF(OR($B441="",U441=""),"",MAX(0,MIN(100,100*(Settings!$G$12-U441)/(Settings!$G$12-Settings!$F$12))))</f>
        <v/>
      </c>
      <c r="AD441" s="18" t="str">
        <f>IF(OR($B441="",V441=""),"",MAX(0,MIN(100,100*(Settings!$G$13-V441)/(Settings!$G$13-Settings!$F$13))))</f>
        <v/>
      </c>
      <c r="AE441" s="17" t="str">
        <f>IF($B441="","",IF((IF(ISNUMBER(W441),Settings!$H$6,0)+IF(ISNUMBER(X441),Settings!$H$7,0)+IF(ISNUMBER(Y441),Settings!$H$8,0)+IF(ISNUMBER(Z441),Settings!$H$9,0)+IF(ISNUMBER(AA441),Settings!$H$10,0)+IF(ISNUMBER(AB441),Settings!$H$11,0)+IF(ISNUMBER(AC441),Settings!$H$12,0)+IF(ISNUMBER(AD441),Settings!$H$13,0))=0,"",ROUND((IF(ISNUMBER(W441),W441*Settings!$H$6,0)+IF(ISNUMBER(X441),X441*Settings!$H$7,0)+IF(ISNUMBER(Y441),Y441*Settings!$H$8,0)+IF(ISNUMBER(Z441),Z441*Settings!$H$9,0)+IF(ISNUMBER(AA441),AA441*Settings!$H$10,0)+IF(ISNUMBER(AB441),AB441*Settings!$H$11,0)+IF(ISNUMBER(AC441),AC441*Settings!$H$12,0)+IF(ISNUMBER(AD441),AD441*Settings!$H$13,0))/(IF(ISNUMBER(W441),Settings!$H$6,0)+IF(ISNUMBER(X441),Settings!$H$7,0)+IF(ISNUMBER(Y441),Settings!$H$8,0)+IF(ISNUMBER(Z441),Settings!$H$9,0)+IF(ISNUMBER(AA441),Settings!$H$10,0)+IF(ISNUMBER(AB441),Settings!$H$11,0)+IF(ISNUMBER(AC441),Settings!$H$12,0)+IF(ISNUMBER(AD441),Settings!$H$13,0)),0)))</f>
        <v/>
      </c>
      <c r="AF441" s="16" t="str">
        <f>IF(AE441="","",IF(AE441&gt;=Settings!$D$18,"Green",IF(AE441&gt;=Settings!$D$19,"Amber","Red")))</f>
        <v/>
      </c>
      <c r="AG441" s="18" t="str">
        <f t="shared" si="47"/>
        <v/>
      </c>
      <c r="AH441" s="19" t="str">
        <f t="shared" si="48"/>
        <v/>
      </c>
      <c r="AI441" s="25"/>
    </row>
    <row r="442" spans="1:35" x14ac:dyDescent="0.2">
      <c r="A442" s="12"/>
      <c r="B442" s="30"/>
      <c r="C442" s="16" t="str">
        <f>IF($B442="","",IFERROR(INDEX(Settings!$D$24:$D$48,MATCH($B442,Settings!$C$24:$C$48,0)),""))</f>
        <v/>
      </c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20" t="str">
        <f t="shared" si="42"/>
        <v/>
      </c>
      <c r="S442" s="21" t="str">
        <f t="shared" si="43"/>
        <v/>
      </c>
      <c r="T442" s="21" t="str">
        <f t="shared" si="44"/>
        <v/>
      </c>
      <c r="U442" s="20" t="str">
        <f t="shared" si="45"/>
        <v/>
      </c>
      <c r="V442" s="20" t="str">
        <f t="shared" si="46"/>
        <v/>
      </c>
      <c r="W442" s="18" t="str">
        <f>IF(OR($B442="",E442=""),"",MAX(0,MIN(100,100*(Settings!$G$6-E442)/(Settings!$G$6-Settings!$F$6))))</f>
        <v/>
      </c>
      <c r="X442" s="18" t="str">
        <f>IF(OR($B442="",R442=""),"",MAX(0,MIN(100,100*(Settings!$G$7-R442)/(Settings!$G$7-Settings!$F$7))))</f>
        <v/>
      </c>
      <c r="Y442" s="18" t="str">
        <f>IF(OR($B442="",S442=""),"",MAX(0,MIN(100,100*(Settings!$G$8-S442)/(Settings!$G$8-Settings!$F$8))))</f>
        <v/>
      </c>
      <c r="Z442" s="18" t="str">
        <f>IF(OR($B442="",T442=""),"",MAX(0,MIN(100,100*(Settings!$G$9-T442)/(Settings!$G$9-Settings!$F$9))))</f>
        <v/>
      </c>
      <c r="AA442" s="18" t="str">
        <f>IF(OR($B442="",J442=""),"",MAX(0,MIN(100,100*(Settings!$G$10-J442)/(Settings!$G$10-Settings!$F$10))))</f>
        <v/>
      </c>
      <c r="AB442" s="18" t="str">
        <f>IF(OR($B442="",K442=""),"",MAX(0,MIN(100,100*(Settings!$G$11-K442)/(Settings!$G$11-Settings!$F$11))))</f>
        <v/>
      </c>
      <c r="AC442" s="18" t="str">
        <f>IF(OR($B442="",U442=""),"",MAX(0,MIN(100,100*(Settings!$G$12-U442)/(Settings!$G$12-Settings!$F$12))))</f>
        <v/>
      </c>
      <c r="AD442" s="18" t="str">
        <f>IF(OR($B442="",V442=""),"",MAX(0,MIN(100,100*(Settings!$G$13-V442)/(Settings!$G$13-Settings!$F$13))))</f>
        <v/>
      </c>
      <c r="AE442" s="17" t="str">
        <f>IF($B442="","",IF((IF(ISNUMBER(W442),Settings!$H$6,0)+IF(ISNUMBER(X442),Settings!$H$7,0)+IF(ISNUMBER(Y442),Settings!$H$8,0)+IF(ISNUMBER(Z442),Settings!$H$9,0)+IF(ISNUMBER(AA442),Settings!$H$10,0)+IF(ISNUMBER(AB442),Settings!$H$11,0)+IF(ISNUMBER(AC442),Settings!$H$12,0)+IF(ISNUMBER(AD442),Settings!$H$13,0))=0,"",ROUND((IF(ISNUMBER(W442),W442*Settings!$H$6,0)+IF(ISNUMBER(X442),X442*Settings!$H$7,0)+IF(ISNUMBER(Y442),Y442*Settings!$H$8,0)+IF(ISNUMBER(Z442),Z442*Settings!$H$9,0)+IF(ISNUMBER(AA442),AA442*Settings!$H$10,0)+IF(ISNUMBER(AB442),AB442*Settings!$H$11,0)+IF(ISNUMBER(AC442),AC442*Settings!$H$12,0)+IF(ISNUMBER(AD442),AD442*Settings!$H$13,0))/(IF(ISNUMBER(W442),Settings!$H$6,0)+IF(ISNUMBER(X442),Settings!$H$7,0)+IF(ISNUMBER(Y442),Settings!$H$8,0)+IF(ISNUMBER(Z442),Settings!$H$9,0)+IF(ISNUMBER(AA442),Settings!$H$10,0)+IF(ISNUMBER(AB442),Settings!$H$11,0)+IF(ISNUMBER(AC442),Settings!$H$12,0)+IF(ISNUMBER(AD442),Settings!$H$13,0)),0)))</f>
        <v/>
      </c>
      <c r="AF442" s="16" t="str">
        <f>IF(AE442="","",IF(AE442&gt;=Settings!$D$18,"Green",IF(AE442&gt;=Settings!$D$19,"Amber","Red")))</f>
        <v/>
      </c>
      <c r="AG442" s="18" t="str">
        <f t="shared" si="47"/>
        <v/>
      </c>
      <c r="AH442" s="19" t="str">
        <f t="shared" si="48"/>
        <v/>
      </c>
      <c r="AI442" s="25"/>
    </row>
    <row r="443" spans="1:35" x14ac:dyDescent="0.2">
      <c r="A443" s="12"/>
      <c r="B443" s="30"/>
      <c r="C443" s="16" t="str">
        <f>IF($B443="","",IFERROR(INDEX(Settings!$D$24:$D$48,MATCH($B443,Settings!$C$24:$C$48,0)),""))</f>
        <v/>
      </c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20" t="str">
        <f t="shared" si="42"/>
        <v/>
      </c>
      <c r="S443" s="21" t="str">
        <f t="shared" si="43"/>
        <v/>
      </c>
      <c r="T443" s="21" t="str">
        <f t="shared" si="44"/>
        <v/>
      </c>
      <c r="U443" s="20" t="str">
        <f t="shared" si="45"/>
        <v/>
      </c>
      <c r="V443" s="20" t="str">
        <f t="shared" si="46"/>
        <v/>
      </c>
      <c r="W443" s="18" t="str">
        <f>IF(OR($B443="",E443=""),"",MAX(0,MIN(100,100*(Settings!$G$6-E443)/(Settings!$G$6-Settings!$F$6))))</f>
        <v/>
      </c>
      <c r="X443" s="18" t="str">
        <f>IF(OR($B443="",R443=""),"",MAX(0,MIN(100,100*(Settings!$G$7-R443)/(Settings!$G$7-Settings!$F$7))))</f>
        <v/>
      </c>
      <c r="Y443" s="18" t="str">
        <f>IF(OR($B443="",S443=""),"",MAX(0,MIN(100,100*(Settings!$G$8-S443)/(Settings!$G$8-Settings!$F$8))))</f>
        <v/>
      </c>
      <c r="Z443" s="18" t="str">
        <f>IF(OR($B443="",T443=""),"",MAX(0,MIN(100,100*(Settings!$G$9-T443)/(Settings!$G$9-Settings!$F$9))))</f>
        <v/>
      </c>
      <c r="AA443" s="18" t="str">
        <f>IF(OR($B443="",J443=""),"",MAX(0,MIN(100,100*(Settings!$G$10-J443)/(Settings!$G$10-Settings!$F$10))))</f>
        <v/>
      </c>
      <c r="AB443" s="18" t="str">
        <f>IF(OR($B443="",K443=""),"",MAX(0,MIN(100,100*(Settings!$G$11-K443)/(Settings!$G$11-Settings!$F$11))))</f>
        <v/>
      </c>
      <c r="AC443" s="18" t="str">
        <f>IF(OR($B443="",U443=""),"",MAX(0,MIN(100,100*(Settings!$G$12-U443)/(Settings!$G$12-Settings!$F$12))))</f>
        <v/>
      </c>
      <c r="AD443" s="18" t="str">
        <f>IF(OR($B443="",V443=""),"",MAX(0,MIN(100,100*(Settings!$G$13-V443)/(Settings!$G$13-Settings!$F$13))))</f>
        <v/>
      </c>
      <c r="AE443" s="17" t="str">
        <f>IF($B443="","",IF((IF(ISNUMBER(W443),Settings!$H$6,0)+IF(ISNUMBER(X443),Settings!$H$7,0)+IF(ISNUMBER(Y443),Settings!$H$8,0)+IF(ISNUMBER(Z443),Settings!$H$9,0)+IF(ISNUMBER(AA443),Settings!$H$10,0)+IF(ISNUMBER(AB443),Settings!$H$11,0)+IF(ISNUMBER(AC443),Settings!$H$12,0)+IF(ISNUMBER(AD443),Settings!$H$13,0))=0,"",ROUND((IF(ISNUMBER(W443),W443*Settings!$H$6,0)+IF(ISNUMBER(X443),X443*Settings!$H$7,0)+IF(ISNUMBER(Y443),Y443*Settings!$H$8,0)+IF(ISNUMBER(Z443),Z443*Settings!$H$9,0)+IF(ISNUMBER(AA443),AA443*Settings!$H$10,0)+IF(ISNUMBER(AB443),AB443*Settings!$H$11,0)+IF(ISNUMBER(AC443),AC443*Settings!$H$12,0)+IF(ISNUMBER(AD443),AD443*Settings!$H$13,0))/(IF(ISNUMBER(W443),Settings!$H$6,0)+IF(ISNUMBER(X443),Settings!$H$7,0)+IF(ISNUMBER(Y443),Settings!$H$8,0)+IF(ISNUMBER(Z443),Settings!$H$9,0)+IF(ISNUMBER(AA443),Settings!$H$10,0)+IF(ISNUMBER(AB443),Settings!$H$11,0)+IF(ISNUMBER(AC443),Settings!$H$12,0)+IF(ISNUMBER(AD443),Settings!$H$13,0)),0)))</f>
        <v/>
      </c>
      <c r="AF443" s="16" t="str">
        <f>IF(AE443="","",IF(AE443&gt;=Settings!$D$18,"Green",IF(AE443&gt;=Settings!$D$19,"Amber","Red")))</f>
        <v/>
      </c>
      <c r="AG443" s="18" t="str">
        <f t="shared" si="47"/>
        <v/>
      </c>
      <c r="AH443" s="19" t="str">
        <f t="shared" si="48"/>
        <v/>
      </c>
      <c r="AI443" s="25"/>
    </row>
    <row r="444" spans="1:35" x14ac:dyDescent="0.2">
      <c r="A444" s="12"/>
      <c r="B444" s="30"/>
      <c r="C444" s="16" t="str">
        <f>IF($B444="","",IFERROR(INDEX(Settings!$D$24:$D$48,MATCH($B444,Settings!$C$24:$C$48,0)),""))</f>
        <v/>
      </c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20" t="str">
        <f t="shared" si="42"/>
        <v/>
      </c>
      <c r="S444" s="21" t="str">
        <f t="shared" si="43"/>
        <v/>
      </c>
      <c r="T444" s="21" t="str">
        <f t="shared" si="44"/>
        <v/>
      </c>
      <c r="U444" s="20" t="str">
        <f t="shared" si="45"/>
        <v/>
      </c>
      <c r="V444" s="20" t="str">
        <f t="shared" si="46"/>
        <v/>
      </c>
      <c r="W444" s="18" t="str">
        <f>IF(OR($B444="",E444=""),"",MAX(0,MIN(100,100*(Settings!$G$6-E444)/(Settings!$G$6-Settings!$F$6))))</f>
        <v/>
      </c>
      <c r="X444" s="18" t="str">
        <f>IF(OR($B444="",R444=""),"",MAX(0,MIN(100,100*(Settings!$G$7-R444)/(Settings!$G$7-Settings!$F$7))))</f>
        <v/>
      </c>
      <c r="Y444" s="18" t="str">
        <f>IF(OR($B444="",S444=""),"",MAX(0,MIN(100,100*(Settings!$G$8-S444)/(Settings!$G$8-Settings!$F$8))))</f>
        <v/>
      </c>
      <c r="Z444" s="18" t="str">
        <f>IF(OR($B444="",T444=""),"",MAX(0,MIN(100,100*(Settings!$G$9-T444)/(Settings!$G$9-Settings!$F$9))))</f>
        <v/>
      </c>
      <c r="AA444" s="18" t="str">
        <f>IF(OR($B444="",J444=""),"",MAX(0,MIN(100,100*(Settings!$G$10-J444)/(Settings!$G$10-Settings!$F$10))))</f>
        <v/>
      </c>
      <c r="AB444" s="18" t="str">
        <f>IF(OR($B444="",K444=""),"",MAX(0,MIN(100,100*(Settings!$G$11-K444)/(Settings!$G$11-Settings!$F$11))))</f>
        <v/>
      </c>
      <c r="AC444" s="18" t="str">
        <f>IF(OR($B444="",U444=""),"",MAX(0,MIN(100,100*(Settings!$G$12-U444)/(Settings!$G$12-Settings!$F$12))))</f>
        <v/>
      </c>
      <c r="AD444" s="18" t="str">
        <f>IF(OR($B444="",V444=""),"",MAX(0,MIN(100,100*(Settings!$G$13-V444)/(Settings!$G$13-Settings!$F$13))))</f>
        <v/>
      </c>
      <c r="AE444" s="17" t="str">
        <f>IF($B444="","",IF((IF(ISNUMBER(W444),Settings!$H$6,0)+IF(ISNUMBER(X444),Settings!$H$7,0)+IF(ISNUMBER(Y444),Settings!$H$8,0)+IF(ISNUMBER(Z444),Settings!$H$9,0)+IF(ISNUMBER(AA444),Settings!$H$10,0)+IF(ISNUMBER(AB444),Settings!$H$11,0)+IF(ISNUMBER(AC444),Settings!$H$12,0)+IF(ISNUMBER(AD444),Settings!$H$13,0))=0,"",ROUND((IF(ISNUMBER(W444),W444*Settings!$H$6,0)+IF(ISNUMBER(X444),X444*Settings!$H$7,0)+IF(ISNUMBER(Y444),Y444*Settings!$H$8,0)+IF(ISNUMBER(Z444),Z444*Settings!$H$9,0)+IF(ISNUMBER(AA444),AA444*Settings!$H$10,0)+IF(ISNUMBER(AB444),AB444*Settings!$H$11,0)+IF(ISNUMBER(AC444),AC444*Settings!$H$12,0)+IF(ISNUMBER(AD444),AD444*Settings!$H$13,0))/(IF(ISNUMBER(W444),Settings!$H$6,0)+IF(ISNUMBER(X444),Settings!$H$7,0)+IF(ISNUMBER(Y444),Settings!$H$8,0)+IF(ISNUMBER(Z444),Settings!$H$9,0)+IF(ISNUMBER(AA444),Settings!$H$10,0)+IF(ISNUMBER(AB444),Settings!$H$11,0)+IF(ISNUMBER(AC444),Settings!$H$12,0)+IF(ISNUMBER(AD444),Settings!$H$13,0)),0)))</f>
        <v/>
      </c>
      <c r="AF444" s="16" t="str">
        <f>IF(AE444="","",IF(AE444&gt;=Settings!$D$18,"Green",IF(AE444&gt;=Settings!$D$19,"Amber","Red")))</f>
        <v/>
      </c>
      <c r="AG444" s="18" t="str">
        <f t="shared" si="47"/>
        <v/>
      </c>
      <c r="AH444" s="19" t="str">
        <f t="shared" si="48"/>
        <v/>
      </c>
      <c r="AI444" s="25"/>
    </row>
    <row r="445" spans="1:35" x14ac:dyDescent="0.2">
      <c r="A445" s="12"/>
      <c r="B445" s="30"/>
      <c r="C445" s="16" t="str">
        <f>IF($B445="","",IFERROR(INDEX(Settings!$D$24:$D$48,MATCH($B445,Settings!$C$24:$C$48,0)),""))</f>
        <v/>
      </c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20" t="str">
        <f t="shared" si="42"/>
        <v/>
      </c>
      <c r="S445" s="21" t="str">
        <f t="shared" si="43"/>
        <v/>
      </c>
      <c r="T445" s="21" t="str">
        <f t="shared" si="44"/>
        <v/>
      </c>
      <c r="U445" s="20" t="str">
        <f t="shared" si="45"/>
        <v/>
      </c>
      <c r="V445" s="20" t="str">
        <f t="shared" si="46"/>
        <v/>
      </c>
      <c r="W445" s="18" t="str">
        <f>IF(OR($B445="",E445=""),"",MAX(0,MIN(100,100*(Settings!$G$6-E445)/(Settings!$G$6-Settings!$F$6))))</f>
        <v/>
      </c>
      <c r="X445" s="18" t="str">
        <f>IF(OR($B445="",R445=""),"",MAX(0,MIN(100,100*(Settings!$G$7-R445)/(Settings!$G$7-Settings!$F$7))))</f>
        <v/>
      </c>
      <c r="Y445" s="18" t="str">
        <f>IF(OR($B445="",S445=""),"",MAX(0,MIN(100,100*(Settings!$G$8-S445)/(Settings!$G$8-Settings!$F$8))))</f>
        <v/>
      </c>
      <c r="Z445" s="18" t="str">
        <f>IF(OR($B445="",T445=""),"",MAX(0,MIN(100,100*(Settings!$G$9-T445)/(Settings!$G$9-Settings!$F$9))))</f>
        <v/>
      </c>
      <c r="AA445" s="18" t="str">
        <f>IF(OR($B445="",J445=""),"",MAX(0,MIN(100,100*(Settings!$G$10-J445)/(Settings!$G$10-Settings!$F$10))))</f>
        <v/>
      </c>
      <c r="AB445" s="18" t="str">
        <f>IF(OR($B445="",K445=""),"",MAX(0,MIN(100,100*(Settings!$G$11-K445)/(Settings!$G$11-Settings!$F$11))))</f>
        <v/>
      </c>
      <c r="AC445" s="18" t="str">
        <f>IF(OR($B445="",U445=""),"",MAX(0,MIN(100,100*(Settings!$G$12-U445)/(Settings!$G$12-Settings!$F$12))))</f>
        <v/>
      </c>
      <c r="AD445" s="18" t="str">
        <f>IF(OR($B445="",V445=""),"",MAX(0,MIN(100,100*(Settings!$G$13-V445)/(Settings!$G$13-Settings!$F$13))))</f>
        <v/>
      </c>
      <c r="AE445" s="17" t="str">
        <f>IF($B445="","",IF((IF(ISNUMBER(W445),Settings!$H$6,0)+IF(ISNUMBER(X445),Settings!$H$7,0)+IF(ISNUMBER(Y445),Settings!$H$8,0)+IF(ISNUMBER(Z445),Settings!$H$9,0)+IF(ISNUMBER(AA445),Settings!$H$10,0)+IF(ISNUMBER(AB445),Settings!$H$11,0)+IF(ISNUMBER(AC445),Settings!$H$12,0)+IF(ISNUMBER(AD445),Settings!$H$13,0))=0,"",ROUND((IF(ISNUMBER(W445),W445*Settings!$H$6,0)+IF(ISNUMBER(X445),X445*Settings!$H$7,0)+IF(ISNUMBER(Y445),Y445*Settings!$H$8,0)+IF(ISNUMBER(Z445),Z445*Settings!$H$9,0)+IF(ISNUMBER(AA445),AA445*Settings!$H$10,0)+IF(ISNUMBER(AB445),AB445*Settings!$H$11,0)+IF(ISNUMBER(AC445),AC445*Settings!$H$12,0)+IF(ISNUMBER(AD445),AD445*Settings!$H$13,0))/(IF(ISNUMBER(W445),Settings!$H$6,0)+IF(ISNUMBER(X445),Settings!$H$7,0)+IF(ISNUMBER(Y445),Settings!$H$8,0)+IF(ISNUMBER(Z445),Settings!$H$9,0)+IF(ISNUMBER(AA445),Settings!$H$10,0)+IF(ISNUMBER(AB445),Settings!$H$11,0)+IF(ISNUMBER(AC445),Settings!$H$12,0)+IF(ISNUMBER(AD445),Settings!$H$13,0)),0)))</f>
        <v/>
      </c>
      <c r="AF445" s="16" t="str">
        <f>IF(AE445="","",IF(AE445&gt;=Settings!$D$18,"Green",IF(AE445&gt;=Settings!$D$19,"Amber","Red")))</f>
        <v/>
      </c>
      <c r="AG445" s="18" t="str">
        <f t="shared" si="47"/>
        <v/>
      </c>
      <c r="AH445" s="19" t="str">
        <f t="shared" si="48"/>
        <v/>
      </c>
      <c r="AI445" s="25"/>
    </row>
    <row r="446" spans="1:35" x14ac:dyDescent="0.2">
      <c r="A446" s="12"/>
      <c r="B446" s="30"/>
      <c r="C446" s="16" t="str">
        <f>IF($B446="","",IFERROR(INDEX(Settings!$D$24:$D$48,MATCH($B446,Settings!$C$24:$C$48,0)),""))</f>
        <v/>
      </c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20" t="str">
        <f t="shared" si="42"/>
        <v/>
      </c>
      <c r="S446" s="21" t="str">
        <f t="shared" si="43"/>
        <v/>
      </c>
      <c r="T446" s="21" t="str">
        <f t="shared" si="44"/>
        <v/>
      </c>
      <c r="U446" s="20" t="str">
        <f t="shared" si="45"/>
        <v/>
      </c>
      <c r="V446" s="20" t="str">
        <f t="shared" si="46"/>
        <v/>
      </c>
      <c r="W446" s="18" t="str">
        <f>IF(OR($B446="",E446=""),"",MAX(0,MIN(100,100*(Settings!$G$6-E446)/(Settings!$G$6-Settings!$F$6))))</f>
        <v/>
      </c>
      <c r="X446" s="18" t="str">
        <f>IF(OR($B446="",R446=""),"",MAX(0,MIN(100,100*(Settings!$G$7-R446)/(Settings!$G$7-Settings!$F$7))))</f>
        <v/>
      </c>
      <c r="Y446" s="18" t="str">
        <f>IF(OR($B446="",S446=""),"",MAX(0,MIN(100,100*(Settings!$G$8-S446)/(Settings!$G$8-Settings!$F$8))))</f>
        <v/>
      </c>
      <c r="Z446" s="18" t="str">
        <f>IF(OR($B446="",T446=""),"",MAX(0,MIN(100,100*(Settings!$G$9-T446)/(Settings!$G$9-Settings!$F$9))))</f>
        <v/>
      </c>
      <c r="AA446" s="18" t="str">
        <f>IF(OR($B446="",J446=""),"",MAX(0,MIN(100,100*(Settings!$G$10-J446)/(Settings!$G$10-Settings!$F$10))))</f>
        <v/>
      </c>
      <c r="AB446" s="18" t="str">
        <f>IF(OR($B446="",K446=""),"",MAX(0,MIN(100,100*(Settings!$G$11-K446)/(Settings!$G$11-Settings!$F$11))))</f>
        <v/>
      </c>
      <c r="AC446" s="18" t="str">
        <f>IF(OR($B446="",U446=""),"",MAX(0,MIN(100,100*(Settings!$G$12-U446)/(Settings!$G$12-Settings!$F$12))))</f>
        <v/>
      </c>
      <c r="AD446" s="18" t="str">
        <f>IF(OR($B446="",V446=""),"",MAX(0,MIN(100,100*(Settings!$G$13-V446)/(Settings!$G$13-Settings!$F$13))))</f>
        <v/>
      </c>
      <c r="AE446" s="17" t="str">
        <f>IF($B446="","",IF((IF(ISNUMBER(W446),Settings!$H$6,0)+IF(ISNUMBER(X446),Settings!$H$7,0)+IF(ISNUMBER(Y446),Settings!$H$8,0)+IF(ISNUMBER(Z446),Settings!$H$9,0)+IF(ISNUMBER(AA446),Settings!$H$10,0)+IF(ISNUMBER(AB446),Settings!$H$11,0)+IF(ISNUMBER(AC446),Settings!$H$12,0)+IF(ISNUMBER(AD446),Settings!$H$13,0))=0,"",ROUND((IF(ISNUMBER(W446),W446*Settings!$H$6,0)+IF(ISNUMBER(X446),X446*Settings!$H$7,0)+IF(ISNUMBER(Y446),Y446*Settings!$H$8,0)+IF(ISNUMBER(Z446),Z446*Settings!$H$9,0)+IF(ISNUMBER(AA446),AA446*Settings!$H$10,0)+IF(ISNUMBER(AB446),AB446*Settings!$H$11,0)+IF(ISNUMBER(AC446),AC446*Settings!$H$12,0)+IF(ISNUMBER(AD446),AD446*Settings!$H$13,0))/(IF(ISNUMBER(W446),Settings!$H$6,0)+IF(ISNUMBER(X446),Settings!$H$7,0)+IF(ISNUMBER(Y446),Settings!$H$8,0)+IF(ISNUMBER(Z446),Settings!$H$9,0)+IF(ISNUMBER(AA446),Settings!$H$10,0)+IF(ISNUMBER(AB446),Settings!$H$11,0)+IF(ISNUMBER(AC446),Settings!$H$12,0)+IF(ISNUMBER(AD446),Settings!$H$13,0)),0)))</f>
        <v/>
      </c>
      <c r="AF446" s="16" t="str">
        <f>IF(AE446="","",IF(AE446&gt;=Settings!$D$18,"Green",IF(AE446&gt;=Settings!$D$19,"Amber","Red")))</f>
        <v/>
      </c>
      <c r="AG446" s="18" t="str">
        <f t="shared" si="47"/>
        <v/>
      </c>
      <c r="AH446" s="19" t="str">
        <f t="shared" si="48"/>
        <v/>
      </c>
      <c r="AI446" s="25"/>
    </row>
    <row r="447" spans="1:35" x14ac:dyDescent="0.2">
      <c r="A447" s="12"/>
      <c r="B447" s="30"/>
      <c r="C447" s="16" t="str">
        <f>IF($B447="","",IFERROR(INDEX(Settings!$D$24:$D$48,MATCH($B447,Settings!$C$24:$C$48,0)),""))</f>
        <v/>
      </c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20" t="str">
        <f t="shared" si="42"/>
        <v/>
      </c>
      <c r="S447" s="21" t="str">
        <f t="shared" si="43"/>
        <v/>
      </c>
      <c r="T447" s="21" t="str">
        <f t="shared" si="44"/>
        <v/>
      </c>
      <c r="U447" s="20" t="str">
        <f t="shared" si="45"/>
        <v/>
      </c>
      <c r="V447" s="20" t="str">
        <f t="shared" si="46"/>
        <v/>
      </c>
      <c r="W447" s="18" t="str">
        <f>IF(OR($B447="",E447=""),"",MAX(0,MIN(100,100*(Settings!$G$6-E447)/(Settings!$G$6-Settings!$F$6))))</f>
        <v/>
      </c>
      <c r="X447" s="18" t="str">
        <f>IF(OR($B447="",R447=""),"",MAX(0,MIN(100,100*(Settings!$G$7-R447)/(Settings!$G$7-Settings!$F$7))))</f>
        <v/>
      </c>
      <c r="Y447" s="18" t="str">
        <f>IF(OR($B447="",S447=""),"",MAX(0,MIN(100,100*(Settings!$G$8-S447)/(Settings!$G$8-Settings!$F$8))))</f>
        <v/>
      </c>
      <c r="Z447" s="18" t="str">
        <f>IF(OR($B447="",T447=""),"",MAX(0,MIN(100,100*(Settings!$G$9-T447)/(Settings!$G$9-Settings!$F$9))))</f>
        <v/>
      </c>
      <c r="AA447" s="18" t="str">
        <f>IF(OR($B447="",J447=""),"",MAX(0,MIN(100,100*(Settings!$G$10-J447)/(Settings!$G$10-Settings!$F$10))))</f>
        <v/>
      </c>
      <c r="AB447" s="18" t="str">
        <f>IF(OR($B447="",K447=""),"",MAX(0,MIN(100,100*(Settings!$G$11-K447)/(Settings!$G$11-Settings!$F$11))))</f>
        <v/>
      </c>
      <c r="AC447" s="18" t="str">
        <f>IF(OR($B447="",U447=""),"",MAX(0,MIN(100,100*(Settings!$G$12-U447)/(Settings!$G$12-Settings!$F$12))))</f>
        <v/>
      </c>
      <c r="AD447" s="18" t="str">
        <f>IF(OR($B447="",V447=""),"",MAX(0,MIN(100,100*(Settings!$G$13-V447)/(Settings!$G$13-Settings!$F$13))))</f>
        <v/>
      </c>
      <c r="AE447" s="17" t="str">
        <f>IF($B447="","",IF((IF(ISNUMBER(W447),Settings!$H$6,0)+IF(ISNUMBER(X447),Settings!$H$7,0)+IF(ISNUMBER(Y447),Settings!$H$8,0)+IF(ISNUMBER(Z447),Settings!$H$9,0)+IF(ISNUMBER(AA447),Settings!$H$10,0)+IF(ISNUMBER(AB447),Settings!$H$11,0)+IF(ISNUMBER(AC447),Settings!$H$12,0)+IF(ISNUMBER(AD447),Settings!$H$13,0))=0,"",ROUND((IF(ISNUMBER(W447),W447*Settings!$H$6,0)+IF(ISNUMBER(X447),X447*Settings!$H$7,0)+IF(ISNUMBER(Y447),Y447*Settings!$H$8,0)+IF(ISNUMBER(Z447),Z447*Settings!$H$9,0)+IF(ISNUMBER(AA447),AA447*Settings!$H$10,0)+IF(ISNUMBER(AB447),AB447*Settings!$H$11,0)+IF(ISNUMBER(AC447),AC447*Settings!$H$12,0)+IF(ISNUMBER(AD447),AD447*Settings!$H$13,0))/(IF(ISNUMBER(W447),Settings!$H$6,0)+IF(ISNUMBER(X447),Settings!$H$7,0)+IF(ISNUMBER(Y447),Settings!$H$8,0)+IF(ISNUMBER(Z447),Settings!$H$9,0)+IF(ISNUMBER(AA447),Settings!$H$10,0)+IF(ISNUMBER(AB447),Settings!$H$11,0)+IF(ISNUMBER(AC447),Settings!$H$12,0)+IF(ISNUMBER(AD447),Settings!$H$13,0)),0)))</f>
        <v/>
      </c>
      <c r="AF447" s="16" t="str">
        <f>IF(AE447="","",IF(AE447&gt;=Settings!$D$18,"Green",IF(AE447&gt;=Settings!$D$19,"Amber","Red")))</f>
        <v/>
      </c>
      <c r="AG447" s="18" t="str">
        <f t="shared" si="47"/>
        <v/>
      </c>
      <c r="AH447" s="19" t="str">
        <f t="shared" si="48"/>
        <v/>
      </c>
      <c r="AI447" s="25"/>
    </row>
    <row r="448" spans="1:35" x14ac:dyDescent="0.2">
      <c r="A448" s="12"/>
      <c r="B448" s="30"/>
      <c r="C448" s="16" t="str">
        <f>IF($B448="","",IFERROR(INDEX(Settings!$D$24:$D$48,MATCH($B448,Settings!$C$24:$C$48,0)),""))</f>
        <v/>
      </c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20" t="str">
        <f t="shared" si="42"/>
        <v/>
      </c>
      <c r="S448" s="21" t="str">
        <f t="shared" si="43"/>
        <v/>
      </c>
      <c r="T448" s="21" t="str">
        <f t="shared" si="44"/>
        <v/>
      </c>
      <c r="U448" s="20" t="str">
        <f t="shared" si="45"/>
        <v/>
      </c>
      <c r="V448" s="20" t="str">
        <f t="shared" si="46"/>
        <v/>
      </c>
      <c r="W448" s="18" t="str">
        <f>IF(OR($B448="",E448=""),"",MAX(0,MIN(100,100*(Settings!$G$6-E448)/(Settings!$G$6-Settings!$F$6))))</f>
        <v/>
      </c>
      <c r="X448" s="18" t="str">
        <f>IF(OR($B448="",R448=""),"",MAX(0,MIN(100,100*(Settings!$G$7-R448)/(Settings!$G$7-Settings!$F$7))))</f>
        <v/>
      </c>
      <c r="Y448" s="18" t="str">
        <f>IF(OR($B448="",S448=""),"",MAX(0,MIN(100,100*(Settings!$G$8-S448)/(Settings!$G$8-Settings!$F$8))))</f>
        <v/>
      </c>
      <c r="Z448" s="18" t="str">
        <f>IF(OR($B448="",T448=""),"",MAX(0,MIN(100,100*(Settings!$G$9-T448)/(Settings!$G$9-Settings!$F$9))))</f>
        <v/>
      </c>
      <c r="AA448" s="18" t="str">
        <f>IF(OR($B448="",J448=""),"",MAX(0,MIN(100,100*(Settings!$G$10-J448)/(Settings!$G$10-Settings!$F$10))))</f>
        <v/>
      </c>
      <c r="AB448" s="18" t="str">
        <f>IF(OR($B448="",K448=""),"",MAX(0,MIN(100,100*(Settings!$G$11-K448)/(Settings!$G$11-Settings!$F$11))))</f>
        <v/>
      </c>
      <c r="AC448" s="18" t="str">
        <f>IF(OR($B448="",U448=""),"",MAX(0,MIN(100,100*(Settings!$G$12-U448)/(Settings!$G$12-Settings!$F$12))))</f>
        <v/>
      </c>
      <c r="AD448" s="18" t="str">
        <f>IF(OR($B448="",V448=""),"",MAX(0,MIN(100,100*(Settings!$G$13-V448)/(Settings!$G$13-Settings!$F$13))))</f>
        <v/>
      </c>
      <c r="AE448" s="17" t="str">
        <f>IF($B448="","",IF((IF(ISNUMBER(W448),Settings!$H$6,0)+IF(ISNUMBER(X448),Settings!$H$7,0)+IF(ISNUMBER(Y448),Settings!$H$8,0)+IF(ISNUMBER(Z448),Settings!$H$9,0)+IF(ISNUMBER(AA448),Settings!$H$10,0)+IF(ISNUMBER(AB448),Settings!$H$11,0)+IF(ISNUMBER(AC448),Settings!$H$12,0)+IF(ISNUMBER(AD448),Settings!$H$13,0))=0,"",ROUND((IF(ISNUMBER(W448),W448*Settings!$H$6,0)+IF(ISNUMBER(X448),X448*Settings!$H$7,0)+IF(ISNUMBER(Y448),Y448*Settings!$H$8,0)+IF(ISNUMBER(Z448),Z448*Settings!$H$9,0)+IF(ISNUMBER(AA448),AA448*Settings!$H$10,0)+IF(ISNUMBER(AB448),AB448*Settings!$H$11,0)+IF(ISNUMBER(AC448),AC448*Settings!$H$12,0)+IF(ISNUMBER(AD448),AD448*Settings!$H$13,0))/(IF(ISNUMBER(W448),Settings!$H$6,0)+IF(ISNUMBER(X448),Settings!$H$7,0)+IF(ISNUMBER(Y448),Settings!$H$8,0)+IF(ISNUMBER(Z448),Settings!$H$9,0)+IF(ISNUMBER(AA448),Settings!$H$10,0)+IF(ISNUMBER(AB448),Settings!$H$11,0)+IF(ISNUMBER(AC448),Settings!$H$12,0)+IF(ISNUMBER(AD448),Settings!$H$13,0)),0)))</f>
        <v/>
      </c>
      <c r="AF448" s="16" t="str">
        <f>IF(AE448="","",IF(AE448&gt;=Settings!$D$18,"Green",IF(AE448&gt;=Settings!$D$19,"Amber","Red")))</f>
        <v/>
      </c>
      <c r="AG448" s="18" t="str">
        <f t="shared" si="47"/>
        <v/>
      </c>
      <c r="AH448" s="19" t="str">
        <f t="shared" si="48"/>
        <v/>
      </c>
      <c r="AI448" s="25"/>
    </row>
    <row r="449" spans="1:35" x14ac:dyDescent="0.2">
      <c r="A449" s="12"/>
      <c r="B449" s="30"/>
      <c r="C449" s="16" t="str">
        <f>IF($B449="","",IFERROR(INDEX(Settings!$D$24:$D$48,MATCH($B449,Settings!$C$24:$C$48,0)),""))</f>
        <v/>
      </c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20" t="str">
        <f t="shared" si="42"/>
        <v/>
      </c>
      <c r="S449" s="21" t="str">
        <f t="shared" si="43"/>
        <v/>
      </c>
      <c r="T449" s="21" t="str">
        <f t="shared" si="44"/>
        <v/>
      </c>
      <c r="U449" s="20" t="str">
        <f t="shared" si="45"/>
        <v/>
      </c>
      <c r="V449" s="20" t="str">
        <f t="shared" si="46"/>
        <v/>
      </c>
      <c r="W449" s="18" t="str">
        <f>IF(OR($B449="",E449=""),"",MAX(0,MIN(100,100*(Settings!$G$6-E449)/(Settings!$G$6-Settings!$F$6))))</f>
        <v/>
      </c>
      <c r="X449" s="18" t="str">
        <f>IF(OR($B449="",R449=""),"",MAX(0,MIN(100,100*(Settings!$G$7-R449)/(Settings!$G$7-Settings!$F$7))))</f>
        <v/>
      </c>
      <c r="Y449" s="18" t="str">
        <f>IF(OR($B449="",S449=""),"",MAX(0,MIN(100,100*(Settings!$G$8-S449)/(Settings!$G$8-Settings!$F$8))))</f>
        <v/>
      </c>
      <c r="Z449" s="18" t="str">
        <f>IF(OR($B449="",T449=""),"",MAX(0,MIN(100,100*(Settings!$G$9-T449)/(Settings!$G$9-Settings!$F$9))))</f>
        <v/>
      </c>
      <c r="AA449" s="18" t="str">
        <f>IF(OR($B449="",J449=""),"",MAX(0,MIN(100,100*(Settings!$G$10-J449)/(Settings!$G$10-Settings!$F$10))))</f>
        <v/>
      </c>
      <c r="AB449" s="18" t="str">
        <f>IF(OR($B449="",K449=""),"",MAX(0,MIN(100,100*(Settings!$G$11-K449)/(Settings!$G$11-Settings!$F$11))))</f>
        <v/>
      </c>
      <c r="AC449" s="18" t="str">
        <f>IF(OR($B449="",U449=""),"",MAX(0,MIN(100,100*(Settings!$G$12-U449)/(Settings!$G$12-Settings!$F$12))))</f>
        <v/>
      </c>
      <c r="AD449" s="18" t="str">
        <f>IF(OR($B449="",V449=""),"",MAX(0,MIN(100,100*(Settings!$G$13-V449)/(Settings!$G$13-Settings!$F$13))))</f>
        <v/>
      </c>
      <c r="AE449" s="17" t="str">
        <f>IF($B449="","",IF((IF(ISNUMBER(W449),Settings!$H$6,0)+IF(ISNUMBER(X449),Settings!$H$7,0)+IF(ISNUMBER(Y449),Settings!$H$8,0)+IF(ISNUMBER(Z449),Settings!$H$9,0)+IF(ISNUMBER(AA449),Settings!$H$10,0)+IF(ISNUMBER(AB449),Settings!$H$11,0)+IF(ISNUMBER(AC449),Settings!$H$12,0)+IF(ISNUMBER(AD449),Settings!$H$13,0))=0,"",ROUND((IF(ISNUMBER(W449),W449*Settings!$H$6,0)+IF(ISNUMBER(X449),X449*Settings!$H$7,0)+IF(ISNUMBER(Y449),Y449*Settings!$H$8,0)+IF(ISNUMBER(Z449),Z449*Settings!$H$9,0)+IF(ISNUMBER(AA449),AA449*Settings!$H$10,0)+IF(ISNUMBER(AB449),AB449*Settings!$H$11,0)+IF(ISNUMBER(AC449),AC449*Settings!$H$12,0)+IF(ISNUMBER(AD449),AD449*Settings!$H$13,0))/(IF(ISNUMBER(W449),Settings!$H$6,0)+IF(ISNUMBER(X449),Settings!$H$7,0)+IF(ISNUMBER(Y449),Settings!$H$8,0)+IF(ISNUMBER(Z449),Settings!$H$9,0)+IF(ISNUMBER(AA449),Settings!$H$10,0)+IF(ISNUMBER(AB449),Settings!$H$11,0)+IF(ISNUMBER(AC449),Settings!$H$12,0)+IF(ISNUMBER(AD449),Settings!$H$13,0)),0)))</f>
        <v/>
      </c>
      <c r="AF449" s="16" t="str">
        <f>IF(AE449="","",IF(AE449&gt;=Settings!$D$18,"Green",IF(AE449&gt;=Settings!$D$19,"Amber","Red")))</f>
        <v/>
      </c>
      <c r="AG449" s="18" t="str">
        <f t="shared" si="47"/>
        <v/>
      </c>
      <c r="AH449" s="19" t="str">
        <f t="shared" si="48"/>
        <v/>
      </c>
      <c r="AI449" s="25"/>
    </row>
    <row r="450" spans="1:35" x14ac:dyDescent="0.2">
      <c r="A450" s="12"/>
      <c r="B450" s="30"/>
      <c r="C450" s="16" t="str">
        <f>IF($B450="","",IFERROR(INDEX(Settings!$D$24:$D$48,MATCH($B450,Settings!$C$24:$C$48,0)),""))</f>
        <v/>
      </c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20" t="str">
        <f t="shared" si="42"/>
        <v/>
      </c>
      <c r="S450" s="21" t="str">
        <f t="shared" si="43"/>
        <v/>
      </c>
      <c r="T450" s="21" t="str">
        <f t="shared" si="44"/>
        <v/>
      </c>
      <c r="U450" s="20" t="str">
        <f t="shared" si="45"/>
        <v/>
      </c>
      <c r="V450" s="20" t="str">
        <f t="shared" si="46"/>
        <v/>
      </c>
      <c r="W450" s="18" t="str">
        <f>IF(OR($B450="",E450=""),"",MAX(0,MIN(100,100*(Settings!$G$6-E450)/(Settings!$G$6-Settings!$F$6))))</f>
        <v/>
      </c>
      <c r="X450" s="18" t="str">
        <f>IF(OR($B450="",R450=""),"",MAX(0,MIN(100,100*(Settings!$G$7-R450)/(Settings!$G$7-Settings!$F$7))))</f>
        <v/>
      </c>
      <c r="Y450" s="18" t="str">
        <f>IF(OR($B450="",S450=""),"",MAX(0,MIN(100,100*(Settings!$G$8-S450)/(Settings!$G$8-Settings!$F$8))))</f>
        <v/>
      </c>
      <c r="Z450" s="18" t="str">
        <f>IF(OR($B450="",T450=""),"",MAX(0,MIN(100,100*(Settings!$G$9-T450)/(Settings!$G$9-Settings!$F$9))))</f>
        <v/>
      </c>
      <c r="AA450" s="18" t="str">
        <f>IF(OR($B450="",J450=""),"",MAX(0,MIN(100,100*(Settings!$G$10-J450)/(Settings!$G$10-Settings!$F$10))))</f>
        <v/>
      </c>
      <c r="AB450" s="18" t="str">
        <f>IF(OR($B450="",K450=""),"",MAX(0,MIN(100,100*(Settings!$G$11-K450)/(Settings!$G$11-Settings!$F$11))))</f>
        <v/>
      </c>
      <c r="AC450" s="18" t="str">
        <f>IF(OR($B450="",U450=""),"",MAX(0,MIN(100,100*(Settings!$G$12-U450)/(Settings!$G$12-Settings!$F$12))))</f>
        <v/>
      </c>
      <c r="AD450" s="18" t="str">
        <f>IF(OR($B450="",V450=""),"",MAX(0,MIN(100,100*(Settings!$G$13-V450)/(Settings!$G$13-Settings!$F$13))))</f>
        <v/>
      </c>
      <c r="AE450" s="17" t="str">
        <f>IF($B450="","",IF((IF(ISNUMBER(W450),Settings!$H$6,0)+IF(ISNUMBER(X450),Settings!$H$7,0)+IF(ISNUMBER(Y450),Settings!$H$8,0)+IF(ISNUMBER(Z450),Settings!$H$9,0)+IF(ISNUMBER(AA450),Settings!$H$10,0)+IF(ISNUMBER(AB450),Settings!$H$11,0)+IF(ISNUMBER(AC450),Settings!$H$12,0)+IF(ISNUMBER(AD450),Settings!$H$13,0))=0,"",ROUND((IF(ISNUMBER(W450),W450*Settings!$H$6,0)+IF(ISNUMBER(X450),X450*Settings!$H$7,0)+IF(ISNUMBER(Y450),Y450*Settings!$H$8,0)+IF(ISNUMBER(Z450),Z450*Settings!$H$9,0)+IF(ISNUMBER(AA450),AA450*Settings!$H$10,0)+IF(ISNUMBER(AB450),AB450*Settings!$H$11,0)+IF(ISNUMBER(AC450),AC450*Settings!$H$12,0)+IF(ISNUMBER(AD450),AD450*Settings!$H$13,0))/(IF(ISNUMBER(W450),Settings!$H$6,0)+IF(ISNUMBER(X450),Settings!$H$7,0)+IF(ISNUMBER(Y450),Settings!$H$8,0)+IF(ISNUMBER(Z450),Settings!$H$9,0)+IF(ISNUMBER(AA450),Settings!$H$10,0)+IF(ISNUMBER(AB450),Settings!$H$11,0)+IF(ISNUMBER(AC450),Settings!$H$12,0)+IF(ISNUMBER(AD450),Settings!$H$13,0)),0)))</f>
        <v/>
      </c>
      <c r="AF450" s="16" t="str">
        <f>IF(AE450="","",IF(AE450&gt;=Settings!$D$18,"Green",IF(AE450&gt;=Settings!$D$19,"Amber","Red")))</f>
        <v/>
      </c>
      <c r="AG450" s="18" t="str">
        <f t="shared" si="47"/>
        <v/>
      </c>
      <c r="AH450" s="19" t="str">
        <f t="shared" si="48"/>
        <v/>
      </c>
      <c r="AI450" s="25"/>
    </row>
    <row r="451" spans="1:35" x14ac:dyDescent="0.2">
      <c r="A451" s="12"/>
      <c r="B451" s="30"/>
      <c r="C451" s="16" t="str">
        <f>IF($B451="","",IFERROR(INDEX(Settings!$D$24:$D$48,MATCH($B451,Settings!$C$24:$C$48,0)),""))</f>
        <v/>
      </c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20" t="str">
        <f t="shared" si="42"/>
        <v/>
      </c>
      <c r="S451" s="21" t="str">
        <f t="shared" si="43"/>
        <v/>
      </c>
      <c r="T451" s="21" t="str">
        <f t="shared" si="44"/>
        <v/>
      </c>
      <c r="U451" s="20" t="str">
        <f t="shared" si="45"/>
        <v/>
      </c>
      <c r="V451" s="20" t="str">
        <f t="shared" si="46"/>
        <v/>
      </c>
      <c r="W451" s="18" t="str">
        <f>IF(OR($B451="",E451=""),"",MAX(0,MIN(100,100*(Settings!$G$6-E451)/(Settings!$G$6-Settings!$F$6))))</f>
        <v/>
      </c>
      <c r="X451" s="18" t="str">
        <f>IF(OR($B451="",R451=""),"",MAX(0,MIN(100,100*(Settings!$G$7-R451)/(Settings!$G$7-Settings!$F$7))))</f>
        <v/>
      </c>
      <c r="Y451" s="18" t="str">
        <f>IF(OR($B451="",S451=""),"",MAX(0,MIN(100,100*(Settings!$G$8-S451)/(Settings!$G$8-Settings!$F$8))))</f>
        <v/>
      </c>
      <c r="Z451" s="18" t="str">
        <f>IF(OR($B451="",T451=""),"",MAX(0,MIN(100,100*(Settings!$G$9-T451)/(Settings!$G$9-Settings!$F$9))))</f>
        <v/>
      </c>
      <c r="AA451" s="18" t="str">
        <f>IF(OR($B451="",J451=""),"",MAX(0,MIN(100,100*(Settings!$G$10-J451)/(Settings!$G$10-Settings!$F$10))))</f>
        <v/>
      </c>
      <c r="AB451" s="18" t="str">
        <f>IF(OR($B451="",K451=""),"",MAX(0,MIN(100,100*(Settings!$G$11-K451)/(Settings!$G$11-Settings!$F$11))))</f>
        <v/>
      </c>
      <c r="AC451" s="18" t="str">
        <f>IF(OR($B451="",U451=""),"",MAX(0,MIN(100,100*(Settings!$G$12-U451)/(Settings!$G$12-Settings!$F$12))))</f>
        <v/>
      </c>
      <c r="AD451" s="18" t="str">
        <f>IF(OR($B451="",V451=""),"",MAX(0,MIN(100,100*(Settings!$G$13-V451)/(Settings!$G$13-Settings!$F$13))))</f>
        <v/>
      </c>
      <c r="AE451" s="17" t="str">
        <f>IF($B451="","",IF((IF(ISNUMBER(W451),Settings!$H$6,0)+IF(ISNUMBER(X451),Settings!$H$7,0)+IF(ISNUMBER(Y451),Settings!$H$8,0)+IF(ISNUMBER(Z451),Settings!$H$9,0)+IF(ISNUMBER(AA451),Settings!$H$10,0)+IF(ISNUMBER(AB451),Settings!$H$11,0)+IF(ISNUMBER(AC451),Settings!$H$12,0)+IF(ISNUMBER(AD451),Settings!$H$13,0))=0,"",ROUND((IF(ISNUMBER(W451),W451*Settings!$H$6,0)+IF(ISNUMBER(X451),X451*Settings!$H$7,0)+IF(ISNUMBER(Y451),Y451*Settings!$H$8,0)+IF(ISNUMBER(Z451),Z451*Settings!$H$9,0)+IF(ISNUMBER(AA451),AA451*Settings!$H$10,0)+IF(ISNUMBER(AB451),AB451*Settings!$H$11,0)+IF(ISNUMBER(AC451),AC451*Settings!$H$12,0)+IF(ISNUMBER(AD451),AD451*Settings!$H$13,0))/(IF(ISNUMBER(W451),Settings!$H$6,0)+IF(ISNUMBER(X451),Settings!$H$7,0)+IF(ISNUMBER(Y451),Settings!$H$8,0)+IF(ISNUMBER(Z451),Settings!$H$9,0)+IF(ISNUMBER(AA451),Settings!$H$10,0)+IF(ISNUMBER(AB451),Settings!$H$11,0)+IF(ISNUMBER(AC451),Settings!$H$12,0)+IF(ISNUMBER(AD451),Settings!$H$13,0)),0)))</f>
        <v/>
      </c>
      <c r="AF451" s="16" t="str">
        <f>IF(AE451="","",IF(AE451&gt;=Settings!$D$18,"Green",IF(AE451&gt;=Settings!$D$19,"Amber","Red")))</f>
        <v/>
      </c>
      <c r="AG451" s="18" t="str">
        <f t="shared" si="47"/>
        <v/>
      </c>
      <c r="AH451" s="19" t="str">
        <f t="shared" si="48"/>
        <v/>
      </c>
      <c r="AI451" s="25"/>
    </row>
    <row r="452" spans="1:35" x14ac:dyDescent="0.2">
      <c r="A452" s="12"/>
      <c r="B452" s="30"/>
      <c r="C452" s="16" t="str">
        <f>IF($B452="","",IFERROR(INDEX(Settings!$D$24:$D$48,MATCH($B452,Settings!$C$24:$C$48,0)),""))</f>
        <v/>
      </c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20" t="str">
        <f t="shared" si="42"/>
        <v/>
      </c>
      <c r="S452" s="21" t="str">
        <f t="shared" si="43"/>
        <v/>
      </c>
      <c r="T452" s="21" t="str">
        <f t="shared" si="44"/>
        <v/>
      </c>
      <c r="U452" s="20" t="str">
        <f t="shared" si="45"/>
        <v/>
      </c>
      <c r="V452" s="20" t="str">
        <f t="shared" si="46"/>
        <v/>
      </c>
      <c r="W452" s="18" t="str">
        <f>IF(OR($B452="",E452=""),"",MAX(0,MIN(100,100*(Settings!$G$6-E452)/(Settings!$G$6-Settings!$F$6))))</f>
        <v/>
      </c>
      <c r="X452" s="18" t="str">
        <f>IF(OR($B452="",R452=""),"",MAX(0,MIN(100,100*(Settings!$G$7-R452)/(Settings!$G$7-Settings!$F$7))))</f>
        <v/>
      </c>
      <c r="Y452" s="18" t="str">
        <f>IF(OR($B452="",S452=""),"",MAX(0,MIN(100,100*(Settings!$G$8-S452)/(Settings!$G$8-Settings!$F$8))))</f>
        <v/>
      </c>
      <c r="Z452" s="18" t="str">
        <f>IF(OR($B452="",T452=""),"",MAX(0,MIN(100,100*(Settings!$G$9-T452)/(Settings!$G$9-Settings!$F$9))))</f>
        <v/>
      </c>
      <c r="AA452" s="18" t="str">
        <f>IF(OR($B452="",J452=""),"",MAX(0,MIN(100,100*(Settings!$G$10-J452)/(Settings!$G$10-Settings!$F$10))))</f>
        <v/>
      </c>
      <c r="AB452" s="18" t="str">
        <f>IF(OR($B452="",K452=""),"",MAX(0,MIN(100,100*(Settings!$G$11-K452)/(Settings!$G$11-Settings!$F$11))))</f>
        <v/>
      </c>
      <c r="AC452" s="18" t="str">
        <f>IF(OR($B452="",U452=""),"",MAX(0,MIN(100,100*(Settings!$G$12-U452)/(Settings!$G$12-Settings!$F$12))))</f>
        <v/>
      </c>
      <c r="AD452" s="18" t="str">
        <f>IF(OR($B452="",V452=""),"",MAX(0,MIN(100,100*(Settings!$G$13-V452)/(Settings!$G$13-Settings!$F$13))))</f>
        <v/>
      </c>
      <c r="AE452" s="17" t="str">
        <f>IF($B452="","",IF((IF(ISNUMBER(W452),Settings!$H$6,0)+IF(ISNUMBER(X452),Settings!$H$7,0)+IF(ISNUMBER(Y452),Settings!$H$8,0)+IF(ISNUMBER(Z452),Settings!$H$9,0)+IF(ISNUMBER(AA452),Settings!$H$10,0)+IF(ISNUMBER(AB452),Settings!$H$11,0)+IF(ISNUMBER(AC452),Settings!$H$12,0)+IF(ISNUMBER(AD452),Settings!$H$13,0))=0,"",ROUND((IF(ISNUMBER(W452),W452*Settings!$H$6,0)+IF(ISNUMBER(X452),X452*Settings!$H$7,0)+IF(ISNUMBER(Y452),Y452*Settings!$H$8,0)+IF(ISNUMBER(Z452),Z452*Settings!$H$9,0)+IF(ISNUMBER(AA452),AA452*Settings!$H$10,0)+IF(ISNUMBER(AB452),AB452*Settings!$H$11,0)+IF(ISNUMBER(AC452),AC452*Settings!$H$12,0)+IF(ISNUMBER(AD452),AD452*Settings!$H$13,0))/(IF(ISNUMBER(W452),Settings!$H$6,0)+IF(ISNUMBER(X452),Settings!$H$7,0)+IF(ISNUMBER(Y452),Settings!$H$8,0)+IF(ISNUMBER(Z452),Settings!$H$9,0)+IF(ISNUMBER(AA452),Settings!$H$10,0)+IF(ISNUMBER(AB452),Settings!$H$11,0)+IF(ISNUMBER(AC452),Settings!$H$12,0)+IF(ISNUMBER(AD452),Settings!$H$13,0)),0)))</f>
        <v/>
      </c>
      <c r="AF452" s="16" t="str">
        <f>IF(AE452="","",IF(AE452&gt;=Settings!$D$18,"Green",IF(AE452&gt;=Settings!$D$19,"Amber","Red")))</f>
        <v/>
      </c>
      <c r="AG452" s="18" t="str">
        <f t="shared" si="47"/>
        <v/>
      </c>
      <c r="AH452" s="19" t="str">
        <f t="shared" si="48"/>
        <v/>
      </c>
      <c r="AI452" s="25"/>
    </row>
    <row r="453" spans="1:35" x14ac:dyDescent="0.2">
      <c r="A453" s="12"/>
      <c r="B453" s="30"/>
      <c r="C453" s="16" t="str">
        <f>IF($B453="","",IFERROR(INDEX(Settings!$D$24:$D$48,MATCH($B453,Settings!$C$24:$C$48,0)),""))</f>
        <v/>
      </c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20" t="str">
        <f t="shared" si="42"/>
        <v/>
      </c>
      <c r="S453" s="21" t="str">
        <f t="shared" si="43"/>
        <v/>
      </c>
      <c r="T453" s="21" t="str">
        <f t="shared" si="44"/>
        <v/>
      </c>
      <c r="U453" s="20" t="str">
        <f t="shared" si="45"/>
        <v/>
      </c>
      <c r="V453" s="20" t="str">
        <f t="shared" si="46"/>
        <v/>
      </c>
      <c r="W453" s="18" t="str">
        <f>IF(OR($B453="",E453=""),"",MAX(0,MIN(100,100*(Settings!$G$6-E453)/(Settings!$G$6-Settings!$F$6))))</f>
        <v/>
      </c>
      <c r="X453" s="18" t="str">
        <f>IF(OR($B453="",R453=""),"",MAX(0,MIN(100,100*(Settings!$G$7-R453)/(Settings!$G$7-Settings!$F$7))))</f>
        <v/>
      </c>
      <c r="Y453" s="18" t="str">
        <f>IF(OR($B453="",S453=""),"",MAX(0,MIN(100,100*(Settings!$G$8-S453)/(Settings!$G$8-Settings!$F$8))))</f>
        <v/>
      </c>
      <c r="Z453" s="18" t="str">
        <f>IF(OR($B453="",T453=""),"",MAX(0,MIN(100,100*(Settings!$G$9-T453)/(Settings!$G$9-Settings!$F$9))))</f>
        <v/>
      </c>
      <c r="AA453" s="18" t="str">
        <f>IF(OR($B453="",J453=""),"",MAX(0,MIN(100,100*(Settings!$G$10-J453)/(Settings!$G$10-Settings!$F$10))))</f>
        <v/>
      </c>
      <c r="AB453" s="18" t="str">
        <f>IF(OR($B453="",K453=""),"",MAX(0,MIN(100,100*(Settings!$G$11-K453)/(Settings!$G$11-Settings!$F$11))))</f>
        <v/>
      </c>
      <c r="AC453" s="18" t="str">
        <f>IF(OR($B453="",U453=""),"",MAX(0,MIN(100,100*(Settings!$G$12-U453)/(Settings!$G$12-Settings!$F$12))))</f>
        <v/>
      </c>
      <c r="AD453" s="18" t="str">
        <f>IF(OR($B453="",V453=""),"",MAX(0,MIN(100,100*(Settings!$G$13-V453)/(Settings!$G$13-Settings!$F$13))))</f>
        <v/>
      </c>
      <c r="AE453" s="17" t="str">
        <f>IF($B453="","",IF((IF(ISNUMBER(W453),Settings!$H$6,0)+IF(ISNUMBER(X453),Settings!$H$7,0)+IF(ISNUMBER(Y453),Settings!$H$8,0)+IF(ISNUMBER(Z453),Settings!$H$9,0)+IF(ISNUMBER(AA453),Settings!$H$10,0)+IF(ISNUMBER(AB453),Settings!$H$11,0)+IF(ISNUMBER(AC453),Settings!$H$12,0)+IF(ISNUMBER(AD453),Settings!$H$13,0))=0,"",ROUND((IF(ISNUMBER(W453),W453*Settings!$H$6,0)+IF(ISNUMBER(X453),X453*Settings!$H$7,0)+IF(ISNUMBER(Y453),Y453*Settings!$H$8,0)+IF(ISNUMBER(Z453),Z453*Settings!$H$9,0)+IF(ISNUMBER(AA453),AA453*Settings!$H$10,0)+IF(ISNUMBER(AB453),AB453*Settings!$H$11,0)+IF(ISNUMBER(AC453),AC453*Settings!$H$12,0)+IF(ISNUMBER(AD453),AD453*Settings!$H$13,0))/(IF(ISNUMBER(W453),Settings!$H$6,0)+IF(ISNUMBER(X453),Settings!$H$7,0)+IF(ISNUMBER(Y453),Settings!$H$8,0)+IF(ISNUMBER(Z453),Settings!$H$9,0)+IF(ISNUMBER(AA453),Settings!$H$10,0)+IF(ISNUMBER(AB453),Settings!$H$11,0)+IF(ISNUMBER(AC453),Settings!$H$12,0)+IF(ISNUMBER(AD453),Settings!$H$13,0)),0)))</f>
        <v/>
      </c>
      <c r="AF453" s="16" t="str">
        <f>IF(AE453="","",IF(AE453&gt;=Settings!$D$18,"Green",IF(AE453&gt;=Settings!$D$19,"Amber","Red")))</f>
        <v/>
      </c>
      <c r="AG453" s="18" t="str">
        <f t="shared" si="47"/>
        <v/>
      </c>
      <c r="AH453" s="19" t="str">
        <f t="shared" si="48"/>
        <v/>
      </c>
      <c r="AI453" s="25"/>
    </row>
    <row r="454" spans="1:35" x14ac:dyDescent="0.2">
      <c r="A454" s="12"/>
      <c r="B454" s="30"/>
      <c r="C454" s="16" t="str">
        <f>IF($B454="","",IFERROR(INDEX(Settings!$D$24:$D$48,MATCH($B454,Settings!$C$24:$C$48,0)),""))</f>
        <v/>
      </c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20" t="str">
        <f t="shared" ref="R454:R505" si="49">IF(OR($B454="",N(F454)=0,G454=""),"",G454/F454)</f>
        <v/>
      </c>
      <c r="S454" s="21" t="str">
        <f t="shared" ref="S454:S505" si="50">IF(OR($B454="",N(D454)=0,H454=""),"",H454/D454*100)</f>
        <v/>
      </c>
      <c r="T454" s="21" t="str">
        <f t="shared" ref="T454:T505" si="51">IF(OR($B454="",N(D454)=0,I454=""),"",I454/D454*100)</f>
        <v/>
      </c>
      <c r="U454" s="20" t="str">
        <f t="shared" ref="U454:U505" si="52">IF(OR($B454="",N(L454)=0,M454=""),"",M454/L454)</f>
        <v/>
      </c>
      <c r="V454" s="20" t="str">
        <f t="shared" ref="V454:V505" si="53">IF(OR($B454="",N(N454)=0,O454=""),"",O454/N454)</f>
        <v/>
      </c>
      <c r="W454" s="18" t="str">
        <f>IF(OR($B454="",E454=""),"",MAX(0,MIN(100,100*(Settings!$G$6-E454)/(Settings!$G$6-Settings!$F$6))))</f>
        <v/>
      </c>
      <c r="X454" s="18" t="str">
        <f>IF(OR($B454="",R454=""),"",MAX(0,MIN(100,100*(Settings!$G$7-R454)/(Settings!$G$7-Settings!$F$7))))</f>
        <v/>
      </c>
      <c r="Y454" s="18" t="str">
        <f>IF(OR($B454="",S454=""),"",MAX(0,MIN(100,100*(Settings!$G$8-S454)/(Settings!$G$8-Settings!$F$8))))</f>
        <v/>
      </c>
      <c r="Z454" s="18" t="str">
        <f>IF(OR($B454="",T454=""),"",MAX(0,MIN(100,100*(Settings!$G$9-T454)/(Settings!$G$9-Settings!$F$9))))</f>
        <v/>
      </c>
      <c r="AA454" s="18" t="str">
        <f>IF(OR($B454="",J454=""),"",MAX(0,MIN(100,100*(Settings!$G$10-J454)/(Settings!$G$10-Settings!$F$10))))</f>
        <v/>
      </c>
      <c r="AB454" s="18" t="str">
        <f>IF(OR($B454="",K454=""),"",MAX(0,MIN(100,100*(Settings!$G$11-K454)/(Settings!$G$11-Settings!$F$11))))</f>
        <v/>
      </c>
      <c r="AC454" s="18" t="str">
        <f>IF(OR($B454="",U454=""),"",MAX(0,MIN(100,100*(Settings!$G$12-U454)/(Settings!$G$12-Settings!$F$12))))</f>
        <v/>
      </c>
      <c r="AD454" s="18" t="str">
        <f>IF(OR($B454="",V454=""),"",MAX(0,MIN(100,100*(Settings!$G$13-V454)/(Settings!$G$13-Settings!$F$13))))</f>
        <v/>
      </c>
      <c r="AE454" s="17" t="str">
        <f>IF($B454="","",IF((IF(ISNUMBER(W454),Settings!$H$6,0)+IF(ISNUMBER(X454),Settings!$H$7,0)+IF(ISNUMBER(Y454),Settings!$H$8,0)+IF(ISNUMBER(Z454),Settings!$H$9,0)+IF(ISNUMBER(AA454),Settings!$H$10,0)+IF(ISNUMBER(AB454),Settings!$H$11,0)+IF(ISNUMBER(AC454),Settings!$H$12,0)+IF(ISNUMBER(AD454),Settings!$H$13,0))=0,"",ROUND((IF(ISNUMBER(W454),W454*Settings!$H$6,0)+IF(ISNUMBER(X454),X454*Settings!$H$7,0)+IF(ISNUMBER(Y454),Y454*Settings!$H$8,0)+IF(ISNUMBER(Z454),Z454*Settings!$H$9,0)+IF(ISNUMBER(AA454),AA454*Settings!$H$10,0)+IF(ISNUMBER(AB454),AB454*Settings!$H$11,0)+IF(ISNUMBER(AC454),AC454*Settings!$H$12,0)+IF(ISNUMBER(AD454),AD454*Settings!$H$13,0))/(IF(ISNUMBER(W454),Settings!$H$6,0)+IF(ISNUMBER(X454),Settings!$H$7,0)+IF(ISNUMBER(Y454),Settings!$H$8,0)+IF(ISNUMBER(Z454),Settings!$H$9,0)+IF(ISNUMBER(AA454),Settings!$H$10,0)+IF(ISNUMBER(AB454),Settings!$H$11,0)+IF(ISNUMBER(AC454),Settings!$H$12,0)+IF(ISNUMBER(AD454),Settings!$H$13,0)),0)))</f>
        <v/>
      </c>
      <c r="AF454" s="16" t="str">
        <f>IF(AE454="","",IF(AE454&gt;=Settings!$D$18,"Green",IF(AE454&gt;=Settings!$D$19,"Amber","Red")))</f>
        <v/>
      </c>
      <c r="AG454" s="18" t="str">
        <f t="shared" ref="AG454:AG505" si="54">IF($B454="","",IF(COUNTIFS($B$6:$B$505,$B454,$A$6:$A$505,$A454-7,$AE$6:$AE$505,"&gt;=0")=0,"",SUMIFS($AE$6:$AE$505,$B$6:$B$505,$B454,$A$6:$A$505,$A454-7)))</f>
        <v/>
      </c>
      <c r="AH454" s="19" t="str">
        <f t="shared" ref="AH454:AH517" si="55">IF(OR(AE454="",AG454=""),"",AE454-AG454)</f>
        <v/>
      </c>
      <c r="AI454" s="25"/>
    </row>
    <row r="455" spans="1:35" x14ac:dyDescent="0.2">
      <c r="A455" s="12"/>
      <c r="B455" s="30"/>
      <c r="C455" s="16" t="str">
        <f>IF($B455="","",IFERROR(INDEX(Settings!$D$24:$D$48,MATCH($B455,Settings!$C$24:$C$48,0)),""))</f>
        <v/>
      </c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20" t="str">
        <f t="shared" si="49"/>
        <v/>
      </c>
      <c r="S455" s="21" t="str">
        <f t="shared" si="50"/>
        <v/>
      </c>
      <c r="T455" s="21" t="str">
        <f t="shared" si="51"/>
        <v/>
      </c>
      <c r="U455" s="20" t="str">
        <f t="shared" si="52"/>
        <v/>
      </c>
      <c r="V455" s="20" t="str">
        <f t="shared" si="53"/>
        <v/>
      </c>
      <c r="W455" s="18" t="str">
        <f>IF(OR($B455="",E455=""),"",MAX(0,MIN(100,100*(Settings!$G$6-E455)/(Settings!$G$6-Settings!$F$6))))</f>
        <v/>
      </c>
      <c r="X455" s="18" t="str">
        <f>IF(OR($B455="",R455=""),"",MAX(0,MIN(100,100*(Settings!$G$7-R455)/(Settings!$G$7-Settings!$F$7))))</f>
        <v/>
      </c>
      <c r="Y455" s="18" t="str">
        <f>IF(OR($B455="",S455=""),"",MAX(0,MIN(100,100*(Settings!$G$8-S455)/(Settings!$G$8-Settings!$F$8))))</f>
        <v/>
      </c>
      <c r="Z455" s="18" t="str">
        <f>IF(OR($B455="",T455=""),"",MAX(0,MIN(100,100*(Settings!$G$9-T455)/(Settings!$G$9-Settings!$F$9))))</f>
        <v/>
      </c>
      <c r="AA455" s="18" t="str">
        <f>IF(OR($B455="",J455=""),"",MAX(0,MIN(100,100*(Settings!$G$10-J455)/(Settings!$G$10-Settings!$F$10))))</f>
        <v/>
      </c>
      <c r="AB455" s="18" t="str">
        <f>IF(OR($B455="",K455=""),"",MAX(0,MIN(100,100*(Settings!$G$11-K455)/(Settings!$G$11-Settings!$F$11))))</f>
        <v/>
      </c>
      <c r="AC455" s="18" t="str">
        <f>IF(OR($B455="",U455=""),"",MAX(0,MIN(100,100*(Settings!$G$12-U455)/(Settings!$G$12-Settings!$F$12))))</f>
        <v/>
      </c>
      <c r="AD455" s="18" t="str">
        <f>IF(OR($B455="",V455=""),"",MAX(0,MIN(100,100*(Settings!$G$13-V455)/(Settings!$G$13-Settings!$F$13))))</f>
        <v/>
      </c>
      <c r="AE455" s="17" t="str">
        <f>IF($B455="","",IF((IF(ISNUMBER(W455),Settings!$H$6,0)+IF(ISNUMBER(X455),Settings!$H$7,0)+IF(ISNUMBER(Y455),Settings!$H$8,0)+IF(ISNUMBER(Z455),Settings!$H$9,0)+IF(ISNUMBER(AA455),Settings!$H$10,0)+IF(ISNUMBER(AB455),Settings!$H$11,0)+IF(ISNUMBER(AC455),Settings!$H$12,0)+IF(ISNUMBER(AD455),Settings!$H$13,0))=0,"",ROUND((IF(ISNUMBER(W455),W455*Settings!$H$6,0)+IF(ISNUMBER(X455),X455*Settings!$H$7,0)+IF(ISNUMBER(Y455),Y455*Settings!$H$8,0)+IF(ISNUMBER(Z455),Z455*Settings!$H$9,0)+IF(ISNUMBER(AA455),AA455*Settings!$H$10,0)+IF(ISNUMBER(AB455),AB455*Settings!$H$11,0)+IF(ISNUMBER(AC455),AC455*Settings!$H$12,0)+IF(ISNUMBER(AD455),AD455*Settings!$H$13,0))/(IF(ISNUMBER(W455),Settings!$H$6,0)+IF(ISNUMBER(X455),Settings!$H$7,0)+IF(ISNUMBER(Y455),Settings!$H$8,0)+IF(ISNUMBER(Z455),Settings!$H$9,0)+IF(ISNUMBER(AA455),Settings!$H$10,0)+IF(ISNUMBER(AB455),Settings!$H$11,0)+IF(ISNUMBER(AC455),Settings!$H$12,0)+IF(ISNUMBER(AD455),Settings!$H$13,0)),0)))</f>
        <v/>
      </c>
      <c r="AF455" s="16" t="str">
        <f>IF(AE455="","",IF(AE455&gt;=Settings!$D$18,"Green",IF(AE455&gt;=Settings!$D$19,"Amber","Red")))</f>
        <v/>
      </c>
      <c r="AG455" s="18" t="str">
        <f t="shared" si="54"/>
        <v/>
      </c>
      <c r="AH455" s="19" t="str">
        <f t="shared" si="55"/>
        <v/>
      </c>
      <c r="AI455" s="25"/>
    </row>
    <row r="456" spans="1:35" x14ac:dyDescent="0.2">
      <c r="A456" s="12"/>
      <c r="B456" s="30"/>
      <c r="C456" s="16" t="str">
        <f>IF($B456="","",IFERROR(INDEX(Settings!$D$24:$D$48,MATCH($B456,Settings!$C$24:$C$48,0)),""))</f>
        <v/>
      </c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20" t="str">
        <f t="shared" si="49"/>
        <v/>
      </c>
      <c r="S456" s="21" t="str">
        <f t="shared" si="50"/>
        <v/>
      </c>
      <c r="T456" s="21" t="str">
        <f t="shared" si="51"/>
        <v/>
      </c>
      <c r="U456" s="20" t="str">
        <f t="shared" si="52"/>
        <v/>
      </c>
      <c r="V456" s="20" t="str">
        <f t="shared" si="53"/>
        <v/>
      </c>
      <c r="W456" s="18" t="str">
        <f>IF(OR($B456="",E456=""),"",MAX(0,MIN(100,100*(Settings!$G$6-E456)/(Settings!$G$6-Settings!$F$6))))</f>
        <v/>
      </c>
      <c r="X456" s="18" t="str">
        <f>IF(OR($B456="",R456=""),"",MAX(0,MIN(100,100*(Settings!$G$7-R456)/(Settings!$G$7-Settings!$F$7))))</f>
        <v/>
      </c>
      <c r="Y456" s="18" t="str">
        <f>IF(OR($B456="",S456=""),"",MAX(0,MIN(100,100*(Settings!$G$8-S456)/(Settings!$G$8-Settings!$F$8))))</f>
        <v/>
      </c>
      <c r="Z456" s="18" t="str">
        <f>IF(OR($B456="",T456=""),"",MAX(0,MIN(100,100*(Settings!$G$9-T456)/(Settings!$G$9-Settings!$F$9))))</f>
        <v/>
      </c>
      <c r="AA456" s="18" t="str">
        <f>IF(OR($B456="",J456=""),"",MAX(0,MIN(100,100*(Settings!$G$10-J456)/(Settings!$G$10-Settings!$F$10))))</f>
        <v/>
      </c>
      <c r="AB456" s="18" t="str">
        <f>IF(OR($B456="",K456=""),"",MAX(0,MIN(100,100*(Settings!$G$11-K456)/(Settings!$G$11-Settings!$F$11))))</f>
        <v/>
      </c>
      <c r="AC456" s="18" t="str">
        <f>IF(OR($B456="",U456=""),"",MAX(0,MIN(100,100*(Settings!$G$12-U456)/(Settings!$G$12-Settings!$F$12))))</f>
        <v/>
      </c>
      <c r="AD456" s="18" t="str">
        <f>IF(OR($B456="",V456=""),"",MAX(0,MIN(100,100*(Settings!$G$13-V456)/(Settings!$G$13-Settings!$F$13))))</f>
        <v/>
      </c>
      <c r="AE456" s="17" t="str">
        <f>IF($B456="","",IF((IF(ISNUMBER(W456),Settings!$H$6,0)+IF(ISNUMBER(X456),Settings!$H$7,0)+IF(ISNUMBER(Y456),Settings!$H$8,0)+IF(ISNUMBER(Z456),Settings!$H$9,0)+IF(ISNUMBER(AA456),Settings!$H$10,0)+IF(ISNUMBER(AB456),Settings!$H$11,0)+IF(ISNUMBER(AC456),Settings!$H$12,0)+IF(ISNUMBER(AD456),Settings!$H$13,0))=0,"",ROUND((IF(ISNUMBER(W456),W456*Settings!$H$6,0)+IF(ISNUMBER(X456),X456*Settings!$H$7,0)+IF(ISNUMBER(Y456),Y456*Settings!$H$8,0)+IF(ISNUMBER(Z456),Z456*Settings!$H$9,0)+IF(ISNUMBER(AA456),AA456*Settings!$H$10,0)+IF(ISNUMBER(AB456),AB456*Settings!$H$11,0)+IF(ISNUMBER(AC456),AC456*Settings!$H$12,0)+IF(ISNUMBER(AD456),AD456*Settings!$H$13,0))/(IF(ISNUMBER(W456),Settings!$H$6,0)+IF(ISNUMBER(X456),Settings!$H$7,0)+IF(ISNUMBER(Y456),Settings!$H$8,0)+IF(ISNUMBER(Z456),Settings!$H$9,0)+IF(ISNUMBER(AA456),Settings!$H$10,0)+IF(ISNUMBER(AB456),Settings!$H$11,0)+IF(ISNUMBER(AC456),Settings!$H$12,0)+IF(ISNUMBER(AD456),Settings!$H$13,0)),0)))</f>
        <v/>
      </c>
      <c r="AF456" s="16" t="str">
        <f>IF(AE456="","",IF(AE456&gt;=Settings!$D$18,"Green",IF(AE456&gt;=Settings!$D$19,"Amber","Red")))</f>
        <v/>
      </c>
      <c r="AG456" s="18" t="str">
        <f t="shared" si="54"/>
        <v/>
      </c>
      <c r="AH456" s="19" t="str">
        <f t="shared" si="55"/>
        <v/>
      </c>
      <c r="AI456" s="25"/>
    </row>
    <row r="457" spans="1:35" x14ac:dyDescent="0.2">
      <c r="A457" s="12"/>
      <c r="B457" s="30"/>
      <c r="C457" s="16" t="str">
        <f>IF($B457="","",IFERROR(INDEX(Settings!$D$24:$D$48,MATCH($B457,Settings!$C$24:$C$48,0)),""))</f>
        <v/>
      </c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20" t="str">
        <f t="shared" si="49"/>
        <v/>
      </c>
      <c r="S457" s="21" t="str">
        <f t="shared" si="50"/>
        <v/>
      </c>
      <c r="T457" s="21" t="str">
        <f t="shared" si="51"/>
        <v/>
      </c>
      <c r="U457" s="20" t="str">
        <f t="shared" si="52"/>
        <v/>
      </c>
      <c r="V457" s="20" t="str">
        <f t="shared" si="53"/>
        <v/>
      </c>
      <c r="W457" s="18" t="str">
        <f>IF(OR($B457="",E457=""),"",MAX(0,MIN(100,100*(Settings!$G$6-E457)/(Settings!$G$6-Settings!$F$6))))</f>
        <v/>
      </c>
      <c r="X457" s="18" t="str">
        <f>IF(OR($B457="",R457=""),"",MAX(0,MIN(100,100*(Settings!$G$7-R457)/(Settings!$G$7-Settings!$F$7))))</f>
        <v/>
      </c>
      <c r="Y457" s="18" t="str">
        <f>IF(OR($B457="",S457=""),"",MAX(0,MIN(100,100*(Settings!$G$8-S457)/(Settings!$G$8-Settings!$F$8))))</f>
        <v/>
      </c>
      <c r="Z457" s="18" t="str">
        <f>IF(OR($B457="",T457=""),"",MAX(0,MIN(100,100*(Settings!$G$9-T457)/(Settings!$G$9-Settings!$F$9))))</f>
        <v/>
      </c>
      <c r="AA457" s="18" t="str">
        <f>IF(OR($B457="",J457=""),"",MAX(0,MIN(100,100*(Settings!$G$10-J457)/(Settings!$G$10-Settings!$F$10))))</f>
        <v/>
      </c>
      <c r="AB457" s="18" t="str">
        <f>IF(OR($B457="",K457=""),"",MAX(0,MIN(100,100*(Settings!$G$11-K457)/(Settings!$G$11-Settings!$F$11))))</f>
        <v/>
      </c>
      <c r="AC457" s="18" t="str">
        <f>IF(OR($B457="",U457=""),"",MAX(0,MIN(100,100*(Settings!$G$12-U457)/(Settings!$G$12-Settings!$F$12))))</f>
        <v/>
      </c>
      <c r="AD457" s="18" t="str">
        <f>IF(OR($B457="",V457=""),"",MAX(0,MIN(100,100*(Settings!$G$13-V457)/(Settings!$G$13-Settings!$F$13))))</f>
        <v/>
      </c>
      <c r="AE457" s="17" t="str">
        <f>IF($B457="","",IF((IF(ISNUMBER(W457),Settings!$H$6,0)+IF(ISNUMBER(X457),Settings!$H$7,0)+IF(ISNUMBER(Y457),Settings!$H$8,0)+IF(ISNUMBER(Z457),Settings!$H$9,0)+IF(ISNUMBER(AA457),Settings!$H$10,0)+IF(ISNUMBER(AB457),Settings!$H$11,0)+IF(ISNUMBER(AC457),Settings!$H$12,0)+IF(ISNUMBER(AD457),Settings!$H$13,0))=0,"",ROUND((IF(ISNUMBER(W457),W457*Settings!$H$6,0)+IF(ISNUMBER(X457),X457*Settings!$H$7,0)+IF(ISNUMBER(Y457),Y457*Settings!$H$8,0)+IF(ISNUMBER(Z457),Z457*Settings!$H$9,0)+IF(ISNUMBER(AA457),AA457*Settings!$H$10,0)+IF(ISNUMBER(AB457),AB457*Settings!$H$11,0)+IF(ISNUMBER(AC457),AC457*Settings!$H$12,0)+IF(ISNUMBER(AD457),AD457*Settings!$H$13,0))/(IF(ISNUMBER(W457),Settings!$H$6,0)+IF(ISNUMBER(X457),Settings!$H$7,0)+IF(ISNUMBER(Y457),Settings!$H$8,0)+IF(ISNUMBER(Z457),Settings!$H$9,0)+IF(ISNUMBER(AA457),Settings!$H$10,0)+IF(ISNUMBER(AB457),Settings!$H$11,0)+IF(ISNUMBER(AC457),Settings!$H$12,0)+IF(ISNUMBER(AD457),Settings!$H$13,0)),0)))</f>
        <v/>
      </c>
      <c r="AF457" s="16" t="str">
        <f>IF(AE457="","",IF(AE457&gt;=Settings!$D$18,"Green",IF(AE457&gt;=Settings!$D$19,"Amber","Red")))</f>
        <v/>
      </c>
      <c r="AG457" s="18" t="str">
        <f t="shared" si="54"/>
        <v/>
      </c>
      <c r="AH457" s="19" t="str">
        <f t="shared" si="55"/>
        <v/>
      </c>
      <c r="AI457" s="25"/>
    </row>
    <row r="458" spans="1:35" x14ac:dyDescent="0.2">
      <c r="A458" s="12"/>
      <c r="B458" s="30"/>
      <c r="C458" s="16" t="str">
        <f>IF($B458="","",IFERROR(INDEX(Settings!$D$24:$D$48,MATCH($B458,Settings!$C$24:$C$48,0)),""))</f>
        <v/>
      </c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20" t="str">
        <f t="shared" si="49"/>
        <v/>
      </c>
      <c r="S458" s="21" t="str">
        <f t="shared" si="50"/>
        <v/>
      </c>
      <c r="T458" s="21" t="str">
        <f t="shared" si="51"/>
        <v/>
      </c>
      <c r="U458" s="20" t="str">
        <f t="shared" si="52"/>
        <v/>
      </c>
      <c r="V458" s="20" t="str">
        <f t="shared" si="53"/>
        <v/>
      </c>
      <c r="W458" s="18" t="str">
        <f>IF(OR($B458="",E458=""),"",MAX(0,MIN(100,100*(Settings!$G$6-E458)/(Settings!$G$6-Settings!$F$6))))</f>
        <v/>
      </c>
      <c r="X458" s="18" t="str">
        <f>IF(OR($B458="",R458=""),"",MAX(0,MIN(100,100*(Settings!$G$7-R458)/(Settings!$G$7-Settings!$F$7))))</f>
        <v/>
      </c>
      <c r="Y458" s="18" t="str">
        <f>IF(OR($B458="",S458=""),"",MAX(0,MIN(100,100*(Settings!$G$8-S458)/(Settings!$G$8-Settings!$F$8))))</f>
        <v/>
      </c>
      <c r="Z458" s="18" t="str">
        <f>IF(OR($B458="",T458=""),"",MAX(0,MIN(100,100*(Settings!$G$9-T458)/(Settings!$G$9-Settings!$F$9))))</f>
        <v/>
      </c>
      <c r="AA458" s="18" t="str">
        <f>IF(OR($B458="",J458=""),"",MAX(0,MIN(100,100*(Settings!$G$10-J458)/(Settings!$G$10-Settings!$F$10))))</f>
        <v/>
      </c>
      <c r="AB458" s="18" t="str">
        <f>IF(OR($B458="",K458=""),"",MAX(0,MIN(100,100*(Settings!$G$11-K458)/(Settings!$G$11-Settings!$F$11))))</f>
        <v/>
      </c>
      <c r="AC458" s="18" t="str">
        <f>IF(OR($B458="",U458=""),"",MAX(0,MIN(100,100*(Settings!$G$12-U458)/(Settings!$G$12-Settings!$F$12))))</f>
        <v/>
      </c>
      <c r="AD458" s="18" t="str">
        <f>IF(OR($B458="",V458=""),"",MAX(0,MIN(100,100*(Settings!$G$13-V458)/(Settings!$G$13-Settings!$F$13))))</f>
        <v/>
      </c>
      <c r="AE458" s="17" t="str">
        <f>IF($B458="","",IF((IF(ISNUMBER(W458),Settings!$H$6,0)+IF(ISNUMBER(X458),Settings!$H$7,0)+IF(ISNUMBER(Y458),Settings!$H$8,0)+IF(ISNUMBER(Z458),Settings!$H$9,0)+IF(ISNUMBER(AA458),Settings!$H$10,0)+IF(ISNUMBER(AB458),Settings!$H$11,0)+IF(ISNUMBER(AC458),Settings!$H$12,0)+IF(ISNUMBER(AD458),Settings!$H$13,0))=0,"",ROUND((IF(ISNUMBER(W458),W458*Settings!$H$6,0)+IF(ISNUMBER(X458),X458*Settings!$H$7,0)+IF(ISNUMBER(Y458),Y458*Settings!$H$8,0)+IF(ISNUMBER(Z458),Z458*Settings!$H$9,0)+IF(ISNUMBER(AA458),AA458*Settings!$H$10,0)+IF(ISNUMBER(AB458),AB458*Settings!$H$11,0)+IF(ISNUMBER(AC458),AC458*Settings!$H$12,0)+IF(ISNUMBER(AD458),AD458*Settings!$H$13,0))/(IF(ISNUMBER(W458),Settings!$H$6,0)+IF(ISNUMBER(X458),Settings!$H$7,0)+IF(ISNUMBER(Y458),Settings!$H$8,0)+IF(ISNUMBER(Z458),Settings!$H$9,0)+IF(ISNUMBER(AA458),Settings!$H$10,0)+IF(ISNUMBER(AB458),Settings!$H$11,0)+IF(ISNUMBER(AC458),Settings!$H$12,0)+IF(ISNUMBER(AD458),Settings!$H$13,0)),0)))</f>
        <v/>
      </c>
      <c r="AF458" s="16" t="str">
        <f>IF(AE458="","",IF(AE458&gt;=Settings!$D$18,"Green",IF(AE458&gt;=Settings!$D$19,"Amber","Red")))</f>
        <v/>
      </c>
      <c r="AG458" s="18" t="str">
        <f t="shared" si="54"/>
        <v/>
      </c>
      <c r="AH458" s="19" t="str">
        <f t="shared" si="55"/>
        <v/>
      </c>
      <c r="AI458" s="25"/>
    </row>
    <row r="459" spans="1:35" x14ac:dyDescent="0.2">
      <c r="A459" s="12"/>
      <c r="B459" s="30"/>
      <c r="C459" s="16" t="str">
        <f>IF($B459="","",IFERROR(INDEX(Settings!$D$24:$D$48,MATCH($B459,Settings!$C$24:$C$48,0)),""))</f>
        <v/>
      </c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20" t="str">
        <f t="shared" si="49"/>
        <v/>
      </c>
      <c r="S459" s="21" t="str">
        <f t="shared" si="50"/>
        <v/>
      </c>
      <c r="T459" s="21" t="str">
        <f t="shared" si="51"/>
        <v/>
      </c>
      <c r="U459" s="20" t="str">
        <f t="shared" si="52"/>
        <v/>
      </c>
      <c r="V459" s="20" t="str">
        <f t="shared" si="53"/>
        <v/>
      </c>
      <c r="W459" s="18" t="str">
        <f>IF(OR($B459="",E459=""),"",MAX(0,MIN(100,100*(Settings!$G$6-E459)/(Settings!$G$6-Settings!$F$6))))</f>
        <v/>
      </c>
      <c r="X459" s="18" t="str">
        <f>IF(OR($B459="",R459=""),"",MAX(0,MIN(100,100*(Settings!$G$7-R459)/(Settings!$G$7-Settings!$F$7))))</f>
        <v/>
      </c>
      <c r="Y459" s="18" t="str">
        <f>IF(OR($B459="",S459=""),"",MAX(0,MIN(100,100*(Settings!$G$8-S459)/(Settings!$G$8-Settings!$F$8))))</f>
        <v/>
      </c>
      <c r="Z459" s="18" t="str">
        <f>IF(OR($B459="",T459=""),"",MAX(0,MIN(100,100*(Settings!$G$9-T459)/(Settings!$G$9-Settings!$F$9))))</f>
        <v/>
      </c>
      <c r="AA459" s="18" t="str">
        <f>IF(OR($B459="",J459=""),"",MAX(0,MIN(100,100*(Settings!$G$10-J459)/(Settings!$G$10-Settings!$F$10))))</f>
        <v/>
      </c>
      <c r="AB459" s="18" t="str">
        <f>IF(OR($B459="",K459=""),"",MAX(0,MIN(100,100*(Settings!$G$11-K459)/(Settings!$G$11-Settings!$F$11))))</f>
        <v/>
      </c>
      <c r="AC459" s="18" t="str">
        <f>IF(OR($B459="",U459=""),"",MAX(0,MIN(100,100*(Settings!$G$12-U459)/(Settings!$G$12-Settings!$F$12))))</f>
        <v/>
      </c>
      <c r="AD459" s="18" t="str">
        <f>IF(OR($B459="",V459=""),"",MAX(0,MIN(100,100*(Settings!$G$13-V459)/(Settings!$G$13-Settings!$F$13))))</f>
        <v/>
      </c>
      <c r="AE459" s="17" t="str">
        <f>IF($B459="","",IF((IF(ISNUMBER(W459),Settings!$H$6,0)+IF(ISNUMBER(X459),Settings!$H$7,0)+IF(ISNUMBER(Y459),Settings!$H$8,0)+IF(ISNUMBER(Z459),Settings!$H$9,0)+IF(ISNUMBER(AA459),Settings!$H$10,0)+IF(ISNUMBER(AB459),Settings!$H$11,0)+IF(ISNUMBER(AC459),Settings!$H$12,0)+IF(ISNUMBER(AD459),Settings!$H$13,0))=0,"",ROUND((IF(ISNUMBER(W459),W459*Settings!$H$6,0)+IF(ISNUMBER(X459),X459*Settings!$H$7,0)+IF(ISNUMBER(Y459),Y459*Settings!$H$8,0)+IF(ISNUMBER(Z459),Z459*Settings!$H$9,0)+IF(ISNUMBER(AA459),AA459*Settings!$H$10,0)+IF(ISNUMBER(AB459),AB459*Settings!$H$11,0)+IF(ISNUMBER(AC459),AC459*Settings!$H$12,0)+IF(ISNUMBER(AD459),AD459*Settings!$H$13,0))/(IF(ISNUMBER(W459),Settings!$H$6,0)+IF(ISNUMBER(X459),Settings!$H$7,0)+IF(ISNUMBER(Y459),Settings!$H$8,0)+IF(ISNUMBER(Z459),Settings!$H$9,0)+IF(ISNUMBER(AA459),Settings!$H$10,0)+IF(ISNUMBER(AB459),Settings!$H$11,0)+IF(ISNUMBER(AC459),Settings!$H$12,0)+IF(ISNUMBER(AD459),Settings!$H$13,0)),0)))</f>
        <v/>
      </c>
      <c r="AF459" s="16" t="str">
        <f>IF(AE459="","",IF(AE459&gt;=Settings!$D$18,"Green",IF(AE459&gt;=Settings!$D$19,"Amber","Red")))</f>
        <v/>
      </c>
      <c r="AG459" s="18" t="str">
        <f t="shared" si="54"/>
        <v/>
      </c>
      <c r="AH459" s="19" t="str">
        <f t="shared" si="55"/>
        <v/>
      </c>
      <c r="AI459" s="25"/>
    </row>
    <row r="460" spans="1:35" x14ac:dyDescent="0.2">
      <c r="A460" s="12"/>
      <c r="B460" s="30"/>
      <c r="C460" s="16" t="str">
        <f>IF($B460="","",IFERROR(INDEX(Settings!$D$24:$D$48,MATCH($B460,Settings!$C$24:$C$48,0)),""))</f>
        <v/>
      </c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20" t="str">
        <f t="shared" si="49"/>
        <v/>
      </c>
      <c r="S460" s="21" t="str">
        <f t="shared" si="50"/>
        <v/>
      </c>
      <c r="T460" s="21" t="str">
        <f t="shared" si="51"/>
        <v/>
      </c>
      <c r="U460" s="20" t="str">
        <f t="shared" si="52"/>
        <v/>
      </c>
      <c r="V460" s="20" t="str">
        <f t="shared" si="53"/>
        <v/>
      </c>
      <c r="W460" s="18" t="str">
        <f>IF(OR($B460="",E460=""),"",MAX(0,MIN(100,100*(Settings!$G$6-E460)/(Settings!$G$6-Settings!$F$6))))</f>
        <v/>
      </c>
      <c r="X460" s="18" t="str">
        <f>IF(OR($B460="",R460=""),"",MAX(0,MIN(100,100*(Settings!$G$7-R460)/(Settings!$G$7-Settings!$F$7))))</f>
        <v/>
      </c>
      <c r="Y460" s="18" t="str">
        <f>IF(OR($B460="",S460=""),"",MAX(0,MIN(100,100*(Settings!$G$8-S460)/(Settings!$G$8-Settings!$F$8))))</f>
        <v/>
      </c>
      <c r="Z460" s="18" t="str">
        <f>IF(OR($B460="",T460=""),"",MAX(0,MIN(100,100*(Settings!$G$9-T460)/(Settings!$G$9-Settings!$F$9))))</f>
        <v/>
      </c>
      <c r="AA460" s="18" t="str">
        <f>IF(OR($B460="",J460=""),"",MAX(0,MIN(100,100*(Settings!$G$10-J460)/(Settings!$G$10-Settings!$F$10))))</f>
        <v/>
      </c>
      <c r="AB460" s="18" t="str">
        <f>IF(OR($B460="",K460=""),"",MAX(0,MIN(100,100*(Settings!$G$11-K460)/(Settings!$G$11-Settings!$F$11))))</f>
        <v/>
      </c>
      <c r="AC460" s="18" t="str">
        <f>IF(OR($B460="",U460=""),"",MAX(0,MIN(100,100*(Settings!$G$12-U460)/(Settings!$G$12-Settings!$F$12))))</f>
        <v/>
      </c>
      <c r="AD460" s="18" t="str">
        <f>IF(OR($B460="",V460=""),"",MAX(0,MIN(100,100*(Settings!$G$13-V460)/(Settings!$G$13-Settings!$F$13))))</f>
        <v/>
      </c>
      <c r="AE460" s="17" t="str">
        <f>IF($B460="","",IF((IF(ISNUMBER(W460),Settings!$H$6,0)+IF(ISNUMBER(X460),Settings!$H$7,0)+IF(ISNUMBER(Y460),Settings!$H$8,0)+IF(ISNUMBER(Z460),Settings!$H$9,0)+IF(ISNUMBER(AA460),Settings!$H$10,0)+IF(ISNUMBER(AB460),Settings!$H$11,0)+IF(ISNUMBER(AC460),Settings!$H$12,0)+IF(ISNUMBER(AD460),Settings!$H$13,0))=0,"",ROUND((IF(ISNUMBER(W460),W460*Settings!$H$6,0)+IF(ISNUMBER(X460),X460*Settings!$H$7,0)+IF(ISNUMBER(Y460),Y460*Settings!$H$8,0)+IF(ISNUMBER(Z460),Z460*Settings!$H$9,0)+IF(ISNUMBER(AA460),AA460*Settings!$H$10,0)+IF(ISNUMBER(AB460),AB460*Settings!$H$11,0)+IF(ISNUMBER(AC460),AC460*Settings!$H$12,0)+IF(ISNUMBER(AD460),AD460*Settings!$H$13,0))/(IF(ISNUMBER(W460),Settings!$H$6,0)+IF(ISNUMBER(X460),Settings!$H$7,0)+IF(ISNUMBER(Y460),Settings!$H$8,0)+IF(ISNUMBER(Z460),Settings!$H$9,0)+IF(ISNUMBER(AA460),Settings!$H$10,0)+IF(ISNUMBER(AB460),Settings!$H$11,0)+IF(ISNUMBER(AC460),Settings!$H$12,0)+IF(ISNUMBER(AD460),Settings!$H$13,0)),0)))</f>
        <v/>
      </c>
      <c r="AF460" s="16" t="str">
        <f>IF(AE460="","",IF(AE460&gt;=Settings!$D$18,"Green",IF(AE460&gt;=Settings!$D$19,"Amber","Red")))</f>
        <v/>
      </c>
      <c r="AG460" s="18" t="str">
        <f t="shared" si="54"/>
        <v/>
      </c>
      <c r="AH460" s="19" t="str">
        <f t="shared" si="55"/>
        <v/>
      </c>
      <c r="AI460" s="25"/>
    </row>
    <row r="461" spans="1:35" x14ac:dyDescent="0.2">
      <c r="A461" s="12"/>
      <c r="B461" s="30"/>
      <c r="C461" s="16" t="str">
        <f>IF($B461="","",IFERROR(INDEX(Settings!$D$24:$D$48,MATCH($B461,Settings!$C$24:$C$48,0)),""))</f>
        <v/>
      </c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20" t="str">
        <f t="shared" si="49"/>
        <v/>
      </c>
      <c r="S461" s="21" t="str">
        <f t="shared" si="50"/>
        <v/>
      </c>
      <c r="T461" s="21" t="str">
        <f t="shared" si="51"/>
        <v/>
      </c>
      <c r="U461" s="20" t="str">
        <f t="shared" si="52"/>
        <v/>
      </c>
      <c r="V461" s="20" t="str">
        <f t="shared" si="53"/>
        <v/>
      </c>
      <c r="W461" s="18" t="str">
        <f>IF(OR($B461="",E461=""),"",MAX(0,MIN(100,100*(Settings!$G$6-E461)/(Settings!$G$6-Settings!$F$6))))</f>
        <v/>
      </c>
      <c r="X461" s="18" t="str">
        <f>IF(OR($B461="",R461=""),"",MAX(0,MIN(100,100*(Settings!$G$7-R461)/(Settings!$G$7-Settings!$F$7))))</f>
        <v/>
      </c>
      <c r="Y461" s="18" t="str">
        <f>IF(OR($B461="",S461=""),"",MAX(0,MIN(100,100*(Settings!$G$8-S461)/(Settings!$G$8-Settings!$F$8))))</f>
        <v/>
      </c>
      <c r="Z461" s="18" t="str">
        <f>IF(OR($B461="",T461=""),"",MAX(0,MIN(100,100*(Settings!$G$9-T461)/(Settings!$G$9-Settings!$F$9))))</f>
        <v/>
      </c>
      <c r="AA461" s="18" t="str">
        <f>IF(OR($B461="",J461=""),"",MAX(0,MIN(100,100*(Settings!$G$10-J461)/(Settings!$G$10-Settings!$F$10))))</f>
        <v/>
      </c>
      <c r="AB461" s="18" t="str">
        <f>IF(OR($B461="",K461=""),"",MAX(0,MIN(100,100*(Settings!$G$11-K461)/(Settings!$G$11-Settings!$F$11))))</f>
        <v/>
      </c>
      <c r="AC461" s="18" t="str">
        <f>IF(OR($B461="",U461=""),"",MAX(0,MIN(100,100*(Settings!$G$12-U461)/(Settings!$G$12-Settings!$F$12))))</f>
        <v/>
      </c>
      <c r="AD461" s="18" t="str">
        <f>IF(OR($B461="",V461=""),"",MAX(0,MIN(100,100*(Settings!$G$13-V461)/(Settings!$G$13-Settings!$F$13))))</f>
        <v/>
      </c>
      <c r="AE461" s="17" t="str">
        <f>IF($B461="","",IF((IF(ISNUMBER(W461),Settings!$H$6,0)+IF(ISNUMBER(X461),Settings!$H$7,0)+IF(ISNUMBER(Y461),Settings!$H$8,0)+IF(ISNUMBER(Z461),Settings!$H$9,0)+IF(ISNUMBER(AA461),Settings!$H$10,0)+IF(ISNUMBER(AB461),Settings!$H$11,0)+IF(ISNUMBER(AC461),Settings!$H$12,0)+IF(ISNUMBER(AD461),Settings!$H$13,0))=0,"",ROUND((IF(ISNUMBER(W461),W461*Settings!$H$6,0)+IF(ISNUMBER(X461),X461*Settings!$H$7,0)+IF(ISNUMBER(Y461),Y461*Settings!$H$8,0)+IF(ISNUMBER(Z461),Z461*Settings!$H$9,0)+IF(ISNUMBER(AA461),AA461*Settings!$H$10,0)+IF(ISNUMBER(AB461),AB461*Settings!$H$11,0)+IF(ISNUMBER(AC461),AC461*Settings!$H$12,0)+IF(ISNUMBER(AD461),AD461*Settings!$H$13,0))/(IF(ISNUMBER(W461),Settings!$H$6,0)+IF(ISNUMBER(X461),Settings!$H$7,0)+IF(ISNUMBER(Y461),Settings!$H$8,0)+IF(ISNUMBER(Z461),Settings!$H$9,0)+IF(ISNUMBER(AA461),Settings!$H$10,0)+IF(ISNUMBER(AB461),Settings!$H$11,0)+IF(ISNUMBER(AC461),Settings!$H$12,0)+IF(ISNUMBER(AD461),Settings!$H$13,0)),0)))</f>
        <v/>
      </c>
      <c r="AF461" s="16" t="str">
        <f>IF(AE461="","",IF(AE461&gt;=Settings!$D$18,"Green",IF(AE461&gt;=Settings!$D$19,"Amber","Red")))</f>
        <v/>
      </c>
      <c r="AG461" s="18" t="str">
        <f t="shared" si="54"/>
        <v/>
      </c>
      <c r="AH461" s="19" t="str">
        <f t="shared" si="55"/>
        <v/>
      </c>
      <c r="AI461" s="25"/>
    </row>
    <row r="462" spans="1:35" x14ac:dyDescent="0.2">
      <c r="A462" s="12"/>
      <c r="B462" s="30"/>
      <c r="C462" s="16" t="str">
        <f>IF($B462="","",IFERROR(INDEX(Settings!$D$24:$D$48,MATCH($B462,Settings!$C$24:$C$48,0)),""))</f>
        <v/>
      </c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20" t="str">
        <f t="shared" si="49"/>
        <v/>
      </c>
      <c r="S462" s="21" t="str">
        <f t="shared" si="50"/>
        <v/>
      </c>
      <c r="T462" s="21" t="str">
        <f t="shared" si="51"/>
        <v/>
      </c>
      <c r="U462" s="20" t="str">
        <f t="shared" si="52"/>
        <v/>
      </c>
      <c r="V462" s="20" t="str">
        <f t="shared" si="53"/>
        <v/>
      </c>
      <c r="W462" s="18" t="str">
        <f>IF(OR($B462="",E462=""),"",MAX(0,MIN(100,100*(Settings!$G$6-E462)/(Settings!$G$6-Settings!$F$6))))</f>
        <v/>
      </c>
      <c r="X462" s="18" t="str">
        <f>IF(OR($B462="",R462=""),"",MAX(0,MIN(100,100*(Settings!$G$7-R462)/(Settings!$G$7-Settings!$F$7))))</f>
        <v/>
      </c>
      <c r="Y462" s="18" t="str">
        <f>IF(OR($B462="",S462=""),"",MAX(0,MIN(100,100*(Settings!$G$8-S462)/(Settings!$G$8-Settings!$F$8))))</f>
        <v/>
      </c>
      <c r="Z462" s="18" t="str">
        <f>IF(OR($B462="",T462=""),"",MAX(0,MIN(100,100*(Settings!$G$9-T462)/(Settings!$G$9-Settings!$F$9))))</f>
        <v/>
      </c>
      <c r="AA462" s="18" t="str">
        <f>IF(OR($B462="",J462=""),"",MAX(0,MIN(100,100*(Settings!$G$10-J462)/(Settings!$G$10-Settings!$F$10))))</f>
        <v/>
      </c>
      <c r="AB462" s="18" t="str">
        <f>IF(OR($B462="",K462=""),"",MAX(0,MIN(100,100*(Settings!$G$11-K462)/(Settings!$G$11-Settings!$F$11))))</f>
        <v/>
      </c>
      <c r="AC462" s="18" t="str">
        <f>IF(OR($B462="",U462=""),"",MAX(0,MIN(100,100*(Settings!$G$12-U462)/(Settings!$G$12-Settings!$F$12))))</f>
        <v/>
      </c>
      <c r="AD462" s="18" t="str">
        <f>IF(OR($B462="",V462=""),"",MAX(0,MIN(100,100*(Settings!$G$13-V462)/(Settings!$G$13-Settings!$F$13))))</f>
        <v/>
      </c>
      <c r="AE462" s="17" t="str">
        <f>IF($B462="","",IF((IF(ISNUMBER(W462),Settings!$H$6,0)+IF(ISNUMBER(X462),Settings!$H$7,0)+IF(ISNUMBER(Y462),Settings!$H$8,0)+IF(ISNUMBER(Z462),Settings!$H$9,0)+IF(ISNUMBER(AA462),Settings!$H$10,0)+IF(ISNUMBER(AB462),Settings!$H$11,0)+IF(ISNUMBER(AC462),Settings!$H$12,0)+IF(ISNUMBER(AD462),Settings!$H$13,0))=0,"",ROUND((IF(ISNUMBER(W462),W462*Settings!$H$6,0)+IF(ISNUMBER(X462),X462*Settings!$H$7,0)+IF(ISNUMBER(Y462),Y462*Settings!$H$8,0)+IF(ISNUMBER(Z462),Z462*Settings!$H$9,0)+IF(ISNUMBER(AA462),AA462*Settings!$H$10,0)+IF(ISNUMBER(AB462),AB462*Settings!$H$11,0)+IF(ISNUMBER(AC462),AC462*Settings!$H$12,0)+IF(ISNUMBER(AD462),AD462*Settings!$H$13,0))/(IF(ISNUMBER(W462),Settings!$H$6,0)+IF(ISNUMBER(X462),Settings!$H$7,0)+IF(ISNUMBER(Y462),Settings!$H$8,0)+IF(ISNUMBER(Z462),Settings!$H$9,0)+IF(ISNUMBER(AA462),Settings!$H$10,0)+IF(ISNUMBER(AB462),Settings!$H$11,0)+IF(ISNUMBER(AC462),Settings!$H$12,0)+IF(ISNUMBER(AD462),Settings!$H$13,0)),0)))</f>
        <v/>
      </c>
      <c r="AF462" s="16" t="str">
        <f>IF(AE462="","",IF(AE462&gt;=Settings!$D$18,"Green",IF(AE462&gt;=Settings!$D$19,"Amber","Red")))</f>
        <v/>
      </c>
      <c r="AG462" s="18" t="str">
        <f t="shared" si="54"/>
        <v/>
      </c>
      <c r="AH462" s="19" t="str">
        <f t="shared" si="55"/>
        <v/>
      </c>
      <c r="AI462" s="25"/>
    </row>
    <row r="463" spans="1:35" x14ac:dyDescent="0.2">
      <c r="A463" s="12"/>
      <c r="B463" s="30"/>
      <c r="C463" s="16" t="str">
        <f>IF($B463="","",IFERROR(INDEX(Settings!$D$24:$D$48,MATCH($B463,Settings!$C$24:$C$48,0)),""))</f>
        <v/>
      </c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20" t="str">
        <f t="shared" si="49"/>
        <v/>
      </c>
      <c r="S463" s="21" t="str">
        <f t="shared" si="50"/>
        <v/>
      </c>
      <c r="T463" s="21" t="str">
        <f t="shared" si="51"/>
        <v/>
      </c>
      <c r="U463" s="20" t="str">
        <f t="shared" si="52"/>
        <v/>
      </c>
      <c r="V463" s="20" t="str">
        <f t="shared" si="53"/>
        <v/>
      </c>
      <c r="W463" s="18" t="str">
        <f>IF(OR($B463="",E463=""),"",MAX(0,MIN(100,100*(Settings!$G$6-E463)/(Settings!$G$6-Settings!$F$6))))</f>
        <v/>
      </c>
      <c r="X463" s="18" t="str">
        <f>IF(OR($B463="",R463=""),"",MAX(0,MIN(100,100*(Settings!$G$7-R463)/(Settings!$G$7-Settings!$F$7))))</f>
        <v/>
      </c>
      <c r="Y463" s="18" t="str">
        <f>IF(OR($B463="",S463=""),"",MAX(0,MIN(100,100*(Settings!$G$8-S463)/(Settings!$G$8-Settings!$F$8))))</f>
        <v/>
      </c>
      <c r="Z463" s="18" t="str">
        <f>IF(OR($B463="",T463=""),"",MAX(0,MIN(100,100*(Settings!$G$9-T463)/(Settings!$G$9-Settings!$F$9))))</f>
        <v/>
      </c>
      <c r="AA463" s="18" t="str">
        <f>IF(OR($B463="",J463=""),"",MAX(0,MIN(100,100*(Settings!$G$10-J463)/(Settings!$G$10-Settings!$F$10))))</f>
        <v/>
      </c>
      <c r="AB463" s="18" t="str">
        <f>IF(OR($B463="",K463=""),"",MAX(0,MIN(100,100*(Settings!$G$11-K463)/(Settings!$G$11-Settings!$F$11))))</f>
        <v/>
      </c>
      <c r="AC463" s="18" t="str">
        <f>IF(OR($B463="",U463=""),"",MAX(0,MIN(100,100*(Settings!$G$12-U463)/(Settings!$G$12-Settings!$F$12))))</f>
        <v/>
      </c>
      <c r="AD463" s="18" t="str">
        <f>IF(OR($B463="",V463=""),"",MAX(0,MIN(100,100*(Settings!$G$13-V463)/(Settings!$G$13-Settings!$F$13))))</f>
        <v/>
      </c>
      <c r="AE463" s="17" t="str">
        <f>IF($B463="","",IF((IF(ISNUMBER(W463),Settings!$H$6,0)+IF(ISNUMBER(X463),Settings!$H$7,0)+IF(ISNUMBER(Y463),Settings!$H$8,0)+IF(ISNUMBER(Z463),Settings!$H$9,0)+IF(ISNUMBER(AA463),Settings!$H$10,0)+IF(ISNUMBER(AB463),Settings!$H$11,0)+IF(ISNUMBER(AC463),Settings!$H$12,0)+IF(ISNUMBER(AD463),Settings!$H$13,0))=0,"",ROUND((IF(ISNUMBER(W463),W463*Settings!$H$6,0)+IF(ISNUMBER(X463),X463*Settings!$H$7,0)+IF(ISNUMBER(Y463),Y463*Settings!$H$8,0)+IF(ISNUMBER(Z463),Z463*Settings!$H$9,0)+IF(ISNUMBER(AA463),AA463*Settings!$H$10,0)+IF(ISNUMBER(AB463),AB463*Settings!$H$11,0)+IF(ISNUMBER(AC463),AC463*Settings!$H$12,0)+IF(ISNUMBER(AD463),AD463*Settings!$H$13,0))/(IF(ISNUMBER(W463),Settings!$H$6,0)+IF(ISNUMBER(X463),Settings!$H$7,0)+IF(ISNUMBER(Y463),Settings!$H$8,0)+IF(ISNUMBER(Z463),Settings!$H$9,0)+IF(ISNUMBER(AA463),Settings!$H$10,0)+IF(ISNUMBER(AB463),Settings!$H$11,0)+IF(ISNUMBER(AC463),Settings!$H$12,0)+IF(ISNUMBER(AD463),Settings!$H$13,0)),0)))</f>
        <v/>
      </c>
      <c r="AF463" s="16" t="str">
        <f>IF(AE463="","",IF(AE463&gt;=Settings!$D$18,"Green",IF(AE463&gt;=Settings!$D$19,"Amber","Red")))</f>
        <v/>
      </c>
      <c r="AG463" s="18" t="str">
        <f t="shared" si="54"/>
        <v/>
      </c>
      <c r="AH463" s="19" t="str">
        <f t="shared" si="55"/>
        <v/>
      </c>
      <c r="AI463" s="25"/>
    </row>
    <row r="464" spans="1:35" x14ac:dyDescent="0.2">
      <c r="A464" s="12"/>
      <c r="B464" s="30"/>
      <c r="C464" s="16" t="str">
        <f>IF($B464="","",IFERROR(INDEX(Settings!$D$24:$D$48,MATCH($B464,Settings!$C$24:$C$48,0)),""))</f>
        <v/>
      </c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20" t="str">
        <f t="shared" si="49"/>
        <v/>
      </c>
      <c r="S464" s="21" t="str">
        <f t="shared" si="50"/>
        <v/>
      </c>
      <c r="T464" s="21" t="str">
        <f t="shared" si="51"/>
        <v/>
      </c>
      <c r="U464" s="20" t="str">
        <f t="shared" si="52"/>
        <v/>
      </c>
      <c r="V464" s="20" t="str">
        <f t="shared" si="53"/>
        <v/>
      </c>
      <c r="W464" s="18" t="str">
        <f>IF(OR($B464="",E464=""),"",MAX(0,MIN(100,100*(Settings!$G$6-E464)/(Settings!$G$6-Settings!$F$6))))</f>
        <v/>
      </c>
      <c r="X464" s="18" t="str">
        <f>IF(OR($B464="",R464=""),"",MAX(0,MIN(100,100*(Settings!$G$7-R464)/(Settings!$G$7-Settings!$F$7))))</f>
        <v/>
      </c>
      <c r="Y464" s="18" t="str">
        <f>IF(OR($B464="",S464=""),"",MAX(0,MIN(100,100*(Settings!$G$8-S464)/(Settings!$G$8-Settings!$F$8))))</f>
        <v/>
      </c>
      <c r="Z464" s="18" t="str">
        <f>IF(OR($B464="",T464=""),"",MAX(0,MIN(100,100*(Settings!$G$9-T464)/(Settings!$G$9-Settings!$F$9))))</f>
        <v/>
      </c>
      <c r="AA464" s="18" t="str">
        <f>IF(OR($B464="",J464=""),"",MAX(0,MIN(100,100*(Settings!$G$10-J464)/(Settings!$G$10-Settings!$F$10))))</f>
        <v/>
      </c>
      <c r="AB464" s="18" t="str">
        <f>IF(OR($B464="",K464=""),"",MAX(0,MIN(100,100*(Settings!$G$11-K464)/(Settings!$G$11-Settings!$F$11))))</f>
        <v/>
      </c>
      <c r="AC464" s="18" t="str">
        <f>IF(OR($B464="",U464=""),"",MAX(0,MIN(100,100*(Settings!$G$12-U464)/(Settings!$G$12-Settings!$F$12))))</f>
        <v/>
      </c>
      <c r="AD464" s="18" t="str">
        <f>IF(OR($B464="",V464=""),"",MAX(0,MIN(100,100*(Settings!$G$13-V464)/(Settings!$G$13-Settings!$F$13))))</f>
        <v/>
      </c>
      <c r="AE464" s="17" t="str">
        <f>IF($B464="","",IF((IF(ISNUMBER(W464),Settings!$H$6,0)+IF(ISNUMBER(X464),Settings!$H$7,0)+IF(ISNUMBER(Y464),Settings!$H$8,0)+IF(ISNUMBER(Z464),Settings!$H$9,0)+IF(ISNUMBER(AA464),Settings!$H$10,0)+IF(ISNUMBER(AB464),Settings!$H$11,0)+IF(ISNUMBER(AC464),Settings!$H$12,0)+IF(ISNUMBER(AD464),Settings!$H$13,0))=0,"",ROUND((IF(ISNUMBER(W464),W464*Settings!$H$6,0)+IF(ISNUMBER(X464),X464*Settings!$H$7,0)+IF(ISNUMBER(Y464),Y464*Settings!$H$8,0)+IF(ISNUMBER(Z464),Z464*Settings!$H$9,0)+IF(ISNUMBER(AA464),AA464*Settings!$H$10,0)+IF(ISNUMBER(AB464),AB464*Settings!$H$11,0)+IF(ISNUMBER(AC464),AC464*Settings!$H$12,0)+IF(ISNUMBER(AD464),AD464*Settings!$H$13,0))/(IF(ISNUMBER(W464),Settings!$H$6,0)+IF(ISNUMBER(X464),Settings!$H$7,0)+IF(ISNUMBER(Y464),Settings!$H$8,0)+IF(ISNUMBER(Z464),Settings!$H$9,0)+IF(ISNUMBER(AA464),Settings!$H$10,0)+IF(ISNUMBER(AB464),Settings!$H$11,0)+IF(ISNUMBER(AC464),Settings!$H$12,0)+IF(ISNUMBER(AD464),Settings!$H$13,0)),0)))</f>
        <v/>
      </c>
      <c r="AF464" s="16" t="str">
        <f>IF(AE464="","",IF(AE464&gt;=Settings!$D$18,"Green",IF(AE464&gt;=Settings!$D$19,"Amber","Red")))</f>
        <v/>
      </c>
      <c r="AG464" s="18" t="str">
        <f t="shared" si="54"/>
        <v/>
      </c>
      <c r="AH464" s="19" t="str">
        <f t="shared" si="55"/>
        <v/>
      </c>
      <c r="AI464" s="25"/>
    </row>
    <row r="465" spans="1:35" x14ac:dyDescent="0.2">
      <c r="A465" s="12"/>
      <c r="B465" s="30"/>
      <c r="C465" s="16" t="str">
        <f>IF($B465="","",IFERROR(INDEX(Settings!$D$24:$D$48,MATCH($B465,Settings!$C$24:$C$48,0)),""))</f>
        <v/>
      </c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20" t="str">
        <f t="shared" si="49"/>
        <v/>
      </c>
      <c r="S465" s="21" t="str">
        <f t="shared" si="50"/>
        <v/>
      </c>
      <c r="T465" s="21" t="str">
        <f t="shared" si="51"/>
        <v/>
      </c>
      <c r="U465" s="20" t="str">
        <f t="shared" si="52"/>
        <v/>
      </c>
      <c r="V465" s="20" t="str">
        <f t="shared" si="53"/>
        <v/>
      </c>
      <c r="W465" s="18" t="str">
        <f>IF(OR($B465="",E465=""),"",MAX(0,MIN(100,100*(Settings!$G$6-E465)/(Settings!$G$6-Settings!$F$6))))</f>
        <v/>
      </c>
      <c r="X465" s="18" t="str">
        <f>IF(OR($B465="",R465=""),"",MAX(0,MIN(100,100*(Settings!$G$7-R465)/(Settings!$G$7-Settings!$F$7))))</f>
        <v/>
      </c>
      <c r="Y465" s="18" t="str">
        <f>IF(OR($B465="",S465=""),"",MAX(0,MIN(100,100*(Settings!$G$8-S465)/(Settings!$G$8-Settings!$F$8))))</f>
        <v/>
      </c>
      <c r="Z465" s="18" t="str">
        <f>IF(OR($B465="",T465=""),"",MAX(0,MIN(100,100*(Settings!$G$9-T465)/(Settings!$G$9-Settings!$F$9))))</f>
        <v/>
      </c>
      <c r="AA465" s="18" t="str">
        <f>IF(OR($B465="",J465=""),"",MAX(0,MIN(100,100*(Settings!$G$10-J465)/(Settings!$G$10-Settings!$F$10))))</f>
        <v/>
      </c>
      <c r="AB465" s="18" t="str">
        <f>IF(OR($B465="",K465=""),"",MAX(0,MIN(100,100*(Settings!$G$11-K465)/(Settings!$G$11-Settings!$F$11))))</f>
        <v/>
      </c>
      <c r="AC465" s="18" t="str">
        <f>IF(OR($B465="",U465=""),"",MAX(0,MIN(100,100*(Settings!$G$12-U465)/(Settings!$G$12-Settings!$F$12))))</f>
        <v/>
      </c>
      <c r="AD465" s="18" t="str">
        <f>IF(OR($B465="",V465=""),"",MAX(0,MIN(100,100*(Settings!$G$13-V465)/(Settings!$G$13-Settings!$F$13))))</f>
        <v/>
      </c>
      <c r="AE465" s="17" t="str">
        <f>IF($B465="","",IF((IF(ISNUMBER(W465),Settings!$H$6,0)+IF(ISNUMBER(X465),Settings!$H$7,0)+IF(ISNUMBER(Y465),Settings!$H$8,0)+IF(ISNUMBER(Z465),Settings!$H$9,0)+IF(ISNUMBER(AA465),Settings!$H$10,0)+IF(ISNUMBER(AB465),Settings!$H$11,0)+IF(ISNUMBER(AC465),Settings!$H$12,0)+IF(ISNUMBER(AD465),Settings!$H$13,0))=0,"",ROUND((IF(ISNUMBER(W465),W465*Settings!$H$6,0)+IF(ISNUMBER(X465),X465*Settings!$H$7,0)+IF(ISNUMBER(Y465),Y465*Settings!$H$8,0)+IF(ISNUMBER(Z465),Z465*Settings!$H$9,0)+IF(ISNUMBER(AA465),AA465*Settings!$H$10,0)+IF(ISNUMBER(AB465),AB465*Settings!$H$11,0)+IF(ISNUMBER(AC465),AC465*Settings!$H$12,0)+IF(ISNUMBER(AD465),AD465*Settings!$H$13,0))/(IF(ISNUMBER(W465),Settings!$H$6,0)+IF(ISNUMBER(X465),Settings!$H$7,0)+IF(ISNUMBER(Y465),Settings!$H$8,0)+IF(ISNUMBER(Z465),Settings!$H$9,0)+IF(ISNUMBER(AA465),Settings!$H$10,0)+IF(ISNUMBER(AB465),Settings!$H$11,0)+IF(ISNUMBER(AC465),Settings!$H$12,0)+IF(ISNUMBER(AD465),Settings!$H$13,0)),0)))</f>
        <v/>
      </c>
      <c r="AF465" s="16" t="str">
        <f>IF(AE465="","",IF(AE465&gt;=Settings!$D$18,"Green",IF(AE465&gt;=Settings!$D$19,"Amber","Red")))</f>
        <v/>
      </c>
      <c r="AG465" s="18" t="str">
        <f t="shared" si="54"/>
        <v/>
      </c>
      <c r="AH465" s="19" t="str">
        <f t="shared" si="55"/>
        <v/>
      </c>
      <c r="AI465" s="25"/>
    </row>
    <row r="466" spans="1:35" x14ac:dyDescent="0.2">
      <c r="A466" s="12"/>
      <c r="B466" s="30"/>
      <c r="C466" s="16" t="str">
        <f>IF($B466="","",IFERROR(INDEX(Settings!$D$24:$D$48,MATCH($B466,Settings!$C$24:$C$48,0)),""))</f>
        <v/>
      </c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20" t="str">
        <f t="shared" si="49"/>
        <v/>
      </c>
      <c r="S466" s="21" t="str">
        <f t="shared" si="50"/>
        <v/>
      </c>
      <c r="T466" s="21" t="str">
        <f t="shared" si="51"/>
        <v/>
      </c>
      <c r="U466" s="20" t="str">
        <f t="shared" si="52"/>
        <v/>
      </c>
      <c r="V466" s="20" t="str">
        <f t="shared" si="53"/>
        <v/>
      </c>
      <c r="W466" s="18" t="str">
        <f>IF(OR($B466="",E466=""),"",MAX(0,MIN(100,100*(Settings!$G$6-E466)/(Settings!$G$6-Settings!$F$6))))</f>
        <v/>
      </c>
      <c r="X466" s="18" t="str">
        <f>IF(OR($B466="",R466=""),"",MAX(0,MIN(100,100*(Settings!$G$7-R466)/(Settings!$G$7-Settings!$F$7))))</f>
        <v/>
      </c>
      <c r="Y466" s="18" t="str">
        <f>IF(OR($B466="",S466=""),"",MAX(0,MIN(100,100*(Settings!$G$8-S466)/(Settings!$G$8-Settings!$F$8))))</f>
        <v/>
      </c>
      <c r="Z466" s="18" t="str">
        <f>IF(OR($B466="",T466=""),"",MAX(0,MIN(100,100*(Settings!$G$9-T466)/(Settings!$G$9-Settings!$F$9))))</f>
        <v/>
      </c>
      <c r="AA466" s="18" t="str">
        <f>IF(OR($B466="",J466=""),"",MAX(0,MIN(100,100*(Settings!$G$10-J466)/(Settings!$G$10-Settings!$F$10))))</f>
        <v/>
      </c>
      <c r="AB466" s="18" t="str">
        <f>IF(OR($B466="",K466=""),"",MAX(0,MIN(100,100*(Settings!$G$11-K466)/(Settings!$G$11-Settings!$F$11))))</f>
        <v/>
      </c>
      <c r="AC466" s="18" t="str">
        <f>IF(OR($B466="",U466=""),"",MAX(0,MIN(100,100*(Settings!$G$12-U466)/(Settings!$G$12-Settings!$F$12))))</f>
        <v/>
      </c>
      <c r="AD466" s="18" t="str">
        <f>IF(OR($B466="",V466=""),"",MAX(0,MIN(100,100*(Settings!$G$13-V466)/(Settings!$G$13-Settings!$F$13))))</f>
        <v/>
      </c>
      <c r="AE466" s="17" t="str">
        <f>IF($B466="","",IF((IF(ISNUMBER(W466),Settings!$H$6,0)+IF(ISNUMBER(X466),Settings!$H$7,0)+IF(ISNUMBER(Y466),Settings!$H$8,0)+IF(ISNUMBER(Z466),Settings!$H$9,0)+IF(ISNUMBER(AA466),Settings!$H$10,0)+IF(ISNUMBER(AB466),Settings!$H$11,0)+IF(ISNUMBER(AC466),Settings!$H$12,0)+IF(ISNUMBER(AD466),Settings!$H$13,0))=0,"",ROUND((IF(ISNUMBER(W466),W466*Settings!$H$6,0)+IF(ISNUMBER(X466),X466*Settings!$H$7,0)+IF(ISNUMBER(Y466),Y466*Settings!$H$8,0)+IF(ISNUMBER(Z466),Z466*Settings!$H$9,0)+IF(ISNUMBER(AA466),AA466*Settings!$H$10,0)+IF(ISNUMBER(AB466),AB466*Settings!$H$11,0)+IF(ISNUMBER(AC466),AC466*Settings!$H$12,0)+IF(ISNUMBER(AD466),AD466*Settings!$H$13,0))/(IF(ISNUMBER(W466),Settings!$H$6,0)+IF(ISNUMBER(X466),Settings!$H$7,0)+IF(ISNUMBER(Y466),Settings!$H$8,0)+IF(ISNUMBER(Z466),Settings!$H$9,0)+IF(ISNUMBER(AA466),Settings!$H$10,0)+IF(ISNUMBER(AB466),Settings!$H$11,0)+IF(ISNUMBER(AC466),Settings!$H$12,0)+IF(ISNUMBER(AD466),Settings!$H$13,0)),0)))</f>
        <v/>
      </c>
      <c r="AF466" s="16" t="str">
        <f>IF(AE466="","",IF(AE466&gt;=Settings!$D$18,"Green",IF(AE466&gt;=Settings!$D$19,"Amber","Red")))</f>
        <v/>
      </c>
      <c r="AG466" s="18" t="str">
        <f t="shared" si="54"/>
        <v/>
      </c>
      <c r="AH466" s="19" t="str">
        <f t="shared" si="55"/>
        <v/>
      </c>
      <c r="AI466" s="25"/>
    </row>
    <row r="467" spans="1:35" x14ac:dyDescent="0.2">
      <c r="A467" s="12"/>
      <c r="B467" s="30"/>
      <c r="C467" s="16" t="str">
        <f>IF($B467="","",IFERROR(INDEX(Settings!$D$24:$D$48,MATCH($B467,Settings!$C$24:$C$48,0)),""))</f>
        <v/>
      </c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20" t="str">
        <f t="shared" si="49"/>
        <v/>
      </c>
      <c r="S467" s="21" t="str">
        <f t="shared" si="50"/>
        <v/>
      </c>
      <c r="T467" s="21" t="str">
        <f t="shared" si="51"/>
        <v/>
      </c>
      <c r="U467" s="20" t="str">
        <f t="shared" si="52"/>
        <v/>
      </c>
      <c r="V467" s="20" t="str">
        <f t="shared" si="53"/>
        <v/>
      </c>
      <c r="W467" s="18" t="str">
        <f>IF(OR($B467="",E467=""),"",MAX(0,MIN(100,100*(Settings!$G$6-E467)/(Settings!$G$6-Settings!$F$6))))</f>
        <v/>
      </c>
      <c r="X467" s="18" t="str">
        <f>IF(OR($B467="",R467=""),"",MAX(0,MIN(100,100*(Settings!$G$7-R467)/(Settings!$G$7-Settings!$F$7))))</f>
        <v/>
      </c>
      <c r="Y467" s="18" t="str">
        <f>IF(OR($B467="",S467=""),"",MAX(0,MIN(100,100*(Settings!$G$8-S467)/(Settings!$G$8-Settings!$F$8))))</f>
        <v/>
      </c>
      <c r="Z467" s="18" t="str">
        <f>IF(OR($B467="",T467=""),"",MAX(0,MIN(100,100*(Settings!$G$9-T467)/(Settings!$G$9-Settings!$F$9))))</f>
        <v/>
      </c>
      <c r="AA467" s="18" t="str">
        <f>IF(OR($B467="",J467=""),"",MAX(0,MIN(100,100*(Settings!$G$10-J467)/(Settings!$G$10-Settings!$F$10))))</f>
        <v/>
      </c>
      <c r="AB467" s="18" t="str">
        <f>IF(OR($B467="",K467=""),"",MAX(0,MIN(100,100*(Settings!$G$11-K467)/(Settings!$G$11-Settings!$F$11))))</f>
        <v/>
      </c>
      <c r="AC467" s="18" t="str">
        <f>IF(OR($B467="",U467=""),"",MAX(0,MIN(100,100*(Settings!$G$12-U467)/(Settings!$G$12-Settings!$F$12))))</f>
        <v/>
      </c>
      <c r="AD467" s="18" t="str">
        <f>IF(OR($B467="",V467=""),"",MAX(0,MIN(100,100*(Settings!$G$13-V467)/(Settings!$G$13-Settings!$F$13))))</f>
        <v/>
      </c>
      <c r="AE467" s="17" t="str">
        <f>IF($B467="","",IF((IF(ISNUMBER(W467),Settings!$H$6,0)+IF(ISNUMBER(X467),Settings!$H$7,0)+IF(ISNUMBER(Y467),Settings!$H$8,0)+IF(ISNUMBER(Z467),Settings!$H$9,0)+IF(ISNUMBER(AA467),Settings!$H$10,0)+IF(ISNUMBER(AB467),Settings!$H$11,0)+IF(ISNUMBER(AC467),Settings!$H$12,0)+IF(ISNUMBER(AD467),Settings!$H$13,0))=0,"",ROUND((IF(ISNUMBER(W467),W467*Settings!$H$6,0)+IF(ISNUMBER(X467),X467*Settings!$H$7,0)+IF(ISNUMBER(Y467),Y467*Settings!$H$8,0)+IF(ISNUMBER(Z467),Z467*Settings!$H$9,0)+IF(ISNUMBER(AA467),AA467*Settings!$H$10,0)+IF(ISNUMBER(AB467),AB467*Settings!$H$11,0)+IF(ISNUMBER(AC467),AC467*Settings!$H$12,0)+IF(ISNUMBER(AD467),AD467*Settings!$H$13,0))/(IF(ISNUMBER(W467),Settings!$H$6,0)+IF(ISNUMBER(X467),Settings!$H$7,0)+IF(ISNUMBER(Y467),Settings!$H$8,0)+IF(ISNUMBER(Z467),Settings!$H$9,0)+IF(ISNUMBER(AA467),Settings!$H$10,0)+IF(ISNUMBER(AB467),Settings!$H$11,0)+IF(ISNUMBER(AC467),Settings!$H$12,0)+IF(ISNUMBER(AD467),Settings!$H$13,0)),0)))</f>
        <v/>
      </c>
      <c r="AF467" s="16" t="str">
        <f>IF(AE467="","",IF(AE467&gt;=Settings!$D$18,"Green",IF(AE467&gt;=Settings!$D$19,"Amber","Red")))</f>
        <v/>
      </c>
      <c r="AG467" s="18" t="str">
        <f t="shared" si="54"/>
        <v/>
      </c>
      <c r="AH467" s="19" t="str">
        <f t="shared" si="55"/>
        <v/>
      </c>
      <c r="AI467" s="25"/>
    </row>
    <row r="468" spans="1:35" x14ac:dyDescent="0.2">
      <c r="A468" s="12"/>
      <c r="B468" s="30"/>
      <c r="C468" s="16" t="str">
        <f>IF($B468="","",IFERROR(INDEX(Settings!$D$24:$D$48,MATCH($B468,Settings!$C$24:$C$48,0)),""))</f>
        <v/>
      </c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20" t="str">
        <f t="shared" si="49"/>
        <v/>
      </c>
      <c r="S468" s="21" t="str">
        <f t="shared" si="50"/>
        <v/>
      </c>
      <c r="T468" s="21" t="str">
        <f t="shared" si="51"/>
        <v/>
      </c>
      <c r="U468" s="20" t="str">
        <f t="shared" si="52"/>
        <v/>
      </c>
      <c r="V468" s="20" t="str">
        <f t="shared" si="53"/>
        <v/>
      </c>
      <c r="W468" s="18" t="str">
        <f>IF(OR($B468="",E468=""),"",MAX(0,MIN(100,100*(Settings!$G$6-E468)/(Settings!$G$6-Settings!$F$6))))</f>
        <v/>
      </c>
      <c r="X468" s="18" t="str">
        <f>IF(OR($B468="",R468=""),"",MAX(0,MIN(100,100*(Settings!$G$7-R468)/(Settings!$G$7-Settings!$F$7))))</f>
        <v/>
      </c>
      <c r="Y468" s="18" t="str">
        <f>IF(OR($B468="",S468=""),"",MAX(0,MIN(100,100*(Settings!$G$8-S468)/(Settings!$G$8-Settings!$F$8))))</f>
        <v/>
      </c>
      <c r="Z468" s="18" t="str">
        <f>IF(OR($B468="",T468=""),"",MAX(0,MIN(100,100*(Settings!$G$9-T468)/(Settings!$G$9-Settings!$F$9))))</f>
        <v/>
      </c>
      <c r="AA468" s="18" t="str">
        <f>IF(OR($B468="",J468=""),"",MAX(0,MIN(100,100*(Settings!$G$10-J468)/(Settings!$G$10-Settings!$F$10))))</f>
        <v/>
      </c>
      <c r="AB468" s="18" t="str">
        <f>IF(OR($B468="",K468=""),"",MAX(0,MIN(100,100*(Settings!$G$11-K468)/(Settings!$G$11-Settings!$F$11))))</f>
        <v/>
      </c>
      <c r="AC468" s="18" t="str">
        <f>IF(OR($B468="",U468=""),"",MAX(0,MIN(100,100*(Settings!$G$12-U468)/(Settings!$G$12-Settings!$F$12))))</f>
        <v/>
      </c>
      <c r="AD468" s="18" t="str">
        <f>IF(OR($B468="",V468=""),"",MAX(0,MIN(100,100*(Settings!$G$13-V468)/(Settings!$G$13-Settings!$F$13))))</f>
        <v/>
      </c>
      <c r="AE468" s="17" t="str">
        <f>IF($B468="","",IF((IF(ISNUMBER(W468),Settings!$H$6,0)+IF(ISNUMBER(X468),Settings!$H$7,0)+IF(ISNUMBER(Y468),Settings!$H$8,0)+IF(ISNUMBER(Z468),Settings!$H$9,0)+IF(ISNUMBER(AA468),Settings!$H$10,0)+IF(ISNUMBER(AB468),Settings!$H$11,0)+IF(ISNUMBER(AC468),Settings!$H$12,0)+IF(ISNUMBER(AD468),Settings!$H$13,0))=0,"",ROUND((IF(ISNUMBER(W468),W468*Settings!$H$6,0)+IF(ISNUMBER(X468),X468*Settings!$H$7,0)+IF(ISNUMBER(Y468),Y468*Settings!$H$8,0)+IF(ISNUMBER(Z468),Z468*Settings!$H$9,0)+IF(ISNUMBER(AA468),AA468*Settings!$H$10,0)+IF(ISNUMBER(AB468),AB468*Settings!$H$11,0)+IF(ISNUMBER(AC468),AC468*Settings!$H$12,0)+IF(ISNUMBER(AD468),AD468*Settings!$H$13,0))/(IF(ISNUMBER(W468),Settings!$H$6,0)+IF(ISNUMBER(X468),Settings!$H$7,0)+IF(ISNUMBER(Y468),Settings!$H$8,0)+IF(ISNUMBER(Z468),Settings!$H$9,0)+IF(ISNUMBER(AA468),Settings!$H$10,0)+IF(ISNUMBER(AB468),Settings!$H$11,0)+IF(ISNUMBER(AC468),Settings!$H$12,0)+IF(ISNUMBER(AD468),Settings!$H$13,0)),0)))</f>
        <v/>
      </c>
      <c r="AF468" s="16" t="str">
        <f>IF(AE468="","",IF(AE468&gt;=Settings!$D$18,"Green",IF(AE468&gt;=Settings!$D$19,"Amber","Red")))</f>
        <v/>
      </c>
      <c r="AG468" s="18" t="str">
        <f t="shared" si="54"/>
        <v/>
      </c>
      <c r="AH468" s="19" t="str">
        <f t="shared" si="55"/>
        <v/>
      </c>
      <c r="AI468" s="25"/>
    </row>
    <row r="469" spans="1:35" x14ac:dyDescent="0.2">
      <c r="A469" s="12"/>
      <c r="B469" s="30"/>
      <c r="C469" s="16" t="str">
        <f>IF($B469="","",IFERROR(INDEX(Settings!$D$24:$D$48,MATCH($B469,Settings!$C$24:$C$48,0)),""))</f>
        <v/>
      </c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20" t="str">
        <f t="shared" si="49"/>
        <v/>
      </c>
      <c r="S469" s="21" t="str">
        <f t="shared" si="50"/>
        <v/>
      </c>
      <c r="T469" s="21" t="str">
        <f t="shared" si="51"/>
        <v/>
      </c>
      <c r="U469" s="20" t="str">
        <f t="shared" si="52"/>
        <v/>
      </c>
      <c r="V469" s="20" t="str">
        <f t="shared" si="53"/>
        <v/>
      </c>
      <c r="W469" s="18" t="str">
        <f>IF(OR($B469="",E469=""),"",MAX(0,MIN(100,100*(Settings!$G$6-E469)/(Settings!$G$6-Settings!$F$6))))</f>
        <v/>
      </c>
      <c r="X469" s="18" t="str">
        <f>IF(OR($B469="",R469=""),"",MAX(0,MIN(100,100*(Settings!$G$7-R469)/(Settings!$G$7-Settings!$F$7))))</f>
        <v/>
      </c>
      <c r="Y469" s="18" t="str">
        <f>IF(OR($B469="",S469=""),"",MAX(0,MIN(100,100*(Settings!$G$8-S469)/(Settings!$G$8-Settings!$F$8))))</f>
        <v/>
      </c>
      <c r="Z469" s="18" t="str">
        <f>IF(OR($B469="",T469=""),"",MAX(0,MIN(100,100*(Settings!$G$9-T469)/(Settings!$G$9-Settings!$F$9))))</f>
        <v/>
      </c>
      <c r="AA469" s="18" t="str">
        <f>IF(OR($B469="",J469=""),"",MAX(0,MIN(100,100*(Settings!$G$10-J469)/(Settings!$G$10-Settings!$F$10))))</f>
        <v/>
      </c>
      <c r="AB469" s="18" t="str">
        <f>IF(OR($B469="",K469=""),"",MAX(0,MIN(100,100*(Settings!$G$11-K469)/(Settings!$G$11-Settings!$F$11))))</f>
        <v/>
      </c>
      <c r="AC469" s="18" t="str">
        <f>IF(OR($B469="",U469=""),"",MAX(0,MIN(100,100*(Settings!$G$12-U469)/(Settings!$G$12-Settings!$F$12))))</f>
        <v/>
      </c>
      <c r="AD469" s="18" t="str">
        <f>IF(OR($B469="",V469=""),"",MAX(0,MIN(100,100*(Settings!$G$13-V469)/(Settings!$G$13-Settings!$F$13))))</f>
        <v/>
      </c>
      <c r="AE469" s="17" t="str">
        <f>IF($B469="","",IF((IF(ISNUMBER(W469),Settings!$H$6,0)+IF(ISNUMBER(X469),Settings!$H$7,0)+IF(ISNUMBER(Y469),Settings!$H$8,0)+IF(ISNUMBER(Z469),Settings!$H$9,0)+IF(ISNUMBER(AA469),Settings!$H$10,0)+IF(ISNUMBER(AB469),Settings!$H$11,0)+IF(ISNUMBER(AC469),Settings!$H$12,0)+IF(ISNUMBER(AD469),Settings!$H$13,0))=0,"",ROUND((IF(ISNUMBER(W469),W469*Settings!$H$6,0)+IF(ISNUMBER(X469),X469*Settings!$H$7,0)+IF(ISNUMBER(Y469),Y469*Settings!$H$8,0)+IF(ISNUMBER(Z469),Z469*Settings!$H$9,0)+IF(ISNUMBER(AA469),AA469*Settings!$H$10,0)+IF(ISNUMBER(AB469),AB469*Settings!$H$11,0)+IF(ISNUMBER(AC469),AC469*Settings!$H$12,0)+IF(ISNUMBER(AD469),AD469*Settings!$H$13,0))/(IF(ISNUMBER(W469),Settings!$H$6,0)+IF(ISNUMBER(X469),Settings!$H$7,0)+IF(ISNUMBER(Y469),Settings!$H$8,0)+IF(ISNUMBER(Z469),Settings!$H$9,0)+IF(ISNUMBER(AA469),Settings!$H$10,0)+IF(ISNUMBER(AB469),Settings!$H$11,0)+IF(ISNUMBER(AC469),Settings!$H$12,0)+IF(ISNUMBER(AD469),Settings!$H$13,0)),0)))</f>
        <v/>
      </c>
      <c r="AF469" s="16" t="str">
        <f>IF(AE469="","",IF(AE469&gt;=Settings!$D$18,"Green",IF(AE469&gt;=Settings!$D$19,"Amber","Red")))</f>
        <v/>
      </c>
      <c r="AG469" s="18" t="str">
        <f t="shared" si="54"/>
        <v/>
      </c>
      <c r="AH469" s="19" t="str">
        <f t="shared" si="55"/>
        <v/>
      </c>
      <c r="AI469" s="25"/>
    </row>
    <row r="470" spans="1:35" x14ac:dyDescent="0.2">
      <c r="A470" s="12"/>
      <c r="B470" s="30"/>
      <c r="C470" s="16" t="str">
        <f>IF($B470="","",IFERROR(INDEX(Settings!$D$24:$D$48,MATCH($B470,Settings!$C$24:$C$48,0)),""))</f>
        <v/>
      </c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20" t="str">
        <f t="shared" si="49"/>
        <v/>
      </c>
      <c r="S470" s="21" t="str">
        <f t="shared" si="50"/>
        <v/>
      </c>
      <c r="T470" s="21" t="str">
        <f t="shared" si="51"/>
        <v/>
      </c>
      <c r="U470" s="20" t="str">
        <f t="shared" si="52"/>
        <v/>
      </c>
      <c r="V470" s="20" t="str">
        <f t="shared" si="53"/>
        <v/>
      </c>
      <c r="W470" s="18" t="str">
        <f>IF(OR($B470="",E470=""),"",MAX(0,MIN(100,100*(Settings!$G$6-E470)/(Settings!$G$6-Settings!$F$6))))</f>
        <v/>
      </c>
      <c r="X470" s="18" t="str">
        <f>IF(OR($B470="",R470=""),"",MAX(0,MIN(100,100*(Settings!$G$7-R470)/(Settings!$G$7-Settings!$F$7))))</f>
        <v/>
      </c>
      <c r="Y470" s="18" t="str">
        <f>IF(OR($B470="",S470=""),"",MAX(0,MIN(100,100*(Settings!$G$8-S470)/(Settings!$G$8-Settings!$F$8))))</f>
        <v/>
      </c>
      <c r="Z470" s="18" t="str">
        <f>IF(OR($B470="",T470=""),"",MAX(0,MIN(100,100*(Settings!$G$9-T470)/(Settings!$G$9-Settings!$F$9))))</f>
        <v/>
      </c>
      <c r="AA470" s="18" t="str">
        <f>IF(OR($B470="",J470=""),"",MAX(0,MIN(100,100*(Settings!$G$10-J470)/(Settings!$G$10-Settings!$F$10))))</f>
        <v/>
      </c>
      <c r="AB470" s="18" t="str">
        <f>IF(OR($B470="",K470=""),"",MAX(0,MIN(100,100*(Settings!$G$11-K470)/(Settings!$G$11-Settings!$F$11))))</f>
        <v/>
      </c>
      <c r="AC470" s="18" t="str">
        <f>IF(OR($B470="",U470=""),"",MAX(0,MIN(100,100*(Settings!$G$12-U470)/(Settings!$G$12-Settings!$F$12))))</f>
        <v/>
      </c>
      <c r="AD470" s="18" t="str">
        <f>IF(OR($B470="",V470=""),"",MAX(0,MIN(100,100*(Settings!$G$13-V470)/(Settings!$G$13-Settings!$F$13))))</f>
        <v/>
      </c>
      <c r="AE470" s="17" t="str">
        <f>IF($B470="","",IF((IF(ISNUMBER(W470),Settings!$H$6,0)+IF(ISNUMBER(X470),Settings!$H$7,0)+IF(ISNUMBER(Y470),Settings!$H$8,0)+IF(ISNUMBER(Z470),Settings!$H$9,0)+IF(ISNUMBER(AA470),Settings!$H$10,0)+IF(ISNUMBER(AB470),Settings!$H$11,0)+IF(ISNUMBER(AC470),Settings!$H$12,0)+IF(ISNUMBER(AD470),Settings!$H$13,0))=0,"",ROUND((IF(ISNUMBER(W470),W470*Settings!$H$6,0)+IF(ISNUMBER(X470),X470*Settings!$H$7,0)+IF(ISNUMBER(Y470),Y470*Settings!$H$8,0)+IF(ISNUMBER(Z470),Z470*Settings!$H$9,0)+IF(ISNUMBER(AA470),AA470*Settings!$H$10,0)+IF(ISNUMBER(AB470),AB470*Settings!$H$11,0)+IF(ISNUMBER(AC470),AC470*Settings!$H$12,0)+IF(ISNUMBER(AD470),AD470*Settings!$H$13,0))/(IF(ISNUMBER(W470),Settings!$H$6,0)+IF(ISNUMBER(X470),Settings!$H$7,0)+IF(ISNUMBER(Y470),Settings!$H$8,0)+IF(ISNUMBER(Z470),Settings!$H$9,0)+IF(ISNUMBER(AA470),Settings!$H$10,0)+IF(ISNUMBER(AB470),Settings!$H$11,0)+IF(ISNUMBER(AC470),Settings!$H$12,0)+IF(ISNUMBER(AD470),Settings!$H$13,0)),0)))</f>
        <v/>
      </c>
      <c r="AF470" s="16" t="str">
        <f>IF(AE470="","",IF(AE470&gt;=Settings!$D$18,"Green",IF(AE470&gt;=Settings!$D$19,"Amber","Red")))</f>
        <v/>
      </c>
      <c r="AG470" s="18" t="str">
        <f t="shared" si="54"/>
        <v/>
      </c>
      <c r="AH470" s="19" t="str">
        <f t="shared" si="55"/>
        <v/>
      </c>
      <c r="AI470" s="25"/>
    </row>
    <row r="471" spans="1:35" x14ac:dyDescent="0.2">
      <c r="A471" s="12"/>
      <c r="B471" s="30"/>
      <c r="C471" s="16" t="str">
        <f>IF($B471="","",IFERROR(INDEX(Settings!$D$24:$D$48,MATCH($B471,Settings!$C$24:$C$48,0)),""))</f>
        <v/>
      </c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20" t="str">
        <f t="shared" si="49"/>
        <v/>
      </c>
      <c r="S471" s="21" t="str">
        <f t="shared" si="50"/>
        <v/>
      </c>
      <c r="T471" s="21" t="str">
        <f t="shared" si="51"/>
        <v/>
      </c>
      <c r="U471" s="20" t="str">
        <f t="shared" si="52"/>
        <v/>
      </c>
      <c r="V471" s="20" t="str">
        <f t="shared" si="53"/>
        <v/>
      </c>
      <c r="W471" s="18" t="str">
        <f>IF(OR($B471="",E471=""),"",MAX(0,MIN(100,100*(Settings!$G$6-E471)/(Settings!$G$6-Settings!$F$6))))</f>
        <v/>
      </c>
      <c r="X471" s="18" t="str">
        <f>IF(OR($B471="",R471=""),"",MAX(0,MIN(100,100*(Settings!$G$7-R471)/(Settings!$G$7-Settings!$F$7))))</f>
        <v/>
      </c>
      <c r="Y471" s="18" t="str">
        <f>IF(OR($B471="",S471=""),"",MAX(0,MIN(100,100*(Settings!$G$8-S471)/(Settings!$G$8-Settings!$F$8))))</f>
        <v/>
      </c>
      <c r="Z471" s="18" t="str">
        <f>IF(OR($B471="",T471=""),"",MAX(0,MIN(100,100*(Settings!$G$9-T471)/(Settings!$G$9-Settings!$F$9))))</f>
        <v/>
      </c>
      <c r="AA471" s="18" t="str">
        <f>IF(OR($B471="",J471=""),"",MAX(0,MIN(100,100*(Settings!$G$10-J471)/(Settings!$G$10-Settings!$F$10))))</f>
        <v/>
      </c>
      <c r="AB471" s="18" t="str">
        <f>IF(OR($B471="",K471=""),"",MAX(0,MIN(100,100*(Settings!$G$11-K471)/(Settings!$G$11-Settings!$F$11))))</f>
        <v/>
      </c>
      <c r="AC471" s="18" t="str">
        <f>IF(OR($B471="",U471=""),"",MAX(0,MIN(100,100*(Settings!$G$12-U471)/(Settings!$G$12-Settings!$F$12))))</f>
        <v/>
      </c>
      <c r="AD471" s="18" t="str">
        <f>IF(OR($B471="",V471=""),"",MAX(0,MIN(100,100*(Settings!$G$13-V471)/(Settings!$G$13-Settings!$F$13))))</f>
        <v/>
      </c>
      <c r="AE471" s="17" t="str">
        <f>IF($B471="","",IF((IF(ISNUMBER(W471),Settings!$H$6,0)+IF(ISNUMBER(X471),Settings!$H$7,0)+IF(ISNUMBER(Y471),Settings!$H$8,0)+IF(ISNUMBER(Z471),Settings!$H$9,0)+IF(ISNUMBER(AA471),Settings!$H$10,0)+IF(ISNUMBER(AB471),Settings!$H$11,0)+IF(ISNUMBER(AC471),Settings!$H$12,0)+IF(ISNUMBER(AD471),Settings!$H$13,0))=0,"",ROUND((IF(ISNUMBER(W471),W471*Settings!$H$6,0)+IF(ISNUMBER(X471),X471*Settings!$H$7,0)+IF(ISNUMBER(Y471),Y471*Settings!$H$8,0)+IF(ISNUMBER(Z471),Z471*Settings!$H$9,0)+IF(ISNUMBER(AA471),AA471*Settings!$H$10,0)+IF(ISNUMBER(AB471),AB471*Settings!$H$11,0)+IF(ISNUMBER(AC471),AC471*Settings!$H$12,0)+IF(ISNUMBER(AD471),AD471*Settings!$H$13,0))/(IF(ISNUMBER(W471),Settings!$H$6,0)+IF(ISNUMBER(X471),Settings!$H$7,0)+IF(ISNUMBER(Y471),Settings!$H$8,0)+IF(ISNUMBER(Z471),Settings!$H$9,0)+IF(ISNUMBER(AA471),Settings!$H$10,0)+IF(ISNUMBER(AB471),Settings!$H$11,0)+IF(ISNUMBER(AC471),Settings!$H$12,0)+IF(ISNUMBER(AD471),Settings!$H$13,0)),0)))</f>
        <v/>
      </c>
      <c r="AF471" s="16" t="str">
        <f>IF(AE471="","",IF(AE471&gt;=Settings!$D$18,"Green",IF(AE471&gt;=Settings!$D$19,"Amber","Red")))</f>
        <v/>
      </c>
      <c r="AG471" s="18" t="str">
        <f t="shared" si="54"/>
        <v/>
      </c>
      <c r="AH471" s="19" t="str">
        <f t="shared" si="55"/>
        <v/>
      </c>
      <c r="AI471" s="25"/>
    </row>
    <row r="472" spans="1:35" x14ac:dyDescent="0.2">
      <c r="A472" s="12"/>
      <c r="B472" s="30"/>
      <c r="C472" s="16" t="str">
        <f>IF($B472="","",IFERROR(INDEX(Settings!$D$24:$D$48,MATCH($B472,Settings!$C$24:$C$48,0)),""))</f>
        <v/>
      </c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20" t="str">
        <f t="shared" si="49"/>
        <v/>
      </c>
      <c r="S472" s="21" t="str">
        <f t="shared" si="50"/>
        <v/>
      </c>
      <c r="T472" s="21" t="str">
        <f t="shared" si="51"/>
        <v/>
      </c>
      <c r="U472" s="20" t="str">
        <f t="shared" si="52"/>
        <v/>
      </c>
      <c r="V472" s="20" t="str">
        <f t="shared" si="53"/>
        <v/>
      </c>
      <c r="W472" s="18" t="str">
        <f>IF(OR($B472="",E472=""),"",MAX(0,MIN(100,100*(Settings!$G$6-E472)/(Settings!$G$6-Settings!$F$6))))</f>
        <v/>
      </c>
      <c r="X472" s="18" t="str">
        <f>IF(OR($B472="",R472=""),"",MAX(0,MIN(100,100*(Settings!$G$7-R472)/(Settings!$G$7-Settings!$F$7))))</f>
        <v/>
      </c>
      <c r="Y472" s="18" t="str">
        <f>IF(OR($B472="",S472=""),"",MAX(0,MIN(100,100*(Settings!$G$8-S472)/(Settings!$G$8-Settings!$F$8))))</f>
        <v/>
      </c>
      <c r="Z472" s="18" t="str">
        <f>IF(OR($B472="",T472=""),"",MAX(0,MIN(100,100*(Settings!$G$9-T472)/(Settings!$G$9-Settings!$F$9))))</f>
        <v/>
      </c>
      <c r="AA472" s="18" t="str">
        <f>IF(OR($B472="",J472=""),"",MAX(0,MIN(100,100*(Settings!$G$10-J472)/(Settings!$G$10-Settings!$F$10))))</f>
        <v/>
      </c>
      <c r="AB472" s="18" t="str">
        <f>IF(OR($B472="",K472=""),"",MAX(0,MIN(100,100*(Settings!$G$11-K472)/(Settings!$G$11-Settings!$F$11))))</f>
        <v/>
      </c>
      <c r="AC472" s="18" t="str">
        <f>IF(OR($B472="",U472=""),"",MAX(0,MIN(100,100*(Settings!$G$12-U472)/(Settings!$G$12-Settings!$F$12))))</f>
        <v/>
      </c>
      <c r="AD472" s="18" t="str">
        <f>IF(OR($B472="",V472=""),"",MAX(0,MIN(100,100*(Settings!$G$13-V472)/(Settings!$G$13-Settings!$F$13))))</f>
        <v/>
      </c>
      <c r="AE472" s="17" t="str">
        <f>IF($B472="","",IF((IF(ISNUMBER(W472),Settings!$H$6,0)+IF(ISNUMBER(X472),Settings!$H$7,0)+IF(ISNUMBER(Y472),Settings!$H$8,0)+IF(ISNUMBER(Z472),Settings!$H$9,0)+IF(ISNUMBER(AA472),Settings!$H$10,0)+IF(ISNUMBER(AB472),Settings!$H$11,0)+IF(ISNUMBER(AC472),Settings!$H$12,0)+IF(ISNUMBER(AD472),Settings!$H$13,0))=0,"",ROUND((IF(ISNUMBER(W472),W472*Settings!$H$6,0)+IF(ISNUMBER(X472),X472*Settings!$H$7,0)+IF(ISNUMBER(Y472),Y472*Settings!$H$8,0)+IF(ISNUMBER(Z472),Z472*Settings!$H$9,0)+IF(ISNUMBER(AA472),AA472*Settings!$H$10,0)+IF(ISNUMBER(AB472),AB472*Settings!$H$11,0)+IF(ISNUMBER(AC472),AC472*Settings!$H$12,0)+IF(ISNUMBER(AD472),AD472*Settings!$H$13,0))/(IF(ISNUMBER(W472),Settings!$H$6,0)+IF(ISNUMBER(X472),Settings!$H$7,0)+IF(ISNUMBER(Y472),Settings!$H$8,0)+IF(ISNUMBER(Z472),Settings!$H$9,0)+IF(ISNUMBER(AA472),Settings!$H$10,0)+IF(ISNUMBER(AB472),Settings!$H$11,0)+IF(ISNUMBER(AC472),Settings!$H$12,0)+IF(ISNUMBER(AD472),Settings!$H$13,0)),0)))</f>
        <v/>
      </c>
      <c r="AF472" s="16" t="str">
        <f>IF(AE472="","",IF(AE472&gt;=Settings!$D$18,"Green",IF(AE472&gt;=Settings!$D$19,"Amber","Red")))</f>
        <v/>
      </c>
      <c r="AG472" s="18" t="str">
        <f t="shared" si="54"/>
        <v/>
      </c>
      <c r="AH472" s="19" t="str">
        <f t="shared" si="55"/>
        <v/>
      </c>
      <c r="AI472" s="25"/>
    </row>
    <row r="473" spans="1:35" x14ac:dyDescent="0.2">
      <c r="A473" s="12"/>
      <c r="B473" s="30"/>
      <c r="C473" s="16" t="str">
        <f>IF($B473="","",IFERROR(INDEX(Settings!$D$24:$D$48,MATCH($B473,Settings!$C$24:$C$48,0)),""))</f>
        <v/>
      </c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20" t="str">
        <f t="shared" si="49"/>
        <v/>
      </c>
      <c r="S473" s="21" t="str">
        <f t="shared" si="50"/>
        <v/>
      </c>
      <c r="T473" s="21" t="str">
        <f t="shared" si="51"/>
        <v/>
      </c>
      <c r="U473" s="20" t="str">
        <f t="shared" si="52"/>
        <v/>
      </c>
      <c r="V473" s="20" t="str">
        <f t="shared" si="53"/>
        <v/>
      </c>
      <c r="W473" s="18" t="str">
        <f>IF(OR($B473="",E473=""),"",MAX(0,MIN(100,100*(Settings!$G$6-E473)/(Settings!$G$6-Settings!$F$6))))</f>
        <v/>
      </c>
      <c r="X473" s="18" t="str">
        <f>IF(OR($B473="",R473=""),"",MAX(0,MIN(100,100*(Settings!$G$7-R473)/(Settings!$G$7-Settings!$F$7))))</f>
        <v/>
      </c>
      <c r="Y473" s="18" t="str">
        <f>IF(OR($B473="",S473=""),"",MAX(0,MIN(100,100*(Settings!$G$8-S473)/(Settings!$G$8-Settings!$F$8))))</f>
        <v/>
      </c>
      <c r="Z473" s="18" t="str">
        <f>IF(OR($B473="",T473=""),"",MAX(0,MIN(100,100*(Settings!$G$9-T473)/(Settings!$G$9-Settings!$F$9))))</f>
        <v/>
      </c>
      <c r="AA473" s="18" t="str">
        <f>IF(OR($B473="",J473=""),"",MAX(0,MIN(100,100*(Settings!$G$10-J473)/(Settings!$G$10-Settings!$F$10))))</f>
        <v/>
      </c>
      <c r="AB473" s="18" t="str">
        <f>IF(OR($B473="",K473=""),"",MAX(0,MIN(100,100*(Settings!$G$11-K473)/(Settings!$G$11-Settings!$F$11))))</f>
        <v/>
      </c>
      <c r="AC473" s="18" t="str">
        <f>IF(OR($B473="",U473=""),"",MAX(0,MIN(100,100*(Settings!$G$12-U473)/(Settings!$G$12-Settings!$F$12))))</f>
        <v/>
      </c>
      <c r="AD473" s="18" t="str">
        <f>IF(OR($B473="",V473=""),"",MAX(0,MIN(100,100*(Settings!$G$13-V473)/(Settings!$G$13-Settings!$F$13))))</f>
        <v/>
      </c>
      <c r="AE473" s="17" t="str">
        <f>IF($B473="","",IF((IF(ISNUMBER(W473),Settings!$H$6,0)+IF(ISNUMBER(X473),Settings!$H$7,0)+IF(ISNUMBER(Y473),Settings!$H$8,0)+IF(ISNUMBER(Z473),Settings!$H$9,0)+IF(ISNUMBER(AA473),Settings!$H$10,0)+IF(ISNUMBER(AB473),Settings!$H$11,0)+IF(ISNUMBER(AC473),Settings!$H$12,0)+IF(ISNUMBER(AD473),Settings!$H$13,0))=0,"",ROUND((IF(ISNUMBER(W473),W473*Settings!$H$6,0)+IF(ISNUMBER(X473),X473*Settings!$H$7,0)+IF(ISNUMBER(Y473),Y473*Settings!$H$8,0)+IF(ISNUMBER(Z473),Z473*Settings!$H$9,0)+IF(ISNUMBER(AA473),AA473*Settings!$H$10,0)+IF(ISNUMBER(AB473),AB473*Settings!$H$11,0)+IF(ISNUMBER(AC473),AC473*Settings!$H$12,0)+IF(ISNUMBER(AD473),AD473*Settings!$H$13,0))/(IF(ISNUMBER(W473),Settings!$H$6,0)+IF(ISNUMBER(X473),Settings!$H$7,0)+IF(ISNUMBER(Y473),Settings!$H$8,0)+IF(ISNUMBER(Z473),Settings!$H$9,0)+IF(ISNUMBER(AA473),Settings!$H$10,0)+IF(ISNUMBER(AB473),Settings!$H$11,0)+IF(ISNUMBER(AC473),Settings!$H$12,0)+IF(ISNUMBER(AD473),Settings!$H$13,0)),0)))</f>
        <v/>
      </c>
      <c r="AF473" s="16" t="str">
        <f>IF(AE473="","",IF(AE473&gt;=Settings!$D$18,"Green",IF(AE473&gt;=Settings!$D$19,"Amber","Red")))</f>
        <v/>
      </c>
      <c r="AG473" s="18" t="str">
        <f t="shared" si="54"/>
        <v/>
      </c>
      <c r="AH473" s="19" t="str">
        <f t="shared" si="55"/>
        <v/>
      </c>
      <c r="AI473" s="25"/>
    </row>
    <row r="474" spans="1:35" x14ac:dyDescent="0.2">
      <c r="A474" s="12"/>
      <c r="B474" s="30"/>
      <c r="C474" s="16" t="str">
        <f>IF($B474="","",IFERROR(INDEX(Settings!$D$24:$D$48,MATCH($B474,Settings!$C$24:$C$48,0)),""))</f>
        <v/>
      </c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20" t="str">
        <f t="shared" si="49"/>
        <v/>
      </c>
      <c r="S474" s="21" t="str">
        <f t="shared" si="50"/>
        <v/>
      </c>
      <c r="T474" s="21" t="str">
        <f t="shared" si="51"/>
        <v/>
      </c>
      <c r="U474" s="20" t="str">
        <f t="shared" si="52"/>
        <v/>
      </c>
      <c r="V474" s="20" t="str">
        <f t="shared" si="53"/>
        <v/>
      </c>
      <c r="W474" s="18" t="str">
        <f>IF(OR($B474="",E474=""),"",MAX(0,MIN(100,100*(Settings!$G$6-E474)/(Settings!$G$6-Settings!$F$6))))</f>
        <v/>
      </c>
      <c r="X474" s="18" t="str">
        <f>IF(OR($B474="",R474=""),"",MAX(0,MIN(100,100*(Settings!$G$7-R474)/(Settings!$G$7-Settings!$F$7))))</f>
        <v/>
      </c>
      <c r="Y474" s="18" t="str">
        <f>IF(OR($B474="",S474=""),"",MAX(0,MIN(100,100*(Settings!$G$8-S474)/(Settings!$G$8-Settings!$F$8))))</f>
        <v/>
      </c>
      <c r="Z474" s="18" t="str">
        <f>IF(OR($B474="",T474=""),"",MAX(0,MIN(100,100*(Settings!$G$9-T474)/(Settings!$G$9-Settings!$F$9))))</f>
        <v/>
      </c>
      <c r="AA474" s="18" t="str">
        <f>IF(OR($B474="",J474=""),"",MAX(0,MIN(100,100*(Settings!$G$10-J474)/(Settings!$G$10-Settings!$F$10))))</f>
        <v/>
      </c>
      <c r="AB474" s="18" t="str">
        <f>IF(OR($B474="",K474=""),"",MAX(0,MIN(100,100*(Settings!$G$11-K474)/(Settings!$G$11-Settings!$F$11))))</f>
        <v/>
      </c>
      <c r="AC474" s="18" t="str">
        <f>IF(OR($B474="",U474=""),"",MAX(0,MIN(100,100*(Settings!$G$12-U474)/(Settings!$G$12-Settings!$F$12))))</f>
        <v/>
      </c>
      <c r="AD474" s="18" t="str">
        <f>IF(OR($B474="",V474=""),"",MAX(0,MIN(100,100*(Settings!$G$13-V474)/(Settings!$G$13-Settings!$F$13))))</f>
        <v/>
      </c>
      <c r="AE474" s="17" t="str">
        <f>IF($B474="","",IF((IF(ISNUMBER(W474),Settings!$H$6,0)+IF(ISNUMBER(X474),Settings!$H$7,0)+IF(ISNUMBER(Y474),Settings!$H$8,0)+IF(ISNUMBER(Z474),Settings!$H$9,0)+IF(ISNUMBER(AA474),Settings!$H$10,0)+IF(ISNUMBER(AB474),Settings!$H$11,0)+IF(ISNUMBER(AC474),Settings!$H$12,0)+IF(ISNUMBER(AD474),Settings!$H$13,0))=0,"",ROUND((IF(ISNUMBER(W474),W474*Settings!$H$6,0)+IF(ISNUMBER(X474),X474*Settings!$H$7,0)+IF(ISNUMBER(Y474),Y474*Settings!$H$8,0)+IF(ISNUMBER(Z474),Z474*Settings!$H$9,0)+IF(ISNUMBER(AA474),AA474*Settings!$H$10,0)+IF(ISNUMBER(AB474),AB474*Settings!$H$11,0)+IF(ISNUMBER(AC474),AC474*Settings!$H$12,0)+IF(ISNUMBER(AD474),AD474*Settings!$H$13,0))/(IF(ISNUMBER(W474),Settings!$H$6,0)+IF(ISNUMBER(X474),Settings!$H$7,0)+IF(ISNUMBER(Y474),Settings!$H$8,0)+IF(ISNUMBER(Z474),Settings!$H$9,0)+IF(ISNUMBER(AA474),Settings!$H$10,0)+IF(ISNUMBER(AB474),Settings!$H$11,0)+IF(ISNUMBER(AC474),Settings!$H$12,0)+IF(ISNUMBER(AD474),Settings!$H$13,0)),0)))</f>
        <v/>
      </c>
      <c r="AF474" s="16" t="str">
        <f>IF(AE474="","",IF(AE474&gt;=Settings!$D$18,"Green",IF(AE474&gt;=Settings!$D$19,"Amber","Red")))</f>
        <v/>
      </c>
      <c r="AG474" s="18" t="str">
        <f t="shared" si="54"/>
        <v/>
      </c>
      <c r="AH474" s="19" t="str">
        <f t="shared" si="55"/>
        <v/>
      </c>
      <c r="AI474" s="25"/>
    </row>
    <row r="475" spans="1:35" x14ac:dyDescent="0.2">
      <c r="A475" s="12"/>
      <c r="B475" s="30"/>
      <c r="C475" s="16" t="str">
        <f>IF($B475="","",IFERROR(INDEX(Settings!$D$24:$D$48,MATCH($B475,Settings!$C$24:$C$48,0)),""))</f>
        <v/>
      </c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20" t="str">
        <f t="shared" si="49"/>
        <v/>
      </c>
      <c r="S475" s="21" t="str">
        <f t="shared" si="50"/>
        <v/>
      </c>
      <c r="T475" s="21" t="str">
        <f t="shared" si="51"/>
        <v/>
      </c>
      <c r="U475" s="20" t="str">
        <f t="shared" si="52"/>
        <v/>
      </c>
      <c r="V475" s="20" t="str">
        <f t="shared" si="53"/>
        <v/>
      </c>
      <c r="W475" s="18" t="str">
        <f>IF(OR($B475="",E475=""),"",MAX(0,MIN(100,100*(Settings!$G$6-E475)/(Settings!$G$6-Settings!$F$6))))</f>
        <v/>
      </c>
      <c r="X475" s="18" t="str">
        <f>IF(OR($B475="",R475=""),"",MAX(0,MIN(100,100*(Settings!$G$7-R475)/(Settings!$G$7-Settings!$F$7))))</f>
        <v/>
      </c>
      <c r="Y475" s="18" t="str">
        <f>IF(OR($B475="",S475=""),"",MAX(0,MIN(100,100*(Settings!$G$8-S475)/(Settings!$G$8-Settings!$F$8))))</f>
        <v/>
      </c>
      <c r="Z475" s="18" t="str">
        <f>IF(OR($B475="",T475=""),"",MAX(0,MIN(100,100*(Settings!$G$9-T475)/(Settings!$G$9-Settings!$F$9))))</f>
        <v/>
      </c>
      <c r="AA475" s="18" t="str">
        <f>IF(OR($B475="",J475=""),"",MAX(0,MIN(100,100*(Settings!$G$10-J475)/(Settings!$G$10-Settings!$F$10))))</f>
        <v/>
      </c>
      <c r="AB475" s="18" t="str">
        <f>IF(OR($B475="",K475=""),"",MAX(0,MIN(100,100*(Settings!$G$11-K475)/(Settings!$G$11-Settings!$F$11))))</f>
        <v/>
      </c>
      <c r="AC475" s="18" t="str">
        <f>IF(OR($B475="",U475=""),"",MAX(0,MIN(100,100*(Settings!$G$12-U475)/(Settings!$G$12-Settings!$F$12))))</f>
        <v/>
      </c>
      <c r="AD475" s="18" t="str">
        <f>IF(OR($B475="",V475=""),"",MAX(0,MIN(100,100*(Settings!$G$13-V475)/(Settings!$G$13-Settings!$F$13))))</f>
        <v/>
      </c>
      <c r="AE475" s="17" t="str">
        <f>IF($B475="","",IF((IF(ISNUMBER(W475),Settings!$H$6,0)+IF(ISNUMBER(X475),Settings!$H$7,0)+IF(ISNUMBER(Y475),Settings!$H$8,0)+IF(ISNUMBER(Z475),Settings!$H$9,0)+IF(ISNUMBER(AA475),Settings!$H$10,0)+IF(ISNUMBER(AB475),Settings!$H$11,0)+IF(ISNUMBER(AC475),Settings!$H$12,0)+IF(ISNUMBER(AD475),Settings!$H$13,0))=0,"",ROUND((IF(ISNUMBER(W475),W475*Settings!$H$6,0)+IF(ISNUMBER(X475),X475*Settings!$H$7,0)+IF(ISNUMBER(Y475),Y475*Settings!$H$8,0)+IF(ISNUMBER(Z475),Z475*Settings!$H$9,0)+IF(ISNUMBER(AA475),AA475*Settings!$H$10,0)+IF(ISNUMBER(AB475),AB475*Settings!$H$11,0)+IF(ISNUMBER(AC475),AC475*Settings!$H$12,0)+IF(ISNUMBER(AD475),AD475*Settings!$H$13,0))/(IF(ISNUMBER(W475),Settings!$H$6,0)+IF(ISNUMBER(X475),Settings!$H$7,0)+IF(ISNUMBER(Y475),Settings!$H$8,0)+IF(ISNUMBER(Z475),Settings!$H$9,0)+IF(ISNUMBER(AA475),Settings!$H$10,0)+IF(ISNUMBER(AB475),Settings!$H$11,0)+IF(ISNUMBER(AC475),Settings!$H$12,0)+IF(ISNUMBER(AD475),Settings!$H$13,0)),0)))</f>
        <v/>
      </c>
      <c r="AF475" s="16" t="str">
        <f>IF(AE475="","",IF(AE475&gt;=Settings!$D$18,"Green",IF(AE475&gt;=Settings!$D$19,"Amber","Red")))</f>
        <v/>
      </c>
      <c r="AG475" s="18" t="str">
        <f t="shared" si="54"/>
        <v/>
      </c>
      <c r="AH475" s="19" t="str">
        <f t="shared" si="55"/>
        <v/>
      </c>
      <c r="AI475" s="25"/>
    </row>
    <row r="476" spans="1:35" x14ac:dyDescent="0.2">
      <c r="A476" s="12"/>
      <c r="B476" s="30"/>
      <c r="C476" s="16" t="str">
        <f>IF($B476="","",IFERROR(INDEX(Settings!$D$24:$D$48,MATCH($B476,Settings!$C$24:$C$48,0)),""))</f>
        <v/>
      </c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20" t="str">
        <f t="shared" si="49"/>
        <v/>
      </c>
      <c r="S476" s="21" t="str">
        <f t="shared" si="50"/>
        <v/>
      </c>
      <c r="T476" s="21" t="str">
        <f t="shared" si="51"/>
        <v/>
      </c>
      <c r="U476" s="20" t="str">
        <f t="shared" si="52"/>
        <v/>
      </c>
      <c r="V476" s="20" t="str">
        <f t="shared" si="53"/>
        <v/>
      </c>
      <c r="W476" s="18" t="str">
        <f>IF(OR($B476="",E476=""),"",MAX(0,MIN(100,100*(Settings!$G$6-E476)/(Settings!$G$6-Settings!$F$6))))</f>
        <v/>
      </c>
      <c r="X476" s="18" t="str">
        <f>IF(OR($B476="",R476=""),"",MAX(0,MIN(100,100*(Settings!$G$7-R476)/(Settings!$G$7-Settings!$F$7))))</f>
        <v/>
      </c>
      <c r="Y476" s="18" t="str">
        <f>IF(OR($B476="",S476=""),"",MAX(0,MIN(100,100*(Settings!$G$8-S476)/(Settings!$G$8-Settings!$F$8))))</f>
        <v/>
      </c>
      <c r="Z476" s="18" t="str">
        <f>IF(OR($B476="",T476=""),"",MAX(0,MIN(100,100*(Settings!$G$9-T476)/(Settings!$G$9-Settings!$F$9))))</f>
        <v/>
      </c>
      <c r="AA476" s="18" t="str">
        <f>IF(OR($B476="",J476=""),"",MAX(0,MIN(100,100*(Settings!$G$10-J476)/(Settings!$G$10-Settings!$F$10))))</f>
        <v/>
      </c>
      <c r="AB476" s="18" t="str">
        <f>IF(OR($B476="",K476=""),"",MAX(0,MIN(100,100*(Settings!$G$11-K476)/(Settings!$G$11-Settings!$F$11))))</f>
        <v/>
      </c>
      <c r="AC476" s="18" t="str">
        <f>IF(OR($B476="",U476=""),"",MAX(0,MIN(100,100*(Settings!$G$12-U476)/(Settings!$G$12-Settings!$F$12))))</f>
        <v/>
      </c>
      <c r="AD476" s="18" t="str">
        <f>IF(OR($B476="",V476=""),"",MAX(0,MIN(100,100*(Settings!$G$13-V476)/(Settings!$G$13-Settings!$F$13))))</f>
        <v/>
      </c>
      <c r="AE476" s="17" t="str">
        <f>IF($B476="","",IF((IF(ISNUMBER(W476),Settings!$H$6,0)+IF(ISNUMBER(X476),Settings!$H$7,0)+IF(ISNUMBER(Y476),Settings!$H$8,0)+IF(ISNUMBER(Z476),Settings!$H$9,0)+IF(ISNUMBER(AA476),Settings!$H$10,0)+IF(ISNUMBER(AB476),Settings!$H$11,0)+IF(ISNUMBER(AC476),Settings!$H$12,0)+IF(ISNUMBER(AD476),Settings!$H$13,0))=0,"",ROUND((IF(ISNUMBER(W476),W476*Settings!$H$6,0)+IF(ISNUMBER(X476),X476*Settings!$H$7,0)+IF(ISNUMBER(Y476),Y476*Settings!$H$8,0)+IF(ISNUMBER(Z476),Z476*Settings!$H$9,0)+IF(ISNUMBER(AA476),AA476*Settings!$H$10,0)+IF(ISNUMBER(AB476),AB476*Settings!$H$11,0)+IF(ISNUMBER(AC476),AC476*Settings!$H$12,0)+IF(ISNUMBER(AD476),AD476*Settings!$H$13,0))/(IF(ISNUMBER(W476),Settings!$H$6,0)+IF(ISNUMBER(X476),Settings!$H$7,0)+IF(ISNUMBER(Y476),Settings!$H$8,0)+IF(ISNUMBER(Z476),Settings!$H$9,0)+IF(ISNUMBER(AA476),Settings!$H$10,0)+IF(ISNUMBER(AB476),Settings!$H$11,0)+IF(ISNUMBER(AC476),Settings!$H$12,0)+IF(ISNUMBER(AD476),Settings!$H$13,0)),0)))</f>
        <v/>
      </c>
      <c r="AF476" s="16" t="str">
        <f>IF(AE476="","",IF(AE476&gt;=Settings!$D$18,"Green",IF(AE476&gt;=Settings!$D$19,"Amber","Red")))</f>
        <v/>
      </c>
      <c r="AG476" s="18" t="str">
        <f t="shared" si="54"/>
        <v/>
      </c>
      <c r="AH476" s="19" t="str">
        <f t="shared" si="55"/>
        <v/>
      </c>
      <c r="AI476" s="25"/>
    </row>
    <row r="477" spans="1:35" x14ac:dyDescent="0.2">
      <c r="A477" s="12"/>
      <c r="B477" s="30"/>
      <c r="C477" s="16" t="str">
        <f>IF($B477="","",IFERROR(INDEX(Settings!$D$24:$D$48,MATCH($B477,Settings!$C$24:$C$48,0)),""))</f>
        <v/>
      </c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20" t="str">
        <f t="shared" si="49"/>
        <v/>
      </c>
      <c r="S477" s="21" t="str">
        <f t="shared" si="50"/>
        <v/>
      </c>
      <c r="T477" s="21" t="str">
        <f t="shared" si="51"/>
        <v/>
      </c>
      <c r="U477" s="20" t="str">
        <f t="shared" si="52"/>
        <v/>
      </c>
      <c r="V477" s="20" t="str">
        <f t="shared" si="53"/>
        <v/>
      </c>
      <c r="W477" s="18" t="str">
        <f>IF(OR($B477="",E477=""),"",MAX(0,MIN(100,100*(Settings!$G$6-E477)/(Settings!$G$6-Settings!$F$6))))</f>
        <v/>
      </c>
      <c r="X477" s="18" t="str">
        <f>IF(OR($B477="",R477=""),"",MAX(0,MIN(100,100*(Settings!$G$7-R477)/(Settings!$G$7-Settings!$F$7))))</f>
        <v/>
      </c>
      <c r="Y477" s="18" t="str">
        <f>IF(OR($B477="",S477=""),"",MAX(0,MIN(100,100*(Settings!$G$8-S477)/(Settings!$G$8-Settings!$F$8))))</f>
        <v/>
      </c>
      <c r="Z477" s="18" t="str">
        <f>IF(OR($B477="",T477=""),"",MAX(0,MIN(100,100*(Settings!$G$9-T477)/(Settings!$G$9-Settings!$F$9))))</f>
        <v/>
      </c>
      <c r="AA477" s="18" t="str">
        <f>IF(OR($B477="",J477=""),"",MAX(0,MIN(100,100*(Settings!$G$10-J477)/(Settings!$G$10-Settings!$F$10))))</f>
        <v/>
      </c>
      <c r="AB477" s="18" t="str">
        <f>IF(OR($B477="",K477=""),"",MAX(0,MIN(100,100*(Settings!$G$11-K477)/(Settings!$G$11-Settings!$F$11))))</f>
        <v/>
      </c>
      <c r="AC477" s="18" t="str">
        <f>IF(OR($B477="",U477=""),"",MAX(0,MIN(100,100*(Settings!$G$12-U477)/(Settings!$G$12-Settings!$F$12))))</f>
        <v/>
      </c>
      <c r="AD477" s="18" t="str">
        <f>IF(OR($B477="",V477=""),"",MAX(0,MIN(100,100*(Settings!$G$13-V477)/(Settings!$G$13-Settings!$F$13))))</f>
        <v/>
      </c>
      <c r="AE477" s="17" t="str">
        <f>IF($B477="","",IF((IF(ISNUMBER(W477),Settings!$H$6,0)+IF(ISNUMBER(X477),Settings!$H$7,0)+IF(ISNUMBER(Y477),Settings!$H$8,0)+IF(ISNUMBER(Z477),Settings!$H$9,0)+IF(ISNUMBER(AA477),Settings!$H$10,0)+IF(ISNUMBER(AB477),Settings!$H$11,0)+IF(ISNUMBER(AC477),Settings!$H$12,0)+IF(ISNUMBER(AD477),Settings!$H$13,0))=0,"",ROUND((IF(ISNUMBER(W477),W477*Settings!$H$6,0)+IF(ISNUMBER(X477),X477*Settings!$H$7,0)+IF(ISNUMBER(Y477),Y477*Settings!$H$8,0)+IF(ISNUMBER(Z477),Z477*Settings!$H$9,0)+IF(ISNUMBER(AA477),AA477*Settings!$H$10,0)+IF(ISNUMBER(AB477),AB477*Settings!$H$11,0)+IF(ISNUMBER(AC477),AC477*Settings!$H$12,0)+IF(ISNUMBER(AD477),AD477*Settings!$H$13,0))/(IF(ISNUMBER(W477),Settings!$H$6,0)+IF(ISNUMBER(X477),Settings!$H$7,0)+IF(ISNUMBER(Y477),Settings!$H$8,0)+IF(ISNUMBER(Z477),Settings!$H$9,0)+IF(ISNUMBER(AA477),Settings!$H$10,0)+IF(ISNUMBER(AB477),Settings!$H$11,0)+IF(ISNUMBER(AC477),Settings!$H$12,0)+IF(ISNUMBER(AD477),Settings!$H$13,0)),0)))</f>
        <v/>
      </c>
      <c r="AF477" s="16" t="str">
        <f>IF(AE477="","",IF(AE477&gt;=Settings!$D$18,"Green",IF(AE477&gt;=Settings!$D$19,"Amber","Red")))</f>
        <v/>
      </c>
      <c r="AG477" s="18" t="str">
        <f t="shared" si="54"/>
        <v/>
      </c>
      <c r="AH477" s="19" t="str">
        <f t="shared" si="55"/>
        <v/>
      </c>
      <c r="AI477" s="25"/>
    </row>
    <row r="478" spans="1:35" x14ac:dyDescent="0.2">
      <c r="A478" s="12"/>
      <c r="B478" s="30"/>
      <c r="C478" s="16" t="str">
        <f>IF($B478="","",IFERROR(INDEX(Settings!$D$24:$D$48,MATCH($B478,Settings!$C$24:$C$48,0)),""))</f>
        <v/>
      </c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20" t="str">
        <f t="shared" si="49"/>
        <v/>
      </c>
      <c r="S478" s="21" t="str">
        <f t="shared" si="50"/>
        <v/>
      </c>
      <c r="T478" s="21" t="str">
        <f t="shared" si="51"/>
        <v/>
      </c>
      <c r="U478" s="20" t="str">
        <f t="shared" si="52"/>
        <v/>
      </c>
      <c r="V478" s="20" t="str">
        <f t="shared" si="53"/>
        <v/>
      </c>
      <c r="W478" s="18" t="str">
        <f>IF(OR($B478="",E478=""),"",MAX(0,MIN(100,100*(Settings!$G$6-E478)/(Settings!$G$6-Settings!$F$6))))</f>
        <v/>
      </c>
      <c r="X478" s="18" t="str">
        <f>IF(OR($B478="",R478=""),"",MAX(0,MIN(100,100*(Settings!$G$7-R478)/(Settings!$G$7-Settings!$F$7))))</f>
        <v/>
      </c>
      <c r="Y478" s="18" t="str">
        <f>IF(OR($B478="",S478=""),"",MAX(0,MIN(100,100*(Settings!$G$8-S478)/(Settings!$G$8-Settings!$F$8))))</f>
        <v/>
      </c>
      <c r="Z478" s="18" t="str">
        <f>IF(OR($B478="",T478=""),"",MAX(0,MIN(100,100*(Settings!$G$9-T478)/(Settings!$G$9-Settings!$F$9))))</f>
        <v/>
      </c>
      <c r="AA478" s="18" t="str">
        <f>IF(OR($B478="",J478=""),"",MAX(0,MIN(100,100*(Settings!$G$10-J478)/(Settings!$G$10-Settings!$F$10))))</f>
        <v/>
      </c>
      <c r="AB478" s="18" t="str">
        <f>IF(OR($B478="",K478=""),"",MAX(0,MIN(100,100*(Settings!$G$11-K478)/(Settings!$G$11-Settings!$F$11))))</f>
        <v/>
      </c>
      <c r="AC478" s="18" t="str">
        <f>IF(OR($B478="",U478=""),"",MAX(0,MIN(100,100*(Settings!$G$12-U478)/(Settings!$G$12-Settings!$F$12))))</f>
        <v/>
      </c>
      <c r="AD478" s="18" t="str">
        <f>IF(OR($B478="",V478=""),"",MAX(0,MIN(100,100*(Settings!$G$13-V478)/(Settings!$G$13-Settings!$F$13))))</f>
        <v/>
      </c>
      <c r="AE478" s="17" t="str">
        <f>IF($B478="","",IF((IF(ISNUMBER(W478),Settings!$H$6,0)+IF(ISNUMBER(X478),Settings!$H$7,0)+IF(ISNUMBER(Y478),Settings!$H$8,0)+IF(ISNUMBER(Z478),Settings!$H$9,0)+IF(ISNUMBER(AA478),Settings!$H$10,0)+IF(ISNUMBER(AB478),Settings!$H$11,0)+IF(ISNUMBER(AC478),Settings!$H$12,0)+IF(ISNUMBER(AD478),Settings!$H$13,0))=0,"",ROUND((IF(ISNUMBER(W478),W478*Settings!$H$6,0)+IF(ISNUMBER(X478),X478*Settings!$H$7,0)+IF(ISNUMBER(Y478),Y478*Settings!$H$8,0)+IF(ISNUMBER(Z478),Z478*Settings!$H$9,0)+IF(ISNUMBER(AA478),AA478*Settings!$H$10,0)+IF(ISNUMBER(AB478),AB478*Settings!$H$11,0)+IF(ISNUMBER(AC478),AC478*Settings!$H$12,0)+IF(ISNUMBER(AD478),AD478*Settings!$H$13,0))/(IF(ISNUMBER(W478),Settings!$H$6,0)+IF(ISNUMBER(X478),Settings!$H$7,0)+IF(ISNUMBER(Y478),Settings!$H$8,0)+IF(ISNUMBER(Z478),Settings!$H$9,0)+IF(ISNUMBER(AA478),Settings!$H$10,0)+IF(ISNUMBER(AB478),Settings!$H$11,0)+IF(ISNUMBER(AC478),Settings!$H$12,0)+IF(ISNUMBER(AD478),Settings!$H$13,0)),0)))</f>
        <v/>
      </c>
      <c r="AF478" s="16" t="str">
        <f>IF(AE478="","",IF(AE478&gt;=Settings!$D$18,"Green",IF(AE478&gt;=Settings!$D$19,"Amber","Red")))</f>
        <v/>
      </c>
      <c r="AG478" s="18" t="str">
        <f t="shared" si="54"/>
        <v/>
      </c>
      <c r="AH478" s="19" t="str">
        <f t="shared" si="55"/>
        <v/>
      </c>
      <c r="AI478" s="25"/>
    </row>
    <row r="479" spans="1:35" x14ac:dyDescent="0.2">
      <c r="A479" s="12"/>
      <c r="B479" s="30"/>
      <c r="C479" s="16" t="str">
        <f>IF($B479="","",IFERROR(INDEX(Settings!$D$24:$D$48,MATCH($B479,Settings!$C$24:$C$48,0)),""))</f>
        <v/>
      </c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20" t="str">
        <f t="shared" si="49"/>
        <v/>
      </c>
      <c r="S479" s="21" t="str">
        <f t="shared" si="50"/>
        <v/>
      </c>
      <c r="T479" s="21" t="str">
        <f t="shared" si="51"/>
        <v/>
      </c>
      <c r="U479" s="20" t="str">
        <f t="shared" si="52"/>
        <v/>
      </c>
      <c r="V479" s="20" t="str">
        <f t="shared" si="53"/>
        <v/>
      </c>
      <c r="W479" s="18" t="str">
        <f>IF(OR($B479="",E479=""),"",MAX(0,MIN(100,100*(Settings!$G$6-E479)/(Settings!$G$6-Settings!$F$6))))</f>
        <v/>
      </c>
      <c r="X479" s="18" t="str">
        <f>IF(OR($B479="",R479=""),"",MAX(0,MIN(100,100*(Settings!$G$7-R479)/(Settings!$G$7-Settings!$F$7))))</f>
        <v/>
      </c>
      <c r="Y479" s="18" t="str">
        <f>IF(OR($B479="",S479=""),"",MAX(0,MIN(100,100*(Settings!$G$8-S479)/(Settings!$G$8-Settings!$F$8))))</f>
        <v/>
      </c>
      <c r="Z479" s="18" t="str">
        <f>IF(OR($B479="",T479=""),"",MAX(0,MIN(100,100*(Settings!$G$9-T479)/(Settings!$G$9-Settings!$F$9))))</f>
        <v/>
      </c>
      <c r="AA479" s="18" t="str">
        <f>IF(OR($B479="",J479=""),"",MAX(0,MIN(100,100*(Settings!$G$10-J479)/(Settings!$G$10-Settings!$F$10))))</f>
        <v/>
      </c>
      <c r="AB479" s="18" t="str">
        <f>IF(OR($B479="",K479=""),"",MAX(0,MIN(100,100*(Settings!$G$11-K479)/(Settings!$G$11-Settings!$F$11))))</f>
        <v/>
      </c>
      <c r="AC479" s="18" t="str">
        <f>IF(OR($B479="",U479=""),"",MAX(0,MIN(100,100*(Settings!$G$12-U479)/(Settings!$G$12-Settings!$F$12))))</f>
        <v/>
      </c>
      <c r="AD479" s="18" t="str">
        <f>IF(OR($B479="",V479=""),"",MAX(0,MIN(100,100*(Settings!$G$13-V479)/(Settings!$G$13-Settings!$F$13))))</f>
        <v/>
      </c>
      <c r="AE479" s="17" t="str">
        <f>IF($B479="","",IF((IF(ISNUMBER(W479),Settings!$H$6,0)+IF(ISNUMBER(X479),Settings!$H$7,0)+IF(ISNUMBER(Y479),Settings!$H$8,0)+IF(ISNUMBER(Z479),Settings!$H$9,0)+IF(ISNUMBER(AA479),Settings!$H$10,0)+IF(ISNUMBER(AB479),Settings!$H$11,0)+IF(ISNUMBER(AC479),Settings!$H$12,0)+IF(ISNUMBER(AD479),Settings!$H$13,0))=0,"",ROUND((IF(ISNUMBER(W479),W479*Settings!$H$6,0)+IF(ISNUMBER(X479),X479*Settings!$H$7,0)+IF(ISNUMBER(Y479),Y479*Settings!$H$8,0)+IF(ISNUMBER(Z479),Z479*Settings!$H$9,0)+IF(ISNUMBER(AA479),AA479*Settings!$H$10,0)+IF(ISNUMBER(AB479),AB479*Settings!$H$11,0)+IF(ISNUMBER(AC479),AC479*Settings!$H$12,0)+IF(ISNUMBER(AD479),AD479*Settings!$H$13,0))/(IF(ISNUMBER(W479),Settings!$H$6,0)+IF(ISNUMBER(X479),Settings!$H$7,0)+IF(ISNUMBER(Y479),Settings!$H$8,0)+IF(ISNUMBER(Z479),Settings!$H$9,0)+IF(ISNUMBER(AA479),Settings!$H$10,0)+IF(ISNUMBER(AB479),Settings!$H$11,0)+IF(ISNUMBER(AC479),Settings!$H$12,0)+IF(ISNUMBER(AD479),Settings!$H$13,0)),0)))</f>
        <v/>
      </c>
      <c r="AF479" s="16" t="str">
        <f>IF(AE479="","",IF(AE479&gt;=Settings!$D$18,"Green",IF(AE479&gt;=Settings!$D$19,"Amber","Red")))</f>
        <v/>
      </c>
      <c r="AG479" s="18" t="str">
        <f t="shared" si="54"/>
        <v/>
      </c>
      <c r="AH479" s="19" t="str">
        <f t="shared" si="55"/>
        <v/>
      </c>
      <c r="AI479" s="25"/>
    </row>
    <row r="480" spans="1:35" x14ac:dyDescent="0.2">
      <c r="A480" s="12"/>
      <c r="B480" s="30"/>
      <c r="C480" s="16" t="str">
        <f>IF($B480="","",IFERROR(INDEX(Settings!$D$24:$D$48,MATCH($B480,Settings!$C$24:$C$48,0)),""))</f>
        <v/>
      </c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20" t="str">
        <f t="shared" si="49"/>
        <v/>
      </c>
      <c r="S480" s="21" t="str">
        <f t="shared" si="50"/>
        <v/>
      </c>
      <c r="T480" s="21" t="str">
        <f t="shared" si="51"/>
        <v/>
      </c>
      <c r="U480" s="20" t="str">
        <f t="shared" si="52"/>
        <v/>
      </c>
      <c r="V480" s="20" t="str">
        <f t="shared" si="53"/>
        <v/>
      </c>
      <c r="W480" s="18" t="str">
        <f>IF(OR($B480="",E480=""),"",MAX(0,MIN(100,100*(Settings!$G$6-E480)/(Settings!$G$6-Settings!$F$6))))</f>
        <v/>
      </c>
      <c r="X480" s="18" t="str">
        <f>IF(OR($B480="",R480=""),"",MAX(0,MIN(100,100*(Settings!$G$7-R480)/(Settings!$G$7-Settings!$F$7))))</f>
        <v/>
      </c>
      <c r="Y480" s="18" t="str">
        <f>IF(OR($B480="",S480=""),"",MAX(0,MIN(100,100*(Settings!$G$8-S480)/(Settings!$G$8-Settings!$F$8))))</f>
        <v/>
      </c>
      <c r="Z480" s="18" t="str">
        <f>IF(OR($B480="",T480=""),"",MAX(0,MIN(100,100*(Settings!$G$9-T480)/(Settings!$G$9-Settings!$F$9))))</f>
        <v/>
      </c>
      <c r="AA480" s="18" t="str">
        <f>IF(OR($B480="",J480=""),"",MAX(0,MIN(100,100*(Settings!$G$10-J480)/(Settings!$G$10-Settings!$F$10))))</f>
        <v/>
      </c>
      <c r="AB480" s="18" t="str">
        <f>IF(OR($B480="",K480=""),"",MAX(0,MIN(100,100*(Settings!$G$11-K480)/(Settings!$G$11-Settings!$F$11))))</f>
        <v/>
      </c>
      <c r="AC480" s="18" t="str">
        <f>IF(OR($B480="",U480=""),"",MAX(0,MIN(100,100*(Settings!$G$12-U480)/(Settings!$G$12-Settings!$F$12))))</f>
        <v/>
      </c>
      <c r="AD480" s="18" t="str">
        <f>IF(OR($B480="",V480=""),"",MAX(0,MIN(100,100*(Settings!$G$13-V480)/(Settings!$G$13-Settings!$F$13))))</f>
        <v/>
      </c>
      <c r="AE480" s="17" t="str">
        <f>IF($B480="","",IF((IF(ISNUMBER(W480),Settings!$H$6,0)+IF(ISNUMBER(X480),Settings!$H$7,0)+IF(ISNUMBER(Y480),Settings!$H$8,0)+IF(ISNUMBER(Z480),Settings!$H$9,0)+IF(ISNUMBER(AA480),Settings!$H$10,0)+IF(ISNUMBER(AB480),Settings!$H$11,0)+IF(ISNUMBER(AC480),Settings!$H$12,0)+IF(ISNUMBER(AD480),Settings!$H$13,0))=0,"",ROUND((IF(ISNUMBER(W480),W480*Settings!$H$6,0)+IF(ISNUMBER(X480),X480*Settings!$H$7,0)+IF(ISNUMBER(Y480),Y480*Settings!$H$8,0)+IF(ISNUMBER(Z480),Z480*Settings!$H$9,0)+IF(ISNUMBER(AA480),AA480*Settings!$H$10,0)+IF(ISNUMBER(AB480),AB480*Settings!$H$11,0)+IF(ISNUMBER(AC480),AC480*Settings!$H$12,0)+IF(ISNUMBER(AD480),AD480*Settings!$H$13,0))/(IF(ISNUMBER(W480),Settings!$H$6,0)+IF(ISNUMBER(X480),Settings!$H$7,0)+IF(ISNUMBER(Y480),Settings!$H$8,0)+IF(ISNUMBER(Z480),Settings!$H$9,0)+IF(ISNUMBER(AA480),Settings!$H$10,0)+IF(ISNUMBER(AB480),Settings!$H$11,0)+IF(ISNUMBER(AC480),Settings!$H$12,0)+IF(ISNUMBER(AD480),Settings!$H$13,0)),0)))</f>
        <v/>
      </c>
      <c r="AF480" s="16" t="str">
        <f>IF(AE480="","",IF(AE480&gt;=Settings!$D$18,"Green",IF(AE480&gt;=Settings!$D$19,"Amber","Red")))</f>
        <v/>
      </c>
      <c r="AG480" s="18" t="str">
        <f t="shared" si="54"/>
        <v/>
      </c>
      <c r="AH480" s="19" t="str">
        <f t="shared" si="55"/>
        <v/>
      </c>
      <c r="AI480" s="25"/>
    </row>
    <row r="481" spans="1:35" x14ac:dyDescent="0.2">
      <c r="A481" s="12"/>
      <c r="B481" s="30"/>
      <c r="C481" s="16" t="str">
        <f>IF($B481="","",IFERROR(INDEX(Settings!$D$24:$D$48,MATCH($B481,Settings!$C$24:$C$48,0)),""))</f>
        <v/>
      </c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20" t="str">
        <f t="shared" si="49"/>
        <v/>
      </c>
      <c r="S481" s="21" t="str">
        <f t="shared" si="50"/>
        <v/>
      </c>
      <c r="T481" s="21" t="str">
        <f t="shared" si="51"/>
        <v/>
      </c>
      <c r="U481" s="20" t="str">
        <f t="shared" si="52"/>
        <v/>
      </c>
      <c r="V481" s="20" t="str">
        <f t="shared" si="53"/>
        <v/>
      </c>
      <c r="W481" s="18" t="str">
        <f>IF(OR($B481="",E481=""),"",MAX(0,MIN(100,100*(Settings!$G$6-E481)/(Settings!$G$6-Settings!$F$6))))</f>
        <v/>
      </c>
      <c r="X481" s="18" t="str">
        <f>IF(OR($B481="",R481=""),"",MAX(0,MIN(100,100*(Settings!$G$7-R481)/(Settings!$G$7-Settings!$F$7))))</f>
        <v/>
      </c>
      <c r="Y481" s="18" t="str">
        <f>IF(OR($B481="",S481=""),"",MAX(0,MIN(100,100*(Settings!$G$8-S481)/(Settings!$G$8-Settings!$F$8))))</f>
        <v/>
      </c>
      <c r="Z481" s="18" t="str">
        <f>IF(OR($B481="",T481=""),"",MAX(0,MIN(100,100*(Settings!$G$9-T481)/(Settings!$G$9-Settings!$F$9))))</f>
        <v/>
      </c>
      <c r="AA481" s="18" t="str">
        <f>IF(OR($B481="",J481=""),"",MAX(0,MIN(100,100*(Settings!$G$10-J481)/(Settings!$G$10-Settings!$F$10))))</f>
        <v/>
      </c>
      <c r="AB481" s="18" t="str">
        <f>IF(OR($B481="",K481=""),"",MAX(0,MIN(100,100*(Settings!$G$11-K481)/(Settings!$G$11-Settings!$F$11))))</f>
        <v/>
      </c>
      <c r="AC481" s="18" t="str">
        <f>IF(OR($B481="",U481=""),"",MAX(0,MIN(100,100*(Settings!$G$12-U481)/(Settings!$G$12-Settings!$F$12))))</f>
        <v/>
      </c>
      <c r="AD481" s="18" t="str">
        <f>IF(OR($B481="",V481=""),"",MAX(0,MIN(100,100*(Settings!$G$13-V481)/(Settings!$G$13-Settings!$F$13))))</f>
        <v/>
      </c>
      <c r="AE481" s="17" t="str">
        <f>IF($B481="","",IF((IF(ISNUMBER(W481),Settings!$H$6,0)+IF(ISNUMBER(X481),Settings!$H$7,0)+IF(ISNUMBER(Y481),Settings!$H$8,0)+IF(ISNUMBER(Z481),Settings!$H$9,0)+IF(ISNUMBER(AA481),Settings!$H$10,0)+IF(ISNUMBER(AB481),Settings!$H$11,0)+IF(ISNUMBER(AC481),Settings!$H$12,0)+IF(ISNUMBER(AD481),Settings!$H$13,0))=0,"",ROUND((IF(ISNUMBER(W481),W481*Settings!$H$6,0)+IF(ISNUMBER(X481),X481*Settings!$H$7,0)+IF(ISNUMBER(Y481),Y481*Settings!$H$8,0)+IF(ISNUMBER(Z481),Z481*Settings!$H$9,0)+IF(ISNUMBER(AA481),AA481*Settings!$H$10,0)+IF(ISNUMBER(AB481),AB481*Settings!$H$11,0)+IF(ISNUMBER(AC481),AC481*Settings!$H$12,0)+IF(ISNUMBER(AD481),AD481*Settings!$H$13,0))/(IF(ISNUMBER(W481),Settings!$H$6,0)+IF(ISNUMBER(X481),Settings!$H$7,0)+IF(ISNUMBER(Y481),Settings!$H$8,0)+IF(ISNUMBER(Z481),Settings!$H$9,0)+IF(ISNUMBER(AA481),Settings!$H$10,0)+IF(ISNUMBER(AB481),Settings!$H$11,0)+IF(ISNUMBER(AC481),Settings!$H$12,0)+IF(ISNUMBER(AD481),Settings!$H$13,0)),0)))</f>
        <v/>
      </c>
      <c r="AF481" s="16" t="str">
        <f>IF(AE481="","",IF(AE481&gt;=Settings!$D$18,"Green",IF(AE481&gt;=Settings!$D$19,"Amber","Red")))</f>
        <v/>
      </c>
      <c r="AG481" s="18" t="str">
        <f t="shared" si="54"/>
        <v/>
      </c>
      <c r="AH481" s="19" t="str">
        <f t="shared" si="55"/>
        <v/>
      </c>
      <c r="AI481" s="25"/>
    </row>
    <row r="482" spans="1:35" x14ac:dyDescent="0.2">
      <c r="A482" s="12"/>
      <c r="B482" s="30"/>
      <c r="C482" s="16" t="str">
        <f>IF($B482="","",IFERROR(INDEX(Settings!$D$24:$D$48,MATCH($B482,Settings!$C$24:$C$48,0)),""))</f>
        <v/>
      </c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20" t="str">
        <f t="shared" si="49"/>
        <v/>
      </c>
      <c r="S482" s="21" t="str">
        <f t="shared" si="50"/>
        <v/>
      </c>
      <c r="T482" s="21" t="str">
        <f t="shared" si="51"/>
        <v/>
      </c>
      <c r="U482" s="20" t="str">
        <f t="shared" si="52"/>
        <v/>
      </c>
      <c r="V482" s="20" t="str">
        <f t="shared" si="53"/>
        <v/>
      </c>
      <c r="W482" s="18" t="str">
        <f>IF(OR($B482="",E482=""),"",MAX(0,MIN(100,100*(Settings!$G$6-E482)/(Settings!$G$6-Settings!$F$6))))</f>
        <v/>
      </c>
      <c r="X482" s="18" t="str">
        <f>IF(OR($B482="",R482=""),"",MAX(0,MIN(100,100*(Settings!$G$7-R482)/(Settings!$G$7-Settings!$F$7))))</f>
        <v/>
      </c>
      <c r="Y482" s="18" t="str">
        <f>IF(OR($B482="",S482=""),"",MAX(0,MIN(100,100*(Settings!$G$8-S482)/(Settings!$G$8-Settings!$F$8))))</f>
        <v/>
      </c>
      <c r="Z482" s="18" t="str">
        <f>IF(OR($B482="",T482=""),"",MAX(0,MIN(100,100*(Settings!$G$9-T482)/(Settings!$G$9-Settings!$F$9))))</f>
        <v/>
      </c>
      <c r="AA482" s="18" t="str">
        <f>IF(OR($B482="",J482=""),"",MAX(0,MIN(100,100*(Settings!$G$10-J482)/(Settings!$G$10-Settings!$F$10))))</f>
        <v/>
      </c>
      <c r="AB482" s="18" t="str">
        <f>IF(OR($B482="",K482=""),"",MAX(0,MIN(100,100*(Settings!$G$11-K482)/(Settings!$G$11-Settings!$F$11))))</f>
        <v/>
      </c>
      <c r="AC482" s="18" t="str">
        <f>IF(OR($B482="",U482=""),"",MAX(0,MIN(100,100*(Settings!$G$12-U482)/(Settings!$G$12-Settings!$F$12))))</f>
        <v/>
      </c>
      <c r="AD482" s="18" t="str">
        <f>IF(OR($B482="",V482=""),"",MAX(0,MIN(100,100*(Settings!$G$13-V482)/(Settings!$G$13-Settings!$F$13))))</f>
        <v/>
      </c>
      <c r="AE482" s="17" t="str">
        <f>IF($B482="","",IF((IF(ISNUMBER(W482),Settings!$H$6,0)+IF(ISNUMBER(X482),Settings!$H$7,0)+IF(ISNUMBER(Y482),Settings!$H$8,0)+IF(ISNUMBER(Z482),Settings!$H$9,0)+IF(ISNUMBER(AA482),Settings!$H$10,0)+IF(ISNUMBER(AB482),Settings!$H$11,0)+IF(ISNUMBER(AC482),Settings!$H$12,0)+IF(ISNUMBER(AD482),Settings!$H$13,0))=0,"",ROUND((IF(ISNUMBER(W482),W482*Settings!$H$6,0)+IF(ISNUMBER(X482),X482*Settings!$H$7,0)+IF(ISNUMBER(Y482),Y482*Settings!$H$8,0)+IF(ISNUMBER(Z482),Z482*Settings!$H$9,0)+IF(ISNUMBER(AA482),AA482*Settings!$H$10,0)+IF(ISNUMBER(AB482),AB482*Settings!$H$11,0)+IF(ISNUMBER(AC482),AC482*Settings!$H$12,0)+IF(ISNUMBER(AD482),AD482*Settings!$H$13,0))/(IF(ISNUMBER(W482),Settings!$H$6,0)+IF(ISNUMBER(X482),Settings!$H$7,0)+IF(ISNUMBER(Y482),Settings!$H$8,0)+IF(ISNUMBER(Z482),Settings!$H$9,0)+IF(ISNUMBER(AA482),Settings!$H$10,0)+IF(ISNUMBER(AB482),Settings!$H$11,0)+IF(ISNUMBER(AC482),Settings!$H$12,0)+IF(ISNUMBER(AD482),Settings!$H$13,0)),0)))</f>
        <v/>
      </c>
      <c r="AF482" s="16" t="str">
        <f>IF(AE482="","",IF(AE482&gt;=Settings!$D$18,"Green",IF(AE482&gt;=Settings!$D$19,"Amber","Red")))</f>
        <v/>
      </c>
      <c r="AG482" s="18" t="str">
        <f t="shared" si="54"/>
        <v/>
      </c>
      <c r="AH482" s="19" t="str">
        <f t="shared" si="55"/>
        <v/>
      </c>
      <c r="AI482" s="25"/>
    </row>
    <row r="483" spans="1:35" x14ac:dyDescent="0.2">
      <c r="A483" s="12"/>
      <c r="B483" s="30"/>
      <c r="C483" s="16" t="str">
        <f>IF($B483="","",IFERROR(INDEX(Settings!$D$24:$D$48,MATCH($B483,Settings!$C$24:$C$48,0)),""))</f>
        <v/>
      </c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20" t="str">
        <f t="shared" si="49"/>
        <v/>
      </c>
      <c r="S483" s="21" t="str">
        <f t="shared" si="50"/>
        <v/>
      </c>
      <c r="T483" s="21" t="str">
        <f t="shared" si="51"/>
        <v/>
      </c>
      <c r="U483" s="20" t="str">
        <f t="shared" si="52"/>
        <v/>
      </c>
      <c r="V483" s="20" t="str">
        <f t="shared" si="53"/>
        <v/>
      </c>
      <c r="W483" s="18" t="str">
        <f>IF(OR($B483="",E483=""),"",MAX(0,MIN(100,100*(Settings!$G$6-E483)/(Settings!$G$6-Settings!$F$6))))</f>
        <v/>
      </c>
      <c r="X483" s="18" t="str">
        <f>IF(OR($B483="",R483=""),"",MAX(0,MIN(100,100*(Settings!$G$7-R483)/(Settings!$G$7-Settings!$F$7))))</f>
        <v/>
      </c>
      <c r="Y483" s="18" t="str">
        <f>IF(OR($B483="",S483=""),"",MAX(0,MIN(100,100*(Settings!$G$8-S483)/(Settings!$G$8-Settings!$F$8))))</f>
        <v/>
      </c>
      <c r="Z483" s="18" t="str">
        <f>IF(OR($B483="",T483=""),"",MAX(0,MIN(100,100*(Settings!$G$9-T483)/(Settings!$G$9-Settings!$F$9))))</f>
        <v/>
      </c>
      <c r="AA483" s="18" t="str">
        <f>IF(OR($B483="",J483=""),"",MAX(0,MIN(100,100*(Settings!$G$10-J483)/(Settings!$G$10-Settings!$F$10))))</f>
        <v/>
      </c>
      <c r="AB483" s="18" t="str">
        <f>IF(OR($B483="",K483=""),"",MAX(0,MIN(100,100*(Settings!$G$11-K483)/(Settings!$G$11-Settings!$F$11))))</f>
        <v/>
      </c>
      <c r="AC483" s="18" t="str">
        <f>IF(OR($B483="",U483=""),"",MAX(0,MIN(100,100*(Settings!$G$12-U483)/(Settings!$G$12-Settings!$F$12))))</f>
        <v/>
      </c>
      <c r="AD483" s="18" t="str">
        <f>IF(OR($B483="",V483=""),"",MAX(0,MIN(100,100*(Settings!$G$13-V483)/(Settings!$G$13-Settings!$F$13))))</f>
        <v/>
      </c>
      <c r="AE483" s="17" t="str">
        <f>IF($B483="","",IF((IF(ISNUMBER(W483),Settings!$H$6,0)+IF(ISNUMBER(X483),Settings!$H$7,0)+IF(ISNUMBER(Y483),Settings!$H$8,0)+IF(ISNUMBER(Z483),Settings!$H$9,0)+IF(ISNUMBER(AA483),Settings!$H$10,0)+IF(ISNUMBER(AB483),Settings!$H$11,0)+IF(ISNUMBER(AC483),Settings!$H$12,0)+IF(ISNUMBER(AD483),Settings!$H$13,0))=0,"",ROUND((IF(ISNUMBER(W483),W483*Settings!$H$6,0)+IF(ISNUMBER(X483),X483*Settings!$H$7,0)+IF(ISNUMBER(Y483),Y483*Settings!$H$8,0)+IF(ISNUMBER(Z483),Z483*Settings!$H$9,0)+IF(ISNUMBER(AA483),AA483*Settings!$H$10,0)+IF(ISNUMBER(AB483),AB483*Settings!$H$11,0)+IF(ISNUMBER(AC483),AC483*Settings!$H$12,0)+IF(ISNUMBER(AD483),AD483*Settings!$H$13,0))/(IF(ISNUMBER(W483),Settings!$H$6,0)+IF(ISNUMBER(X483),Settings!$H$7,0)+IF(ISNUMBER(Y483),Settings!$H$8,0)+IF(ISNUMBER(Z483),Settings!$H$9,0)+IF(ISNUMBER(AA483),Settings!$H$10,0)+IF(ISNUMBER(AB483),Settings!$H$11,0)+IF(ISNUMBER(AC483),Settings!$H$12,0)+IF(ISNUMBER(AD483),Settings!$H$13,0)),0)))</f>
        <v/>
      </c>
      <c r="AF483" s="16" t="str">
        <f>IF(AE483="","",IF(AE483&gt;=Settings!$D$18,"Green",IF(AE483&gt;=Settings!$D$19,"Amber","Red")))</f>
        <v/>
      </c>
      <c r="AG483" s="18" t="str">
        <f t="shared" si="54"/>
        <v/>
      </c>
      <c r="AH483" s="19" t="str">
        <f t="shared" si="55"/>
        <v/>
      </c>
      <c r="AI483" s="25"/>
    </row>
    <row r="484" spans="1:35" x14ac:dyDescent="0.2">
      <c r="A484" s="12"/>
      <c r="B484" s="30"/>
      <c r="C484" s="16" t="str">
        <f>IF($B484="","",IFERROR(INDEX(Settings!$D$24:$D$48,MATCH($B484,Settings!$C$24:$C$48,0)),""))</f>
        <v/>
      </c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20" t="str">
        <f t="shared" si="49"/>
        <v/>
      </c>
      <c r="S484" s="21" t="str">
        <f t="shared" si="50"/>
        <v/>
      </c>
      <c r="T484" s="21" t="str">
        <f t="shared" si="51"/>
        <v/>
      </c>
      <c r="U484" s="20" t="str">
        <f t="shared" si="52"/>
        <v/>
      </c>
      <c r="V484" s="20" t="str">
        <f t="shared" si="53"/>
        <v/>
      </c>
      <c r="W484" s="18" t="str">
        <f>IF(OR($B484="",E484=""),"",MAX(0,MIN(100,100*(Settings!$G$6-E484)/(Settings!$G$6-Settings!$F$6))))</f>
        <v/>
      </c>
      <c r="X484" s="18" t="str">
        <f>IF(OR($B484="",R484=""),"",MAX(0,MIN(100,100*(Settings!$G$7-R484)/(Settings!$G$7-Settings!$F$7))))</f>
        <v/>
      </c>
      <c r="Y484" s="18" t="str">
        <f>IF(OR($B484="",S484=""),"",MAX(0,MIN(100,100*(Settings!$G$8-S484)/(Settings!$G$8-Settings!$F$8))))</f>
        <v/>
      </c>
      <c r="Z484" s="18" t="str">
        <f>IF(OR($B484="",T484=""),"",MAX(0,MIN(100,100*(Settings!$G$9-T484)/(Settings!$G$9-Settings!$F$9))))</f>
        <v/>
      </c>
      <c r="AA484" s="18" t="str">
        <f>IF(OR($B484="",J484=""),"",MAX(0,MIN(100,100*(Settings!$G$10-J484)/(Settings!$G$10-Settings!$F$10))))</f>
        <v/>
      </c>
      <c r="AB484" s="18" t="str">
        <f>IF(OR($B484="",K484=""),"",MAX(0,MIN(100,100*(Settings!$G$11-K484)/(Settings!$G$11-Settings!$F$11))))</f>
        <v/>
      </c>
      <c r="AC484" s="18" t="str">
        <f>IF(OR($B484="",U484=""),"",MAX(0,MIN(100,100*(Settings!$G$12-U484)/(Settings!$G$12-Settings!$F$12))))</f>
        <v/>
      </c>
      <c r="AD484" s="18" t="str">
        <f>IF(OR($B484="",V484=""),"",MAX(0,MIN(100,100*(Settings!$G$13-V484)/(Settings!$G$13-Settings!$F$13))))</f>
        <v/>
      </c>
      <c r="AE484" s="17" t="str">
        <f>IF($B484="","",IF((IF(ISNUMBER(W484),Settings!$H$6,0)+IF(ISNUMBER(X484),Settings!$H$7,0)+IF(ISNUMBER(Y484),Settings!$H$8,0)+IF(ISNUMBER(Z484),Settings!$H$9,0)+IF(ISNUMBER(AA484),Settings!$H$10,0)+IF(ISNUMBER(AB484),Settings!$H$11,0)+IF(ISNUMBER(AC484),Settings!$H$12,0)+IF(ISNUMBER(AD484),Settings!$H$13,0))=0,"",ROUND((IF(ISNUMBER(W484),W484*Settings!$H$6,0)+IF(ISNUMBER(X484),X484*Settings!$H$7,0)+IF(ISNUMBER(Y484),Y484*Settings!$H$8,0)+IF(ISNUMBER(Z484),Z484*Settings!$H$9,0)+IF(ISNUMBER(AA484),AA484*Settings!$H$10,0)+IF(ISNUMBER(AB484),AB484*Settings!$H$11,0)+IF(ISNUMBER(AC484),AC484*Settings!$H$12,0)+IF(ISNUMBER(AD484),AD484*Settings!$H$13,0))/(IF(ISNUMBER(W484),Settings!$H$6,0)+IF(ISNUMBER(X484),Settings!$H$7,0)+IF(ISNUMBER(Y484),Settings!$H$8,0)+IF(ISNUMBER(Z484),Settings!$H$9,0)+IF(ISNUMBER(AA484),Settings!$H$10,0)+IF(ISNUMBER(AB484),Settings!$H$11,0)+IF(ISNUMBER(AC484),Settings!$H$12,0)+IF(ISNUMBER(AD484),Settings!$H$13,0)),0)))</f>
        <v/>
      </c>
      <c r="AF484" s="16" t="str">
        <f>IF(AE484="","",IF(AE484&gt;=Settings!$D$18,"Green",IF(AE484&gt;=Settings!$D$19,"Amber","Red")))</f>
        <v/>
      </c>
      <c r="AG484" s="18" t="str">
        <f t="shared" si="54"/>
        <v/>
      </c>
      <c r="AH484" s="19" t="str">
        <f t="shared" si="55"/>
        <v/>
      </c>
      <c r="AI484" s="25"/>
    </row>
    <row r="485" spans="1:35" x14ac:dyDescent="0.2">
      <c r="A485" s="12"/>
      <c r="B485" s="30"/>
      <c r="C485" s="16" t="str">
        <f>IF($B485="","",IFERROR(INDEX(Settings!$D$24:$D$48,MATCH($B485,Settings!$C$24:$C$48,0)),""))</f>
        <v/>
      </c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20" t="str">
        <f t="shared" si="49"/>
        <v/>
      </c>
      <c r="S485" s="21" t="str">
        <f t="shared" si="50"/>
        <v/>
      </c>
      <c r="T485" s="21" t="str">
        <f t="shared" si="51"/>
        <v/>
      </c>
      <c r="U485" s="20" t="str">
        <f t="shared" si="52"/>
        <v/>
      </c>
      <c r="V485" s="20" t="str">
        <f t="shared" si="53"/>
        <v/>
      </c>
      <c r="W485" s="18" t="str">
        <f>IF(OR($B485="",E485=""),"",MAX(0,MIN(100,100*(Settings!$G$6-E485)/(Settings!$G$6-Settings!$F$6))))</f>
        <v/>
      </c>
      <c r="X485" s="18" t="str">
        <f>IF(OR($B485="",R485=""),"",MAX(0,MIN(100,100*(Settings!$G$7-R485)/(Settings!$G$7-Settings!$F$7))))</f>
        <v/>
      </c>
      <c r="Y485" s="18" t="str">
        <f>IF(OR($B485="",S485=""),"",MAX(0,MIN(100,100*(Settings!$G$8-S485)/(Settings!$G$8-Settings!$F$8))))</f>
        <v/>
      </c>
      <c r="Z485" s="18" t="str">
        <f>IF(OR($B485="",T485=""),"",MAX(0,MIN(100,100*(Settings!$G$9-T485)/(Settings!$G$9-Settings!$F$9))))</f>
        <v/>
      </c>
      <c r="AA485" s="18" t="str">
        <f>IF(OR($B485="",J485=""),"",MAX(0,MIN(100,100*(Settings!$G$10-J485)/(Settings!$G$10-Settings!$F$10))))</f>
        <v/>
      </c>
      <c r="AB485" s="18" t="str">
        <f>IF(OR($B485="",K485=""),"",MAX(0,MIN(100,100*(Settings!$G$11-K485)/(Settings!$G$11-Settings!$F$11))))</f>
        <v/>
      </c>
      <c r="AC485" s="18" t="str">
        <f>IF(OR($B485="",U485=""),"",MAX(0,MIN(100,100*(Settings!$G$12-U485)/(Settings!$G$12-Settings!$F$12))))</f>
        <v/>
      </c>
      <c r="AD485" s="18" t="str">
        <f>IF(OR($B485="",V485=""),"",MAX(0,MIN(100,100*(Settings!$G$13-V485)/(Settings!$G$13-Settings!$F$13))))</f>
        <v/>
      </c>
      <c r="AE485" s="17" t="str">
        <f>IF($B485="","",IF((IF(ISNUMBER(W485),Settings!$H$6,0)+IF(ISNUMBER(X485),Settings!$H$7,0)+IF(ISNUMBER(Y485),Settings!$H$8,0)+IF(ISNUMBER(Z485),Settings!$H$9,0)+IF(ISNUMBER(AA485),Settings!$H$10,0)+IF(ISNUMBER(AB485),Settings!$H$11,0)+IF(ISNUMBER(AC485),Settings!$H$12,0)+IF(ISNUMBER(AD485),Settings!$H$13,0))=0,"",ROUND((IF(ISNUMBER(W485),W485*Settings!$H$6,0)+IF(ISNUMBER(X485),X485*Settings!$H$7,0)+IF(ISNUMBER(Y485),Y485*Settings!$H$8,0)+IF(ISNUMBER(Z485),Z485*Settings!$H$9,0)+IF(ISNUMBER(AA485),AA485*Settings!$H$10,0)+IF(ISNUMBER(AB485),AB485*Settings!$H$11,0)+IF(ISNUMBER(AC485),AC485*Settings!$H$12,0)+IF(ISNUMBER(AD485),AD485*Settings!$H$13,0))/(IF(ISNUMBER(W485),Settings!$H$6,0)+IF(ISNUMBER(X485),Settings!$H$7,0)+IF(ISNUMBER(Y485),Settings!$H$8,0)+IF(ISNUMBER(Z485),Settings!$H$9,0)+IF(ISNUMBER(AA485),Settings!$H$10,0)+IF(ISNUMBER(AB485),Settings!$H$11,0)+IF(ISNUMBER(AC485),Settings!$H$12,0)+IF(ISNUMBER(AD485),Settings!$H$13,0)),0)))</f>
        <v/>
      </c>
      <c r="AF485" s="16" t="str">
        <f>IF(AE485="","",IF(AE485&gt;=Settings!$D$18,"Green",IF(AE485&gt;=Settings!$D$19,"Amber","Red")))</f>
        <v/>
      </c>
      <c r="AG485" s="18" t="str">
        <f t="shared" si="54"/>
        <v/>
      </c>
      <c r="AH485" s="19" t="str">
        <f t="shared" si="55"/>
        <v/>
      </c>
      <c r="AI485" s="25"/>
    </row>
    <row r="486" spans="1:35" x14ac:dyDescent="0.2">
      <c r="A486" s="12"/>
      <c r="B486" s="30"/>
      <c r="C486" s="16" t="str">
        <f>IF($B486="","",IFERROR(INDEX(Settings!$D$24:$D$48,MATCH($B486,Settings!$C$24:$C$48,0)),""))</f>
        <v/>
      </c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20" t="str">
        <f t="shared" si="49"/>
        <v/>
      </c>
      <c r="S486" s="21" t="str">
        <f t="shared" si="50"/>
        <v/>
      </c>
      <c r="T486" s="21" t="str">
        <f t="shared" si="51"/>
        <v/>
      </c>
      <c r="U486" s="20" t="str">
        <f t="shared" si="52"/>
        <v/>
      </c>
      <c r="V486" s="20" t="str">
        <f t="shared" si="53"/>
        <v/>
      </c>
      <c r="W486" s="18" t="str">
        <f>IF(OR($B486="",E486=""),"",MAX(0,MIN(100,100*(Settings!$G$6-E486)/(Settings!$G$6-Settings!$F$6))))</f>
        <v/>
      </c>
      <c r="X486" s="18" t="str">
        <f>IF(OR($B486="",R486=""),"",MAX(0,MIN(100,100*(Settings!$G$7-R486)/(Settings!$G$7-Settings!$F$7))))</f>
        <v/>
      </c>
      <c r="Y486" s="18" t="str">
        <f>IF(OR($B486="",S486=""),"",MAX(0,MIN(100,100*(Settings!$G$8-S486)/(Settings!$G$8-Settings!$F$8))))</f>
        <v/>
      </c>
      <c r="Z486" s="18" t="str">
        <f>IF(OR($B486="",T486=""),"",MAX(0,MIN(100,100*(Settings!$G$9-T486)/(Settings!$G$9-Settings!$F$9))))</f>
        <v/>
      </c>
      <c r="AA486" s="18" t="str">
        <f>IF(OR($B486="",J486=""),"",MAX(0,MIN(100,100*(Settings!$G$10-J486)/(Settings!$G$10-Settings!$F$10))))</f>
        <v/>
      </c>
      <c r="AB486" s="18" t="str">
        <f>IF(OR($B486="",K486=""),"",MAX(0,MIN(100,100*(Settings!$G$11-K486)/(Settings!$G$11-Settings!$F$11))))</f>
        <v/>
      </c>
      <c r="AC486" s="18" t="str">
        <f>IF(OR($B486="",U486=""),"",MAX(0,MIN(100,100*(Settings!$G$12-U486)/(Settings!$G$12-Settings!$F$12))))</f>
        <v/>
      </c>
      <c r="AD486" s="18" t="str">
        <f>IF(OR($B486="",V486=""),"",MAX(0,MIN(100,100*(Settings!$G$13-V486)/(Settings!$G$13-Settings!$F$13))))</f>
        <v/>
      </c>
      <c r="AE486" s="17" t="str">
        <f>IF($B486="","",IF((IF(ISNUMBER(W486),Settings!$H$6,0)+IF(ISNUMBER(X486),Settings!$H$7,0)+IF(ISNUMBER(Y486),Settings!$H$8,0)+IF(ISNUMBER(Z486),Settings!$H$9,0)+IF(ISNUMBER(AA486),Settings!$H$10,0)+IF(ISNUMBER(AB486),Settings!$H$11,0)+IF(ISNUMBER(AC486),Settings!$H$12,0)+IF(ISNUMBER(AD486),Settings!$H$13,0))=0,"",ROUND((IF(ISNUMBER(W486),W486*Settings!$H$6,0)+IF(ISNUMBER(X486),X486*Settings!$H$7,0)+IF(ISNUMBER(Y486),Y486*Settings!$H$8,0)+IF(ISNUMBER(Z486),Z486*Settings!$H$9,0)+IF(ISNUMBER(AA486),AA486*Settings!$H$10,0)+IF(ISNUMBER(AB486),AB486*Settings!$H$11,0)+IF(ISNUMBER(AC486),AC486*Settings!$H$12,0)+IF(ISNUMBER(AD486),AD486*Settings!$H$13,0))/(IF(ISNUMBER(W486),Settings!$H$6,0)+IF(ISNUMBER(X486),Settings!$H$7,0)+IF(ISNUMBER(Y486),Settings!$H$8,0)+IF(ISNUMBER(Z486),Settings!$H$9,0)+IF(ISNUMBER(AA486),Settings!$H$10,0)+IF(ISNUMBER(AB486),Settings!$H$11,0)+IF(ISNUMBER(AC486),Settings!$H$12,0)+IF(ISNUMBER(AD486),Settings!$H$13,0)),0)))</f>
        <v/>
      </c>
      <c r="AF486" s="16" t="str">
        <f>IF(AE486="","",IF(AE486&gt;=Settings!$D$18,"Green",IF(AE486&gt;=Settings!$D$19,"Amber","Red")))</f>
        <v/>
      </c>
      <c r="AG486" s="18" t="str">
        <f t="shared" si="54"/>
        <v/>
      </c>
      <c r="AH486" s="19" t="str">
        <f t="shared" si="55"/>
        <v/>
      </c>
      <c r="AI486" s="25"/>
    </row>
    <row r="487" spans="1:35" x14ac:dyDescent="0.2">
      <c r="A487" s="12"/>
      <c r="B487" s="30"/>
      <c r="C487" s="16" t="str">
        <f>IF($B487="","",IFERROR(INDEX(Settings!$D$24:$D$48,MATCH($B487,Settings!$C$24:$C$48,0)),""))</f>
        <v/>
      </c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20" t="str">
        <f t="shared" si="49"/>
        <v/>
      </c>
      <c r="S487" s="21" t="str">
        <f t="shared" si="50"/>
        <v/>
      </c>
      <c r="T487" s="21" t="str">
        <f t="shared" si="51"/>
        <v/>
      </c>
      <c r="U487" s="20" t="str">
        <f t="shared" si="52"/>
        <v/>
      </c>
      <c r="V487" s="20" t="str">
        <f t="shared" si="53"/>
        <v/>
      </c>
      <c r="W487" s="18" t="str">
        <f>IF(OR($B487="",E487=""),"",MAX(0,MIN(100,100*(Settings!$G$6-E487)/(Settings!$G$6-Settings!$F$6))))</f>
        <v/>
      </c>
      <c r="X487" s="18" t="str">
        <f>IF(OR($B487="",R487=""),"",MAX(0,MIN(100,100*(Settings!$G$7-R487)/(Settings!$G$7-Settings!$F$7))))</f>
        <v/>
      </c>
      <c r="Y487" s="18" t="str">
        <f>IF(OR($B487="",S487=""),"",MAX(0,MIN(100,100*(Settings!$G$8-S487)/(Settings!$G$8-Settings!$F$8))))</f>
        <v/>
      </c>
      <c r="Z487" s="18" t="str">
        <f>IF(OR($B487="",T487=""),"",MAX(0,MIN(100,100*(Settings!$G$9-T487)/(Settings!$G$9-Settings!$F$9))))</f>
        <v/>
      </c>
      <c r="AA487" s="18" t="str">
        <f>IF(OR($B487="",J487=""),"",MAX(0,MIN(100,100*(Settings!$G$10-J487)/(Settings!$G$10-Settings!$F$10))))</f>
        <v/>
      </c>
      <c r="AB487" s="18" t="str">
        <f>IF(OR($B487="",K487=""),"",MAX(0,MIN(100,100*(Settings!$G$11-K487)/(Settings!$G$11-Settings!$F$11))))</f>
        <v/>
      </c>
      <c r="AC487" s="18" t="str">
        <f>IF(OR($B487="",U487=""),"",MAX(0,MIN(100,100*(Settings!$G$12-U487)/(Settings!$G$12-Settings!$F$12))))</f>
        <v/>
      </c>
      <c r="AD487" s="18" t="str">
        <f>IF(OR($B487="",V487=""),"",MAX(0,MIN(100,100*(Settings!$G$13-V487)/(Settings!$G$13-Settings!$F$13))))</f>
        <v/>
      </c>
      <c r="AE487" s="17" t="str">
        <f>IF($B487="","",IF((IF(ISNUMBER(W487),Settings!$H$6,0)+IF(ISNUMBER(X487),Settings!$H$7,0)+IF(ISNUMBER(Y487),Settings!$H$8,0)+IF(ISNUMBER(Z487),Settings!$H$9,0)+IF(ISNUMBER(AA487),Settings!$H$10,0)+IF(ISNUMBER(AB487),Settings!$H$11,0)+IF(ISNUMBER(AC487),Settings!$H$12,0)+IF(ISNUMBER(AD487),Settings!$H$13,0))=0,"",ROUND((IF(ISNUMBER(W487),W487*Settings!$H$6,0)+IF(ISNUMBER(X487),X487*Settings!$H$7,0)+IF(ISNUMBER(Y487),Y487*Settings!$H$8,0)+IF(ISNUMBER(Z487),Z487*Settings!$H$9,0)+IF(ISNUMBER(AA487),AA487*Settings!$H$10,0)+IF(ISNUMBER(AB487),AB487*Settings!$H$11,0)+IF(ISNUMBER(AC487),AC487*Settings!$H$12,0)+IF(ISNUMBER(AD487),AD487*Settings!$H$13,0))/(IF(ISNUMBER(W487),Settings!$H$6,0)+IF(ISNUMBER(X487),Settings!$H$7,0)+IF(ISNUMBER(Y487),Settings!$H$8,0)+IF(ISNUMBER(Z487),Settings!$H$9,0)+IF(ISNUMBER(AA487),Settings!$H$10,0)+IF(ISNUMBER(AB487),Settings!$H$11,0)+IF(ISNUMBER(AC487),Settings!$H$12,0)+IF(ISNUMBER(AD487),Settings!$H$13,0)),0)))</f>
        <v/>
      </c>
      <c r="AF487" s="16" t="str">
        <f>IF(AE487="","",IF(AE487&gt;=Settings!$D$18,"Green",IF(AE487&gt;=Settings!$D$19,"Amber","Red")))</f>
        <v/>
      </c>
      <c r="AG487" s="18" t="str">
        <f t="shared" si="54"/>
        <v/>
      </c>
      <c r="AH487" s="19" t="str">
        <f t="shared" si="55"/>
        <v/>
      </c>
      <c r="AI487" s="25"/>
    </row>
    <row r="488" spans="1:35" x14ac:dyDescent="0.2">
      <c r="A488" s="12"/>
      <c r="B488" s="30"/>
      <c r="C488" s="16" t="str">
        <f>IF($B488="","",IFERROR(INDEX(Settings!$D$24:$D$48,MATCH($B488,Settings!$C$24:$C$48,0)),""))</f>
        <v/>
      </c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20" t="str">
        <f t="shared" si="49"/>
        <v/>
      </c>
      <c r="S488" s="21" t="str">
        <f t="shared" si="50"/>
        <v/>
      </c>
      <c r="T488" s="21" t="str">
        <f t="shared" si="51"/>
        <v/>
      </c>
      <c r="U488" s="20" t="str">
        <f t="shared" si="52"/>
        <v/>
      </c>
      <c r="V488" s="20" t="str">
        <f t="shared" si="53"/>
        <v/>
      </c>
      <c r="W488" s="18" t="str">
        <f>IF(OR($B488="",E488=""),"",MAX(0,MIN(100,100*(Settings!$G$6-E488)/(Settings!$G$6-Settings!$F$6))))</f>
        <v/>
      </c>
      <c r="X488" s="18" t="str">
        <f>IF(OR($B488="",R488=""),"",MAX(0,MIN(100,100*(Settings!$G$7-R488)/(Settings!$G$7-Settings!$F$7))))</f>
        <v/>
      </c>
      <c r="Y488" s="18" t="str">
        <f>IF(OR($B488="",S488=""),"",MAX(0,MIN(100,100*(Settings!$G$8-S488)/(Settings!$G$8-Settings!$F$8))))</f>
        <v/>
      </c>
      <c r="Z488" s="18" t="str">
        <f>IF(OR($B488="",T488=""),"",MAX(0,MIN(100,100*(Settings!$G$9-T488)/(Settings!$G$9-Settings!$F$9))))</f>
        <v/>
      </c>
      <c r="AA488" s="18" t="str">
        <f>IF(OR($B488="",J488=""),"",MAX(0,MIN(100,100*(Settings!$G$10-J488)/(Settings!$G$10-Settings!$F$10))))</f>
        <v/>
      </c>
      <c r="AB488" s="18" t="str">
        <f>IF(OR($B488="",K488=""),"",MAX(0,MIN(100,100*(Settings!$G$11-K488)/(Settings!$G$11-Settings!$F$11))))</f>
        <v/>
      </c>
      <c r="AC488" s="18" t="str">
        <f>IF(OR($B488="",U488=""),"",MAX(0,MIN(100,100*(Settings!$G$12-U488)/(Settings!$G$12-Settings!$F$12))))</f>
        <v/>
      </c>
      <c r="AD488" s="18" t="str">
        <f>IF(OR($B488="",V488=""),"",MAX(0,MIN(100,100*(Settings!$G$13-V488)/(Settings!$G$13-Settings!$F$13))))</f>
        <v/>
      </c>
      <c r="AE488" s="17" t="str">
        <f>IF($B488="","",IF((IF(ISNUMBER(W488),Settings!$H$6,0)+IF(ISNUMBER(X488),Settings!$H$7,0)+IF(ISNUMBER(Y488),Settings!$H$8,0)+IF(ISNUMBER(Z488),Settings!$H$9,0)+IF(ISNUMBER(AA488),Settings!$H$10,0)+IF(ISNUMBER(AB488),Settings!$H$11,0)+IF(ISNUMBER(AC488),Settings!$H$12,0)+IF(ISNUMBER(AD488),Settings!$H$13,0))=0,"",ROUND((IF(ISNUMBER(W488),W488*Settings!$H$6,0)+IF(ISNUMBER(X488),X488*Settings!$H$7,0)+IF(ISNUMBER(Y488),Y488*Settings!$H$8,0)+IF(ISNUMBER(Z488),Z488*Settings!$H$9,0)+IF(ISNUMBER(AA488),AA488*Settings!$H$10,0)+IF(ISNUMBER(AB488),AB488*Settings!$H$11,0)+IF(ISNUMBER(AC488),AC488*Settings!$H$12,0)+IF(ISNUMBER(AD488),AD488*Settings!$H$13,0))/(IF(ISNUMBER(W488),Settings!$H$6,0)+IF(ISNUMBER(X488),Settings!$H$7,0)+IF(ISNUMBER(Y488),Settings!$H$8,0)+IF(ISNUMBER(Z488),Settings!$H$9,0)+IF(ISNUMBER(AA488),Settings!$H$10,0)+IF(ISNUMBER(AB488),Settings!$H$11,0)+IF(ISNUMBER(AC488),Settings!$H$12,0)+IF(ISNUMBER(AD488),Settings!$H$13,0)),0)))</f>
        <v/>
      </c>
      <c r="AF488" s="16" t="str">
        <f>IF(AE488="","",IF(AE488&gt;=Settings!$D$18,"Green",IF(AE488&gt;=Settings!$D$19,"Amber","Red")))</f>
        <v/>
      </c>
      <c r="AG488" s="18" t="str">
        <f t="shared" si="54"/>
        <v/>
      </c>
      <c r="AH488" s="19" t="str">
        <f t="shared" si="55"/>
        <v/>
      </c>
      <c r="AI488" s="25"/>
    </row>
    <row r="489" spans="1:35" x14ac:dyDescent="0.2">
      <c r="A489" s="12"/>
      <c r="B489" s="30"/>
      <c r="C489" s="16" t="str">
        <f>IF($B489="","",IFERROR(INDEX(Settings!$D$24:$D$48,MATCH($B489,Settings!$C$24:$C$48,0)),""))</f>
        <v/>
      </c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20" t="str">
        <f t="shared" si="49"/>
        <v/>
      </c>
      <c r="S489" s="21" t="str">
        <f t="shared" si="50"/>
        <v/>
      </c>
      <c r="T489" s="21" t="str">
        <f t="shared" si="51"/>
        <v/>
      </c>
      <c r="U489" s="20" t="str">
        <f t="shared" si="52"/>
        <v/>
      </c>
      <c r="V489" s="20" t="str">
        <f t="shared" si="53"/>
        <v/>
      </c>
      <c r="W489" s="18" t="str">
        <f>IF(OR($B489="",E489=""),"",MAX(0,MIN(100,100*(Settings!$G$6-E489)/(Settings!$G$6-Settings!$F$6))))</f>
        <v/>
      </c>
      <c r="X489" s="18" t="str">
        <f>IF(OR($B489="",R489=""),"",MAX(0,MIN(100,100*(Settings!$G$7-R489)/(Settings!$G$7-Settings!$F$7))))</f>
        <v/>
      </c>
      <c r="Y489" s="18" t="str">
        <f>IF(OR($B489="",S489=""),"",MAX(0,MIN(100,100*(Settings!$G$8-S489)/(Settings!$G$8-Settings!$F$8))))</f>
        <v/>
      </c>
      <c r="Z489" s="18" t="str">
        <f>IF(OR($B489="",T489=""),"",MAX(0,MIN(100,100*(Settings!$G$9-T489)/(Settings!$G$9-Settings!$F$9))))</f>
        <v/>
      </c>
      <c r="AA489" s="18" t="str">
        <f>IF(OR($B489="",J489=""),"",MAX(0,MIN(100,100*(Settings!$G$10-J489)/(Settings!$G$10-Settings!$F$10))))</f>
        <v/>
      </c>
      <c r="AB489" s="18" t="str">
        <f>IF(OR($B489="",K489=""),"",MAX(0,MIN(100,100*(Settings!$G$11-K489)/(Settings!$G$11-Settings!$F$11))))</f>
        <v/>
      </c>
      <c r="AC489" s="18" t="str">
        <f>IF(OR($B489="",U489=""),"",MAX(0,MIN(100,100*(Settings!$G$12-U489)/(Settings!$G$12-Settings!$F$12))))</f>
        <v/>
      </c>
      <c r="AD489" s="18" t="str">
        <f>IF(OR($B489="",V489=""),"",MAX(0,MIN(100,100*(Settings!$G$13-V489)/(Settings!$G$13-Settings!$F$13))))</f>
        <v/>
      </c>
      <c r="AE489" s="17" t="str">
        <f>IF($B489="","",IF((IF(ISNUMBER(W489),Settings!$H$6,0)+IF(ISNUMBER(X489),Settings!$H$7,0)+IF(ISNUMBER(Y489),Settings!$H$8,0)+IF(ISNUMBER(Z489),Settings!$H$9,0)+IF(ISNUMBER(AA489),Settings!$H$10,0)+IF(ISNUMBER(AB489),Settings!$H$11,0)+IF(ISNUMBER(AC489),Settings!$H$12,0)+IF(ISNUMBER(AD489),Settings!$H$13,0))=0,"",ROUND((IF(ISNUMBER(W489),W489*Settings!$H$6,0)+IF(ISNUMBER(X489),X489*Settings!$H$7,0)+IF(ISNUMBER(Y489),Y489*Settings!$H$8,0)+IF(ISNUMBER(Z489),Z489*Settings!$H$9,0)+IF(ISNUMBER(AA489),AA489*Settings!$H$10,0)+IF(ISNUMBER(AB489),AB489*Settings!$H$11,0)+IF(ISNUMBER(AC489),AC489*Settings!$H$12,0)+IF(ISNUMBER(AD489),AD489*Settings!$H$13,0))/(IF(ISNUMBER(W489),Settings!$H$6,0)+IF(ISNUMBER(X489),Settings!$H$7,0)+IF(ISNUMBER(Y489),Settings!$H$8,0)+IF(ISNUMBER(Z489),Settings!$H$9,0)+IF(ISNUMBER(AA489),Settings!$H$10,0)+IF(ISNUMBER(AB489),Settings!$H$11,0)+IF(ISNUMBER(AC489),Settings!$H$12,0)+IF(ISNUMBER(AD489),Settings!$H$13,0)),0)))</f>
        <v/>
      </c>
      <c r="AF489" s="16" t="str">
        <f>IF(AE489="","",IF(AE489&gt;=Settings!$D$18,"Green",IF(AE489&gt;=Settings!$D$19,"Amber","Red")))</f>
        <v/>
      </c>
      <c r="AG489" s="18" t="str">
        <f t="shared" si="54"/>
        <v/>
      </c>
      <c r="AH489" s="19" t="str">
        <f t="shared" si="55"/>
        <v/>
      </c>
      <c r="AI489" s="25"/>
    </row>
    <row r="490" spans="1:35" x14ac:dyDescent="0.2">
      <c r="A490" s="12"/>
      <c r="B490" s="30"/>
      <c r="C490" s="16" t="str">
        <f>IF($B490="","",IFERROR(INDEX(Settings!$D$24:$D$48,MATCH($B490,Settings!$C$24:$C$48,0)),""))</f>
        <v/>
      </c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20" t="str">
        <f t="shared" si="49"/>
        <v/>
      </c>
      <c r="S490" s="21" t="str">
        <f t="shared" si="50"/>
        <v/>
      </c>
      <c r="T490" s="21" t="str">
        <f t="shared" si="51"/>
        <v/>
      </c>
      <c r="U490" s="20" t="str">
        <f t="shared" si="52"/>
        <v/>
      </c>
      <c r="V490" s="20" t="str">
        <f t="shared" si="53"/>
        <v/>
      </c>
      <c r="W490" s="18" t="str">
        <f>IF(OR($B490="",E490=""),"",MAX(0,MIN(100,100*(Settings!$G$6-E490)/(Settings!$G$6-Settings!$F$6))))</f>
        <v/>
      </c>
      <c r="X490" s="18" t="str">
        <f>IF(OR($B490="",R490=""),"",MAX(0,MIN(100,100*(Settings!$G$7-R490)/(Settings!$G$7-Settings!$F$7))))</f>
        <v/>
      </c>
      <c r="Y490" s="18" t="str">
        <f>IF(OR($B490="",S490=""),"",MAX(0,MIN(100,100*(Settings!$G$8-S490)/(Settings!$G$8-Settings!$F$8))))</f>
        <v/>
      </c>
      <c r="Z490" s="18" t="str">
        <f>IF(OR($B490="",T490=""),"",MAX(0,MIN(100,100*(Settings!$G$9-T490)/(Settings!$G$9-Settings!$F$9))))</f>
        <v/>
      </c>
      <c r="AA490" s="18" t="str">
        <f>IF(OR($B490="",J490=""),"",MAX(0,MIN(100,100*(Settings!$G$10-J490)/(Settings!$G$10-Settings!$F$10))))</f>
        <v/>
      </c>
      <c r="AB490" s="18" t="str">
        <f>IF(OR($B490="",K490=""),"",MAX(0,MIN(100,100*(Settings!$G$11-K490)/(Settings!$G$11-Settings!$F$11))))</f>
        <v/>
      </c>
      <c r="AC490" s="18" t="str">
        <f>IF(OR($B490="",U490=""),"",MAX(0,MIN(100,100*(Settings!$G$12-U490)/(Settings!$G$12-Settings!$F$12))))</f>
        <v/>
      </c>
      <c r="AD490" s="18" t="str">
        <f>IF(OR($B490="",V490=""),"",MAX(0,MIN(100,100*(Settings!$G$13-V490)/(Settings!$G$13-Settings!$F$13))))</f>
        <v/>
      </c>
      <c r="AE490" s="17" t="str">
        <f>IF($B490="","",IF((IF(ISNUMBER(W490),Settings!$H$6,0)+IF(ISNUMBER(X490),Settings!$H$7,0)+IF(ISNUMBER(Y490),Settings!$H$8,0)+IF(ISNUMBER(Z490),Settings!$H$9,0)+IF(ISNUMBER(AA490),Settings!$H$10,0)+IF(ISNUMBER(AB490),Settings!$H$11,0)+IF(ISNUMBER(AC490),Settings!$H$12,0)+IF(ISNUMBER(AD490),Settings!$H$13,0))=0,"",ROUND((IF(ISNUMBER(W490),W490*Settings!$H$6,0)+IF(ISNUMBER(X490),X490*Settings!$H$7,0)+IF(ISNUMBER(Y490),Y490*Settings!$H$8,0)+IF(ISNUMBER(Z490),Z490*Settings!$H$9,0)+IF(ISNUMBER(AA490),AA490*Settings!$H$10,0)+IF(ISNUMBER(AB490),AB490*Settings!$H$11,0)+IF(ISNUMBER(AC490),AC490*Settings!$H$12,0)+IF(ISNUMBER(AD490),AD490*Settings!$H$13,0))/(IF(ISNUMBER(W490),Settings!$H$6,0)+IF(ISNUMBER(X490),Settings!$H$7,0)+IF(ISNUMBER(Y490),Settings!$H$8,0)+IF(ISNUMBER(Z490),Settings!$H$9,0)+IF(ISNUMBER(AA490),Settings!$H$10,0)+IF(ISNUMBER(AB490),Settings!$H$11,0)+IF(ISNUMBER(AC490),Settings!$H$12,0)+IF(ISNUMBER(AD490),Settings!$H$13,0)),0)))</f>
        <v/>
      </c>
      <c r="AF490" s="16" t="str">
        <f>IF(AE490="","",IF(AE490&gt;=Settings!$D$18,"Green",IF(AE490&gt;=Settings!$D$19,"Amber","Red")))</f>
        <v/>
      </c>
      <c r="AG490" s="18" t="str">
        <f t="shared" si="54"/>
        <v/>
      </c>
      <c r="AH490" s="19" t="str">
        <f t="shared" si="55"/>
        <v/>
      </c>
      <c r="AI490" s="25"/>
    </row>
    <row r="491" spans="1:35" x14ac:dyDescent="0.2">
      <c r="A491" s="12"/>
      <c r="B491" s="30"/>
      <c r="C491" s="16" t="str">
        <f>IF($B491="","",IFERROR(INDEX(Settings!$D$24:$D$48,MATCH($B491,Settings!$C$24:$C$48,0)),""))</f>
        <v/>
      </c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20" t="str">
        <f t="shared" si="49"/>
        <v/>
      </c>
      <c r="S491" s="21" t="str">
        <f t="shared" si="50"/>
        <v/>
      </c>
      <c r="T491" s="21" t="str">
        <f t="shared" si="51"/>
        <v/>
      </c>
      <c r="U491" s="20" t="str">
        <f t="shared" si="52"/>
        <v/>
      </c>
      <c r="V491" s="20" t="str">
        <f t="shared" si="53"/>
        <v/>
      </c>
      <c r="W491" s="18" t="str">
        <f>IF(OR($B491="",E491=""),"",MAX(0,MIN(100,100*(Settings!$G$6-E491)/(Settings!$G$6-Settings!$F$6))))</f>
        <v/>
      </c>
      <c r="X491" s="18" t="str">
        <f>IF(OR($B491="",R491=""),"",MAX(0,MIN(100,100*(Settings!$G$7-R491)/(Settings!$G$7-Settings!$F$7))))</f>
        <v/>
      </c>
      <c r="Y491" s="18" t="str">
        <f>IF(OR($B491="",S491=""),"",MAX(0,MIN(100,100*(Settings!$G$8-S491)/(Settings!$G$8-Settings!$F$8))))</f>
        <v/>
      </c>
      <c r="Z491" s="18" t="str">
        <f>IF(OR($B491="",T491=""),"",MAX(0,MIN(100,100*(Settings!$G$9-T491)/(Settings!$G$9-Settings!$F$9))))</f>
        <v/>
      </c>
      <c r="AA491" s="18" t="str">
        <f>IF(OR($B491="",J491=""),"",MAX(0,MIN(100,100*(Settings!$G$10-J491)/(Settings!$G$10-Settings!$F$10))))</f>
        <v/>
      </c>
      <c r="AB491" s="18" t="str">
        <f>IF(OR($B491="",K491=""),"",MAX(0,MIN(100,100*(Settings!$G$11-K491)/(Settings!$G$11-Settings!$F$11))))</f>
        <v/>
      </c>
      <c r="AC491" s="18" t="str">
        <f>IF(OR($B491="",U491=""),"",MAX(0,MIN(100,100*(Settings!$G$12-U491)/(Settings!$G$12-Settings!$F$12))))</f>
        <v/>
      </c>
      <c r="AD491" s="18" t="str">
        <f>IF(OR($B491="",V491=""),"",MAX(0,MIN(100,100*(Settings!$G$13-V491)/(Settings!$G$13-Settings!$F$13))))</f>
        <v/>
      </c>
      <c r="AE491" s="17" t="str">
        <f>IF($B491="","",IF((IF(ISNUMBER(W491),Settings!$H$6,0)+IF(ISNUMBER(X491),Settings!$H$7,0)+IF(ISNUMBER(Y491),Settings!$H$8,0)+IF(ISNUMBER(Z491),Settings!$H$9,0)+IF(ISNUMBER(AA491),Settings!$H$10,0)+IF(ISNUMBER(AB491),Settings!$H$11,0)+IF(ISNUMBER(AC491),Settings!$H$12,0)+IF(ISNUMBER(AD491),Settings!$H$13,0))=0,"",ROUND((IF(ISNUMBER(W491),W491*Settings!$H$6,0)+IF(ISNUMBER(X491),X491*Settings!$H$7,0)+IF(ISNUMBER(Y491),Y491*Settings!$H$8,0)+IF(ISNUMBER(Z491),Z491*Settings!$H$9,0)+IF(ISNUMBER(AA491),AA491*Settings!$H$10,0)+IF(ISNUMBER(AB491),AB491*Settings!$H$11,0)+IF(ISNUMBER(AC491),AC491*Settings!$H$12,0)+IF(ISNUMBER(AD491),AD491*Settings!$H$13,0))/(IF(ISNUMBER(W491),Settings!$H$6,0)+IF(ISNUMBER(X491),Settings!$H$7,0)+IF(ISNUMBER(Y491),Settings!$H$8,0)+IF(ISNUMBER(Z491),Settings!$H$9,0)+IF(ISNUMBER(AA491),Settings!$H$10,0)+IF(ISNUMBER(AB491),Settings!$H$11,0)+IF(ISNUMBER(AC491),Settings!$H$12,0)+IF(ISNUMBER(AD491),Settings!$H$13,0)),0)))</f>
        <v/>
      </c>
      <c r="AF491" s="16" t="str">
        <f>IF(AE491="","",IF(AE491&gt;=Settings!$D$18,"Green",IF(AE491&gt;=Settings!$D$19,"Amber","Red")))</f>
        <v/>
      </c>
      <c r="AG491" s="18" t="str">
        <f t="shared" si="54"/>
        <v/>
      </c>
      <c r="AH491" s="19" t="str">
        <f t="shared" si="55"/>
        <v/>
      </c>
      <c r="AI491" s="25"/>
    </row>
    <row r="492" spans="1:35" x14ac:dyDescent="0.2">
      <c r="A492" s="12"/>
      <c r="B492" s="30"/>
      <c r="C492" s="16" t="str">
        <f>IF($B492="","",IFERROR(INDEX(Settings!$D$24:$D$48,MATCH($B492,Settings!$C$24:$C$48,0)),""))</f>
        <v/>
      </c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20" t="str">
        <f t="shared" si="49"/>
        <v/>
      </c>
      <c r="S492" s="21" t="str">
        <f t="shared" si="50"/>
        <v/>
      </c>
      <c r="T492" s="21" t="str">
        <f t="shared" si="51"/>
        <v/>
      </c>
      <c r="U492" s="20" t="str">
        <f t="shared" si="52"/>
        <v/>
      </c>
      <c r="V492" s="20" t="str">
        <f t="shared" si="53"/>
        <v/>
      </c>
      <c r="W492" s="18" t="str">
        <f>IF(OR($B492="",E492=""),"",MAX(0,MIN(100,100*(Settings!$G$6-E492)/(Settings!$G$6-Settings!$F$6))))</f>
        <v/>
      </c>
      <c r="X492" s="18" t="str">
        <f>IF(OR($B492="",R492=""),"",MAX(0,MIN(100,100*(Settings!$G$7-R492)/(Settings!$G$7-Settings!$F$7))))</f>
        <v/>
      </c>
      <c r="Y492" s="18" t="str">
        <f>IF(OR($B492="",S492=""),"",MAX(0,MIN(100,100*(Settings!$G$8-S492)/(Settings!$G$8-Settings!$F$8))))</f>
        <v/>
      </c>
      <c r="Z492" s="18" t="str">
        <f>IF(OR($B492="",T492=""),"",MAX(0,MIN(100,100*(Settings!$G$9-T492)/(Settings!$G$9-Settings!$F$9))))</f>
        <v/>
      </c>
      <c r="AA492" s="18" t="str">
        <f>IF(OR($B492="",J492=""),"",MAX(0,MIN(100,100*(Settings!$G$10-J492)/(Settings!$G$10-Settings!$F$10))))</f>
        <v/>
      </c>
      <c r="AB492" s="18" t="str">
        <f>IF(OR($B492="",K492=""),"",MAX(0,MIN(100,100*(Settings!$G$11-K492)/(Settings!$G$11-Settings!$F$11))))</f>
        <v/>
      </c>
      <c r="AC492" s="18" t="str">
        <f>IF(OR($B492="",U492=""),"",MAX(0,MIN(100,100*(Settings!$G$12-U492)/(Settings!$G$12-Settings!$F$12))))</f>
        <v/>
      </c>
      <c r="AD492" s="18" t="str">
        <f>IF(OR($B492="",V492=""),"",MAX(0,MIN(100,100*(Settings!$G$13-V492)/(Settings!$G$13-Settings!$F$13))))</f>
        <v/>
      </c>
      <c r="AE492" s="17" t="str">
        <f>IF($B492="","",IF((IF(ISNUMBER(W492),Settings!$H$6,0)+IF(ISNUMBER(X492),Settings!$H$7,0)+IF(ISNUMBER(Y492),Settings!$H$8,0)+IF(ISNUMBER(Z492),Settings!$H$9,0)+IF(ISNUMBER(AA492),Settings!$H$10,0)+IF(ISNUMBER(AB492),Settings!$H$11,0)+IF(ISNUMBER(AC492),Settings!$H$12,0)+IF(ISNUMBER(AD492),Settings!$H$13,0))=0,"",ROUND((IF(ISNUMBER(W492),W492*Settings!$H$6,0)+IF(ISNUMBER(X492),X492*Settings!$H$7,0)+IF(ISNUMBER(Y492),Y492*Settings!$H$8,0)+IF(ISNUMBER(Z492),Z492*Settings!$H$9,0)+IF(ISNUMBER(AA492),AA492*Settings!$H$10,0)+IF(ISNUMBER(AB492),AB492*Settings!$H$11,0)+IF(ISNUMBER(AC492),AC492*Settings!$H$12,0)+IF(ISNUMBER(AD492),AD492*Settings!$H$13,0))/(IF(ISNUMBER(W492),Settings!$H$6,0)+IF(ISNUMBER(X492),Settings!$H$7,0)+IF(ISNUMBER(Y492),Settings!$H$8,0)+IF(ISNUMBER(Z492),Settings!$H$9,0)+IF(ISNUMBER(AA492),Settings!$H$10,0)+IF(ISNUMBER(AB492),Settings!$H$11,0)+IF(ISNUMBER(AC492),Settings!$H$12,0)+IF(ISNUMBER(AD492),Settings!$H$13,0)),0)))</f>
        <v/>
      </c>
      <c r="AF492" s="16" t="str">
        <f>IF(AE492="","",IF(AE492&gt;=Settings!$D$18,"Green",IF(AE492&gt;=Settings!$D$19,"Amber","Red")))</f>
        <v/>
      </c>
      <c r="AG492" s="18" t="str">
        <f t="shared" si="54"/>
        <v/>
      </c>
      <c r="AH492" s="19" t="str">
        <f t="shared" si="55"/>
        <v/>
      </c>
      <c r="AI492" s="25"/>
    </row>
    <row r="493" spans="1:35" x14ac:dyDescent="0.2">
      <c r="A493" s="12"/>
      <c r="B493" s="30"/>
      <c r="C493" s="16" t="str">
        <f>IF($B493="","",IFERROR(INDEX(Settings!$D$24:$D$48,MATCH($B493,Settings!$C$24:$C$48,0)),""))</f>
        <v/>
      </c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20" t="str">
        <f t="shared" si="49"/>
        <v/>
      </c>
      <c r="S493" s="21" t="str">
        <f t="shared" si="50"/>
        <v/>
      </c>
      <c r="T493" s="21" t="str">
        <f t="shared" si="51"/>
        <v/>
      </c>
      <c r="U493" s="20" t="str">
        <f t="shared" si="52"/>
        <v/>
      </c>
      <c r="V493" s="20" t="str">
        <f t="shared" si="53"/>
        <v/>
      </c>
      <c r="W493" s="18" t="str">
        <f>IF(OR($B493="",E493=""),"",MAX(0,MIN(100,100*(Settings!$G$6-E493)/(Settings!$G$6-Settings!$F$6))))</f>
        <v/>
      </c>
      <c r="X493" s="18" t="str">
        <f>IF(OR($B493="",R493=""),"",MAX(0,MIN(100,100*(Settings!$G$7-R493)/(Settings!$G$7-Settings!$F$7))))</f>
        <v/>
      </c>
      <c r="Y493" s="18" t="str">
        <f>IF(OR($B493="",S493=""),"",MAX(0,MIN(100,100*(Settings!$G$8-S493)/(Settings!$G$8-Settings!$F$8))))</f>
        <v/>
      </c>
      <c r="Z493" s="18" t="str">
        <f>IF(OR($B493="",T493=""),"",MAX(0,MIN(100,100*(Settings!$G$9-T493)/(Settings!$G$9-Settings!$F$9))))</f>
        <v/>
      </c>
      <c r="AA493" s="18" t="str">
        <f>IF(OR($B493="",J493=""),"",MAX(0,MIN(100,100*(Settings!$G$10-J493)/(Settings!$G$10-Settings!$F$10))))</f>
        <v/>
      </c>
      <c r="AB493" s="18" t="str">
        <f>IF(OR($B493="",K493=""),"",MAX(0,MIN(100,100*(Settings!$G$11-K493)/(Settings!$G$11-Settings!$F$11))))</f>
        <v/>
      </c>
      <c r="AC493" s="18" t="str">
        <f>IF(OR($B493="",U493=""),"",MAX(0,MIN(100,100*(Settings!$G$12-U493)/(Settings!$G$12-Settings!$F$12))))</f>
        <v/>
      </c>
      <c r="AD493" s="18" t="str">
        <f>IF(OR($B493="",V493=""),"",MAX(0,MIN(100,100*(Settings!$G$13-V493)/(Settings!$G$13-Settings!$F$13))))</f>
        <v/>
      </c>
      <c r="AE493" s="17" t="str">
        <f>IF($B493="","",IF((IF(ISNUMBER(W493),Settings!$H$6,0)+IF(ISNUMBER(X493),Settings!$H$7,0)+IF(ISNUMBER(Y493),Settings!$H$8,0)+IF(ISNUMBER(Z493),Settings!$H$9,0)+IF(ISNUMBER(AA493),Settings!$H$10,0)+IF(ISNUMBER(AB493),Settings!$H$11,0)+IF(ISNUMBER(AC493),Settings!$H$12,0)+IF(ISNUMBER(AD493),Settings!$H$13,0))=0,"",ROUND((IF(ISNUMBER(W493),W493*Settings!$H$6,0)+IF(ISNUMBER(X493),X493*Settings!$H$7,0)+IF(ISNUMBER(Y493),Y493*Settings!$H$8,0)+IF(ISNUMBER(Z493),Z493*Settings!$H$9,0)+IF(ISNUMBER(AA493),AA493*Settings!$H$10,0)+IF(ISNUMBER(AB493),AB493*Settings!$H$11,0)+IF(ISNUMBER(AC493),AC493*Settings!$H$12,0)+IF(ISNUMBER(AD493),AD493*Settings!$H$13,0))/(IF(ISNUMBER(W493),Settings!$H$6,0)+IF(ISNUMBER(X493),Settings!$H$7,0)+IF(ISNUMBER(Y493),Settings!$H$8,0)+IF(ISNUMBER(Z493),Settings!$H$9,0)+IF(ISNUMBER(AA493),Settings!$H$10,0)+IF(ISNUMBER(AB493),Settings!$H$11,0)+IF(ISNUMBER(AC493),Settings!$H$12,0)+IF(ISNUMBER(AD493),Settings!$H$13,0)),0)))</f>
        <v/>
      </c>
      <c r="AF493" s="16" t="str">
        <f>IF(AE493="","",IF(AE493&gt;=Settings!$D$18,"Green",IF(AE493&gt;=Settings!$D$19,"Amber","Red")))</f>
        <v/>
      </c>
      <c r="AG493" s="18" t="str">
        <f t="shared" si="54"/>
        <v/>
      </c>
      <c r="AH493" s="19" t="str">
        <f t="shared" si="55"/>
        <v/>
      </c>
      <c r="AI493" s="25"/>
    </row>
    <row r="494" spans="1:35" x14ac:dyDescent="0.2">
      <c r="A494" s="12"/>
      <c r="B494" s="30"/>
      <c r="C494" s="16" t="str">
        <f>IF($B494="","",IFERROR(INDEX(Settings!$D$24:$D$48,MATCH($B494,Settings!$C$24:$C$48,0)),""))</f>
        <v/>
      </c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20" t="str">
        <f t="shared" si="49"/>
        <v/>
      </c>
      <c r="S494" s="21" t="str">
        <f t="shared" si="50"/>
        <v/>
      </c>
      <c r="T494" s="21" t="str">
        <f t="shared" si="51"/>
        <v/>
      </c>
      <c r="U494" s="20" t="str">
        <f t="shared" si="52"/>
        <v/>
      </c>
      <c r="V494" s="20" t="str">
        <f t="shared" si="53"/>
        <v/>
      </c>
      <c r="W494" s="18" t="str">
        <f>IF(OR($B494="",E494=""),"",MAX(0,MIN(100,100*(Settings!$G$6-E494)/(Settings!$G$6-Settings!$F$6))))</f>
        <v/>
      </c>
      <c r="X494" s="18" t="str">
        <f>IF(OR($B494="",R494=""),"",MAX(0,MIN(100,100*(Settings!$G$7-R494)/(Settings!$G$7-Settings!$F$7))))</f>
        <v/>
      </c>
      <c r="Y494" s="18" t="str">
        <f>IF(OR($B494="",S494=""),"",MAX(0,MIN(100,100*(Settings!$G$8-S494)/(Settings!$G$8-Settings!$F$8))))</f>
        <v/>
      </c>
      <c r="Z494" s="18" t="str">
        <f>IF(OR($B494="",T494=""),"",MAX(0,MIN(100,100*(Settings!$G$9-T494)/(Settings!$G$9-Settings!$F$9))))</f>
        <v/>
      </c>
      <c r="AA494" s="18" t="str">
        <f>IF(OR($B494="",J494=""),"",MAX(0,MIN(100,100*(Settings!$G$10-J494)/(Settings!$G$10-Settings!$F$10))))</f>
        <v/>
      </c>
      <c r="AB494" s="18" t="str">
        <f>IF(OR($B494="",K494=""),"",MAX(0,MIN(100,100*(Settings!$G$11-K494)/(Settings!$G$11-Settings!$F$11))))</f>
        <v/>
      </c>
      <c r="AC494" s="18" t="str">
        <f>IF(OR($B494="",U494=""),"",MAX(0,MIN(100,100*(Settings!$G$12-U494)/(Settings!$G$12-Settings!$F$12))))</f>
        <v/>
      </c>
      <c r="AD494" s="18" t="str">
        <f>IF(OR($B494="",V494=""),"",MAX(0,MIN(100,100*(Settings!$G$13-V494)/(Settings!$G$13-Settings!$F$13))))</f>
        <v/>
      </c>
      <c r="AE494" s="17" t="str">
        <f>IF($B494="","",IF((IF(ISNUMBER(W494),Settings!$H$6,0)+IF(ISNUMBER(X494),Settings!$H$7,0)+IF(ISNUMBER(Y494),Settings!$H$8,0)+IF(ISNUMBER(Z494),Settings!$H$9,0)+IF(ISNUMBER(AA494),Settings!$H$10,0)+IF(ISNUMBER(AB494),Settings!$H$11,0)+IF(ISNUMBER(AC494),Settings!$H$12,0)+IF(ISNUMBER(AD494),Settings!$H$13,0))=0,"",ROUND((IF(ISNUMBER(W494),W494*Settings!$H$6,0)+IF(ISNUMBER(X494),X494*Settings!$H$7,0)+IF(ISNUMBER(Y494),Y494*Settings!$H$8,0)+IF(ISNUMBER(Z494),Z494*Settings!$H$9,0)+IF(ISNUMBER(AA494),AA494*Settings!$H$10,0)+IF(ISNUMBER(AB494),AB494*Settings!$H$11,0)+IF(ISNUMBER(AC494),AC494*Settings!$H$12,0)+IF(ISNUMBER(AD494),AD494*Settings!$H$13,0))/(IF(ISNUMBER(W494),Settings!$H$6,0)+IF(ISNUMBER(X494),Settings!$H$7,0)+IF(ISNUMBER(Y494),Settings!$H$8,0)+IF(ISNUMBER(Z494),Settings!$H$9,0)+IF(ISNUMBER(AA494),Settings!$H$10,0)+IF(ISNUMBER(AB494),Settings!$H$11,0)+IF(ISNUMBER(AC494),Settings!$H$12,0)+IF(ISNUMBER(AD494),Settings!$H$13,0)),0)))</f>
        <v/>
      </c>
      <c r="AF494" s="16" t="str">
        <f>IF(AE494="","",IF(AE494&gt;=Settings!$D$18,"Green",IF(AE494&gt;=Settings!$D$19,"Amber","Red")))</f>
        <v/>
      </c>
      <c r="AG494" s="18" t="str">
        <f t="shared" si="54"/>
        <v/>
      </c>
      <c r="AH494" s="19" t="str">
        <f t="shared" si="55"/>
        <v/>
      </c>
      <c r="AI494" s="25"/>
    </row>
    <row r="495" spans="1:35" x14ac:dyDescent="0.2">
      <c r="A495" s="12"/>
      <c r="B495" s="30"/>
      <c r="C495" s="16" t="str">
        <f>IF($B495="","",IFERROR(INDEX(Settings!$D$24:$D$48,MATCH($B495,Settings!$C$24:$C$48,0)),""))</f>
        <v/>
      </c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20" t="str">
        <f t="shared" si="49"/>
        <v/>
      </c>
      <c r="S495" s="21" t="str">
        <f t="shared" si="50"/>
        <v/>
      </c>
      <c r="T495" s="21" t="str">
        <f t="shared" si="51"/>
        <v/>
      </c>
      <c r="U495" s="20" t="str">
        <f t="shared" si="52"/>
        <v/>
      </c>
      <c r="V495" s="20" t="str">
        <f t="shared" si="53"/>
        <v/>
      </c>
      <c r="W495" s="18" t="str">
        <f>IF(OR($B495="",E495=""),"",MAX(0,MIN(100,100*(Settings!$G$6-E495)/(Settings!$G$6-Settings!$F$6))))</f>
        <v/>
      </c>
      <c r="X495" s="18" t="str">
        <f>IF(OR($B495="",R495=""),"",MAX(0,MIN(100,100*(Settings!$G$7-R495)/(Settings!$G$7-Settings!$F$7))))</f>
        <v/>
      </c>
      <c r="Y495" s="18" t="str">
        <f>IF(OR($B495="",S495=""),"",MAX(0,MIN(100,100*(Settings!$G$8-S495)/(Settings!$G$8-Settings!$F$8))))</f>
        <v/>
      </c>
      <c r="Z495" s="18" t="str">
        <f>IF(OR($B495="",T495=""),"",MAX(0,MIN(100,100*(Settings!$G$9-T495)/(Settings!$G$9-Settings!$F$9))))</f>
        <v/>
      </c>
      <c r="AA495" s="18" t="str">
        <f>IF(OR($B495="",J495=""),"",MAX(0,MIN(100,100*(Settings!$G$10-J495)/(Settings!$G$10-Settings!$F$10))))</f>
        <v/>
      </c>
      <c r="AB495" s="18" t="str">
        <f>IF(OR($B495="",K495=""),"",MAX(0,MIN(100,100*(Settings!$G$11-K495)/(Settings!$G$11-Settings!$F$11))))</f>
        <v/>
      </c>
      <c r="AC495" s="18" t="str">
        <f>IF(OR($B495="",U495=""),"",MAX(0,MIN(100,100*(Settings!$G$12-U495)/(Settings!$G$12-Settings!$F$12))))</f>
        <v/>
      </c>
      <c r="AD495" s="18" t="str">
        <f>IF(OR($B495="",V495=""),"",MAX(0,MIN(100,100*(Settings!$G$13-V495)/(Settings!$G$13-Settings!$F$13))))</f>
        <v/>
      </c>
      <c r="AE495" s="17" t="str">
        <f>IF($B495="","",IF((IF(ISNUMBER(W495),Settings!$H$6,0)+IF(ISNUMBER(X495),Settings!$H$7,0)+IF(ISNUMBER(Y495),Settings!$H$8,0)+IF(ISNUMBER(Z495),Settings!$H$9,0)+IF(ISNUMBER(AA495),Settings!$H$10,0)+IF(ISNUMBER(AB495),Settings!$H$11,0)+IF(ISNUMBER(AC495),Settings!$H$12,0)+IF(ISNUMBER(AD495),Settings!$H$13,0))=0,"",ROUND((IF(ISNUMBER(W495),W495*Settings!$H$6,0)+IF(ISNUMBER(X495),X495*Settings!$H$7,0)+IF(ISNUMBER(Y495),Y495*Settings!$H$8,0)+IF(ISNUMBER(Z495),Z495*Settings!$H$9,0)+IF(ISNUMBER(AA495),AA495*Settings!$H$10,0)+IF(ISNUMBER(AB495),AB495*Settings!$H$11,0)+IF(ISNUMBER(AC495),AC495*Settings!$H$12,0)+IF(ISNUMBER(AD495),AD495*Settings!$H$13,0))/(IF(ISNUMBER(W495),Settings!$H$6,0)+IF(ISNUMBER(X495),Settings!$H$7,0)+IF(ISNUMBER(Y495),Settings!$H$8,0)+IF(ISNUMBER(Z495),Settings!$H$9,0)+IF(ISNUMBER(AA495),Settings!$H$10,0)+IF(ISNUMBER(AB495),Settings!$H$11,0)+IF(ISNUMBER(AC495),Settings!$H$12,0)+IF(ISNUMBER(AD495),Settings!$H$13,0)),0)))</f>
        <v/>
      </c>
      <c r="AF495" s="16" t="str">
        <f>IF(AE495="","",IF(AE495&gt;=Settings!$D$18,"Green",IF(AE495&gt;=Settings!$D$19,"Amber","Red")))</f>
        <v/>
      </c>
      <c r="AG495" s="18" t="str">
        <f t="shared" si="54"/>
        <v/>
      </c>
      <c r="AH495" s="19" t="str">
        <f t="shared" si="55"/>
        <v/>
      </c>
      <c r="AI495" s="25"/>
    </row>
    <row r="496" spans="1:35" x14ac:dyDescent="0.2">
      <c r="A496" s="12"/>
      <c r="B496" s="30"/>
      <c r="C496" s="16" t="str">
        <f>IF($B496="","",IFERROR(INDEX(Settings!$D$24:$D$48,MATCH($B496,Settings!$C$24:$C$48,0)),""))</f>
        <v/>
      </c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20" t="str">
        <f t="shared" si="49"/>
        <v/>
      </c>
      <c r="S496" s="21" t="str">
        <f t="shared" si="50"/>
        <v/>
      </c>
      <c r="T496" s="21" t="str">
        <f t="shared" si="51"/>
        <v/>
      </c>
      <c r="U496" s="20" t="str">
        <f t="shared" si="52"/>
        <v/>
      </c>
      <c r="V496" s="20" t="str">
        <f t="shared" si="53"/>
        <v/>
      </c>
      <c r="W496" s="18" t="str">
        <f>IF(OR($B496="",E496=""),"",MAX(0,MIN(100,100*(Settings!$G$6-E496)/(Settings!$G$6-Settings!$F$6))))</f>
        <v/>
      </c>
      <c r="X496" s="18" t="str">
        <f>IF(OR($B496="",R496=""),"",MAX(0,MIN(100,100*(Settings!$G$7-R496)/(Settings!$G$7-Settings!$F$7))))</f>
        <v/>
      </c>
      <c r="Y496" s="18" t="str">
        <f>IF(OR($B496="",S496=""),"",MAX(0,MIN(100,100*(Settings!$G$8-S496)/(Settings!$G$8-Settings!$F$8))))</f>
        <v/>
      </c>
      <c r="Z496" s="18" t="str">
        <f>IF(OR($B496="",T496=""),"",MAX(0,MIN(100,100*(Settings!$G$9-T496)/(Settings!$G$9-Settings!$F$9))))</f>
        <v/>
      </c>
      <c r="AA496" s="18" t="str">
        <f>IF(OR($B496="",J496=""),"",MAX(0,MIN(100,100*(Settings!$G$10-J496)/(Settings!$G$10-Settings!$F$10))))</f>
        <v/>
      </c>
      <c r="AB496" s="18" t="str">
        <f>IF(OR($B496="",K496=""),"",MAX(0,MIN(100,100*(Settings!$G$11-K496)/(Settings!$G$11-Settings!$F$11))))</f>
        <v/>
      </c>
      <c r="AC496" s="18" t="str">
        <f>IF(OR($B496="",U496=""),"",MAX(0,MIN(100,100*(Settings!$G$12-U496)/(Settings!$G$12-Settings!$F$12))))</f>
        <v/>
      </c>
      <c r="AD496" s="18" t="str">
        <f>IF(OR($B496="",V496=""),"",MAX(0,MIN(100,100*(Settings!$G$13-V496)/(Settings!$G$13-Settings!$F$13))))</f>
        <v/>
      </c>
      <c r="AE496" s="17" t="str">
        <f>IF($B496="","",IF((IF(ISNUMBER(W496),Settings!$H$6,0)+IF(ISNUMBER(X496),Settings!$H$7,0)+IF(ISNUMBER(Y496),Settings!$H$8,0)+IF(ISNUMBER(Z496),Settings!$H$9,0)+IF(ISNUMBER(AA496),Settings!$H$10,0)+IF(ISNUMBER(AB496),Settings!$H$11,0)+IF(ISNUMBER(AC496),Settings!$H$12,0)+IF(ISNUMBER(AD496),Settings!$H$13,0))=0,"",ROUND((IF(ISNUMBER(W496),W496*Settings!$H$6,0)+IF(ISNUMBER(X496),X496*Settings!$H$7,0)+IF(ISNUMBER(Y496),Y496*Settings!$H$8,0)+IF(ISNUMBER(Z496),Z496*Settings!$H$9,0)+IF(ISNUMBER(AA496),AA496*Settings!$H$10,0)+IF(ISNUMBER(AB496),AB496*Settings!$H$11,0)+IF(ISNUMBER(AC496),AC496*Settings!$H$12,0)+IF(ISNUMBER(AD496),AD496*Settings!$H$13,0))/(IF(ISNUMBER(W496),Settings!$H$6,0)+IF(ISNUMBER(X496),Settings!$H$7,0)+IF(ISNUMBER(Y496),Settings!$H$8,0)+IF(ISNUMBER(Z496),Settings!$H$9,0)+IF(ISNUMBER(AA496),Settings!$H$10,0)+IF(ISNUMBER(AB496),Settings!$H$11,0)+IF(ISNUMBER(AC496),Settings!$H$12,0)+IF(ISNUMBER(AD496),Settings!$H$13,0)),0)))</f>
        <v/>
      </c>
      <c r="AF496" s="16" t="str">
        <f>IF(AE496="","",IF(AE496&gt;=Settings!$D$18,"Green",IF(AE496&gt;=Settings!$D$19,"Amber","Red")))</f>
        <v/>
      </c>
      <c r="AG496" s="18" t="str">
        <f t="shared" si="54"/>
        <v/>
      </c>
      <c r="AH496" s="19" t="str">
        <f t="shared" si="55"/>
        <v/>
      </c>
      <c r="AI496" s="25"/>
    </row>
    <row r="497" spans="1:35" x14ac:dyDescent="0.2">
      <c r="A497" s="12"/>
      <c r="B497" s="30"/>
      <c r="C497" s="16" t="str">
        <f>IF($B497="","",IFERROR(INDEX(Settings!$D$24:$D$48,MATCH($B497,Settings!$C$24:$C$48,0)),""))</f>
        <v/>
      </c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20" t="str">
        <f t="shared" si="49"/>
        <v/>
      </c>
      <c r="S497" s="21" t="str">
        <f t="shared" si="50"/>
        <v/>
      </c>
      <c r="T497" s="21" t="str">
        <f t="shared" si="51"/>
        <v/>
      </c>
      <c r="U497" s="20" t="str">
        <f t="shared" si="52"/>
        <v/>
      </c>
      <c r="V497" s="20" t="str">
        <f t="shared" si="53"/>
        <v/>
      </c>
      <c r="W497" s="18" t="str">
        <f>IF(OR($B497="",E497=""),"",MAX(0,MIN(100,100*(Settings!$G$6-E497)/(Settings!$G$6-Settings!$F$6))))</f>
        <v/>
      </c>
      <c r="X497" s="18" t="str">
        <f>IF(OR($B497="",R497=""),"",MAX(0,MIN(100,100*(Settings!$G$7-R497)/(Settings!$G$7-Settings!$F$7))))</f>
        <v/>
      </c>
      <c r="Y497" s="18" t="str">
        <f>IF(OR($B497="",S497=""),"",MAX(0,MIN(100,100*(Settings!$G$8-S497)/(Settings!$G$8-Settings!$F$8))))</f>
        <v/>
      </c>
      <c r="Z497" s="18" t="str">
        <f>IF(OR($B497="",T497=""),"",MAX(0,MIN(100,100*(Settings!$G$9-T497)/(Settings!$G$9-Settings!$F$9))))</f>
        <v/>
      </c>
      <c r="AA497" s="18" t="str">
        <f>IF(OR($B497="",J497=""),"",MAX(0,MIN(100,100*(Settings!$G$10-J497)/(Settings!$G$10-Settings!$F$10))))</f>
        <v/>
      </c>
      <c r="AB497" s="18" t="str">
        <f>IF(OR($B497="",K497=""),"",MAX(0,MIN(100,100*(Settings!$G$11-K497)/(Settings!$G$11-Settings!$F$11))))</f>
        <v/>
      </c>
      <c r="AC497" s="18" t="str">
        <f>IF(OR($B497="",U497=""),"",MAX(0,MIN(100,100*(Settings!$G$12-U497)/(Settings!$G$12-Settings!$F$12))))</f>
        <v/>
      </c>
      <c r="AD497" s="18" t="str">
        <f>IF(OR($B497="",V497=""),"",MAX(0,MIN(100,100*(Settings!$G$13-V497)/(Settings!$G$13-Settings!$F$13))))</f>
        <v/>
      </c>
      <c r="AE497" s="17" t="str">
        <f>IF($B497="","",IF((IF(ISNUMBER(W497),Settings!$H$6,0)+IF(ISNUMBER(X497),Settings!$H$7,0)+IF(ISNUMBER(Y497),Settings!$H$8,0)+IF(ISNUMBER(Z497),Settings!$H$9,0)+IF(ISNUMBER(AA497),Settings!$H$10,0)+IF(ISNUMBER(AB497),Settings!$H$11,0)+IF(ISNUMBER(AC497),Settings!$H$12,0)+IF(ISNUMBER(AD497),Settings!$H$13,0))=0,"",ROUND((IF(ISNUMBER(W497),W497*Settings!$H$6,0)+IF(ISNUMBER(X497),X497*Settings!$H$7,0)+IF(ISNUMBER(Y497),Y497*Settings!$H$8,0)+IF(ISNUMBER(Z497),Z497*Settings!$H$9,0)+IF(ISNUMBER(AA497),AA497*Settings!$H$10,0)+IF(ISNUMBER(AB497),AB497*Settings!$H$11,0)+IF(ISNUMBER(AC497),AC497*Settings!$H$12,0)+IF(ISNUMBER(AD497),AD497*Settings!$H$13,0))/(IF(ISNUMBER(W497),Settings!$H$6,0)+IF(ISNUMBER(X497),Settings!$H$7,0)+IF(ISNUMBER(Y497),Settings!$H$8,0)+IF(ISNUMBER(Z497),Settings!$H$9,0)+IF(ISNUMBER(AA497),Settings!$H$10,0)+IF(ISNUMBER(AB497),Settings!$H$11,0)+IF(ISNUMBER(AC497),Settings!$H$12,0)+IF(ISNUMBER(AD497),Settings!$H$13,0)),0)))</f>
        <v/>
      </c>
      <c r="AF497" s="16" t="str">
        <f>IF(AE497="","",IF(AE497&gt;=Settings!$D$18,"Green",IF(AE497&gt;=Settings!$D$19,"Amber","Red")))</f>
        <v/>
      </c>
      <c r="AG497" s="18" t="str">
        <f t="shared" si="54"/>
        <v/>
      </c>
      <c r="AH497" s="19" t="str">
        <f t="shared" si="55"/>
        <v/>
      </c>
      <c r="AI497" s="25"/>
    </row>
    <row r="498" spans="1:35" x14ac:dyDescent="0.2">
      <c r="A498" s="12"/>
      <c r="B498" s="30"/>
      <c r="C498" s="16" t="str">
        <f>IF($B498="","",IFERROR(INDEX(Settings!$D$24:$D$48,MATCH($B498,Settings!$C$24:$C$48,0)),""))</f>
        <v/>
      </c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20" t="str">
        <f t="shared" si="49"/>
        <v/>
      </c>
      <c r="S498" s="21" t="str">
        <f t="shared" si="50"/>
        <v/>
      </c>
      <c r="T498" s="21" t="str">
        <f t="shared" si="51"/>
        <v/>
      </c>
      <c r="U498" s="20" t="str">
        <f t="shared" si="52"/>
        <v/>
      </c>
      <c r="V498" s="20" t="str">
        <f t="shared" si="53"/>
        <v/>
      </c>
      <c r="W498" s="18" t="str">
        <f>IF(OR($B498="",E498=""),"",MAX(0,MIN(100,100*(Settings!$G$6-E498)/(Settings!$G$6-Settings!$F$6))))</f>
        <v/>
      </c>
      <c r="X498" s="18" t="str">
        <f>IF(OR($B498="",R498=""),"",MAX(0,MIN(100,100*(Settings!$G$7-R498)/(Settings!$G$7-Settings!$F$7))))</f>
        <v/>
      </c>
      <c r="Y498" s="18" t="str">
        <f>IF(OR($B498="",S498=""),"",MAX(0,MIN(100,100*(Settings!$G$8-S498)/(Settings!$G$8-Settings!$F$8))))</f>
        <v/>
      </c>
      <c r="Z498" s="18" t="str">
        <f>IF(OR($B498="",T498=""),"",MAX(0,MIN(100,100*(Settings!$G$9-T498)/(Settings!$G$9-Settings!$F$9))))</f>
        <v/>
      </c>
      <c r="AA498" s="18" t="str">
        <f>IF(OR($B498="",J498=""),"",MAX(0,MIN(100,100*(Settings!$G$10-J498)/(Settings!$G$10-Settings!$F$10))))</f>
        <v/>
      </c>
      <c r="AB498" s="18" t="str">
        <f>IF(OR($B498="",K498=""),"",MAX(0,MIN(100,100*(Settings!$G$11-K498)/(Settings!$G$11-Settings!$F$11))))</f>
        <v/>
      </c>
      <c r="AC498" s="18" t="str">
        <f>IF(OR($B498="",U498=""),"",MAX(0,MIN(100,100*(Settings!$G$12-U498)/(Settings!$G$12-Settings!$F$12))))</f>
        <v/>
      </c>
      <c r="AD498" s="18" t="str">
        <f>IF(OR($B498="",V498=""),"",MAX(0,MIN(100,100*(Settings!$G$13-V498)/(Settings!$G$13-Settings!$F$13))))</f>
        <v/>
      </c>
      <c r="AE498" s="17" t="str">
        <f>IF($B498="","",IF((IF(ISNUMBER(W498),Settings!$H$6,0)+IF(ISNUMBER(X498),Settings!$H$7,0)+IF(ISNUMBER(Y498),Settings!$H$8,0)+IF(ISNUMBER(Z498),Settings!$H$9,0)+IF(ISNUMBER(AA498),Settings!$H$10,0)+IF(ISNUMBER(AB498),Settings!$H$11,0)+IF(ISNUMBER(AC498),Settings!$H$12,0)+IF(ISNUMBER(AD498),Settings!$H$13,0))=0,"",ROUND((IF(ISNUMBER(W498),W498*Settings!$H$6,0)+IF(ISNUMBER(X498),X498*Settings!$H$7,0)+IF(ISNUMBER(Y498),Y498*Settings!$H$8,0)+IF(ISNUMBER(Z498),Z498*Settings!$H$9,0)+IF(ISNUMBER(AA498),AA498*Settings!$H$10,0)+IF(ISNUMBER(AB498),AB498*Settings!$H$11,0)+IF(ISNUMBER(AC498),AC498*Settings!$H$12,0)+IF(ISNUMBER(AD498),AD498*Settings!$H$13,0))/(IF(ISNUMBER(W498),Settings!$H$6,0)+IF(ISNUMBER(X498),Settings!$H$7,0)+IF(ISNUMBER(Y498),Settings!$H$8,0)+IF(ISNUMBER(Z498),Settings!$H$9,0)+IF(ISNUMBER(AA498),Settings!$H$10,0)+IF(ISNUMBER(AB498),Settings!$H$11,0)+IF(ISNUMBER(AC498),Settings!$H$12,0)+IF(ISNUMBER(AD498),Settings!$H$13,0)),0)))</f>
        <v/>
      </c>
      <c r="AF498" s="16" t="str">
        <f>IF(AE498="","",IF(AE498&gt;=Settings!$D$18,"Green",IF(AE498&gt;=Settings!$D$19,"Amber","Red")))</f>
        <v/>
      </c>
      <c r="AG498" s="18" t="str">
        <f t="shared" si="54"/>
        <v/>
      </c>
      <c r="AH498" s="19" t="str">
        <f t="shared" si="55"/>
        <v/>
      </c>
      <c r="AI498" s="25"/>
    </row>
    <row r="499" spans="1:35" x14ac:dyDescent="0.2">
      <c r="A499" s="12"/>
      <c r="B499" s="30"/>
      <c r="C499" s="16" t="str">
        <f>IF($B499="","",IFERROR(INDEX(Settings!$D$24:$D$48,MATCH($B499,Settings!$C$24:$C$48,0)),""))</f>
        <v/>
      </c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20" t="str">
        <f t="shared" si="49"/>
        <v/>
      </c>
      <c r="S499" s="21" t="str">
        <f t="shared" si="50"/>
        <v/>
      </c>
      <c r="T499" s="21" t="str">
        <f t="shared" si="51"/>
        <v/>
      </c>
      <c r="U499" s="20" t="str">
        <f t="shared" si="52"/>
        <v/>
      </c>
      <c r="V499" s="20" t="str">
        <f t="shared" si="53"/>
        <v/>
      </c>
      <c r="W499" s="18" t="str">
        <f>IF(OR($B499="",E499=""),"",MAX(0,MIN(100,100*(Settings!$G$6-E499)/(Settings!$G$6-Settings!$F$6))))</f>
        <v/>
      </c>
      <c r="X499" s="18" t="str">
        <f>IF(OR($B499="",R499=""),"",MAX(0,MIN(100,100*(Settings!$G$7-R499)/(Settings!$G$7-Settings!$F$7))))</f>
        <v/>
      </c>
      <c r="Y499" s="18" t="str">
        <f>IF(OR($B499="",S499=""),"",MAX(0,MIN(100,100*(Settings!$G$8-S499)/(Settings!$G$8-Settings!$F$8))))</f>
        <v/>
      </c>
      <c r="Z499" s="18" t="str">
        <f>IF(OR($B499="",T499=""),"",MAX(0,MIN(100,100*(Settings!$G$9-T499)/(Settings!$G$9-Settings!$F$9))))</f>
        <v/>
      </c>
      <c r="AA499" s="18" t="str">
        <f>IF(OR($B499="",J499=""),"",MAX(0,MIN(100,100*(Settings!$G$10-J499)/(Settings!$G$10-Settings!$F$10))))</f>
        <v/>
      </c>
      <c r="AB499" s="18" t="str">
        <f>IF(OR($B499="",K499=""),"",MAX(0,MIN(100,100*(Settings!$G$11-K499)/(Settings!$G$11-Settings!$F$11))))</f>
        <v/>
      </c>
      <c r="AC499" s="18" t="str">
        <f>IF(OR($B499="",U499=""),"",MAX(0,MIN(100,100*(Settings!$G$12-U499)/(Settings!$G$12-Settings!$F$12))))</f>
        <v/>
      </c>
      <c r="AD499" s="18" t="str">
        <f>IF(OR($B499="",V499=""),"",MAX(0,MIN(100,100*(Settings!$G$13-V499)/(Settings!$G$13-Settings!$F$13))))</f>
        <v/>
      </c>
      <c r="AE499" s="17" t="str">
        <f>IF($B499="","",IF((IF(ISNUMBER(W499),Settings!$H$6,0)+IF(ISNUMBER(X499),Settings!$H$7,0)+IF(ISNUMBER(Y499),Settings!$H$8,0)+IF(ISNUMBER(Z499),Settings!$H$9,0)+IF(ISNUMBER(AA499),Settings!$H$10,0)+IF(ISNUMBER(AB499),Settings!$H$11,0)+IF(ISNUMBER(AC499),Settings!$H$12,0)+IF(ISNUMBER(AD499),Settings!$H$13,0))=0,"",ROUND((IF(ISNUMBER(W499),W499*Settings!$H$6,0)+IF(ISNUMBER(X499),X499*Settings!$H$7,0)+IF(ISNUMBER(Y499),Y499*Settings!$H$8,0)+IF(ISNUMBER(Z499),Z499*Settings!$H$9,0)+IF(ISNUMBER(AA499),AA499*Settings!$H$10,0)+IF(ISNUMBER(AB499),AB499*Settings!$H$11,0)+IF(ISNUMBER(AC499),AC499*Settings!$H$12,0)+IF(ISNUMBER(AD499),AD499*Settings!$H$13,0))/(IF(ISNUMBER(W499),Settings!$H$6,0)+IF(ISNUMBER(X499),Settings!$H$7,0)+IF(ISNUMBER(Y499),Settings!$H$8,0)+IF(ISNUMBER(Z499),Settings!$H$9,0)+IF(ISNUMBER(AA499),Settings!$H$10,0)+IF(ISNUMBER(AB499),Settings!$H$11,0)+IF(ISNUMBER(AC499),Settings!$H$12,0)+IF(ISNUMBER(AD499),Settings!$H$13,0)),0)))</f>
        <v/>
      </c>
      <c r="AF499" s="16" t="str">
        <f>IF(AE499="","",IF(AE499&gt;=Settings!$D$18,"Green",IF(AE499&gt;=Settings!$D$19,"Amber","Red")))</f>
        <v/>
      </c>
      <c r="AG499" s="18" t="str">
        <f t="shared" si="54"/>
        <v/>
      </c>
      <c r="AH499" s="19" t="str">
        <f t="shared" si="55"/>
        <v/>
      </c>
      <c r="AI499" s="25"/>
    </row>
    <row r="500" spans="1:35" x14ac:dyDescent="0.2">
      <c r="A500" s="12"/>
      <c r="B500" s="30"/>
      <c r="C500" s="16" t="str">
        <f>IF($B500="","",IFERROR(INDEX(Settings!$D$24:$D$48,MATCH($B500,Settings!$C$24:$C$48,0)),""))</f>
        <v/>
      </c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20" t="str">
        <f t="shared" si="49"/>
        <v/>
      </c>
      <c r="S500" s="21" t="str">
        <f t="shared" si="50"/>
        <v/>
      </c>
      <c r="T500" s="21" t="str">
        <f t="shared" si="51"/>
        <v/>
      </c>
      <c r="U500" s="20" t="str">
        <f t="shared" si="52"/>
        <v/>
      </c>
      <c r="V500" s="20" t="str">
        <f t="shared" si="53"/>
        <v/>
      </c>
      <c r="W500" s="18" t="str">
        <f>IF(OR($B500="",E500=""),"",MAX(0,MIN(100,100*(Settings!$G$6-E500)/(Settings!$G$6-Settings!$F$6))))</f>
        <v/>
      </c>
      <c r="X500" s="18" t="str">
        <f>IF(OR($B500="",R500=""),"",MAX(0,MIN(100,100*(Settings!$G$7-R500)/(Settings!$G$7-Settings!$F$7))))</f>
        <v/>
      </c>
      <c r="Y500" s="18" t="str">
        <f>IF(OR($B500="",S500=""),"",MAX(0,MIN(100,100*(Settings!$G$8-S500)/(Settings!$G$8-Settings!$F$8))))</f>
        <v/>
      </c>
      <c r="Z500" s="18" t="str">
        <f>IF(OR($B500="",T500=""),"",MAX(0,MIN(100,100*(Settings!$G$9-T500)/(Settings!$G$9-Settings!$F$9))))</f>
        <v/>
      </c>
      <c r="AA500" s="18" t="str">
        <f>IF(OR($B500="",J500=""),"",MAX(0,MIN(100,100*(Settings!$G$10-J500)/(Settings!$G$10-Settings!$F$10))))</f>
        <v/>
      </c>
      <c r="AB500" s="18" t="str">
        <f>IF(OR($B500="",K500=""),"",MAX(0,MIN(100,100*(Settings!$G$11-K500)/(Settings!$G$11-Settings!$F$11))))</f>
        <v/>
      </c>
      <c r="AC500" s="18" t="str">
        <f>IF(OR($B500="",U500=""),"",MAX(0,MIN(100,100*(Settings!$G$12-U500)/(Settings!$G$12-Settings!$F$12))))</f>
        <v/>
      </c>
      <c r="AD500" s="18" t="str">
        <f>IF(OR($B500="",V500=""),"",MAX(0,MIN(100,100*(Settings!$G$13-V500)/(Settings!$G$13-Settings!$F$13))))</f>
        <v/>
      </c>
      <c r="AE500" s="17" t="str">
        <f>IF($B500="","",IF((IF(ISNUMBER(W500),Settings!$H$6,0)+IF(ISNUMBER(X500),Settings!$H$7,0)+IF(ISNUMBER(Y500),Settings!$H$8,0)+IF(ISNUMBER(Z500),Settings!$H$9,0)+IF(ISNUMBER(AA500),Settings!$H$10,0)+IF(ISNUMBER(AB500),Settings!$H$11,0)+IF(ISNUMBER(AC500),Settings!$H$12,0)+IF(ISNUMBER(AD500),Settings!$H$13,0))=0,"",ROUND((IF(ISNUMBER(W500),W500*Settings!$H$6,0)+IF(ISNUMBER(X500),X500*Settings!$H$7,0)+IF(ISNUMBER(Y500),Y500*Settings!$H$8,0)+IF(ISNUMBER(Z500),Z500*Settings!$H$9,0)+IF(ISNUMBER(AA500),AA500*Settings!$H$10,0)+IF(ISNUMBER(AB500),AB500*Settings!$H$11,0)+IF(ISNUMBER(AC500),AC500*Settings!$H$12,0)+IF(ISNUMBER(AD500),AD500*Settings!$H$13,0))/(IF(ISNUMBER(W500),Settings!$H$6,0)+IF(ISNUMBER(X500),Settings!$H$7,0)+IF(ISNUMBER(Y500),Settings!$H$8,0)+IF(ISNUMBER(Z500),Settings!$H$9,0)+IF(ISNUMBER(AA500),Settings!$H$10,0)+IF(ISNUMBER(AB500),Settings!$H$11,0)+IF(ISNUMBER(AC500),Settings!$H$12,0)+IF(ISNUMBER(AD500),Settings!$H$13,0)),0)))</f>
        <v/>
      </c>
      <c r="AF500" s="16" t="str">
        <f>IF(AE500="","",IF(AE500&gt;=Settings!$D$18,"Green",IF(AE500&gt;=Settings!$D$19,"Amber","Red")))</f>
        <v/>
      </c>
      <c r="AG500" s="18" t="str">
        <f t="shared" si="54"/>
        <v/>
      </c>
      <c r="AH500" s="19" t="str">
        <f t="shared" si="55"/>
        <v/>
      </c>
      <c r="AI500" s="25"/>
    </row>
    <row r="501" spans="1:35" x14ac:dyDescent="0.2">
      <c r="A501" s="12"/>
      <c r="B501" s="30"/>
      <c r="C501" s="16" t="str">
        <f>IF($B501="","",IFERROR(INDEX(Settings!$D$24:$D$48,MATCH($B501,Settings!$C$24:$C$48,0)),""))</f>
        <v/>
      </c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20" t="str">
        <f t="shared" si="49"/>
        <v/>
      </c>
      <c r="S501" s="21" t="str">
        <f t="shared" si="50"/>
        <v/>
      </c>
      <c r="T501" s="21" t="str">
        <f t="shared" si="51"/>
        <v/>
      </c>
      <c r="U501" s="20" t="str">
        <f t="shared" si="52"/>
        <v/>
      </c>
      <c r="V501" s="20" t="str">
        <f t="shared" si="53"/>
        <v/>
      </c>
      <c r="W501" s="18" t="str">
        <f>IF(OR($B501="",E501=""),"",MAX(0,MIN(100,100*(Settings!$G$6-E501)/(Settings!$G$6-Settings!$F$6))))</f>
        <v/>
      </c>
      <c r="X501" s="18" t="str">
        <f>IF(OR($B501="",R501=""),"",MAX(0,MIN(100,100*(Settings!$G$7-R501)/(Settings!$G$7-Settings!$F$7))))</f>
        <v/>
      </c>
      <c r="Y501" s="18" t="str">
        <f>IF(OR($B501="",S501=""),"",MAX(0,MIN(100,100*(Settings!$G$8-S501)/(Settings!$G$8-Settings!$F$8))))</f>
        <v/>
      </c>
      <c r="Z501" s="18" t="str">
        <f>IF(OR($B501="",T501=""),"",MAX(0,MIN(100,100*(Settings!$G$9-T501)/(Settings!$G$9-Settings!$F$9))))</f>
        <v/>
      </c>
      <c r="AA501" s="18" t="str">
        <f>IF(OR($B501="",J501=""),"",MAX(0,MIN(100,100*(Settings!$G$10-J501)/(Settings!$G$10-Settings!$F$10))))</f>
        <v/>
      </c>
      <c r="AB501" s="18" t="str">
        <f>IF(OR($B501="",K501=""),"",MAX(0,MIN(100,100*(Settings!$G$11-K501)/(Settings!$G$11-Settings!$F$11))))</f>
        <v/>
      </c>
      <c r="AC501" s="18" t="str">
        <f>IF(OR($B501="",U501=""),"",MAX(0,MIN(100,100*(Settings!$G$12-U501)/(Settings!$G$12-Settings!$F$12))))</f>
        <v/>
      </c>
      <c r="AD501" s="18" t="str">
        <f>IF(OR($B501="",V501=""),"",MAX(0,MIN(100,100*(Settings!$G$13-V501)/(Settings!$G$13-Settings!$F$13))))</f>
        <v/>
      </c>
      <c r="AE501" s="17" t="str">
        <f>IF($B501="","",IF((IF(ISNUMBER(W501),Settings!$H$6,0)+IF(ISNUMBER(X501),Settings!$H$7,0)+IF(ISNUMBER(Y501),Settings!$H$8,0)+IF(ISNUMBER(Z501),Settings!$H$9,0)+IF(ISNUMBER(AA501),Settings!$H$10,0)+IF(ISNUMBER(AB501),Settings!$H$11,0)+IF(ISNUMBER(AC501),Settings!$H$12,0)+IF(ISNUMBER(AD501),Settings!$H$13,0))=0,"",ROUND((IF(ISNUMBER(W501),W501*Settings!$H$6,0)+IF(ISNUMBER(X501),X501*Settings!$H$7,0)+IF(ISNUMBER(Y501),Y501*Settings!$H$8,0)+IF(ISNUMBER(Z501),Z501*Settings!$H$9,0)+IF(ISNUMBER(AA501),AA501*Settings!$H$10,0)+IF(ISNUMBER(AB501),AB501*Settings!$H$11,0)+IF(ISNUMBER(AC501),AC501*Settings!$H$12,0)+IF(ISNUMBER(AD501),AD501*Settings!$H$13,0))/(IF(ISNUMBER(W501),Settings!$H$6,0)+IF(ISNUMBER(X501),Settings!$H$7,0)+IF(ISNUMBER(Y501),Settings!$H$8,0)+IF(ISNUMBER(Z501),Settings!$H$9,0)+IF(ISNUMBER(AA501),Settings!$H$10,0)+IF(ISNUMBER(AB501),Settings!$H$11,0)+IF(ISNUMBER(AC501),Settings!$H$12,0)+IF(ISNUMBER(AD501),Settings!$H$13,0)),0)))</f>
        <v/>
      </c>
      <c r="AF501" s="16" t="str">
        <f>IF(AE501="","",IF(AE501&gt;=Settings!$D$18,"Green",IF(AE501&gt;=Settings!$D$19,"Amber","Red")))</f>
        <v/>
      </c>
      <c r="AG501" s="18" t="str">
        <f t="shared" si="54"/>
        <v/>
      </c>
      <c r="AH501" s="19" t="str">
        <f t="shared" si="55"/>
        <v/>
      </c>
      <c r="AI501" s="25"/>
    </row>
    <row r="502" spans="1:35" x14ac:dyDescent="0.2">
      <c r="A502" s="12"/>
      <c r="B502" s="30"/>
      <c r="C502" s="16" t="str">
        <f>IF($B502="","",IFERROR(INDEX(Settings!$D$24:$D$48,MATCH($B502,Settings!$C$24:$C$48,0)),""))</f>
        <v/>
      </c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20" t="str">
        <f t="shared" si="49"/>
        <v/>
      </c>
      <c r="S502" s="21" t="str">
        <f t="shared" si="50"/>
        <v/>
      </c>
      <c r="T502" s="21" t="str">
        <f t="shared" si="51"/>
        <v/>
      </c>
      <c r="U502" s="20" t="str">
        <f t="shared" si="52"/>
        <v/>
      </c>
      <c r="V502" s="20" t="str">
        <f t="shared" si="53"/>
        <v/>
      </c>
      <c r="W502" s="18" t="str">
        <f>IF(OR($B502="",E502=""),"",MAX(0,MIN(100,100*(Settings!$G$6-E502)/(Settings!$G$6-Settings!$F$6))))</f>
        <v/>
      </c>
      <c r="X502" s="18" t="str">
        <f>IF(OR($B502="",R502=""),"",MAX(0,MIN(100,100*(Settings!$G$7-R502)/(Settings!$G$7-Settings!$F$7))))</f>
        <v/>
      </c>
      <c r="Y502" s="18" t="str">
        <f>IF(OR($B502="",S502=""),"",MAX(0,MIN(100,100*(Settings!$G$8-S502)/(Settings!$G$8-Settings!$F$8))))</f>
        <v/>
      </c>
      <c r="Z502" s="18" t="str">
        <f>IF(OR($B502="",T502=""),"",MAX(0,MIN(100,100*(Settings!$G$9-T502)/(Settings!$G$9-Settings!$F$9))))</f>
        <v/>
      </c>
      <c r="AA502" s="18" t="str">
        <f>IF(OR($B502="",J502=""),"",MAX(0,MIN(100,100*(Settings!$G$10-J502)/(Settings!$G$10-Settings!$F$10))))</f>
        <v/>
      </c>
      <c r="AB502" s="18" t="str">
        <f>IF(OR($B502="",K502=""),"",MAX(0,MIN(100,100*(Settings!$G$11-K502)/(Settings!$G$11-Settings!$F$11))))</f>
        <v/>
      </c>
      <c r="AC502" s="18" t="str">
        <f>IF(OR($B502="",U502=""),"",MAX(0,MIN(100,100*(Settings!$G$12-U502)/(Settings!$G$12-Settings!$F$12))))</f>
        <v/>
      </c>
      <c r="AD502" s="18" t="str">
        <f>IF(OR($B502="",V502=""),"",MAX(0,MIN(100,100*(Settings!$G$13-V502)/(Settings!$G$13-Settings!$F$13))))</f>
        <v/>
      </c>
      <c r="AE502" s="17" t="str">
        <f>IF($B502="","",IF((IF(ISNUMBER(W502),Settings!$H$6,0)+IF(ISNUMBER(X502),Settings!$H$7,0)+IF(ISNUMBER(Y502),Settings!$H$8,0)+IF(ISNUMBER(Z502),Settings!$H$9,0)+IF(ISNUMBER(AA502),Settings!$H$10,0)+IF(ISNUMBER(AB502),Settings!$H$11,0)+IF(ISNUMBER(AC502),Settings!$H$12,0)+IF(ISNUMBER(AD502),Settings!$H$13,0))=0,"",ROUND((IF(ISNUMBER(W502),W502*Settings!$H$6,0)+IF(ISNUMBER(X502),X502*Settings!$H$7,0)+IF(ISNUMBER(Y502),Y502*Settings!$H$8,0)+IF(ISNUMBER(Z502),Z502*Settings!$H$9,0)+IF(ISNUMBER(AA502),AA502*Settings!$H$10,0)+IF(ISNUMBER(AB502),AB502*Settings!$H$11,0)+IF(ISNUMBER(AC502),AC502*Settings!$H$12,0)+IF(ISNUMBER(AD502),AD502*Settings!$H$13,0))/(IF(ISNUMBER(W502),Settings!$H$6,0)+IF(ISNUMBER(X502),Settings!$H$7,0)+IF(ISNUMBER(Y502),Settings!$H$8,0)+IF(ISNUMBER(Z502),Settings!$H$9,0)+IF(ISNUMBER(AA502),Settings!$H$10,0)+IF(ISNUMBER(AB502),Settings!$H$11,0)+IF(ISNUMBER(AC502),Settings!$H$12,0)+IF(ISNUMBER(AD502),Settings!$H$13,0)),0)))</f>
        <v/>
      </c>
      <c r="AF502" s="16" t="str">
        <f>IF(AE502="","",IF(AE502&gt;=Settings!$D$18,"Green",IF(AE502&gt;=Settings!$D$19,"Amber","Red")))</f>
        <v/>
      </c>
      <c r="AG502" s="18" t="str">
        <f t="shared" si="54"/>
        <v/>
      </c>
      <c r="AH502" s="19" t="str">
        <f t="shared" si="55"/>
        <v/>
      </c>
      <c r="AI502" s="25"/>
    </row>
    <row r="503" spans="1:35" x14ac:dyDescent="0.2">
      <c r="A503" s="12"/>
      <c r="B503" s="30"/>
      <c r="C503" s="16" t="str">
        <f>IF($B503="","",IFERROR(INDEX(Settings!$D$24:$D$48,MATCH($B503,Settings!$C$24:$C$48,0)),""))</f>
        <v/>
      </c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20" t="str">
        <f t="shared" si="49"/>
        <v/>
      </c>
      <c r="S503" s="21" t="str">
        <f t="shared" si="50"/>
        <v/>
      </c>
      <c r="T503" s="21" t="str">
        <f t="shared" si="51"/>
        <v/>
      </c>
      <c r="U503" s="20" t="str">
        <f t="shared" si="52"/>
        <v/>
      </c>
      <c r="V503" s="20" t="str">
        <f t="shared" si="53"/>
        <v/>
      </c>
      <c r="W503" s="18" t="str">
        <f>IF(OR($B503="",E503=""),"",MAX(0,MIN(100,100*(Settings!$G$6-E503)/(Settings!$G$6-Settings!$F$6))))</f>
        <v/>
      </c>
      <c r="X503" s="18" t="str">
        <f>IF(OR($B503="",R503=""),"",MAX(0,MIN(100,100*(Settings!$G$7-R503)/(Settings!$G$7-Settings!$F$7))))</f>
        <v/>
      </c>
      <c r="Y503" s="18" t="str">
        <f>IF(OR($B503="",S503=""),"",MAX(0,MIN(100,100*(Settings!$G$8-S503)/(Settings!$G$8-Settings!$F$8))))</f>
        <v/>
      </c>
      <c r="Z503" s="18" t="str">
        <f>IF(OR($B503="",T503=""),"",MAX(0,MIN(100,100*(Settings!$G$9-T503)/(Settings!$G$9-Settings!$F$9))))</f>
        <v/>
      </c>
      <c r="AA503" s="18" t="str">
        <f>IF(OR($B503="",J503=""),"",MAX(0,MIN(100,100*(Settings!$G$10-J503)/(Settings!$G$10-Settings!$F$10))))</f>
        <v/>
      </c>
      <c r="AB503" s="18" t="str">
        <f>IF(OR($B503="",K503=""),"",MAX(0,MIN(100,100*(Settings!$G$11-K503)/(Settings!$G$11-Settings!$F$11))))</f>
        <v/>
      </c>
      <c r="AC503" s="18" t="str">
        <f>IF(OR($B503="",U503=""),"",MAX(0,MIN(100,100*(Settings!$G$12-U503)/(Settings!$G$12-Settings!$F$12))))</f>
        <v/>
      </c>
      <c r="AD503" s="18" t="str">
        <f>IF(OR($B503="",V503=""),"",MAX(0,MIN(100,100*(Settings!$G$13-V503)/(Settings!$G$13-Settings!$F$13))))</f>
        <v/>
      </c>
      <c r="AE503" s="17" t="str">
        <f>IF($B503="","",IF((IF(ISNUMBER(W503),Settings!$H$6,0)+IF(ISNUMBER(X503),Settings!$H$7,0)+IF(ISNUMBER(Y503),Settings!$H$8,0)+IF(ISNUMBER(Z503),Settings!$H$9,0)+IF(ISNUMBER(AA503),Settings!$H$10,0)+IF(ISNUMBER(AB503),Settings!$H$11,0)+IF(ISNUMBER(AC503),Settings!$H$12,0)+IF(ISNUMBER(AD503),Settings!$H$13,0))=0,"",ROUND((IF(ISNUMBER(W503),W503*Settings!$H$6,0)+IF(ISNUMBER(X503),X503*Settings!$H$7,0)+IF(ISNUMBER(Y503),Y503*Settings!$H$8,0)+IF(ISNUMBER(Z503),Z503*Settings!$H$9,0)+IF(ISNUMBER(AA503),AA503*Settings!$H$10,0)+IF(ISNUMBER(AB503),AB503*Settings!$H$11,0)+IF(ISNUMBER(AC503),AC503*Settings!$H$12,0)+IF(ISNUMBER(AD503),AD503*Settings!$H$13,0))/(IF(ISNUMBER(W503),Settings!$H$6,0)+IF(ISNUMBER(X503),Settings!$H$7,0)+IF(ISNUMBER(Y503),Settings!$H$8,0)+IF(ISNUMBER(Z503),Settings!$H$9,0)+IF(ISNUMBER(AA503),Settings!$H$10,0)+IF(ISNUMBER(AB503),Settings!$H$11,0)+IF(ISNUMBER(AC503),Settings!$H$12,0)+IF(ISNUMBER(AD503),Settings!$H$13,0)),0)))</f>
        <v/>
      </c>
      <c r="AF503" s="16" t="str">
        <f>IF(AE503="","",IF(AE503&gt;=Settings!$D$18,"Green",IF(AE503&gt;=Settings!$D$19,"Amber","Red")))</f>
        <v/>
      </c>
      <c r="AG503" s="18" t="str">
        <f t="shared" si="54"/>
        <v/>
      </c>
      <c r="AH503" s="19" t="str">
        <f t="shared" si="55"/>
        <v/>
      </c>
      <c r="AI503" s="25"/>
    </row>
    <row r="504" spans="1:35" x14ac:dyDescent="0.2">
      <c r="A504" s="12"/>
      <c r="B504" s="30"/>
      <c r="C504" s="16" t="str">
        <f>IF($B504="","",IFERROR(INDEX(Settings!$D$24:$D$48,MATCH($B504,Settings!$C$24:$C$48,0)),""))</f>
        <v/>
      </c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20" t="str">
        <f t="shared" si="49"/>
        <v/>
      </c>
      <c r="S504" s="21" t="str">
        <f t="shared" si="50"/>
        <v/>
      </c>
      <c r="T504" s="21" t="str">
        <f t="shared" si="51"/>
        <v/>
      </c>
      <c r="U504" s="20" t="str">
        <f t="shared" si="52"/>
        <v/>
      </c>
      <c r="V504" s="20" t="str">
        <f t="shared" si="53"/>
        <v/>
      </c>
      <c r="W504" s="18" t="str">
        <f>IF(OR($B504="",E504=""),"",MAX(0,MIN(100,100*(Settings!$G$6-E504)/(Settings!$G$6-Settings!$F$6))))</f>
        <v/>
      </c>
      <c r="X504" s="18" t="str">
        <f>IF(OR($B504="",R504=""),"",MAX(0,MIN(100,100*(Settings!$G$7-R504)/(Settings!$G$7-Settings!$F$7))))</f>
        <v/>
      </c>
      <c r="Y504" s="18" t="str">
        <f>IF(OR($B504="",S504=""),"",MAX(0,MIN(100,100*(Settings!$G$8-S504)/(Settings!$G$8-Settings!$F$8))))</f>
        <v/>
      </c>
      <c r="Z504" s="18" t="str">
        <f>IF(OR($B504="",T504=""),"",MAX(0,MIN(100,100*(Settings!$G$9-T504)/(Settings!$G$9-Settings!$F$9))))</f>
        <v/>
      </c>
      <c r="AA504" s="18" t="str">
        <f>IF(OR($B504="",J504=""),"",MAX(0,MIN(100,100*(Settings!$G$10-J504)/(Settings!$G$10-Settings!$F$10))))</f>
        <v/>
      </c>
      <c r="AB504" s="18" t="str">
        <f>IF(OR($B504="",K504=""),"",MAX(0,MIN(100,100*(Settings!$G$11-K504)/(Settings!$G$11-Settings!$F$11))))</f>
        <v/>
      </c>
      <c r="AC504" s="18" t="str">
        <f>IF(OR($B504="",U504=""),"",MAX(0,MIN(100,100*(Settings!$G$12-U504)/(Settings!$G$12-Settings!$F$12))))</f>
        <v/>
      </c>
      <c r="AD504" s="18" t="str">
        <f>IF(OR($B504="",V504=""),"",MAX(0,MIN(100,100*(Settings!$G$13-V504)/(Settings!$G$13-Settings!$F$13))))</f>
        <v/>
      </c>
      <c r="AE504" s="17" t="str">
        <f>IF($B504="","",IF((IF(ISNUMBER(W504),Settings!$H$6,0)+IF(ISNUMBER(X504),Settings!$H$7,0)+IF(ISNUMBER(Y504),Settings!$H$8,0)+IF(ISNUMBER(Z504),Settings!$H$9,0)+IF(ISNUMBER(AA504),Settings!$H$10,0)+IF(ISNUMBER(AB504),Settings!$H$11,0)+IF(ISNUMBER(AC504),Settings!$H$12,0)+IF(ISNUMBER(AD504),Settings!$H$13,0))=0,"",ROUND((IF(ISNUMBER(W504),W504*Settings!$H$6,0)+IF(ISNUMBER(X504),X504*Settings!$H$7,0)+IF(ISNUMBER(Y504),Y504*Settings!$H$8,0)+IF(ISNUMBER(Z504),Z504*Settings!$H$9,0)+IF(ISNUMBER(AA504),AA504*Settings!$H$10,0)+IF(ISNUMBER(AB504),AB504*Settings!$H$11,0)+IF(ISNUMBER(AC504),AC504*Settings!$H$12,0)+IF(ISNUMBER(AD504),AD504*Settings!$H$13,0))/(IF(ISNUMBER(W504),Settings!$H$6,0)+IF(ISNUMBER(X504),Settings!$H$7,0)+IF(ISNUMBER(Y504),Settings!$H$8,0)+IF(ISNUMBER(Z504),Settings!$H$9,0)+IF(ISNUMBER(AA504),Settings!$H$10,0)+IF(ISNUMBER(AB504),Settings!$H$11,0)+IF(ISNUMBER(AC504),Settings!$H$12,0)+IF(ISNUMBER(AD504),Settings!$H$13,0)),0)))</f>
        <v/>
      </c>
      <c r="AF504" s="16" t="str">
        <f>IF(AE504="","",IF(AE504&gt;=Settings!$D$18,"Green",IF(AE504&gt;=Settings!$D$19,"Amber","Red")))</f>
        <v/>
      </c>
      <c r="AG504" s="18" t="str">
        <f t="shared" si="54"/>
        <v/>
      </c>
      <c r="AH504" s="19" t="str">
        <f t="shared" si="55"/>
        <v/>
      </c>
      <c r="AI504" s="25"/>
    </row>
    <row r="505" spans="1:35" x14ac:dyDescent="0.2">
      <c r="A505" s="12"/>
      <c r="B505" s="30"/>
      <c r="C505" s="16" t="str">
        <f>IF($B505="","",IFERROR(INDEX(Settings!$D$24:$D$48,MATCH($B505,Settings!$C$24:$C$48,0)),""))</f>
        <v/>
      </c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20" t="str">
        <f t="shared" si="49"/>
        <v/>
      </c>
      <c r="S505" s="21" t="str">
        <f t="shared" si="50"/>
        <v/>
      </c>
      <c r="T505" s="21" t="str">
        <f t="shared" si="51"/>
        <v/>
      </c>
      <c r="U505" s="20" t="str">
        <f t="shared" si="52"/>
        <v/>
      </c>
      <c r="V505" s="20" t="str">
        <f t="shared" si="53"/>
        <v/>
      </c>
      <c r="W505" s="18" t="str">
        <f>IF(OR($B505="",E505=""),"",MAX(0,MIN(100,100*(Settings!$G$6-E505)/(Settings!$G$6-Settings!$F$6))))</f>
        <v/>
      </c>
      <c r="X505" s="18" t="str">
        <f>IF(OR($B505="",R505=""),"",MAX(0,MIN(100,100*(Settings!$G$7-R505)/(Settings!$G$7-Settings!$F$7))))</f>
        <v/>
      </c>
      <c r="Y505" s="18" t="str">
        <f>IF(OR($B505="",S505=""),"",MAX(0,MIN(100,100*(Settings!$G$8-S505)/(Settings!$G$8-Settings!$F$8))))</f>
        <v/>
      </c>
      <c r="Z505" s="18" t="str">
        <f>IF(OR($B505="",T505=""),"",MAX(0,MIN(100,100*(Settings!$G$9-T505)/(Settings!$G$9-Settings!$F$9))))</f>
        <v/>
      </c>
      <c r="AA505" s="18" t="str">
        <f>IF(OR($B505="",J505=""),"",MAX(0,MIN(100,100*(Settings!$G$10-J505)/(Settings!$G$10-Settings!$F$10))))</f>
        <v/>
      </c>
      <c r="AB505" s="18" t="str">
        <f>IF(OR($B505="",K505=""),"",MAX(0,MIN(100,100*(Settings!$G$11-K505)/(Settings!$G$11-Settings!$F$11))))</f>
        <v/>
      </c>
      <c r="AC505" s="18" t="str">
        <f>IF(OR($B505="",U505=""),"",MAX(0,MIN(100,100*(Settings!$G$12-U505)/(Settings!$G$12-Settings!$F$12))))</f>
        <v/>
      </c>
      <c r="AD505" s="18" t="str">
        <f>IF(OR($B505="",V505=""),"",MAX(0,MIN(100,100*(Settings!$G$13-V505)/(Settings!$G$13-Settings!$F$13))))</f>
        <v/>
      </c>
      <c r="AE505" s="17" t="str">
        <f>IF($B505="","",IF((IF(ISNUMBER(W505),Settings!$H$6,0)+IF(ISNUMBER(X505),Settings!$H$7,0)+IF(ISNUMBER(Y505),Settings!$H$8,0)+IF(ISNUMBER(Z505),Settings!$H$9,0)+IF(ISNUMBER(AA505),Settings!$H$10,0)+IF(ISNUMBER(AB505),Settings!$H$11,0)+IF(ISNUMBER(AC505),Settings!$H$12,0)+IF(ISNUMBER(AD505),Settings!$H$13,0))=0,"",ROUND((IF(ISNUMBER(W505),W505*Settings!$H$6,0)+IF(ISNUMBER(X505),X505*Settings!$H$7,0)+IF(ISNUMBER(Y505),Y505*Settings!$H$8,0)+IF(ISNUMBER(Z505),Z505*Settings!$H$9,0)+IF(ISNUMBER(AA505),AA505*Settings!$H$10,0)+IF(ISNUMBER(AB505),AB505*Settings!$H$11,0)+IF(ISNUMBER(AC505),AC505*Settings!$H$12,0)+IF(ISNUMBER(AD505),AD505*Settings!$H$13,0))/(IF(ISNUMBER(W505),Settings!$H$6,0)+IF(ISNUMBER(X505),Settings!$H$7,0)+IF(ISNUMBER(Y505),Settings!$H$8,0)+IF(ISNUMBER(Z505),Settings!$H$9,0)+IF(ISNUMBER(AA505),Settings!$H$10,0)+IF(ISNUMBER(AB505),Settings!$H$11,0)+IF(ISNUMBER(AC505),Settings!$H$12,0)+IF(ISNUMBER(AD505),Settings!$H$13,0)),0)))</f>
        <v/>
      </c>
      <c r="AF505" s="16" t="str">
        <f>IF(AE505="","",IF(AE505&gt;=Settings!$D$18,"Green",IF(AE505&gt;=Settings!$D$19,"Amber","Red")))</f>
        <v/>
      </c>
      <c r="AG505" s="18" t="str">
        <f t="shared" si="54"/>
        <v/>
      </c>
      <c r="AH505" s="19" t="str">
        <f t="shared" si="55"/>
        <v/>
      </c>
      <c r="AI505" s="25"/>
    </row>
  </sheetData>
  <conditionalFormatting sqref="AF6:AF505">
    <cfRule type="cellIs" dxfId="2" priority="2" operator="equal">
      <formula>"Red"</formula>
    </cfRule>
    <cfRule type="cellIs" dxfId="1" priority="3" operator="equal">
      <formula>"Amber"</formula>
    </cfRule>
    <cfRule type="cellIs" dxfId="0" priority="4" operator="equal">
      <formula>"Green"</formula>
    </cfRule>
  </conditionalFormatting>
  <pageMargins left="0.75" right="0.75" top="1" bottom="1" header="0.511811023622047" footer="0.511811023622047"/>
  <pageSetup paperSize="9" orientation="portrait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Settings!$C$24:$C$48</xm:f>
          </x14:formula1>
          <x14:formula2>
            <xm:f>0</xm:f>
          </x14:formula2>
          <xm:sqref>B6:B505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F2742"/>
  </sheetPr>
  <dimension ref="B2:E17"/>
  <sheetViews>
    <sheetView showGridLines="0" zoomScaleNormal="100" workbookViewId="0"/>
  </sheetViews>
  <sheetFormatPr baseColWidth="10" defaultColWidth="8.6640625" defaultRowHeight="15" x14ac:dyDescent="0.2"/>
  <cols>
    <col min="1" max="1" width="2" customWidth="1"/>
    <col min="2" max="2" width="30" customWidth="1"/>
    <col min="3" max="3" width="42" customWidth="1"/>
    <col min="4" max="4" width="50" customWidth="1"/>
    <col min="5" max="5" width="42" customWidth="1"/>
  </cols>
  <sheetData>
    <row r="2" spans="2:5" ht="23" x14ac:dyDescent="0.25">
      <c r="B2" s="4" t="s">
        <v>147</v>
      </c>
    </row>
    <row r="3" spans="2:5" x14ac:dyDescent="0.2">
      <c r="B3" s="5" t="s">
        <v>148</v>
      </c>
    </row>
    <row r="5" spans="2:5" x14ac:dyDescent="0.2">
      <c r="B5" s="14" t="s">
        <v>88</v>
      </c>
      <c r="C5" s="14" t="s">
        <v>149</v>
      </c>
      <c r="D5" s="14" t="s">
        <v>150</v>
      </c>
      <c r="E5" s="14" t="s">
        <v>151</v>
      </c>
    </row>
    <row r="6" spans="2:5" ht="45.75" customHeight="1" x14ac:dyDescent="0.2">
      <c r="B6" s="35" t="s">
        <v>93</v>
      </c>
      <c r="C6" s="36" t="s">
        <v>152</v>
      </c>
      <c r="D6" s="36" t="s">
        <v>153</v>
      </c>
      <c r="E6" s="36" t="s">
        <v>154</v>
      </c>
    </row>
    <row r="7" spans="2:5" ht="45.75" customHeight="1" x14ac:dyDescent="0.2">
      <c r="B7" s="35" t="s">
        <v>65</v>
      </c>
      <c r="C7" s="36" t="s">
        <v>155</v>
      </c>
      <c r="D7" s="36" t="s">
        <v>156</v>
      </c>
      <c r="E7" s="36" t="s">
        <v>157</v>
      </c>
    </row>
    <row r="8" spans="2:5" ht="45.75" customHeight="1" x14ac:dyDescent="0.2">
      <c r="B8" s="35" t="s">
        <v>98</v>
      </c>
      <c r="C8" s="36" t="s">
        <v>158</v>
      </c>
      <c r="D8" s="36" t="s">
        <v>159</v>
      </c>
      <c r="E8" s="36" t="s">
        <v>160</v>
      </c>
    </row>
    <row r="9" spans="2:5" ht="45.75" customHeight="1" x14ac:dyDescent="0.2">
      <c r="B9" s="35" t="s">
        <v>100</v>
      </c>
      <c r="C9" s="36" t="s">
        <v>161</v>
      </c>
      <c r="D9" s="36" t="s">
        <v>162</v>
      </c>
      <c r="E9" s="36" t="s">
        <v>163</v>
      </c>
    </row>
    <row r="10" spans="2:5" ht="45.75" customHeight="1" x14ac:dyDescent="0.2">
      <c r="B10" s="35" t="s">
        <v>71</v>
      </c>
      <c r="C10" s="36" t="s">
        <v>164</v>
      </c>
      <c r="D10" s="36" t="s">
        <v>165</v>
      </c>
      <c r="E10" s="36" t="s">
        <v>166</v>
      </c>
    </row>
    <row r="11" spans="2:5" ht="45.75" customHeight="1" x14ac:dyDescent="0.2">
      <c r="B11" s="35" t="s">
        <v>73</v>
      </c>
      <c r="C11" s="36" t="s">
        <v>167</v>
      </c>
      <c r="D11" s="36" t="s">
        <v>168</v>
      </c>
      <c r="E11" s="36" t="s">
        <v>169</v>
      </c>
    </row>
    <row r="12" spans="2:5" ht="45.75" customHeight="1" x14ac:dyDescent="0.2">
      <c r="B12" s="35" t="s">
        <v>103</v>
      </c>
      <c r="C12" s="36" t="s">
        <v>170</v>
      </c>
      <c r="D12" s="36" t="s">
        <v>171</v>
      </c>
      <c r="E12" s="36" t="s">
        <v>172</v>
      </c>
    </row>
    <row r="13" spans="2:5" ht="45.75" customHeight="1" x14ac:dyDescent="0.2">
      <c r="B13" s="35" t="s">
        <v>76</v>
      </c>
      <c r="C13" s="36" t="s">
        <v>173</v>
      </c>
      <c r="D13" s="36" t="s">
        <v>174</v>
      </c>
      <c r="E13" s="36" t="s">
        <v>175</v>
      </c>
    </row>
    <row r="14" spans="2:5" ht="45.75" customHeight="1" x14ac:dyDescent="0.2">
      <c r="B14" s="35" t="s">
        <v>176</v>
      </c>
      <c r="C14" s="36" t="s">
        <v>177</v>
      </c>
      <c r="D14" s="36" t="s">
        <v>178</v>
      </c>
      <c r="E14" s="36" t="s">
        <v>179</v>
      </c>
    </row>
    <row r="15" spans="2:5" ht="45.75" customHeight="1" x14ac:dyDescent="0.2">
      <c r="B15" s="35" t="s">
        <v>180</v>
      </c>
      <c r="C15" s="36" t="s">
        <v>181</v>
      </c>
      <c r="D15" s="36" t="s">
        <v>182</v>
      </c>
      <c r="E15" s="36" t="s">
        <v>183</v>
      </c>
    </row>
    <row r="17" spans="2:2" x14ac:dyDescent="0.2">
      <c r="B17" s="22" t="s">
        <v>184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 Here</vt:lpstr>
      <vt:lpstr>Dashboard</vt:lpstr>
      <vt:lpstr>Board Summary</vt:lpstr>
      <vt:lpstr>Settings</vt:lpstr>
      <vt:lpstr>Weekly Data</vt:lpstr>
      <vt:lpstr>Indicator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 Bozo</cp:lastModifiedBy>
  <cp:revision>1</cp:revision>
  <dcterms:created xsi:type="dcterms:W3CDTF">2026-10-06T14:41:33Z</dcterms:created>
  <dcterms:modified xsi:type="dcterms:W3CDTF">2026-10-06T15:13:23Z</dcterms:modified>
  <dc:language>en-US</dc:language>
</cp:coreProperties>
</file>