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ml.chartshapes+xml"/>
  <Override PartName="/xl/charts/chart11.xml" ContentType="application/vnd.openxmlformats-officedocument.drawingml.chart+xml"/>
  <Override PartName="/xl/drawings/drawing5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6.xml" ContentType="application/vnd.openxmlformats-officedocument.drawingml.chartshape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7.xml" ContentType="application/vnd.openxmlformats-officedocument.drawingml.chartshapes+xml"/>
  <Override PartName="/xl/charts/chart22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codeName="ThisWorkbook"/>
  <mc:AlternateContent xmlns:mc="http://schemas.openxmlformats.org/markup-compatibility/2006">
    <mc:Choice Requires="x15">
      <x15ac:absPath xmlns:x15ac="http://schemas.microsoft.com/office/spreadsheetml/2010/11/ac" url="D:\working\waccache\BN3PEPF00001EB8\EXCELCNV\da90f2f1-2204-48c2-aa26-98cdf1e65f07\"/>
    </mc:Choice>
  </mc:AlternateContent>
  <xr:revisionPtr revIDLastSave="0" documentId="8_{4E801AE4-C261-4158-BF11-8F3186FBE126}" xr6:coauthVersionLast="47" xr6:coauthVersionMax="47" xr10:uidLastSave="{00000000-0000-0000-0000-000000000000}"/>
  <bookViews>
    <workbookView xWindow="-60" yWindow="-60" windowWidth="15480" windowHeight="11640" tabRatio="696" firstSheet="2" activeTab="2" xr2:uid="{8F80D82F-D5D0-4F3C-8899-8A06E81970DF}"/>
  </bookViews>
  <sheets>
    <sheet name="0000" sheetId="3" state="veryHidden" r:id="rId1"/>
    <sheet name="GRAFICAS ANUAL 2009-10" sheetId="22" r:id="rId2"/>
    <sheet name="2009-10" sheetId="21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3" i="22" l="1"/>
  <c r="Q172" i="22"/>
  <c r="Q171" i="22"/>
  <c r="Q170" i="22"/>
  <c r="P16" i="22"/>
  <c r="O16" i="22"/>
  <c r="EK36" i="21"/>
  <c r="EP29" i="21"/>
  <c r="ED29" i="21"/>
  <c r="DR29" i="21"/>
  <c r="DF29" i="21"/>
  <c r="CT29" i="21"/>
  <c r="CH29" i="21"/>
  <c r="BV29" i="21"/>
  <c r="BJ29" i="21"/>
  <c r="AX29" i="21"/>
  <c r="AL29" i="21"/>
  <c r="Z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B29" i="21"/>
  <c r="M28" i="22"/>
  <c r="EP28" i="21"/>
  <c r="ED28" i="21"/>
  <c r="DR28" i="21"/>
  <c r="DF28" i="21"/>
  <c r="CT28" i="21"/>
  <c r="CH28" i="21"/>
  <c r="BV28" i="21"/>
  <c r="BJ28" i="21"/>
  <c r="AX28" i="21"/>
  <c r="AL28" i="21"/>
  <c r="Z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B28" i="21"/>
  <c r="M27" i="22"/>
  <c r="EP27" i="21"/>
  <c r="ED27" i="21"/>
  <c r="DR27" i="21"/>
  <c r="DF27" i="21"/>
  <c r="CT27" i="21"/>
  <c r="CH27" i="21"/>
  <c r="BV27" i="21"/>
  <c r="BJ27" i="21"/>
  <c r="AX27" i="21"/>
  <c r="AL27" i="21"/>
  <c r="Z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B27" i="21"/>
  <c r="M26" i="22"/>
  <c r="EP26" i="21"/>
  <c r="ED26" i="21"/>
  <c r="DR26" i="21"/>
  <c r="DF26" i="21"/>
  <c r="CT26" i="21"/>
  <c r="CH26" i="21"/>
  <c r="BV26" i="21"/>
  <c r="BJ26" i="21"/>
  <c r="AX26" i="21"/>
  <c r="AL26" i="21"/>
  <c r="Z26" i="21"/>
  <c r="N26" i="21"/>
  <c r="M26" i="21"/>
  <c r="L26" i="21"/>
  <c r="K26" i="21"/>
  <c r="J26" i="21"/>
  <c r="I26" i="21"/>
  <c r="H26" i="21"/>
  <c r="G26" i="21"/>
  <c r="F26" i="21"/>
  <c r="E26" i="21"/>
  <c r="D26" i="21"/>
  <c r="C26" i="21"/>
  <c r="B26" i="21"/>
  <c r="M25" i="22"/>
  <c r="EP25" i="21"/>
  <c r="ED25" i="21"/>
  <c r="DR25" i="21"/>
  <c r="DF25" i="21"/>
  <c r="CT25" i="21"/>
  <c r="CH25" i="21"/>
  <c r="BV25" i="21"/>
  <c r="BJ25" i="21"/>
  <c r="AX25" i="21"/>
  <c r="AL25" i="21"/>
  <c r="Z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B25" i="21"/>
  <c r="M24" i="22"/>
  <c r="EP24" i="21"/>
  <c r="ED24" i="21"/>
  <c r="DR24" i="21"/>
  <c r="DF24" i="21"/>
  <c r="CT24" i="21"/>
  <c r="CH24" i="21"/>
  <c r="BV24" i="21"/>
  <c r="BJ24" i="21"/>
  <c r="AX24" i="21"/>
  <c r="AL24" i="21"/>
  <c r="Z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B24" i="21"/>
  <c r="M23" i="22"/>
  <c r="EP23" i="21"/>
  <c r="ED23" i="21"/>
  <c r="DR23" i="21"/>
  <c r="DF23" i="21"/>
  <c r="CT23" i="21"/>
  <c r="CH23" i="21"/>
  <c r="BV23" i="21"/>
  <c r="BJ23" i="21"/>
  <c r="AX23" i="21"/>
  <c r="AL23" i="21"/>
  <c r="Z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B23" i="21"/>
  <c r="EP22" i="21"/>
  <c r="ED22" i="21"/>
  <c r="DR22" i="21"/>
  <c r="DF22" i="21"/>
  <c r="CT22" i="21"/>
  <c r="CH22" i="21"/>
  <c r="BV22" i="21"/>
  <c r="BJ22" i="21"/>
  <c r="AX22" i="21"/>
  <c r="AL22" i="21"/>
  <c r="Z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B22" i="21"/>
  <c r="M22" i="22"/>
  <c r="EP21" i="21"/>
  <c r="ED21" i="21"/>
  <c r="DR21" i="21"/>
  <c r="DF21" i="21"/>
  <c r="CT21" i="21"/>
  <c r="CH21" i="21"/>
  <c r="BV21" i="21"/>
  <c r="BJ21" i="21"/>
  <c r="AX21" i="21"/>
  <c r="AL21" i="21"/>
  <c r="Z21" i="21"/>
  <c r="N21" i="21"/>
  <c r="M21" i="21"/>
  <c r="L21" i="21"/>
  <c r="K21" i="21"/>
  <c r="J21" i="21"/>
  <c r="I21" i="21"/>
  <c r="H21" i="21"/>
  <c r="G21" i="21"/>
  <c r="F21" i="21"/>
  <c r="E21" i="21"/>
  <c r="D21" i="21"/>
  <c r="C21" i="21"/>
  <c r="B21" i="21"/>
  <c r="M21" i="22"/>
  <c r="EP20" i="21"/>
  <c r="ED20" i="21"/>
  <c r="DR20" i="21"/>
  <c r="DF20" i="21"/>
  <c r="CT20" i="21"/>
  <c r="CH20" i="21"/>
  <c r="BV20" i="21"/>
  <c r="BJ20" i="21"/>
  <c r="AX20" i="21"/>
  <c r="AL20" i="21"/>
  <c r="Z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B20" i="21"/>
  <c r="EP19" i="21"/>
  <c r="ED19" i="21"/>
  <c r="DR19" i="21"/>
  <c r="DF19" i="21"/>
  <c r="CT19" i="21"/>
  <c r="CH19" i="21"/>
  <c r="BV19" i="21"/>
  <c r="BJ19" i="21"/>
  <c r="AX19" i="21"/>
  <c r="AL19" i="21"/>
  <c r="Z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B19" i="21"/>
  <c r="FA18" i="21"/>
  <c r="EZ18" i="21"/>
  <c r="EY18" i="21"/>
  <c r="EX18" i="21"/>
  <c r="EW18" i="21"/>
  <c r="EV18" i="21"/>
  <c r="EU18" i="21"/>
  <c r="ET18" i="21"/>
  <c r="ES18" i="21"/>
  <c r="ER18" i="21"/>
  <c r="EQ18" i="21"/>
  <c r="EP18" i="21"/>
  <c r="EO18" i="21"/>
  <c r="EN18" i="21"/>
  <c r="EM18" i="21"/>
  <c r="EL18" i="21"/>
  <c r="EK18" i="21"/>
  <c r="EJ18" i="21"/>
  <c r="EI18" i="21"/>
  <c r="EH18" i="21"/>
  <c r="EG18" i="21"/>
  <c r="EF18" i="21"/>
  <c r="EE18" i="21"/>
  <c r="ED18" i="21"/>
  <c r="EC18" i="21"/>
  <c r="EB18" i="21"/>
  <c r="EA18" i="21"/>
  <c r="DZ18" i="21"/>
  <c r="DY18" i="21"/>
  <c r="DX18" i="21"/>
  <c r="DW18" i="21"/>
  <c r="DV18" i="21"/>
  <c r="DU18" i="21"/>
  <c r="DT18" i="21"/>
  <c r="DS18" i="21"/>
  <c r="DR18" i="21"/>
  <c r="DQ18" i="21"/>
  <c r="DP18" i="21"/>
  <c r="DO18" i="21"/>
  <c r="DN18" i="21"/>
  <c r="DM18" i="21"/>
  <c r="DL18" i="21"/>
  <c r="DK18" i="21"/>
  <c r="DJ18" i="21"/>
  <c r="DI18" i="21"/>
  <c r="DH18" i="21"/>
  <c r="DG18" i="21"/>
  <c r="DF18" i="21"/>
  <c r="DE18" i="21"/>
  <c r="DD18" i="21"/>
  <c r="DC18" i="21"/>
  <c r="DB18" i="21"/>
  <c r="DA18" i="21"/>
  <c r="CZ18" i="21"/>
  <c r="CY18" i="21"/>
  <c r="CX18" i="21"/>
  <c r="CW18" i="21"/>
  <c r="CV18" i="21"/>
  <c r="CU18" i="21"/>
  <c r="CT18" i="21"/>
  <c r="CS18" i="21"/>
  <c r="CR18" i="21"/>
  <c r="CQ18" i="21"/>
  <c r="CP18" i="21"/>
  <c r="CO18" i="21"/>
  <c r="CN18" i="21"/>
  <c r="CM18" i="21"/>
  <c r="CL18" i="21"/>
  <c r="CK18" i="21"/>
  <c r="CJ18" i="21"/>
  <c r="CI18" i="21"/>
  <c r="CH18" i="21"/>
  <c r="CG18" i="21"/>
  <c r="CF18" i="21"/>
  <c r="CE18" i="21"/>
  <c r="CD18" i="21"/>
  <c r="CC18" i="21"/>
  <c r="CB18" i="21"/>
  <c r="CA18" i="21"/>
  <c r="BZ18" i="21"/>
  <c r="BY18" i="21"/>
  <c r="BX18" i="21"/>
  <c r="BW18" i="21"/>
  <c r="BV18" i="21"/>
  <c r="BU18" i="21"/>
  <c r="BT18" i="21"/>
  <c r="BS18" i="21"/>
  <c r="BR18" i="21"/>
  <c r="BQ18" i="21"/>
  <c r="BP18" i="21"/>
  <c r="BO18" i="21"/>
  <c r="BN18" i="21"/>
  <c r="BM18" i="21"/>
  <c r="BL18" i="21"/>
  <c r="BK18" i="21"/>
  <c r="BJ18" i="21"/>
  <c r="BI18" i="21"/>
  <c r="BH18" i="21"/>
  <c r="BG18" i="21"/>
  <c r="BF18" i="21"/>
  <c r="BE18" i="21"/>
  <c r="BD18" i="21"/>
  <c r="BC18" i="21"/>
  <c r="BB18" i="21"/>
  <c r="BA18" i="21"/>
  <c r="AZ18" i="21"/>
  <c r="AY18" i="21"/>
  <c r="AX18" i="21"/>
  <c r="AW18" i="21"/>
  <c r="AV18" i="21"/>
  <c r="AU18" i="21"/>
  <c r="AT18" i="21"/>
  <c r="AS18" i="21"/>
  <c r="AR18" i="21"/>
  <c r="AQ18" i="21"/>
  <c r="AP18" i="21"/>
  <c r="AO18" i="21"/>
  <c r="AN18" i="21"/>
  <c r="AM18" i="21"/>
  <c r="AL18" i="21"/>
  <c r="AK18" i="21"/>
  <c r="AJ18" i="21"/>
  <c r="AI18" i="21"/>
  <c r="AH18" i="21"/>
  <c r="AG18" i="21"/>
  <c r="AF18" i="21"/>
  <c r="AE18" i="21"/>
  <c r="AD18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B18" i="21"/>
  <c r="M20" i="22"/>
  <c r="EP17" i="21"/>
  <c r="ED17" i="21"/>
  <c r="DR17" i="21"/>
  <c r="DF17" i="21"/>
  <c r="CT17" i="21"/>
  <c r="CH17" i="21"/>
  <c r="BV17" i="21"/>
  <c r="BJ17" i="21"/>
  <c r="AX17" i="21"/>
  <c r="AL17" i="21"/>
  <c r="Z17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EP16" i="21"/>
  <c r="EP15" i="21"/>
  <c r="ED16" i="21"/>
  <c r="ED15" i="21" s="1"/>
  <c r="DR16" i="21"/>
  <c r="DF16" i="21"/>
  <c r="DF15" i="21" s="1"/>
  <c r="CT16" i="21"/>
  <c r="CH16" i="21"/>
  <c r="CH15" i="21" s="1"/>
  <c r="BV16" i="21"/>
  <c r="BJ16" i="21"/>
  <c r="BJ15" i="21" s="1"/>
  <c r="AX16" i="21"/>
  <c r="AL16" i="21"/>
  <c r="AL15" i="21" s="1"/>
  <c r="Z16" i="21"/>
  <c r="N16" i="21"/>
  <c r="M16" i="21"/>
  <c r="M15" i="21" s="1"/>
  <c r="L16" i="21"/>
  <c r="K16" i="21"/>
  <c r="K15" i="21" s="1"/>
  <c r="J16" i="21"/>
  <c r="I16" i="21"/>
  <c r="I15" i="21" s="1"/>
  <c r="H16" i="21"/>
  <c r="G16" i="21"/>
  <c r="F16" i="21"/>
  <c r="E16" i="21"/>
  <c r="E15" i="21" s="1"/>
  <c r="D16" i="21"/>
  <c r="C16" i="21"/>
  <c r="B16" i="21"/>
  <c r="M18" i="22"/>
  <c r="FA15" i="21"/>
  <c r="EZ15" i="21"/>
  <c r="EY15" i="21"/>
  <c r="EX15" i="21"/>
  <c r="EW15" i="21"/>
  <c r="EV15" i="21"/>
  <c r="EU15" i="21"/>
  <c r="ET15" i="21"/>
  <c r="ES15" i="21"/>
  <c r="ER15" i="21"/>
  <c r="EQ15" i="21"/>
  <c r="EO15" i="21"/>
  <c r="EN15" i="21"/>
  <c r="EM15" i="21"/>
  <c r="EL15" i="21"/>
  <c r="EK15" i="21"/>
  <c r="EJ15" i="21"/>
  <c r="EI15" i="21"/>
  <c r="EH15" i="21"/>
  <c r="EG15" i="21"/>
  <c r="EF15" i="21"/>
  <c r="EE15" i="21"/>
  <c r="EC15" i="21"/>
  <c r="EB15" i="21"/>
  <c r="EA15" i="21"/>
  <c r="DZ15" i="21"/>
  <c r="DY15" i="21"/>
  <c r="DX15" i="21"/>
  <c r="DW15" i="21"/>
  <c r="DV15" i="21"/>
  <c r="DU15" i="21"/>
  <c r="DT15" i="21"/>
  <c r="DS15" i="21"/>
  <c r="DQ15" i="21"/>
  <c r="DP15" i="21"/>
  <c r="DO15" i="21"/>
  <c r="DN15" i="21"/>
  <c r="DM15" i="21"/>
  <c r="DL15" i="21"/>
  <c r="DK15" i="21"/>
  <c r="DJ15" i="21"/>
  <c r="DI15" i="21"/>
  <c r="DH15" i="21"/>
  <c r="DG15" i="21"/>
  <c r="DE15" i="21"/>
  <c r="DD15" i="21"/>
  <c r="DC15" i="21"/>
  <c r="DB15" i="21"/>
  <c r="DA15" i="21"/>
  <c r="CZ15" i="21"/>
  <c r="CY15" i="21"/>
  <c r="CX15" i="21"/>
  <c r="CW15" i="21"/>
  <c r="CV15" i="21"/>
  <c r="CU15" i="21"/>
  <c r="CS15" i="21"/>
  <c r="CR15" i="21"/>
  <c r="CQ15" i="21"/>
  <c r="CP15" i="21"/>
  <c r="CO15" i="21"/>
  <c r="CN15" i="21"/>
  <c r="CM15" i="21"/>
  <c r="CL15" i="21"/>
  <c r="CK15" i="21"/>
  <c r="CJ15" i="21"/>
  <c r="CI15" i="21"/>
  <c r="CG15" i="21"/>
  <c r="CF15" i="21"/>
  <c r="CE15" i="21"/>
  <c r="CD15" i="21"/>
  <c r="CC15" i="21"/>
  <c r="CB15" i="21"/>
  <c r="CA15" i="21"/>
  <c r="BZ15" i="21"/>
  <c r="BY15" i="21"/>
  <c r="BX15" i="21"/>
  <c r="BW15" i="21"/>
  <c r="BU15" i="21"/>
  <c r="BT15" i="21"/>
  <c r="BS15" i="21"/>
  <c r="BR15" i="21"/>
  <c r="BQ15" i="21"/>
  <c r="BP15" i="21"/>
  <c r="BO15" i="21"/>
  <c r="BN15" i="21"/>
  <c r="BM15" i="21"/>
  <c r="BL15" i="21"/>
  <c r="BK15" i="21"/>
  <c r="BI15" i="21"/>
  <c r="BH15" i="21"/>
  <c r="BG15" i="21"/>
  <c r="BF15" i="21"/>
  <c r="BE15" i="21"/>
  <c r="BD15" i="21"/>
  <c r="BC15" i="21"/>
  <c r="BB15" i="21"/>
  <c r="BA15" i="21"/>
  <c r="AZ15" i="21"/>
  <c r="AY15" i="21"/>
  <c r="AW15" i="21"/>
  <c r="AV15" i="21"/>
  <c r="AU15" i="21"/>
  <c r="AT15" i="21"/>
  <c r="AS15" i="21"/>
  <c r="AR15" i="21"/>
  <c r="AQ15" i="21"/>
  <c r="AP15" i="21"/>
  <c r="AO15" i="21"/>
  <c r="AN15" i="21"/>
  <c r="AM15" i="21"/>
  <c r="AK15" i="21"/>
  <c r="AJ15" i="21"/>
  <c r="AI15" i="21"/>
  <c r="AH15" i="21"/>
  <c r="AG15" i="21"/>
  <c r="AF15" i="21"/>
  <c r="AE15" i="21"/>
  <c r="AD15" i="21"/>
  <c r="AC15" i="21"/>
  <c r="AB15" i="21"/>
  <c r="AA15" i="21"/>
  <c r="Y15" i="21"/>
  <c r="X15" i="21"/>
  <c r="W15" i="21"/>
  <c r="V15" i="21"/>
  <c r="U15" i="21"/>
  <c r="T15" i="21"/>
  <c r="S15" i="21"/>
  <c r="G15" i="21" s="1"/>
  <c r="R15" i="21"/>
  <c r="Q15" i="21"/>
  <c r="P15" i="21"/>
  <c r="O15" i="21"/>
  <c r="N15" i="21"/>
  <c r="L15" i="21"/>
  <c r="J15" i="21"/>
  <c r="H15" i="21"/>
  <c r="F15" i="21"/>
  <c r="D15" i="21"/>
  <c r="EP13" i="21"/>
  <c r="ED13" i="21"/>
  <c r="DR13" i="21"/>
  <c r="DF13" i="21"/>
  <c r="CT13" i="21"/>
  <c r="CH13" i="21"/>
  <c r="BV13" i="21"/>
  <c r="BJ13" i="21"/>
  <c r="AX13" i="21"/>
  <c r="AL13" i="21"/>
  <c r="Z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EP12" i="21"/>
  <c r="ED12" i="21"/>
  <c r="DR12" i="21"/>
  <c r="DF12" i="21"/>
  <c r="CT12" i="21"/>
  <c r="CH12" i="21"/>
  <c r="BV12" i="21"/>
  <c r="BJ12" i="21"/>
  <c r="AX12" i="21"/>
  <c r="AL12" i="21"/>
  <c r="Z12" i="21"/>
  <c r="N12" i="21"/>
  <c r="M12" i="21"/>
  <c r="L12" i="21"/>
  <c r="K12" i="21"/>
  <c r="J12" i="21"/>
  <c r="I12" i="21"/>
  <c r="H12" i="21"/>
  <c r="G12" i="21"/>
  <c r="F12" i="21"/>
  <c r="E12" i="21"/>
  <c r="C12" i="21"/>
  <c r="B12" i="21"/>
  <c r="EP11" i="21"/>
  <c r="ED11" i="21"/>
  <c r="DR11" i="21"/>
  <c r="DF11" i="21"/>
  <c r="CT11" i="21"/>
  <c r="CH11" i="21"/>
  <c r="BV11" i="21"/>
  <c r="BJ11" i="21"/>
  <c r="AX11" i="21"/>
  <c r="AL11" i="21"/>
  <c r="Z11" i="21"/>
  <c r="N11" i="21"/>
  <c r="M11" i="21"/>
  <c r="L11" i="21"/>
  <c r="L10" i="21" s="1"/>
  <c r="K11" i="21"/>
  <c r="J11" i="21"/>
  <c r="J10" i="21" s="1"/>
  <c r="I11" i="21"/>
  <c r="H11" i="21"/>
  <c r="H10" i="21" s="1"/>
  <c r="G11" i="21"/>
  <c r="F11" i="21"/>
  <c r="F10" i="21" s="1"/>
  <c r="E11" i="21"/>
  <c r="D11" i="21"/>
  <c r="D10" i="21" s="1"/>
  <c r="C11" i="21"/>
  <c r="B11" i="21"/>
  <c r="B10" i="21" s="1"/>
  <c r="FA10" i="21"/>
  <c r="P14" i="22"/>
  <c r="EZ10" i="21"/>
  <c r="O14" i="22"/>
  <c r="EY10" i="21"/>
  <c r="N14" i="22"/>
  <c r="EX10" i="21"/>
  <c r="M14" i="22"/>
  <c r="EW10" i="21"/>
  <c r="L14" i="22"/>
  <c r="EV10" i="21"/>
  <c r="K14" i="22"/>
  <c r="EU10" i="21"/>
  <c r="J14" i="22"/>
  <c r="ET10" i="21"/>
  <c r="I14" i="22"/>
  <c r="ES10" i="21"/>
  <c r="H14" i="22"/>
  <c r="D14" i="22"/>
  <c r="C28" i="22"/>
  <c r="ER10" i="21"/>
  <c r="G14" i="22"/>
  <c r="EQ10" i="21"/>
  <c r="EO10" i="21"/>
  <c r="P13" i="22"/>
  <c r="EN10" i="21"/>
  <c r="O13" i="22"/>
  <c r="EM10" i="21"/>
  <c r="N13" i="22"/>
  <c r="EL10" i="21"/>
  <c r="M13" i="22"/>
  <c r="EK10" i="21"/>
  <c r="L13" i="22"/>
  <c r="EJ10" i="21"/>
  <c r="K13" i="22"/>
  <c r="EI10" i="21"/>
  <c r="J13" i="22"/>
  <c r="EH10" i="21"/>
  <c r="I13" i="22"/>
  <c r="EG10" i="21"/>
  <c r="H13" i="22"/>
  <c r="D13" i="22"/>
  <c r="C27" i="22"/>
  <c r="EF10" i="21"/>
  <c r="G13" i="22"/>
  <c r="EE10" i="21"/>
  <c r="EC10" i="21"/>
  <c r="P12" i="22"/>
  <c r="EB10" i="21"/>
  <c r="O12" i="22"/>
  <c r="EA10" i="21"/>
  <c r="N12" i="22"/>
  <c r="DZ10" i="21"/>
  <c r="M12" i="22"/>
  <c r="DY10" i="21"/>
  <c r="L12" i="22"/>
  <c r="DX10" i="21"/>
  <c r="K12" i="22"/>
  <c r="DW10" i="21"/>
  <c r="J12" i="22"/>
  <c r="DV10" i="21"/>
  <c r="I12" i="22"/>
  <c r="DU10" i="21"/>
  <c r="H12" i="22"/>
  <c r="D12" i="22"/>
  <c r="C26" i="22"/>
  <c r="DT10" i="21"/>
  <c r="G12" i="22"/>
  <c r="DS10" i="21"/>
  <c r="DQ10" i="21"/>
  <c r="P11" i="22"/>
  <c r="DP10" i="21"/>
  <c r="O11" i="22"/>
  <c r="DO10" i="21"/>
  <c r="N11" i="22"/>
  <c r="DN10" i="21"/>
  <c r="M11" i="22"/>
  <c r="DM10" i="21"/>
  <c r="L11" i="22"/>
  <c r="DL10" i="21"/>
  <c r="K11" i="22"/>
  <c r="DK10" i="21"/>
  <c r="J11" i="22"/>
  <c r="DJ10" i="21"/>
  <c r="I11" i="22"/>
  <c r="DI10" i="21"/>
  <c r="H11" i="22"/>
  <c r="D11" i="22"/>
  <c r="C25" i="22"/>
  <c r="DH10" i="21"/>
  <c r="G11" i="22"/>
  <c r="DG10" i="21"/>
  <c r="DE10" i="21"/>
  <c r="P10" i="22"/>
  <c r="DD10" i="21"/>
  <c r="O10" i="22"/>
  <c r="DC10" i="21"/>
  <c r="N10" i="22"/>
  <c r="DB10" i="21"/>
  <c r="M10" i="22"/>
  <c r="DA10" i="21"/>
  <c r="L10" i="22"/>
  <c r="CZ10" i="21"/>
  <c r="K10" i="22"/>
  <c r="CY10" i="21"/>
  <c r="J10" i="22"/>
  <c r="CX10" i="21"/>
  <c r="I10" i="22"/>
  <c r="CW10" i="21"/>
  <c r="H10" i="22"/>
  <c r="D10" i="22"/>
  <c r="C24" i="22"/>
  <c r="CV10" i="21"/>
  <c r="G10" i="22"/>
  <c r="CU10" i="21"/>
  <c r="CS10" i="21"/>
  <c r="P9" i="22"/>
  <c r="CR10" i="21"/>
  <c r="O9" i="22"/>
  <c r="CQ10" i="21"/>
  <c r="N9" i="22"/>
  <c r="CP10" i="21"/>
  <c r="M9" i="22"/>
  <c r="CO10" i="21"/>
  <c r="L9" i="22"/>
  <c r="CN10" i="21"/>
  <c r="K9" i="22"/>
  <c r="CM10" i="21"/>
  <c r="J9" i="22"/>
  <c r="CL10" i="21"/>
  <c r="I9" i="22"/>
  <c r="CK10" i="21"/>
  <c r="H9" i="22"/>
  <c r="D9" i="22"/>
  <c r="C23" i="22"/>
  <c r="CJ10" i="21"/>
  <c r="G9" i="22"/>
  <c r="CI10" i="21"/>
  <c r="CG10" i="21"/>
  <c r="P8" i="22"/>
  <c r="CF10" i="21"/>
  <c r="O8" i="22"/>
  <c r="CE10" i="21"/>
  <c r="N8" i="22"/>
  <c r="CD10" i="21"/>
  <c r="M8" i="22"/>
  <c r="CC10" i="21"/>
  <c r="L8" i="22"/>
  <c r="CB10" i="21"/>
  <c r="K8" i="22"/>
  <c r="CA10" i="21"/>
  <c r="J8" i="22"/>
  <c r="BZ10" i="21"/>
  <c r="I8" i="22"/>
  <c r="BY10" i="21"/>
  <c r="H8" i="22"/>
  <c r="D8" i="22"/>
  <c r="C22" i="22"/>
  <c r="BX10" i="21"/>
  <c r="G8" i="22"/>
  <c r="BW10" i="21"/>
  <c r="BU10" i="21"/>
  <c r="P7" i="22"/>
  <c r="BT10" i="21"/>
  <c r="O7" i="22"/>
  <c r="BS10" i="21"/>
  <c r="N7" i="22"/>
  <c r="BR10" i="21"/>
  <c r="M7" i="22"/>
  <c r="BQ10" i="21"/>
  <c r="L7" i="22"/>
  <c r="BP10" i="21"/>
  <c r="K7" i="22"/>
  <c r="BO10" i="21"/>
  <c r="J7" i="22"/>
  <c r="BN10" i="21"/>
  <c r="I7" i="22"/>
  <c r="BM10" i="21"/>
  <c r="H7" i="22"/>
  <c r="D7" i="22"/>
  <c r="C21" i="22"/>
  <c r="BL10" i="21"/>
  <c r="G7" i="22"/>
  <c r="BK10" i="21"/>
  <c r="BI10" i="21"/>
  <c r="P6" i="22"/>
  <c r="BH10" i="21"/>
  <c r="O6" i="22"/>
  <c r="BG10" i="21"/>
  <c r="N6" i="22"/>
  <c r="BF10" i="21"/>
  <c r="M6" i="22"/>
  <c r="BE10" i="21"/>
  <c r="L6" i="22"/>
  <c r="BD10" i="21"/>
  <c r="K6" i="22"/>
  <c r="BC10" i="21"/>
  <c r="J6" i="22"/>
  <c r="BB10" i="21"/>
  <c r="I6" i="22"/>
  <c r="BA10" i="21"/>
  <c r="H6" i="22"/>
  <c r="D6" i="22"/>
  <c r="C20" i="22"/>
  <c r="AZ10" i="21"/>
  <c r="G6" i="22"/>
  <c r="AY10" i="21"/>
  <c r="AW10" i="21"/>
  <c r="P5" i="22"/>
  <c r="AV10" i="21"/>
  <c r="O5" i="22"/>
  <c r="AU10" i="21"/>
  <c r="N5" i="22"/>
  <c r="AT10" i="21"/>
  <c r="M5" i="22"/>
  <c r="AS10" i="21"/>
  <c r="L5" i="22"/>
  <c r="AR10" i="21"/>
  <c r="K5" i="22"/>
  <c r="AQ10" i="21"/>
  <c r="J5" i="22"/>
  <c r="AP10" i="21"/>
  <c r="I5" i="22"/>
  <c r="AO10" i="21"/>
  <c r="H5" i="22"/>
  <c r="D5" i="22"/>
  <c r="C19" i="22"/>
  <c r="AN10" i="21"/>
  <c r="G5" i="22"/>
  <c r="AM10" i="21"/>
  <c r="AK10" i="21"/>
  <c r="P4" i="22"/>
  <c r="AJ10" i="21"/>
  <c r="O4" i="22"/>
  <c r="AI10" i="21"/>
  <c r="N4" i="22"/>
  <c r="AH10" i="21"/>
  <c r="M4" i="22"/>
  <c r="AG10" i="21"/>
  <c r="L4" i="22"/>
  <c r="AF10" i="21"/>
  <c r="K4" i="22"/>
  <c r="AE10" i="21"/>
  <c r="J4" i="22"/>
  <c r="AD10" i="21"/>
  <c r="I4" i="22"/>
  <c r="AC10" i="21"/>
  <c r="H4" i="22"/>
  <c r="D4" i="22"/>
  <c r="AB10" i="21"/>
  <c r="G4" i="22"/>
  <c r="AA10" i="21"/>
  <c r="Y10" i="21"/>
  <c r="P3" i="22"/>
  <c r="X10" i="21"/>
  <c r="O3" i="22"/>
  <c r="W10" i="21"/>
  <c r="N3" i="22"/>
  <c r="V10" i="21"/>
  <c r="M3" i="22"/>
  <c r="U10" i="21"/>
  <c r="L3" i="22"/>
  <c r="T10" i="21"/>
  <c r="K3" i="22"/>
  <c r="S10" i="21"/>
  <c r="J3" i="22"/>
  <c r="R10" i="21"/>
  <c r="I3" i="22"/>
  <c r="Q10" i="21"/>
  <c r="H3" i="22"/>
  <c r="D3" i="22"/>
  <c r="P10" i="21"/>
  <c r="G3" i="22"/>
  <c r="O10" i="21"/>
  <c r="M10" i="21"/>
  <c r="K10" i="21"/>
  <c r="I10" i="21"/>
  <c r="G10" i="21"/>
  <c r="E10" i="21"/>
  <c r="C10" i="21"/>
  <c r="EP9" i="21"/>
  <c r="ED9" i="21"/>
  <c r="DR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Y8" i="21"/>
  <c r="Y14" i="21"/>
  <c r="Y30" i="21"/>
  <c r="AK8" i="21"/>
  <c r="AK14" i="21"/>
  <c r="AK30" i="21"/>
  <c r="AW8" i="21"/>
  <c r="AW14" i="21"/>
  <c r="AW30" i="21"/>
  <c r="BI8" i="21"/>
  <c r="BI14" i="21"/>
  <c r="BI30" i="21"/>
  <c r="BU8" i="21"/>
  <c r="BU14" i="21"/>
  <c r="BU30" i="21"/>
  <c r="CG8" i="21"/>
  <c r="CG14" i="21"/>
  <c r="CG30" i="21"/>
  <c r="CS8" i="21"/>
  <c r="CS14" i="21"/>
  <c r="CS30" i="21"/>
  <c r="DE8" i="21"/>
  <c r="DE14" i="21"/>
  <c r="DE30" i="21"/>
  <c r="DQ8" i="21"/>
  <c r="DQ14" i="21"/>
  <c r="DQ30" i="21"/>
  <c r="EC8" i="21"/>
  <c r="EC14" i="21"/>
  <c r="EC30" i="21"/>
  <c r="EO8" i="21"/>
  <c r="EO14" i="21"/>
  <c r="EO30" i="21"/>
  <c r="FA8" i="21"/>
  <c r="FA14" i="21"/>
  <c r="FA30" i="21"/>
  <c r="X8" i="21"/>
  <c r="X14" i="21"/>
  <c r="X30" i="21"/>
  <c r="AJ8" i="21"/>
  <c r="AJ14" i="21"/>
  <c r="AJ30" i="21"/>
  <c r="AV8" i="21"/>
  <c r="AV14" i="21"/>
  <c r="AV30" i="21"/>
  <c r="BH8" i="21"/>
  <c r="BH14" i="21"/>
  <c r="BH30" i="21"/>
  <c r="BT8" i="21"/>
  <c r="BT14" i="21"/>
  <c r="BT30" i="21"/>
  <c r="CF8" i="21"/>
  <c r="CF14" i="21"/>
  <c r="CF30" i="21"/>
  <c r="CR8" i="21"/>
  <c r="CR14" i="21"/>
  <c r="CR30" i="21"/>
  <c r="DD8" i="21"/>
  <c r="DD14" i="21"/>
  <c r="DD30" i="21"/>
  <c r="DP8" i="21"/>
  <c r="DP14" i="21"/>
  <c r="DP30" i="21"/>
  <c r="EB8" i="21"/>
  <c r="EB14" i="21"/>
  <c r="EB30" i="21"/>
  <c r="EN8" i="21"/>
  <c r="EN14" i="21"/>
  <c r="EN30" i="21"/>
  <c r="EZ8" i="21"/>
  <c r="EZ14" i="21"/>
  <c r="EZ30" i="21"/>
  <c r="W8" i="21"/>
  <c r="W14" i="21"/>
  <c r="W30" i="21"/>
  <c r="AI8" i="21"/>
  <c r="AI14" i="21"/>
  <c r="AI30" i="21"/>
  <c r="AU8" i="21"/>
  <c r="AU14" i="21"/>
  <c r="AU30" i="21"/>
  <c r="BG8" i="21"/>
  <c r="BG14" i="21"/>
  <c r="BG30" i="21"/>
  <c r="BS8" i="21"/>
  <c r="BS14" i="21"/>
  <c r="BS30" i="21"/>
  <c r="CE8" i="21"/>
  <c r="CE14" i="21"/>
  <c r="CE30" i="21"/>
  <c r="CQ8" i="21"/>
  <c r="CQ14" i="21"/>
  <c r="CQ30" i="21"/>
  <c r="DC8" i="21"/>
  <c r="DC14" i="21"/>
  <c r="DC30" i="21"/>
  <c r="DO8" i="21"/>
  <c r="DO14" i="21"/>
  <c r="DO30" i="21"/>
  <c r="EA8" i="21"/>
  <c r="EA14" i="21"/>
  <c r="EA30" i="21"/>
  <c r="EM8" i="21"/>
  <c r="EM14" i="21"/>
  <c r="EM30" i="21"/>
  <c r="EY8" i="21"/>
  <c r="EY14" i="21"/>
  <c r="EY30" i="21"/>
  <c r="V8" i="21"/>
  <c r="V14" i="21"/>
  <c r="V30" i="21"/>
  <c r="AH8" i="21"/>
  <c r="AH14" i="21"/>
  <c r="AH30" i="21"/>
  <c r="AT8" i="21"/>
  <c r="AT14" i="21"/>
  <c r="AT30" i="21"/>
  <c r="BF8" i="21"/>
  <c r="BF14" i="21"/>
  <c r="BF30" i="21"/>
  <c r="BR8" i="21"/>
  <c r="BR14" i="21"/>
  <c r="BR30" i="21"/>
  <c r="CD8" i="21"/>
  <c r="CD14" i="21"/>
  <c r="CD30" i="21"/>
  <c r="CP8" i="21"/>
  <c r="CP14" i="21"/>
  <c r="CP30" i="21"/>
  <c r="DB8" i="21"/>
  <c r="DB14" i="21"/>
  <c r="DB30" i="21"/>
  <c r="DN8" i="21"/>
  <c r="DN14" i="21"/>
  <c r="DN30" i="21"/>
  <c r="DZ8" i="21"/>
  <c r="DZ14" i="21"/>
  <c r="DZ30" i="21"/>
  <c r="EL8" i="21"/>
  <c r="EL14" i="21"/>
  <c r="EL30" i="21"/>
  <c r="EX8" i="21"/>
  <c r="EX14" i="21"/>
  <c r="EX30" i="21"/>
  <c r="U8" i="21"/>
  <c r="U14" i="21"/>
  <c r="U30" i="21"/>
  <c r="AG8" i="21"/>
  <c r="AG14" i="21"/>
  <c r="AG30" i="21"/>
  <c r="AS8" i="21"/>
  <c r="AS14" i="21"/>
  <c r="AS30" i="21"/>
  <c r="BE8" i="21"/>
  <c r="BE14" i="21"/>
  <c r="BE30" i="21"/>
  <c r="BQ8" i="21"/>
  <c r="BQ14" i="21"/>
  <c r="BQ30" i="21"/>
  <c r="CC8" i="21"/>
  <c r="CC14" i="21"/>
  <c r="CC30" i="21"/>
  <c r="CO8" i="21"/>
  <c r="CO14" i="21"/>
  <c r="CO30" i="21"/>
  <c r="DA8" i="21"/>
  <c r="DA14" i="21"/>
  <c r="DA30" i="21"/>
  <c r="DM8" i="21"/>
  <c r="DM14" i="21"/>
  <c r="DM30" i="21"/>
  <c r="DY8" i="21"/>
  <c r="DY14" i="21"/>
  <c r="DY30" i="21"/>
  <c r="EK8" i="21"/>
  <c r="EK14" i="21"/>
  <c r="EK30" i="21"/>
  <c r="EW8" i="21"/>
  <c r="EW14" i="21"/>
  <c r="EW30" i="21"/>
  <c r="T8" i="21"/>
  <c r="T14" i="21"/>
  <c r="T30" i="21"/>
  <c r="AF8" i="21"/>
  <c r="AF14" i="21"/>
  <c r="AF30" i="21"/>
  <c r="AR8" i="21"/>
  <c r="AR14" i="21"/>
  <c r="AR30" i="21"/>
  <c r="BD8" i="21"/>
  <c r="BD14" i="21"/>
  <c r="BD30" i="21"/>
  <c r="BP8" i="21"/>
  <c r="BP14" i="21"/>
  <c r="BP30" i="21"/>
  <c r="CB8" i="21"/>
  <c r="CB14" i="21"/>
  <c r="CB30" i="21"/>
  <c r="CN8" i="21"/>
  <c r="CN14" i="21"/>
  <c r="CN30" i="21"/>
  <c r="CZ8" i="21"/>
  <c r="CZ14" i="21"/>
  <c r="CZ30" i="21"/>
  <c r="DL8" i="21"/>
  <c r="DL14" i="21"/>
  <c r="DL30" i="21"/>
  <c r="DX8" i="21"/>
  <c r="DX14" i="21"/>
  <c r="DX30" i="21"/>
  <c r="EJ8" i="21"/>
  <c r="EJ14" i="21"/>
  <c r="EJ30" i="21"/>
  <c r="EV8" i="21"/>
  <c r="EV14" i="21"/>
  <c r="EV30" i="21"/>
  <c r="S8" i="21"/>
  <c r="S14" i="21"/>
  <c r="S30" i="21"/>
  <c r="AE8" i="21"/>
  <c r="AE14" i="21"/>
  <c r="AE30" i="21"/>
  <c r="AQ8" i="21"/>
  <c r="AQ14" i="21"/>
  <c r="AQ30" i="21"/>
  <c r="BC8" i="21"/>
  <c r="BC14" i="21"/>
  <c r="BC30" i="21"/>
  <c r="BO8" i="21"/>
  <c r="BO14" i="21"/>
  <c r="BO30" i="21"/>
  <c r="CA8" i="21"/>
  <c r="CA14" i="21"/>
  <c r="CA30" i="21"/>
  <c r="CM8" i="21"/>
  <c r="CM14" i="21"/>
  <c r="CM30" i="21"/>
  <c r="CY8" i="21"/>
  <c r="CY14" i="21"/>
  <c r="CY30" i="21"/>
  <c r="DK8" i="21"/>
  <c r="DK14" i="21"/>
  <c r="DK30" i="21"/>
  <c r="R8" i="21"/>
  <c r="R14" i="21"/>
  <c r="R30" i="21"/>
  <c r="AD8" i="21"/>
  <c r="AD14" i="21"/>
  <c r="AD30" i="21"/>
  <c r="AP8" i="21"/>
  <c r="AP14" i="21"/>
  <c r="AP30" i="21"/>
  <c r="BB8" i="21"/>
  <c r="BB14" i="21"/>
  <c r="BB30" i="21"/>
  <c r="BN8" i="21"/>
  <c r="BN14" i="21"/>
  <c r="BN30" i="21"/>
  <c r="BZ8" i="21"/>
  <c r="BZ14" i="21"/>
  <c r="BZ30" i="21"/>
  <c r="CL8" i="21"/>
  <c r="CL14" i="21"/>
  <c r="CL30" i="21"/>
  <c r="CX8" i="21"/>
  <c r="CX14" i="21"/>
  <c r="CX30" i="21"/>
  <c r="DJ8" i="21"/>
  <c r="DJ14" i="21"/>
  <c r="DJ30" i="21"/>
  <c r="DV8" i="21"/>
  <c r="DV14" i="21"/>
  <c r="DV30" i="21"/>
  <c r="EH8" i="21"/>
  <c r="EH14" i="21"/>
  <c r="EH30" i="21"/>
  <c r="ET8" i="21"/>
  <c r="ET14" i="21"/>
  <c r="ET30" i="21"/>
  <c r="Q8" i="21"/>
  <c r="Q14" i="21"/>
  <c r="Q30" i="21"/>
  <c r="P8" i="21"/>
  <c r="P14" i="21"/>
  <c r="P30" i="21"/>
  <c r="AB8" i="21"/>
  <c r="AB14" i="21"/>
  <c r="AB30" i="21"/>
  <c r="AN8" i="21"/>
  <c r="AN14" i="21"/>
  <c r="AN30" i="21"/>
  <c r="AZ8" i="21"/>
  <c r="AZ14" i="21"/>
  <c r="AZ30" i="21"/>
  <c r="BL8" i="21"/>
  <c r="BL14" i="21"/>
  <c r="BL30" i="21"/>
  <c r="BX8" i="21"/>
  <c r="BX14" i="21"/>
  <c r="BX30" i="21"/>
  <c r="CJ8" i="21"/>
  <c r="CJ14" i="21"/>
  <c r="CJ30" i="21"/>
  <c r="CV8" i="21"/>
  <c r="CV14" i="21"/>
  <c r="CV30" i="21"/>
  <c r="DH8" i="21"/>
  <c r="DH14" i="21"/>
  <c r="DH30" i="21"/>
  <c r="DT8" i="21"/>
  <c r="DT14" i="21"/>
  <c r="DT30" i="21"/>
  <c r="EF8" i="21"/>
  <c r="EF14" i="21"/>
  <c r="EF30" i="21"/>
  <c r="ER8" i="21"/>
  <c r="ER14" i="21"/>
  <c r="ER30" i="21"/>
  <c r="O8" i="21"/>
  <c r="O14" i="21"/>
  <c r="O30" i="21"/>
  <c r="N8" i="21"/>
  <c r="M8" i="21"/>
  <c r="M14" i="21"/>
  <c r="L8" i="21"/>
  <c r="K8" i="21"/>
  <c r="K14" i="21"/>
  <c r="J8" i="21"/>
  <c r="I8" i="21"/>
  <c r="I14" i="21"/>
  <c r="H8" i="21"/>
  <c r="G8" i="21"/>
  <c r="G14" i="21"/>
  <c r="E8" i="21"/>
  <c r="E14" i="21"/>
  <c r="D8" i="21"/>
  <c r="C8" i="21"/>
  <c r="C14" i="21"/>
  <c r="C17" i="22"/>
  <c r="P18" i="22"/>
  <c r="R18" i="22"/>
  <c r="E30" i="21"/>
  <c r="R19" i="22"/>
  <c r="U4" i="22"/>
  <c r="S39" i="21"/>
  <c r="W4" i="22"/>
  <c r="U39" i="21"/>
  <c r="H14" i="21"/>
  <c r="Y4" i="22"/>
  <c r="W39" i="21"/>
  <c r="J14" i="21"/>
  <c r="AA4" i="22"/>
  <c r="Z39" i="21"/>
  <c r="L14" i="21"/>
  <c r="S4" i="22"/>
  <c r="Q39" i="21"/>
  <c r="D14" i="21"/>
  <c r="T18" i="22"/>
  <c r="G30" i="21"/>
  <c r="T19" i="22"/>
  <c r="V18" i="22"/>
  <c r="I30" i="21"/>
  <c r="V19" i="22"/>
  <c r="X18" i="22"/>
  <c r="K30" i="21"/>
  <c r="X19" i="22"/>
  <c r="Z18" i="22"/>
  <c r="M30" i="21"/>
  <c r="Z19" i="22"/>
  <c r="N30" i="21"/>
  <c r="O33" i="21"/>
  <c r="AA8" i="21"/>
  <c r="O32" i="21"/>
  <c r="O34" i="21"/>
  <c r="AC8" i="21"/>
  <c r="AC14" i="21"/>
  <c r="AC30" i="21"/>
  <c r="DW8" i="21"/>
  <c r="DW14" i="21"/>
  <c r="DW30" i="21"/>
  <c r="EI8" i="21"/>
  <c r="EI14" i="21"/>
  <c r="EI30" i="21"/>
  <c r="EU8" i="21"/>
  <c r="EU14" i="21"/>
  <c r="EU30" i="21"/>
  <c r="DK33" i="21"/>
  <c r="R4" i="22"/>
  <c r="P39" i="21"/>
  <c r="T4" i="22"/>
  <c r="R39" i="21"/>
  <c r="V4" i="22"/>
  <c r="T39" i="21"/>
  <c r="X4" i="22"/>
  <c r="V39" i="21"/>
  <c r="Z4" i="22"/>
  <c r="X39" i="21"/>
  <c r="AB4" i="22"/>
  <c r="Y39" i="21"/>
  <c r="F4" i="22"/>
  <c r="Z10" i="21"/>
  <c r="F6" i="22"/>
  <c r="AX10" i="21"/>
  <c r="F8" i="22"/>
  <c r="BV10" i="21"/>
  <c r="F10" i="22"/>
  <c r="CT10" i="21"/>
  <c r="F12" i="22"/>
  <c r="DR10" i="21"/>
  <c r="F14" i="22"/>
  <c r="EP10" i="21"/>
  <c r="B17" i="21"/>
  <c r="M19" i="22"/>
  <c r="C15" i="21"/>
  <c r="B15" i="21"/>
  <c r="F8" i="21"/>
  <c r="F3" i="22"/>
  <c r="N10" i="21"/>
  <c r="N14" i="21"/>
  <c r="F5" i="22"/>
  <c r="AL10" i="21"/>
  <c r="F7" i="22"/>
  <c r="BJ10" i="21"/>
  <c r="F9" i="22"/>
  <c r="CH10" i="21"/>
  <c r="F11" i="22"/>
  <c r="DF10" i="21"/>
  <c r="F13" i="22"/>
  <c r="ED10" i="21"/>
  <c r="M17" i="22"/>
  <c r="Z15" i="21"/>
  <c r="AX15" i="21"/>
  <c r="BV15" i="21"/>
  <c r="CT15" i="21"/>
  <c r="DR15" i="21"/>
  <c r="E9" i="22"/>
  <c r="D23" i="22"/>
  <c r="B9" i="22"/>
  <c r="E5" i="22"/>
  <c r="D19" i="22"/>
  <c r="B5" i="22"/>
  <c r="Q3" i="22"/>
  <c r="B3" i="22"/>
  <c r="E3" i="22"/>
  <c r="E4" i="22"/>
  <c r="D18" i="22"/>
  <c r="B4" i="22"/>
  <c r="Q4" i="22"/>
  <c r="B13" i="22"/>
  <c r="E13" i="22"/>
  <c r="D27" i="22"/>
  <c r="B27" i="22" s="1"/>
  <c r="E11" i="22"/>
  <c r="D25" i="22"/>
  <c r="B11" i="22"/>
  <c r="F14" i="21"/>
  <c r="B8" i="21"/>
  <c r="E14" i="22"/>
  <c r="D28" i="22"/>
  <c r="B14" i="22"/>
  <c r="B10" i="22"/>
  <c r="E10" i="22"/>
  <c r="D24" i="22"/>
  <c r="E8" i="22"/>
  <c r="D22" i="22"/>
  <c r="B8" i="22"/>
  <c r="B6" i="22"/>
  <c r="E6" i="22"/>
  <c r="D20" i="22"/>
  <c r="AB39" i="21"/>
  <c r="AA32" i="21"/>
  <c r="AO8" i="21"/>
  <c r="AO14" i="21"/>
  <c r="AO30" i="21"/>
  <c r="Z8" i="21"/>
  <c r="Z14" i="21"/>
  <c r="AA14" i="21"/>
  <c r="AA30" i="21"/>
  <c r="Y18" i="22"/>
  <c r="L30" i="21"/>
  <c r="Y19" i="22"/>
  <c r="U18" i="22"/>
  <c r="H30" i="21"/>
  <c r="U19" i="22"/>
  <c r="C30" i="21"/>
  <c r="E7" i="22"/>
  <c r="D21" i="22"/>
  <c r="B7" i="22"/>
  <c r="E12" i="22"/>
  <c r="D26" i="22"/>
  <c r="B12" i="22"/>
  <c r="Q18" i="22"/>
  <c r="D30" i="21"/>
  <c r="Q19" i="22"/>
  <c r="W18" i="22"/>
  <c r="J30" i="21"/>
  <c r="W19" i="22"/>
  <c r="B14" i="21"/>
  <c r="AM32" i="21"/>
  <c r="BA8" i="21"/>
  <c r="BA14" i="21"/>
  <c r="BA30" i="21"/>
  <c r="P19" i="22"/>
  <c r="Z30" i="21"/>
  <c r="AA33" i="21"/>
  <c r="AA34" i="21"/>
  <c r="AM8" i="21"/>
  <c r="S18" i="22"/>
  <c r="AA18" i="22" s="1"/>
  <c r="F30" i="21"/>
  <c r="S19" i="22"/>
  <c r="E15" i="22"/>
  <c r="D17" i="22"/>
  <c r="D29" i="22"/>
  <c r="B17" i="22"/>
  <c r="AA19" i="22"/>
  <c r="AL8" i="21"/>
  <c r="AL14" i="21"/>
  <c r="AM14" i="21"/>
  <c r="AM30" i="21"/>
  <c r="B30" i="21"/>
  <c r="AY32" i="21"/>
  <c r="BM8" i="21"/>
  <c r="BM14" i="21"/>
  <c r="BM30" i="21"/>
  <c r="BK32" i="21"/>
  <c r="BY8" i="21"/>
  <c r="BY14" i="21"/>
  <c r="BY30" i="21"/>
  <c r="AM33" i="21"/>
  <c r="AM34" i="21"/>
  <c r="AL30" i="21"/>
  <c r="AY8" i="21"/>
  <c r="BW32" i="21"/>
  <c r="CK8" i="21"/>
  <c r="CK14" i="21"/>
  <c r="CK30" i="21"/>
  <c r="AX8" i="21"/>
  <c r="AX14" i="21"/>
  <c r="AY14" i="21"/>
  <c r="AY30" i="21"/>
  <c r="BK8" i="21"/>
  <c r="AX30" i="21"/>
  <c r="AY33" i="21"/>
  <c r="AY34" i="21"/>
  <c r="CI32" i="21"/>
  <c r="CW8" i="21"/>
  <c r="CW14" i="21"/>
  <c r="CW30" i="21"/>
  <c r="CU32" i="21"/>
  <c r="DI8" i="21"/>
  <c r="DI14" i="21"/>
  <c r="DI30" i="21"/>
  <c r="BJ8" i="21"/>
  <c r="BJ14" i="21"/>
  <c r="BK14" i="21"/>
  <c r="BK30" i="21"/>
  <c r="DG32" i="21"/>
  <c r="DU8" i="21"/>
  <c r="DU14" i="21"/>
  <c r="DU30" i="21"/>
  <c r="BK33" i="21"/>
  <c r="BK34" i="21"/>
  <c r="BJ30" i="21"/>
  <c r="BW8" i="21"/>
  <c r="BV8" i="21"/>
  <c r="BV14" i="21"/>
  <c r="BW14" i="21"/>
  <c r="BW30" i="21"/>
  <c r="EG8" i="21"/>
  <c r="EG14" i="21"/>
  <c r="EG30" i="21"/>
  <c r="DS32" i="21"/>
  <c r="EE32" i="21"/>
  <c r="ES8" i="21"/>
  <c r="ES14" i="21"/>
  <c r="ES30" i="21"/>
  <c r="EQ32" i="21"/>
  <c r="BW33" i="21"/>
  <c r="BW34" i="21"/>
  <c r="BV30" i="21"/>
  <c r="CI8" i="21"/>
  <c r="CH8" i="21"/>
  <c r="CH14" i="21"/>
  <c r="CI14" i="21"/>
  <c r="CI30" i="21"/>
  <c r="CH30" i="21"/>
  <c r="CU8" i="21"/>
  <c r="CI33" i="21"/>
  <c r="CI34" i="21"/>
  <c r="CT8" i="21"/>
  <c r="CT14" i="21"/>
  <c r="CU14" i="21"/>
  <c r="CU30" i="21"/>
  <c r="CU33" i="21"/>
  <c r="CU34" i="21"/>
  <c r="DG8" i="21"/>
  <c r="CT30" i="21"/>
  <c r="DF8" i="21"/>
  <c r="DF14" i="21"/>
  <c r="DG14" i="21"/>
  <c r="DG30" i="21"/>
  <c r="DS8" i="21"/>
  <c r="DG33" i="21"/>
  <c r="DG34" i="21"/>
  <c r="DF30" i="21"/>
  <c r="DR8" i="21"/>
  <c r="DR14" i="21"/>
  <c r="DS14" i="21"/>
  <c r="DS30" i="21"/>
  <c r="EE8" i="21"/>
  <c r="DS33" i="21"/>
  <c r="DS34" i="21"/>
  <c r="DR30" i="21"/>
  <c r="EE14" i="21"/>
  <c r="EE30" i="21"/>
  <c r="ED8" i="21"/>
  <c r="ED14" i="21"/>
  <c r="EE33" i="21"/>
  <c r="EE34" i="21"/>
  <c r="EQ8" i="21"/>
  <c r="ED30" i="21"/>
  <c r="EP8" i="21"/>
  <c r="EP14" i="21"/>
  <c r="EQ14" i="21"/>
  <c r="EQ30" i="21"/>
  <c r="EP30" i="21"/>
  <c r="EQ33" i="21"/>
  <c r="EQ34" i="21"/>
  <c r="B19" i="22"/>
  <c r="B24" i="22"/>
  <c r="C18" i="22"/>
  <c r="D15" i="22"/>
  <c r="B21" i="22"/>
  <c r="B26" i="22"/>
  <c r="B20" i="22"/>
  <c r="B23" i="22"/>
  <c r="B28" i="22"/>
  <c r="B22" i="22"/>
  <c r="B25" i="22"/>
  <c r="C29" i="22"/>
  <c r="B29" i="22"/>
  <c r="B18" i="22"/>
  <c r="F15" i="22"/>
  <c r="P15" i="22"/>
  <c r="B15" i="22" l="1"/>
  <c r="C11" i="22" l="1"/>
  <c r="C10" i="22"/>
  <c r="C8" i="22"/>
  <c r="C3" i="22"/>
  <c r="C6" i="22"/>
  <c r="C7" i="22"/>
  <c r="C12" i="22"/>
  <c r="C4" i="22"/>
  <c r="C14" i="22"/>
  <c r="C9" i="22"/>
  <c r="C13" i="22"/>
  <c r="C5" i="22"/>
  <c r="C15" i="22" l="1"/>
</calcChain>
</file>

<file path=xl/sharedStrings.xml><?xml version="1.0" encoding="utf-8"?>
<sst xmlns="http://schemas.openxmlformats.org/spreadsheetml/2006/main" count="329" uniqueCount="93">
  <si>
    <t>MES</t>
  </si>
  <si>
    <t>TOTAL INGRESOS</t>
  </si>
  <si>
    <t>% DEL TOTAL</t>
  </si>
  <si>
    <t>DESVIO</t>
  </si>
  <si>
    <t>PROG. COM. DE REHABILITACION</t>
  </si>
  <si>
    <t>Cárceles E.U.</t>
  </si>
  <si>
    <t>Hogares Adaptación Social</t>
  </si>
  <si>
    <t>Pase Extendido</t>
  </si>
  <si>
    <t>Com. Des. Integral</t>
  </si>
  <si>
    <t>Centros Cristianos</t>
  </si>
  <si>
    <t>Traslado Interagencial</t>
  </si>
  <si>
    <t>Ley 25 (Condición de Salud)</t>
  </si>
  <si>
    <t>Supervisión Electrónica</t>
  </si>
  <si>
    <t>PIRCO</t>
  </si>
  <si>
    <t>Libertad para Trabajar</t>
  </si>
  <si>
    <t>Pase Extendido con Monitoreo Electrónico</t>
  </si>
  <si>
    <t>ingresada</t>
  </si>
  <si>
    <t>JUL</t>
  </si>
  <si>
    <t>Cárceles EE.UU.</t>
  </si>
  <si>
    <t>Pirco</t>
  </si>
  <si>
    <t>Pase Extendido Especial</t>
  </si>
  <si>
    <t>AGO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</si>
  <si>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</si>
  <si>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</si>
  <si>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</si>
  <si>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</si>
  <si>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</si>
  <si>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</si>
  <si>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</si>
  <si>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</si>
  <si>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</si>
  <si>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</si>
  <si>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TOTAL</t>
  </si>
  <si>
    <t>Egresos</t>
  </si>
  <si>
    <t xml:space="preserve">    Cumplido</t>
  </si>
  <si>
    <t>ACTIVO DURANTE EL AÑO</t>
  </si>
  <si>
    <t xml:space="preserve">    Libertad Bajo Palabra</t>
  </si>
  <si>
    <t>TOTAL A FIN DE AÑO</t>
  </si>
  <si>
    <t xml:space="preserve">    Traslado a Otra Institución</t>
  </si>
  <si>
    <t xml:space="preserve">    Orden Tribunal</t>
  </si>
  <si>
    <t xml:space="preserve">    Reing.(Viol. Cond. y Otros)</t>
  </si>
  <si>
    <t xml:space="preserve">    Abandono (de Hogar o no se reportaron) </t>
  </si>
  <si>
    <t xml:space="preserve">    Muertes</t>
  </si>
  <si>
    <t xml:space="preserve">    Pases Extendidos</t>
  </si>
  <si>
    <t xml:space="preserve">    Supervisión Electrónica</t>
  </si>
  <si>
    <t xml:space="preserve">    Reingreso Voluntario</t>
  </si>
  <si>
    <t xml:space="preserve">    Otros</t>
  </si>
  <si>
    <t>Ingresos</t>
  </si>
  <si>
    <t>Nuevos</t>
  </si>
  <si>
    <t>Traslado</t>
  </si>
  <si>
    <t>Reingreso/ Otros</t>
  </si>
  <si>
    <t>INFORME DE MOVIMIENTO DE POBLACION CORRECCIONAL</t>
  </si>
  <si>
    <t>EN ALTERNATIVAS DE CONFINAMIENTO</t>
  </si>
  <si>
    <t>JULIO DE 2009 A JUNIO DE 2010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</si>
  <si>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</si>
  <si>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</si>
  <si>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</si>
  <si>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</si>
  <si>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</si>
  <si>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</si>
  <si>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</si>
  <si>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</si>
  <si>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</si>
  <si>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</si>
  <si>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</si>
  <si>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</si>
  <si>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Ley 25/27 (Condición de Salud)</t>
  </si>
  <si>
    <t>Arrastre Año Anterior</t>
  </si>
  <si>
    <t>Casos Re-educados</t>
  </si>
  <si>
    <t xml:space="preserve"> </t>
  </si>
  <si>
    <t>Total Activos Durante el Año</t>
  </si>
  <si>
    <t xml:space="preserve">     a. Comisión Nuevo Delito</t>
  </si>
  <si>
    <t xml:space="preserve">     b.  Violación a Condiciones</t>
  </si>
  <si>
    <t xml:space="preserve">    Finalizó Tratamiento</t>
  </si>
  <si>
    <t xml:space="preserve">   Fugas o Abandonos en Programa de Desvío</t>
  </si>
  <si>
    <t>Total al Finalizar el Año</t>
  </si>
  <si>
    <t>Libertad para Trabajar comenzo a preparar informe Julio 2007</t>
  </si>
  <si>
    <t>se cuadra ya que pasaron al prog. de desvio;</t>
  </si>
  <si>
    <t xml:space="preserve">  </t>
  </si>
  <si>
    <t>cerro</t>
  </si>
  <si>
    <t xml:space="preserve">   </t>
  </si>
  <si>
    <t>Comenzo Pase Ext. con Monitoreo Elect. en agosto 2009.</t>
  </si>
  <si>
    <t>Comenzo PIRCO en Jul.07</t>
  </si>
  <si>
    <t>Supervisión Electrónica y PIRCO pasaron al Programa de Desvio en Jul/09.</t>
  </si>
  <si>
    <t>PROGRAMAS</t>
  </si>
  <si>
    <t>COMUNIDAD</t>
  </si>
  <si>
    <t>PASE EXTENDIDO HAY UNA DIFERENCA CON EL ARRASTRE DEL AÑO ANTERIOR.</t>
  </si>
  <si>
    <t>YA ESTAN EN EL INFORME REGULAR DE FUGAS</t>
  </si>
  <si>
    <t>REEDUCADO = Ex-adicto que ha recibido tratamiento en la Comunidad de crecimiento y reeducación</t>
  </si>
  <si>
    <t xml:space="preserve">del carácter en Hogar CREA, Inc. y ha superado las distintas etapas del Programa </t>
  </si>
  <si>
    <t>cambiando hábitos, actiltudes y costumbres que han modificodo su carácter permitiendole</t>
  </si>
  <si>
    <t>reintegrarse a su comunidad como un ser humano responsable, productivo y útil a la sociedad.</t>
  </si>
  <si>
    <t>………………………………………………………………………………….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</si>
</sst>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??/100"/>
    <numFmt numFmtId="165" formatCode="#\ ?/4"/>
  </numFmts>
  <fonts count="19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7"/>
      <name val="MS Sans Serif"/>
      <family val="2"/>
    </font>
    <font>
      <sz val="10"/>
      <name val="Times New Roman"/>
      <family val="1"/>
    </font>
    <font>
      <b/>
      <i/>
      <sz val="10"/>
      <name val="Times New Roman"/>
      <family val="1"/>
    </font>
    <font>
      <b/>
      <i/>
      <sz val="9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7"/>
      <name val="Times New Roman"/>
      <family val="1"/>
    </font>
    <font>
      <b/>
      <sz val="10"/>
      <name val="Times New Roman"/>
      <family val="1"/>
    </font>
    <font>
      <b/>
      <sz val="10"/>
      <name val="MS Sans Serif"/>
      <family val="2"/>
    </font>
    <font>
      <sz val="6"/>
      <name val="MS Sans Serif"/>
      <family val="2"/>
    </font>
    <font>
      <b/>
      <sz val="8"/>
      <name val="Times New Roman"/>
      <family val="1"/>
    </font>
    <font>
      <sz val="8.5"/>
      <name val="MS Sans Serif"/>
      <family val="2"/>
    </font>
    <font>
      <b/>
      <sz val="8.5"/>
      <name val="MS Sans Serif"/>
      <family val="2"/>
    </font>
    <font>
      <sz val="8"/>
      <name val="Arial"/>
      <family val="2"/>
    </font>
    <font>
      <b/>
      <i/>
      <sz val="10"/>
      <name val="MS Sans Serif"/>
      <family val="2"/>
    </font>
    <font>
      <b/>
      <sz val="7"/>
      <name val="MS Sans Serif"/>
      <family val="2"/>
    </font>
  </fonts>
  <fills count="9">
    <fill>
      <patternFill patternType="none"/>
    </fill>
    <fill>
      <patternFill patternType="gray125"/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Continuous"/>
    </xf>
    <xf numFmtId="0" fontId="0" fillId="0" borderId="2" xfId="0" applyBorder="1"/>
    <xf numFmtId="0" fontId="0" fillId="0" borderId="0" xfId="0" applyBorder="1"/>
    <xf numFmtId="10" fontId="0" fillId="0" borderId="0" xfId="0" applyNumberFormat="1"/>
    <xf numFmtId="38" fontId="0" fillId="0" borderId="0" xfId="0" applyNumberFormat="1"/>
    <xf numFmtId="0" fontId="0" fillId="0" borderId="3" xfId="0" applyBorder="1"/>
    <xf numFmtId="1" fontId="0" fillId="0" borderId="0" xfId="0" applyNumberFormat="1"/>
    <xf numFmtId="38" fontId="0" fillId="0" borderId="0" xfId="0" applyNumberFormat="1" applyBorder="1"/>
    <xf numFmtId="0" fontId="3" fillId="0" borderId="0" xfId="0" applyFont="1"/>
    <xf numFmtId="0" fontId="4" fillId="0" borderId="0" xfId="0" applyFont="1" applyAlignment="1">
      <alignment horizontal="centerContinuous" wrapText="1"/>
    </xf>
    <xf numFmtId="0" fontId="0" fillId="0" borderId="0" xfId="0" applyBorder="1" applyAlignment="1">
      <alignment textRotation="90"/>
    </xf>
    <xf numFmtId="0" fontId="9" fillId="0" borderId="0" xfId="0" applyFont="1" applyBorder="1"/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5" xfId="0" applyFont="1" applyBorder="1" applyAlignment="1">
      <alignment textRotation="90" wrapText="1"/>
    </xf>
    <xf numFmtId="0" fontId="7" fillId="0" borderId="6" xfId="0" applyFont="1" applyBorder="1" applyAlignment="1">
      <alignment wrapText="1"/>
    </xf>
    <xf numFmtId="38" fontId="7" fillId="0" borderId="7" xfId="2" applyFont="1" applyBorder="1" applyAlignment="1">
      <alignment wrapText="1"/>
    </xf>
    <xf numFmtId="0" fontId="4" fillId="0" borderId="8" xfId="0" applyFont="1" applyBorder="1" applyAlignment="1">
      <alignment wrapText="1"/>
    </xf>
    <xf numFmtId="3" fontId="4" fillId="0" borderId="9" xfId="2" applyNumberFormat="1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7" fillId="0" borderId="11" xfId="0" applyFont="1" applyBorder="1" applyAlignment="1">
      <alignment textRotation="90" wrapText="1"/>
    </xf>
    <xf numFmtId="0" fontId="4" fillId="0" borderId="12" xfId="0" applyFont="1" applyBorder="1" applyAlignment="1">
      <alignment wrapText="1"/>
    </xf>
    <xf numFmtId="3" fontId="4" fillId="0" borderId="13" xfId="2" applyNumberFormat="1" applyFont="1" applyBorder="1" applyAlignment="1">
      <alignment wrapText="1"/>
    </xf>
    <xf numFmtId="3" fontId="4" fillId="0" borderId="9" xfId="0" applyNumberFormat="1" applyFont="1" applyBorder="1" applyAlignment="1">
      <alignment wrapText="1"/>
    </xf>
    <xf numFmtId="0" fontId="4" fillId="0" borderId="10" xfId="0" applyFont="1" applyBorder="1" applyAlignment="1">
      <alignment horizontal="left" wrapText="1"/>
    </xf>
    <xf numFmtId="3" fontId="0" fillId="0" borderId="0" xfId="0" applyNumberFormat="1"/>
    <xf numFmtId="0" fontId="7" fillId="0" borderId="14" xfId="0" applyFont="1" applyBorder="1" applyAlignment="1">
      <alignment textRotation="90" wrapText="1"/>
    </xf>
    <xf numFmtId="3" fontId="4" fillId="0" borderId="15" xfId="2" applyNumberFormat="1" applyFont="1" applyBorder="1" applyAlignment="1">
      <alignment wrapText="1"/>
    </xf>
    <xf numFmtId="0" fontId="7" fillId="0" borderId="16" xfId="0" applyFont="1" applyBorder="1" applyAlignment="1">
      <alignment textRotation="90" wrapText="1"/>
    </xf>
    <xf numFmtId="0" fontId="4" fillId="0" borderId="10" xfId="0" applyFont="1" applyBorder="1" applyAlignment="1">
      <alignment horizontal="justify" wrapText="1"/>
    </xf>
    <xf numFmtId="0" fontId="7" fillId="0" borderId="17" xfId="0" applyFont="1" applyBorder="1" applyAlignment="1">
      <alignment textRotation="90" wrapText="1"/>
    </xf>
    <xf numFmtId="0" fontId="7" fillId="0" borderId="18" xfId="0" applyFont="1" applyBorder="1" applyAlignment="1">
      <alignment textRotation="90" wrapText="1"/>
    </xf>
    <xf numFmtId="0" fontId="7" fillId="0" borderId="19" xfId="0" applyFont="1" applyBorder="1" applyAlignment="1">
      <alignment textRotation="90" wrapText="1"/>
    </xf>
    <xf numFmtId="0" fontId="7" fillId="0" borderId="13" xfId="0" applyFont="1" applyBorder="1" applyAlignment="1">
      <alignment textRotation="90" wrapText="1"/>
    </xf>
    <xf numFmtId="0" fontId="0" fillId="0" borderId="0" xfId="0" applyAlignment="1">
      <alignment horizontal="centerContinuous"/>
    </xf>
    <xf numFmtId="0" fontId="0" fillId="0" borderId="12" xfId="0" applyBorder="1" applyAlignment="1">
      <alignment horizontal="centerContinuous"/>
    </xf>
    <xf numFmtId="3" fontId="0" fillId="0" borderId="0" xfId="0" applyNumberFormat="1" applyBorder="1"/>
    <xf numFmtId="3" fontId="0" fillId="0" borderId="0" xfId="0" applyNumberFormat="1" applyBorder="1" applyAlignment="1">
      <alignment textRotation="90"/>
    </xf>
    <xf numFmtId="3" fontId="0" fillId="0" borderId="7" xfId="0" applyNumberFormat="1" applyBorder="1"/>
    <xf numFmtId="0" fontId="12" fillId="0" borderId="0" xfId="0" applyFont="1"/>
    <xf numFmtId="2" fontId="0" fillId="0" borderId="0" xfId="0" applyNumberFormat="1"/>
    <xf numFmtId="3" fontId="4" fillId="0" borderId="0" xfId="2" applyNumberFormat="1" applyFont="1" applyFill="1" applyBorder="1" applyAlignment="1">
      <alignment wrapText="1"/>
    </xf>
    <xf numFmtId="3" fontId="4" fillId="0" borderId="20" xfId="0" applyNumberFormat="1" applyFont="1" applyBorder="1" applyAlignment="1">
      <alignment wrapText="1"/>
    </xf>
    <xf numFmtId="3" fontId="0" fillId="0" borderId="21" xfId="0" applyNumberFormat="1" applyBorder="1"/>
    <xf numFmtId="0" fontId="13" fillId="0" borderId="8" xfId="0" applyFont="1" applyBorder="1" applyAlignment="1">
      <alignment wrapText="1"/>
    </xf>
    <xf numFmtId="38" fontId="0" fillId="0" borderId="0" xfId="1" applyNumberFormat="1" applyFont="1"/>
    <xf numFmtId="0" fontId="0" fillId="0" borderId="0" xfId="0" applyAlignment="1">
      <alignment horizontal="left"/>
    </xf>
    <xf numFmtId="0" fontId="14" fillId="0" borderId="0" xfId="0" applyFont="1"/>
    <xf numFmtId="0" fontId="4" fillId="0" borderId="22" xfId="0" applyFont="1" applyBorder="1" applyAlignment="1">
      <alignment wrapText="1"/>
    </xf>
    <xf numFmtId="3" fontId="4" fillId="0" borderId="23" xfId="2" applyNumberFormat="1" applyFont="1" applyBorder="1" applyAlignment="1">
      <alignment wrapText="1"/>
    </xf>
    <xf numFmtId="3" fontId="4" fillId="0" borderId="24" xfId="2" applyNumberFormat="1" applyFont="1" applyBorder="1" applyAlignment="1">
      <alignment wrapText="1"/>
    </xf>
    <xf numFmtId="0" fontId="8" fillId="2" borderId="7" xfId="0" applyFont="1" applyFill="1" applyBorder="1" applyAlignment="1">
      <alignment textRotation="90" wrapText="1"/>
    </xf>
    <xf numFmtId="3" fontId="0" fillId="0" borderId="25" xfId="0" applyNumberFormat="1" applyBorder="1"/>
    <xf numFmtId="0" fontId="11" fillId="0" borderId="1" xfId="0" applyFont="1" applyBorder="1"/>
    <xf numFmtId="3" fontId="4" fillId="0" borderId="0" xfId="0" applyNumberFormat="1" applyFont="1" applyAlignment="1">
      <alignment horizontal="centerContinuous" wrapText="1"/>
    </xf>
    <xf numFmtId="0" fontId="0" fillId="0" borderId="26" xfId="0" applyBorder="1"/>
    <xf numFmtId="0" fontId="0" fillId="0" borderId="0" xfId="0" applyFill="1" applyBorder="1"/>
    <xf numFmtId="3" fontId="0" fillId="0" borderId="0" xfId="0" applyNumberFormat="1" applyFill="1" applyBorder="1"/>
    <xf numFmtId="0" fontId="11" fillId="0" borderId="12" xfId="0" applyFont="1" applyBorder="1"/>
    <xf numFmtId="3" fontId="4" fillId="0" borderId="13" xfId="2" applyNumberFormat="1" applyFont="1" applyFill="1" applyBorder="1" applyAlignment="1">
      <alignment wrapText="1"/>
    </xf>
    <xf numFmtId="0" fontId="0" fillId="0" borderId="16" xfId="0" applyBorder="1"/>
    <xf numFmtId="0" fontId="0" fillId="0" borderId="11" xfId="0" applyBorder="1"/>
    <xf numFmtId="0" fontId="0" fillId="0" borderId="27" xfId="0" applyBorder="1"/>
    <xf numFmtId="0" fontId="0" fillId="0" borderId="28" xfId="0" applyBorder="1"/>
    <xf numFmtId="3" fontId="0" fillId="0" borderId="15" xfId="0" applyNumberFormat="1" applyBorder="1"/>
    <xf numFmtId="0" fontId="11" fillId="0" borderId="12" xfId="0" applyFont="1" applyBorder="1" applyAlignment="1">
      <alignment horizontal="centerContinuous" wrapText="1"/>
    </xf>
    <xf numFmtId="0" fontId="0" fillId="0" borderId="1" xfId="0" applyBorder="1" applyAlignment="1">
      <alignment horizontal="centerContinuous" wrapText="1"/>
    </xf>
    <xf numFmtId="0" fontId="11" fillId="0" borderId="29" xfId="0" applyFont="1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11" fillId="0" borderId="12" xfId="0" applyFont="1" applyBorder="1" applyAlignment="1"/>
    <xf numFmtId="3" fontId="10" fillId="0" borderId="13" xfId="2" applyNumberFormat="1" applyFont="1" applyBorder="1" applyAlignment="1">
      <alignment wrapText="1"/>
    </xf>
    <xf numFmtId="3" fontId="0" fillId="0" borderId="9" xfId="0" applyNumberFormat="1" applyBorder="1"/>
    <xf numFmtId="3" fontId="0" fillId="0" borderId="30" xfId="0" applyNumberFormat="1" applyBorder="1"/>
    <xf numFmtId="3" fontId="0" fillId="0" borderId="20" xfId="0" applyNumberFormat="1" applyBorder="1"/>
    <xf numFmtId="3" fontId="0" fillId="0" borderId="31" xfId="0" applyNumberFormat="1" applyBorder="1"/>
    <xf numFmtId="3" fontId="0" fillId="0" borderId="13" xfId="0" applyNumberForma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3" xfId="0" applyNumberFormat="1" applyBorder="1"/>
    <xf numFmtId="3" fontId="0" fillId="0" borderId="26" xfId="0" applyNumberFormat="1" applyBorder="1"/>
    <xf numFmtId="3" fontId="11" fillId="0" borderId="21" xfId="0" applyNumberFormat="1" applyFont="1" applyBorder="1"/>
    <xf numFmtId="0" fontId="0" fillId="0" borderId="0" xfId="0" applyNumberFormat="1" applyBorder="1" applyAlignment="1">
      <alignment textRotation="90"/>
    </xf>
    <xf numFmtId="0" fontId="15" fillId="0" borderId="0" xfId="0" applyFont="1" applyFill="1" applyBorder="1"/>
    <xf numFmtId="0" fontId="11" fillId="0" borderId="0" xfId="0" applyFont="1"/>
    <xf numFmtId="3" fontId="11" fillId="0" borderId="0" xfId="0" applyNumberFormat="1" applyFont="1"/>
    <xf numFmtId="0" fontId="15" fillId="0" borderId="0" xfId="0" applyFont="1"/>
    <xf numFmtId="3" fontId="0" fillId="0" borderId="13" xfId="0" applyNumberFormat="1" applyFill="1" applyBorder="1"/>
    <xf numFmtId="38" fontId="16" fillId="0" borderId="0" xfId="1" applyNumberFormat="1" applyFont="1"/>
    <xf numFmtId="0" fontId="11" fillId="0" borderId="1" xfId="0" applyFont="1" applyBorder="1" applyAlignment="1">
      <alignment horizontal="left"/>
    </xf>
    <xf numFmtId="0" fontId="7" fillId="3" borderId="17" xfId="0" applyFont="1" applyFill="1" applyBorder="1" applyAlignment="1">
      <alignment textRotation="90" wrapText="1"/>
    </xf>
    <xf numFmtId="3" fontId="0" fillId="4" borderId="0" xfId="0" applyNumberFormat="1" applyFill="1"/>
    <xf numFmtId="0" fontId="0" fillId="0" borderId="0" xfId="0" applyFill="1"/>
    <xf numFmtId="0" fontId="8" fillId="2" borderId="16" xfId="0" applyFont="1" applyFill="1" applyBorder="1" applyAlignment="1">
      <alignment textRotation="90" wrapText="1"/>
    </xf>
    <xf numFmtId="3" fontId="7" fillId="0" borderId="10" xfId="0" applyNumberFormat="1" applyFont="1" applyBorder="1" applyAlignment="1">
      <alignment wrapText="1"/>
    </xf>
    <xf numFmtId="0" fontId="0" fillId="0" borderId="0" xfId="0" applyNumberFormat="1"/>
    <xf numFmtId="164" fontId="0" fillId="0" borderId="0" xfId="0" applyNumberFormat="1"/>
    <xf numFmtId="0" fontId="4" fillId="0" borderId="5" xfId="0" applyFont="1" applyBorder="1" applyAlignment="1">
      <alignment wrapText="1"/>
    </xf>
    <xf numFmtId="0" fontId="0" fillId="0" borderId="29" xfId="0" applyBorder="1"/>
    <xf numFmtId="0" fontId="11" fillId="0" borderId="1" xfId="0" applyFont="1" applyBorder="1" applyAlignment="1">
      <alignment horizontal="centerContinuous" wrapText="1"/>
    </xf>
    <xf numFmtId="0" fontId="7" fillId="0" borderId="2" xfId="0" applyFont="1" applyBorder="1" applyAlignment="1">
      <alignment textRotation="90"/>
    </xf>
    <xf numFmtId="0" fontId="8" fillId="0" borderId="5" xfId="0" applyFont="1" applyBorder="1" applyAlignment="1">
      <alignment textRotation="90" wrapText="1"/>
    </xf>
    <xf numFmtId="165" fontId="7" fillId="0" borderId="17" xfId="0" applyNumberFormat="1" applyFont="1" applyBorder="1" applyAlignment="1">
      <alignment textRotation="90" wrapText="1"/>
    </xf>
    <xf numFmtId="0" fontId="7" fillId="0" borderId="17" xfId="0" applyFont="1" applyFill="1" applyBorder="1" applyAlignment="1">
      <alignment textRotation="90" wrapText="1"/>
    </xf>
    <xf numFmtId="0" fontId="7" fillId="0" borderId="1" xfId="0" applyFont="1" applyBorder="1" applyAlignment="1">
      <alignment textRotation="90" wrapText="1"/>
    </xf>
    <xf numFmtId="38" fontId="4" fillId="0" borderId="34" xfId="2" applyFont="1" applyBorder="1"/>
    <xf numFmtId="0" fontId="0" fillId="0" borderId="7" xfId="0" applyBorder="1"/>
    <xf numFmtId="0" fontId="0" fillId="0" borderId="35" xfId="0" applyBorder="1"/>
    <xf numFmtId="0" fontId="0" fillId="0" borderId="11" xfId="0" applyFill="1" applyBorder="1"/>
    <xf numFmtId="0" fontId="0" fillId="0" borderId="3" xfId="0" applyFill="1" applyBorder="1"/>
    <xf numFmtId="3" fontId="4" fillId="0" borderId="36" xfId="2" applyNumberFormat="1" applyFont="1" applyBorder="1" applyAlignment="1">
      <alignment wrapText="1"/>
    </xf>
    <xf numFmtId="3" fontId="0" fillId="0" borderId="35" xfId="0" applyNumberFormat="1" applyBorder="1"/>
    <xf numFmtId="3" fontId="0" fillId="0" borderId="9" xfId="0" applyNumberFormat="1" applyFill="1" applyBorder="1"/>
    <xf numFmtId="3" fontId="0" fillId="5" borderId="9" xfId="0" applyNumberFormat="1" applyFill="1" applyBorder="1"/>
    <xf numFmtId="3" fontId="4" fillId="0" borderId="37" xfId="2" applyNumberFormat="1" applyFont="1" applyBorder="1" applyAlignment="1">
      <alignment wrapText="1"/>
    </xf>
    <xf numFmtId="3" fontId="0" fillId="0" borderId="38" xfId="0" applyNumberFormat="1" applyBorder="1"/>
    <xf numFmtId="3" fontId="0" fillId="0" borderId="11" xfId="0" applyNumberFormat="1" applyBorder="1"/>
    <xf numFmtId="3" fontId="4" fillId="0" borderId="36" xfId="2" applyNumberFormat="1" applyFont="1" applyBorder="1" applyAlignment="1">
      <alignment horizontal="right" wrapText="1"/>
    </xf>
    <xf numFmtId="3" fontId="4" fillId="0" borderId="15" xfId="0" applyNumberFormat="1" applyFont="1" applyBorder="1" applyAlignment="1">
      <alignment wrapText="1"/>
    </xf>
    <xf numFmtId="3" fontId="4" fillId="0" borderId="36" xfId="0" applyNumberFormat="1" applyFont="1" applyBorder="1" applyAlignment="1">
      <alignment horizontal="right" wrapText="1"/>
    </xf>
    <xf numFmtId="3" fontId="0" fillId="0" borderId="32" xfId="0" applyNumberFormat="1" applyFill="1" applyBorder="1"/>
    <xf numFmtId="3" fontId="10" fillId="0" borderId="34" xfId="2" applyNumberFormat="1" applyFont="1" applyBorder="1" applyAlignment="1">
      <alignment horizontal="right" wrapText="1"/>
    </xf>
    <xf numFmtId="3" fontId="11" fillId="0" borderId="7" xfId="0" applyNumberFormat="1" applyFont="1" applyBorder="1"/>
    <xf numFmtId="3" fontId="10" fillId="0" borderId="37" xfId="2" applyNumberFormat="1" applyFont="1" applyBorder="1" applyAlignment="1">
      <alignment wrapText="1"/>
    </xf>
    <xf numFmtId="3" fontId="4" fillId="6" borderId="34" xfId="2" applyNumberFormat="1" applyFont="1" applyFill="1" applyBorder="1" applyAlignment="1">
      <alignment horizontal="right" wrapText="1"/>
    </xf>
    <xf numFmtId="3" fontId="4" fillId="0" borderId="34" xfId="2" applyNumberFormat="1" applyFont="1" applyBorder="1" applyAlignment="1">
      <alignment horizontal="right" wrapText="1"/>
    </xf>
    <xf numFmtId="3" fontId="0" fillId="7" borderId="7" xfId="0" applyNumberFormat="1" applyFill="1" applyBorder="1"/>
    <xf numFmtId="3" fontId="4" fillId="0" borderId="39" xfId="2" applyNumberFormat="1" applyFont="1" applyBorder="1" applyAlignment="1">
      <alignment horizontal="right" wrapText="1"/>
    </xf>
    <xf numFmtId="3" fontId="0" fillId="0" borderId="40" xfId="0" applyNumberFormat="1" applyBorder="1"/>
    <xf numFmtId="3" fontId="0" fillId="0" borderId="41" xfId="0" applyNumberFormat="1" applyBorder="1"/>
    <xf numFmtId="3" fontId="4" fillId="0" borderId="42" xfId="2" applyNumberFormat="1" applyFont="1" applyBorder="1" applyAlignment="1">
      <alignment horizontal="right" wrapText="1"/>
    </xf>
    <xf numFmtId="3" fontId="0" fillId="4" borderId="13" xfId="0" applyNumberFormat="1" applyFill="1" applyBorder="1"/>
    <xf numFmtId="3" fontId="0" fillId="4" borderId="32" xfId="0" applyNumberFormat="1" applyFill="1" applyBorder="1"/>
    <xf numFmtId="0" fontId="14" fillId="0" borderId="0" xfId="0" applyFont="1" applyFill="1" applyBorder="1"/>
    <xf numFmtId="0" fontId="0" fillId="5" borderId="0" xfId="0" applyFill="1" applyBorder="1"/>
    <xf numFmtId="0" fontId="14" fillId="0" borderId="0" xfId="0" applyFont="1" applyFill="1"/>
    <xf numFmtId="0" fontId="14" fillId="0" borderId="0" xfId="0" applyFont="1" applyBorder="1" applyAlignment="1"/>
    <xf numFmtId="3" fontId="0" fillId="8" borderId="0" xfId="0" applyNumberFormat="1" applyFill="1"/>
    <xf numFmtId="0" fontId="7" fillId="0" borderId="0" xfId="0" applyFont="1" applyBorder="1" applyAlignment="1">
      <alignment textRotation="90" wrapText="1"/>
    </xf>
    <xf numFmtId="1" fontId="0" fillId="0" borderId="0" xfId="0" applyNumberFormat="1" applyBorder="1"/>
    <xf numFmtId="3" fontId="17" fillId="0" borderId="0" xfId="0" applyNumberFormat="1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5" fillId="0" borderId="0" xfId="0" applyFont="1" applyAlignment="1">
      <alignment horizontal="centerContinuous" wrapText="1"/>
    </xf>
    <xf numFmtId="0" fontId="0" fillId="0" borderId="0" xfId="0" applyAlignment="1">
      <alignment horizontal="centerContinuous" wrapText="1"/>
    </xf>
    <xf numFmtId="0" fontId="17" fillId="0" borderId="0" xfId="0" applyFont="1" applyAlignment="1">
      <alignment horizontal="centerContinuous" wrapText="1"/>
    </xf>
    <xf numFmtId="0" fontId="6" fillId="0" borderId="0" xfId="0" applyFont="1" applyAlignment="1">
      <alignment horizontal="centerContinuous" wrapText="1"/>
    </xf>
    <xf numFmtId="0" fontId="4" fillId="0" borderId="43" xfId="0" applyFont="1" applyBorder="1" applyAlignment="1">
      <alignment wrapText="1"/>
    </xf>
    <xf numFmtId="0" fontId="0" fillId="0" borderId="12" xfId="0" applyBorder="1" applyAlignment="1">
      <alignment horizontal="centerContinuous" wrapText="1"/>
    </xf>
    <xf numFmtId="0" fontId="8" fillId="2" borderId="44" xfId="0" applyFont="1" applyFill="1" applyBorder="1" applyAlignment="1">
      <alignment textRotation="90" wrapText="1"/>
    </xf>
    <xf numFmtId="0" fontId="7" fillId="0" borderId="2" xfId="0" applyFont="1" applyBorder="1" applyAlignment="1">
      <alignment horizontal="justify" textRotation="90" wrapText="1"/>
    </xf>
    <xf numFmtId="0" fontId="8" fillId="0" borderId="17" xfId="0" applyFont="1" applyBorder="1" applyAlignment="1">
      <alignment textRotation="90" wrapText="1"/>
    </xf>
    <xf numFmtId="0" fontId="7" fillId="0" borderId="45" xfId="0" applyFont="1" applyBorder="1" applyAlignment="1">
      <alignment horizontal="justify" textRotation="90" wrapText="1"/>
    </xf>
    <xf numFmtId="0" fontId="7" fillId="0" borderId="1" xfId="0" applyFont="1" applyBorder="1" applyAlignment="1">
      <alignment horizontal="justify" textRotation="90" wrapText="1"/>
    </xf>
    <xf numFmtId="0" fontId="8" fillId="2" borderId="46" xfId="0" applyFont="1" applyFill="1" applyBorder="1" applyAlignment="1">
      <alignment textRotation="90" wrapText="1"/>
    </xf>
    <xf numFmtId="0" fontId="7" fillId="0" borderId="47" xfId="0" applyFont="1" applyBorder="1" applyAlignment="1">
      <alignment textRotation="90" wrapText="1"/>
    </xf>
    <xf numFmtId="38" fontId="7" fillId="2" borderId="48" xfId="2" applyFont="1" applyFill="1" applyBorder="1" applyAlignment="1">
      <alignment wrapText="1"/>
    </xf>
    <xf numFmtId="38" fontId="7" fillId="0" borderId="21" xfId="2" applyFont="1" applyBorder="1" applyAlignment="1">
      <alignment wrapText="1"/>
    </xf>
    <xf numFmtId="38" fontId="4" fillId="0" borderId="49" xfId="2" applyFont="1" applyBorder="1"/>
    <xf numFmtId="0" fontId="0" fillId="0" borderId="33" xfId="0" applyBorder="1"/>
    <xf numFmtId="0" fontId="0" fillId="0" borderId="50" xfId="0" applyBorder="1"/>
    <xf numFmtId="3" fontId="10" fillId="2" borderId="51" xfId="2" applyNumberFormat="1" applyFont="1" applyFill="1" applyBorder="1" applyAlignment="1">
      <alignment wrapText="1"/>
    </xf>
    <xf numFmtId="3" fontId="4" fillId="0" borderId="30" xfId="2" applyNumberFormat="1" applyFont="1" applyBorder="1" applyAlignment="1">
      <alignment wrapText="1"/>
    </xf>
    <xf numFmtId="3" fontId="0" fillId="0" borderId="51" xfId="0" applyNumberFormat="1" applyBorder="1"/>
    <xf numFmtId="3" fontId="0" fillId="7" borderId="9" xfId="0" applyNumberFormat="1" applyFill="1" applyBorder="1"/>
    <xf numFmtId="3" fontId="0" fillId="0" borderId="52" xfId="0" applyNumberFormat="1" applyBorder="1"/>
    <xf numFmtId="3" fontId="4" fillId="2" borderId="51" xfId="2" applyNumberFormat="1" applyFont="1" applyFill="1" applyBorder="1" applyAlignment="1">
      <alignment wrapText="1"/>
    </xf>
    <xf numFmtId="3" fontId="4" fillId="0" borderId="31" xfId="2" applyNumberFormat="1" applyFont="1" applyBorder="1" applyAlignment="1">
      <alignment wrapText="1"/>
    </xf>
    <xf numFmtId="3" fontId="0" fillId="0" borderId="53" xfId="0" applyNumberFormat="1" applyBorder="1"/>
    <xf numFmtId="3" fontId="0" fillId="0" borderId="36" xfId="0" applyNumberFormat="1" applyBorder="1"/>
    <xf numFmtId="3" fontId="4" fillId="0" borderId="52" xfId="2" applyNumberFormat="1" applyFont="1" applyBorder="1" applyAlignment="1">
      <alignment wrapText="1"/>
    </xf>
    <xf numFmtId="3" fontId="4" fillId="2" borderId="54" xfId="2" applyNumberFormat="1" applyFont="1" applyFill="1" applyBorder="1" applyAlignment="1">
      <alignment wrapText="1"/>
    </xf>
    <xf numFmtId="3" fontId="0" fillId="0" borderId="55" xfId="0" applyNumberFormat="1" applyBorder="1"/>
    <xf numFmtId="3" fontId="0" fillId="0" borderId="37" xfId="0" applyNumberFormat="1" applyBorder="1"/>
    <xf numFmtId="3" fontId="4" fillId="2" borderId="48" xfId="2" applyNumberFormat="1" applyFont="1" applyFill="1" applyBorder="1" applyAlignment="1">
      <alignment wrapText="1"/>
    </xf>
    <xf numFmtId="3" fontId="0" fillId="0" borderId="48" xfId="0" applyNumberFormat="1" applyBorder="1"/>
    <xf numFmtId="3" fontId="0" fillId="0" borderId="56" xfId="0" applyNumberFormat="1" applyBorder="1"/>
    <xf numFmtId="3" fontId="4" fillId="2" borderId="44" xfId="2" applyNumberFormat="1" applyFont="1" applyFill="1" applyBorder="1" applyAlignment="1">
      <alignment wrapText="1"/>
    </xf>
    <xf numFmtId="3" fontId="0" fillId="0" borderId="49" xfId="0" applyNumberFormat="1" applyBorder="1"/>
    <xf numFmtId="3" fontId="0" fillId="0" borderId="50" xfId="0" applyNumberFormat="1" applyBorder="1"/>
    <xf numFmtId="3" fontId="0" fillId="0" borderId="28" xfId="0" applyNumberFormat="1" applyBorder="1"/>
    <xf numFmtId="3" fontId="4" fillId="0" borderId="30" xfId="0" applyNumberFormat="1" applyFont="1" applyBorder="1" applyAlignment="1">
      <alignment wrapText="1"/>
    </xf>
    <xf numFmtId="3" fontId="4" fillId="2" borderId="55" xfId="2" applyNumberFormat="1" applyFont="1" applyFill="1" applyBorder="1" applyAlignment="1">
      <alignment wrapText="1"/>
    </xf>
    <xf numFmtId="3" fontId="1" fillId="0" borderId="7" xfId="0" applyNumberFormat="1" applyFont="1" applyBorder="1"/>
    <xf numFmtId="3" fontId="10" fillId="2" borderId="48" xfId="2" applyNumberFormat="1" applyFont="1" applyFill="1" applyBorder="1" applyAlignment="1">
      <alignment wrapText="1"/>
    </xf>
    <xf numFmtId="3" fontId="10" fillId="0" borderId="31" xfId="2" applyNumberFormat="1" applyFont="1" applyBorder="1" applyAlignment="1">
      <alignment wrapText="1"/>
    </xf>
    <xf numFmtId="3" fontId="11" fillId="0" borderId="48" xfId="0" applyNumberFormat="1" applyFont="1" applyBorder="1"/>
    <xf numFmtId="3" fontId="11" fillId="0" borderId="25" xfId="0" applyNumberFormat="1" applyFont="1" applyBorder="1"/>
    <xf numFmtId="3" fontId="11" fillId="0" borderId="56" xfId="0" applyNumberFormat="1" applyFont="1" applyBorder="1"/>
    <xf numFmtId="3" fontId="1" fillId="0" borderId="25" xfId="0" applyNumberFormat="1" applyFont="1" applyBorder="1"/>
    <xf numFmtId="3" fontId="0" fillId="0" borderId="48" xfId="0" applyNumberFormat="1" applyBorder="1" applyAlignment="1">
      <alignment horizontal="right"/>
    </xf>
    <xf numFmtId="0" fontId="10" fillId="0" borderId="10" xfId="0" applyFont="1" applyBorder="1" applyAlignment="1">
      <alignment horizontal="left" wrapText="1"/>
    </xf>
    <xf numFmtId="3" fontId="10" fillId="2" borderId="55" xfId="2" applyNumberFormat="1" applyFont="1" applyFill="1" applyBorder="1" applyAlignment="1">
      <alignment wrapText="1"/>
    </xf>
    <xf numFmtId="3" fontId="11" fillId="0" borderId="48" xfId="0" applyNumberFormat="1" applyFont="1" applyBorder="1" applyAlignment="1">
      <alignment horizontal="right"/>
    </xf>
    <xf numFmtId="3" fontId="0" fillId="0" borderId="57" xfId="0" applyNumberFormat="1" applyBorder="1"/>
    <xf numFmtId="3" fontId="10" fillId="2" borderId="58" xfId="2" applyNumberFormat="1" applyFont="1" applyFill="1" applyBorder="1" applyAlignment="1">
      <alignment wrapText="1"/>
    </xf>
    <xf numFmtId="3" fontId="4" fillId="0" borderId="59" xfId="2" applyNumberFormat="1" applyFont="1" applyBorder="1" applyAlignment="1">
      <alignment wrapText="1"/>
    </xf>
    <xf numFmtId="3" fontId="4" fillId="0" borderId="55" xfId="2" applyNumberFormat="1" applyFont="1" applyFill="1" applyBorder="1" applyAlignment="1">
      <alignment wrapText="1"/>
    </xf>
    <xf numFmtId="3" fontId="4" fillId="0" borderId="53" xfId="2" applyNumberFormat="1" applyFont="1" applyFill="1" applyBorder="1" applyAlignment="1">
      <alignment wrapText="1"/>
    </xf>
    <xf numFmtId="3" fontId="0" fillId="0" borderId="60" xfId="0" applyNumberFormat="1" applyBorder="1"/>
    <xf numFmtId="3" fontId="0" fillId="4" borderId="38" xfId="0" applyNumberFormat="1" applyFill="1" applyBorder="1"/>
    <xf numFmtId="3" fontId="4" fillId="0" borderId="38" xfId="2" applyNumberFormat="1" applyFont="1" applyFill="1" applyBorder="1" applyAlignment="1">
      <alignment wrapText="1"/>
    </xf>
    <xf numFmtId="3" fontId="0" fillId="4" borderId="9" xfId="0" applyNumberFormat="1" applyFill="1" applyBorder="1"/>
    <xf numFmtId="3" fontId="0" fillId="4" borderId="52" xfId="0" applyNumberFormat="1" applyFill="1" applyBorder="1"/>
    <xf numFmtId="3" fontId="10" fillId="0" borderId="55" xfId="2" applyNumberFormat="1" applyFont="1" applyFill="1" applyBorder="1" applyAlignment="1">
      <alignment wrapText="1"/>
    </xf>
    <xf numFmtId="3" fontId="0" fillId="4" borderId="37" xfId="0" applyNumberFormat="1" applyFill="1" applyBorder="1"/>
    <xf numFmtId="49" fontId="18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horizontal="centerContinuous" wrapText="1"/>
    </xf>
    <xf numFmtId="0" fontId="3" fillId="0" borderId="0" xfId="2" applyNumberFormat="1" applyFont="1" applyBorder="1" applyAlignment="1">
      <alignment horizontal="centerContinuous" wrapText="1"/>
    </xf>
    <xf numFmtId="0" fontId="3" fillId="0" borderId="0" xfId="2" applyNumberFormat="1" applyFont="1" applyBorder="1" applyAlignment="1">
      <alignment wrapText="1"/>
    </xf>
    <xf numFmtId="38" fontId="3" fillId="0" borderId="0" xfId="2" applyFont="1" applyFill="1" applyBorder="1"/>
    <xf numFmtId="38" fontId="1" fillId="0" borderId="0" xfId="2" applyFill="1" applyBorder="1"/>
    <xf numFmtId="0" fontId="0" fillId="0" borderId="0" xfId="0" applyFill="1" applyBorder="1" applyAlignment="1"/>
    <xf numFmtId="0" fontId="3" fillId="0" borderId="0" xfId="0" applyFont="1" applyBorder="1"/>
    <xf numFmtId="38" fontId="1" fillId="0" borderId="0" xfId="2" applyBorder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e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s-PR"/>
              <a:t>POBLACION CORRECCIONAL INGRESADA
 EN ALTERNATIVAS DE CONFINAMIENTO 
JULIO 2009 A JUNIO 2010 </a:t>
            </a:r>
          </a:p>
        </c:rich>
      </c:tx>
      <c:layout>
        <c:manualLayout>
          <c:xMode val="edge"/>
          <c:yMode val="edge"/>
          <c:x val="0.3105803948419491"/>
          <c:y val="3.28283399893288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085386796563999E-2"/>
          <c:y val="0.15151552516257591"/>
          <c:w val="0.91638301613079309"/>
          <c:h val="0.648918305501667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'GRAFICAS ANUAL 2009-10'!$B$16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'GRAFICAS ANUAL 2009-10'!$A$17:$A$28</c:f>
              <c:strCache>
                <c:ptCount val="12"/>
                <c:pt idx="0">
                  <c:v>JUL</c:v>
                </c:pt>
                <c:pt idx="1">
                  <c:v>AGO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DIC</c:v>
                </c:pt>
                <c:pt idx="6">
                  <c:v>ENE</c:v>
                </c:pt>
                <c:pt idx="7">
                  <c:v>FEB</c:v>
                </c:pt>
                <c:pt idx="8">
                  <c:v>MAR</c:v>
                </c:pt>
                <c:pt idx="9">
                  <c:v>ABR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'GRAFICAS ANUAL 2009-10'!$B$17:$B$28</c:f>
              <c:numCache>
                <c:formatCode>General</c:formatCode>
                <c:ptCount val="12"/>
                <c:pt idx="0">
                  <c:v>129</c:v>
                </c:pt>
                <c:pt idx="1">
                  <c:v>139</c:v>
                </c:pt>
                <c:pt idx="2">
                  <c:v>150</c:v>
                </c:pt>
                <c:pt idx="3">
                  <c:v>95</c:v>
                </c:pt>
                <c:pt idx="4">
                  <c:v>70</c:v>
                </c:pt>
                <c:pt idx="5">
                  <c:v>113</c:v>
                </c:pt>
                <c:pt idx="6">
                  <c:v>81</c:v>
                </c:pt>
                <c:pt idx="7">
                  <c:v>80</c:v>
                </c:pt>
                <c:pt idx="8">
                  <c:v>107</c:v>
                </c:pt>
                <c:pt idx="9">
                  <c:v>113</c:v>
                </c:pt>
                <c:pt idx="10">
                  <c:v>90</c:v>
                </c:pt>
                <c:pt idx="11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7-436B-985D-0598CE026A3D}"/>
            </c:ext>
          </c:extLst>
        </c:ser>
        <c:ser>
          <c:idx val="1"/>
          <c:order val="1"/>
          <c:tx>
            <c:strRef>
              <c:f>'GRAFICAS ANUAL 2009-10'!$C$16</c:f>
              <c:strCache>
                <c:ptCount val="1"/>
                <c:pt idx="0">
                  <c:v>DESVIO</c:v>
                </c:pt>
              </c:strCache>
            </c:strRef>
          </c:tx>
          <c:spPr>
            <a:solidFill>
              <a:srgbClr val="996666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'GRAFICAS ANUAL 2009-10'!$A$17:$A$28</c:f>
              <c:strCache>
                <c:ptCount val="12"/>
                <c:pt idx="0">
                  <c:v>JUL</c:v>
                </c:pt>
                <c:pt idx="1">
                  <c:v>AGO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DIC</c:v>
                </c:pt>
                <c:pt idx="6">
                  <c:v>ENE</c:v>
                </c:pt>
                <c:pt idx="7">
                  <c:v>FEB</c:v>
                </c:pt>
                <c:pt idx="8">
                  <c:v>MAR</c:v>
                </c:pt>
                <c:pt idx="9">
                  <c:v>ABR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'GRAFICAS ANUAL 2009-10'!$C$17:$C$28</c:f>
              <c:numCache>
                <c:formatCode>0</c:formatCode>
                <c:ptCount val="12"/>
                <c:pt idx="0">
                  <c:v>89</c:v>
                </c:pt>
                <c:pt idx="1">
                  <c:v>92</c:v>
                </c:pt>
                <c:pt idx="2">
                  <c:v>117</c:v>
                </c:pt>
                <c:pt idx="3">
                  <c:v>75</c:v>
                </c:pt>
                <c:pt idx="4">
                  <c:v>42</c:v>
                </c:pt>
                <c:pt idx="5">
                  <c:v>73</c:v>
                </c:pt>
                <c:pt idx="6">
                  <c:v>47</c:v>
                </c:pt>
                <c:pt idx="7">
                  <c:v>42</c:v>
                </c:pt>
                <c:pt idx="8">
                  <c:v>63</c:v>
                </c:pt>
                <c:pt idx="9">
                  <c:v>85</c:v>
                </c:pt>
                <c:pt idx="10">
                  <c:v>59</c:v>
                </c:pt>
                <c:pt idx="11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7-436B-985D-0598CE026A3D}"/>
            </c:ext>
          </c:extLst>
        </c:ser>
        <c:ser>
          <c:idx val="2"/>
          <c:order val="2"/>
          <c:tx>
            <c:strRef>
              <c:f>'GRAFICAS ANUAL 2009-10'!$D$16</c:f>
              <c:strCache>
                <c:ptCount val="1"/>
                <c:pt idx="0">
                  <c:v>PROG. COM. DE REHABILITACION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'GRAFICAS ANUAL 2009-10'!$A$17:$A$28</c:f>
              <c:strCache>
                <c:ptCount val="12"/>
                <c:pt idx="0">
                  <c:v>JUL</c:v>
                </c:pt>
                <c:pt idx="1">
                  <c:v>AGO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DIC</c:v>
                </c:pt>
                <c:pt idx="6">
                  <c:v>ENE</c:v>
                </c:pt>
                <c:pt idx="7">
                  <c:v>FEB</c:v>
                </c:pt>
                <c:pt idx="8">
                  <c:v>MAR</c:v>
                </c:pt>
                <c:pt idx="9">
                  <c:v>ABR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'GRAFICAS ANUAL 2009-10'!$D$17:$D$28</c:f>
              <c:numCache>
                <c:formatCode>#,##0</c:formatCode>
                <c:ptCount val="12"/>
                <c:pt idx="0">
                  <c:v>40</c:v>
                </c:pt>
                <c:pt idx="1">
                  <c:v>47</c:v>
                </c:pt>
                <c:pt idx="2">
                  <c:v>33</c:v>
                </c:pt>
                <c:pt idx="3">
                  <c:v>20</c:v>
                </c:pt>
                <c:pt idx="4">
                  <c:v>28</c:v>
                </c:pt>
                <c:pt idx="5">
                  <c:v>40</c:v>
                </c:pt>
                <c:pt idx="6">
                  <c:v>34</c:v>
                </c:pt>
                <c:pt idx="7">
                  <c:v>38</c:v>
                </c:pt>
                <c:pt idx="8">
                  <c:v>44</c:v>
                </c:pt>
                <c:pt idx="9">
                  <c:v>28</c:v>
                </c:pt>
                <c:pt idx="10">
                  <c:v>31</c:v>
                </c:pt>
                <c:pt idx="1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B7-436B-985D-0598CE026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5323359"/>
        <c:axId val="1"/>
        <c:axId val="0"/>
      </c:bar3DChart>
      <c:catAx>
        <c:axId val="213532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3532335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5488942143101677E-2"/>
          <c:y val="0.82489719585873122"/>
          <c:w val="0.99133794362661187"/>
          <c:h val="0.88250782820525264"/>
        </c:manualLayout>
      </c:layout>
      <c:overlay val="0"/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25400">
          <a:noFill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 alignWithMargins="0">
      <c:oddHeader>&amp;C&amp;"Tahoma,Bold"&amp;14ADMINISTRACION DE CORRECCION </c:oddHeader>
      <c:oddFooter>&amp;L&amp;"Tahoma,Normal"&amp;8FUENTE: PROGRAMAS DE DESVIO Y COMUNITARIOS&amp;R&amp;"Tahoma,Normal"&amp;8OFICINA DE DESARROLLO PROGRAMATICO</c:oddFooter>
    </c:headerFooter>
    <c:pageMargins b="1" l="0.75000000000000022" r="0.75000000000000022" t="1" header="0.5" footer="0.5"/>
    <c:pageSetup orientation="landscape" horizontalDpi="300" verticalDpi="300"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explosion val="12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EC-470A-91D9-5A101AABCD9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EC-470A-91D9-5A101AABCD9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EC-470A-91D9-5A101AABCD93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EC-470A-91D9-5A101AABCD93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EC-470A-91D9-5A101AABCD93}"/>
                </c:ext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EC-470A-91D9-5A101AABCD93}"/>
                </c:ext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EC-470A-91D9-5A101AABCD93}"/>
                </c:ext>
              </c:extLst>
            </c:dLbl>
            <c:dLbl>
              <c:idx val="6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EC-470A-91D9-5A101AABCD93}"/>
                </c:ext>
              </c:extLst>
            </c:dLbl>
            <c:dLbl>
              <c:idx val="7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EC-470A-91D9-5A101AABCD93}"/>
                </c:ext>
              </c:extLst>
            </c:dLbl>
            <c:dLbl>
              <c:idx val="8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EC-470A-91D9-5A101AABCD9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lbertus Medium"/>
                    <a:ea typeface="Albertus Medium"/>
                    <a:cs typeface="Albertus Medium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B5EC-470A-91D9-5A101AABC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1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C8-4C53-B399-F97340ECF128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C8-4C53-B399-F97340ECF128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C8-4C53-B399-F97340ECF128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C8-4C53-B399-F97340ECF128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C8-4C53-B399-F97340ECF128}"/>
                </c:ext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C8-4C53-B399-F97340ECF128}"/>
                </c:ext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C8-4C53-B399-F97340ECF128}"/>
                </c:ext>
              </c:extLst>
            </c:dLbl>
            <c:dLbl>
              <c:idx val="6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C8-4C53-B399-F97340ECF128}"/>
                </c:ext>
              </c:extLst>
            </c:dLbl>
            <c:dLbl>
              <c:idx val="7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C8-4C53-B399-F97340ECF128}"/>
                </c:ext>
              </c:extLst>
            </c:dLbl>
            <c:dLbl>
              <c:idx val="8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C8-4C53-B399-F97340ECF12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lbertus Medium"/>
                    <a:ea typeface="Albertus Medium"/>
                    <a:cs typeface="Albertus Medium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2AC8-4C53-B399-F97340ECF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lbertus Medium"/>
          <a:ea typeface="Albertus Medium"/>
          <a:cs typeface="Albertus Medium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lbertus Medium"/>
                <a:ea typeface="Albertus Medium"/>
                <a:cs typeface="Albertus Medium"/>
              </a:defRPr>
            </a:pPr>
            <a:r>
              <a:rPr lang="en-US"/>
              <a:t>RELACIÓN DE INGRESOS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explosion val="1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BC-4E4B-95DB-628D00C9F3E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BC-4E4B-95DB-628D00C9F3E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BC-4E4B-95DB-628D00C9F3EB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BC-4E4B-95DB-628D00C9F3EB}"/>
                </c:ext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BC-4E4B-95DB-628D00C9F3EB}"/>
                </c:ext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BC-4E4B-95DB-628D00C9F3EB}"/>
                </c:ext>
              </c:extLst>
            </c:dLbl>
            <c:dLbl>
              <c:idx val="6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BC-4E4B-95DB-628D00C9F3EB}"/>
                </c:ext>
              </c:extLst>
            </c:dLbl>
            <c:dLbl>
              <c:idx val="7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BC-4E4B-95DB-628D00C9F3E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BC-4E4B-95DB-628D00C9F3EB}"/>
                </c:ext>
              </c:extLst>
            </c:dLbl>
            <c:dLbl>
              <c:idx val="9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BC-4E4B-95DB-628D00C9F3E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lbertus Medium"/>
                    <a:ea typeface="Albertus Medium"/>
                    <a:cs typeface="Albertus Medium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A1BC-4E4B-95DB-628D00C9F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lbertus Medium"/>
          <a:ea typeface="Albertus Medium"/>
          <a:cs typeface="Albertus Medium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lbertus Medium"/>
                <a:ea typeface="Albertus Medium"/>
                <a:cs typeface="Albertus Medium"/>
              </a:defRPr>
            </a:pPr>
            <a:r>
              <a:rPr lang="en-US"/>
              <a:t>RELACIÓN DE INGRESOS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FA-46DE-A8A2-AD6288392B8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FA-46DE-A8A2-AD6288392B8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FA-46DE-A8A2-AD6288392B8F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FA-46DE-A8A2-AD6288392B8F}"/>
                </c:ext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FA-46DE-A8A2-AD6288392B8F}"/>
                </c:ext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FA-46DE-A8A2-AD6288392B8F}"/>
                </c:ext>
              </c:extLst>
            </c:dLbl>
            <c:dLbl>
              <c:idx val="6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FA-46DE-A8A2-AD6288392B8F}"/>
                </c:ext>
              </c:extLst>
            </c:dLbl>
            <c:dLbl>
              <c:idx val="7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FA-46DE-A8A2-AD6288392B8F}"/>
                </c:ext>
              </c:extLst>
            </c:dLbl>
            <c:dLbl>
              <c:idx val="8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FA-46DE-A8A2-AD6288392B8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lbertus Medium"/>
                    <a:ea typeface="Albertus Medium"/>
                    <a:cs typeface="Albertus Medium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AFA-46DE-A8A2-AD6288392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lbertus Medium"/>
          <a:ea typeface="Albertus Medium"/>
          <a:cs typeface="Albertus Medium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s-PR"/>
              <a:t>INGRESADOS POR PROGRAMA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FE-4846-BCD7-587C4E9E1B3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FE-4846-BCD7-587C4E9E1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044" r="0.75000000000000044" t="1" header="0.5" footer="0.5"/>
    <c:pageSetup orientation="portrait" horizontalDpi="-4" verticalDpi="-4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s-PR"/>
              <a:t>GRAFICA III
EGRESOS POR RAZÓN DE LAS 
ALTERNATIVAS DE CONFINAMIENTO
AÑO FISCAL 1998-99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1"/>
          <c:order val="0"/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explosion val="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90-418D-BE81-9DA66089CC5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90-418D-BE81-9DA66089C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Header>&amp;C&amp;"MS Sans Serif,Bold"&amp;12ADMINISTRACION DE CORRECCION</c:oddHeader>
      <c:oddFooter>&amp;L&amp;8FUENTE: INFORME DE PROGRAMAS COMUNITARIOS Y DE DESVIO&amp;R&amp;8OFICINA DE PLANES PROGRAMATICOS Y ESTADISTICAS</c:oddFooter>
    </c:headerFooter>
    <c:pageMargins b="1" l="0.75000000000000044" r="0.75000000000000044" t="1" header="0.5" footer="0.5"/>
    <c:pageSetup orientation="landscape" horizontalDpi="300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s-PR"/>
              <a:t>GRAFICA III
EGRESOS POR RAZÓN DE LAS 
ALTERNATIVAS DE CONFINAMIENTO
AÑO FISCAL 1998-99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1"/>
          <c:order val="0"/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explosion val="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42-438A-8D65-35F2B521CED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442-438A-8D65-35F2B521C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225" b="1" i="0" u="sng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s-PR"/>
              <a:t>RELACIÓN DE INGRESOS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37-4052-9899-BA5CFC1EBA72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37-4052-9899-BA5CFC1EBA72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37-4052-9899-BA5CFC1EBA72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37-4052-9899-BA5CFC1EBA72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37-4052-9899-BA5CFC1EBA72}"/>
                </c:ext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37-4052-9899-BA5CFC1EBA72}"/>
                </c:ext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37-4052-9899-BA5CFC1EBA72}"/>
                </c:ext>
              </c:extLst>
            </c:dLbl>
            <c:dLbl>
              <c:idx val="6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37-4052-9899-BA5CFC1EBA72}"/>
                </c:ext>
              </c:extLst>
            </c:dLbl>
            <c:dLbl>
              <c:idx val="7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37-4052-9899-BA5CFC1EBA72}"/>
                </c:ext>
              </c:extLst>
            </c:dLbl>
            <c:dLbl>
              <c:idx val="8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37-4052-9899-BA5CFC1EBA72}"/>
                </c:ext>
              </c:extLst>
            </c:dLbl>
            <c:dLbl>
              <c:idx val="9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37-4052-9899-BA5CFC1EBA7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7537-4052-9899-BA5CFC1EB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explosion val="12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8A-4CB8-AABA-7BCF1FE1150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8A-4CB8-AABA-7BCF1FE1150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8A-4CB8-AABA-7BCF1FE1150E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8A-4CB8-AABA-7BCF1FE1150E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8A-4CB8-AABA-7BCF1FE1150E}"/>
                </c:ext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8A-4CB8-AABA-7BCF1FE1150E}"/>
                </c:ext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8A-4CB8-AABA-7BCF1FE1150E}"/>
                </c:ext>
              </c:extLst>
            </c:dLbl>
            <c:dLbl>
              <c:idx val="6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8A-4CB8-AABA-7BCF1FE1150E}"/>
                </c:ext>
              </c:extLst>
            </c:dLbl>
            <c:dLbl>
              <c:idx val="7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8A-4CB8-AABA-7BCF1FE1150E}"/>
                </c:ext>
              </c:extLst>
            </c:dLbl>
            <c:dLbl>
              <c:idx val="8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8A-4CB8-AABA-7BCF1FE1150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lbertus Medium"/>
                    <a:ea typeface="Albertus Medium"/>
                    <a:cs typeface="Albertus Medium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268A-4CB8-AABA-7BCF1FE11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lbertus Medium"/>
                <a:ea typeface="Albertus Medium"/>
                <a:cs typeface="Albertus Medium"/>
              </a:defRPr>
            </a:pPr>
            <a:r>
              <a:rPr lang="en-US"/>
              <a:t>RELACIÓN DE INGRESOS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explosion val="1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96-4F5C-B3CF-8F157D669B5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96-4F5C-B3CF-8F157D669B5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96-4F5C-B3CF-8F157D669B54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96-4F5C-B3CF-8F157D669B54}"/>
                </c:ext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96-4F5C-B3CF-8F157D669B54}"/>
                </c:ext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96-4F5C-B3CF-8F157D669B54}"/>
                </c:ext>
              </c:extLst>
            </c:dLbl>
            <c:dLbl>
              <c:idx val="6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96-4F5C-B3CF-8F157D669B54}"/>
                </c:ext>
              </c:extLst>
            </c:dLbl>
            <c:dLbl>
              <c:idx val="7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96-4F5C-B3CF-8F157D669B5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96-4F5C-B3CF-8F157D669B54}"/>
                </c:ext>
              </c:extLst>
            </c:dLbl>
            <c:dLbl>
              <c:idx val="9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96-4F5C-B3CF-8F157D669B5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lbertus Medium"/>
                    <a:ea typeface="Albertus Medium"/>
                    <a:cs typeface="Albertus Medium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0E96-4F5C-B3CF-8F157D669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lbertus Medium"/>
          <a:ea typeface="Albertus Medium"/>
          <a:cs typeface="Albertus Medium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s-PR"/>
              <a:t>INGRESOS EN ALTERNATIVAS DE CONFINAMIENTO
 AÑO FISCAL 2009-10</a:t>
            </a:r>
          </a:p>
        </c:rich>
      </c:tx>
      <c:layout>
        <c:manualLayout>
          <c:xMode val="edge"/>
          <c:yMode val="edge"/>
          <c:x val="0.2597562445842595"/>
          <c:y val="3.29114015387251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341491009367276E-2"/>
          <c:y val="0.14430379746835442"/>
          <c:w val="0.89512248423356766"/>
          <c:h val="0.691139240506329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'GRAFICAS ANUAL 2009-10'!$B$2</c:f>
              <c:strCache>
                <c:ptCount val="1"/>
                <c:pt idx="0">
                  <c:v>TOTAL INGRESOS</c:v>
                </c:pt>
              </c:strCache>
            </c:strRef>
          </c:tx>
          <c:spPr>
            <a:gradFill rotWithShape="0">
              <a:gsLst>
                <a:gs pos="0">
                  <a:srgbClr val="FF00FF"/>
                </a:gs>
                <a:gs pos="100000">
                  <a:srgbClr val="999933"/>
                </a:gs>
              </a:gsLst>
              <a:path path="rect">
                <a:fillToRect l="50000" t="50000" r="50000" b="50000"/>
              </a:path>
            </a:gra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-2.567995739937678E-3"/>
                  <c:y val="5.40110967141764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07-4135-AE56-36AEDF61F83A}"/>
                </c:ext>
              </c:extLst>
            </c:dLbl>
            <c:dLbl>
              <c:idx val="4"/>
              <c:layout>
                <c:manualLayout>
                  <c:x val="1.1943831894387531E-3"/>
                  <c:y val="-2.15103491810358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07-4135-AE56-36AEDF61F83A}"/>
                </c:ext>
              </c:extLst>
            </c:dLbl>
            <c:dLbl>
              <c:idx val="5"/>
              <c:layout>
                <c:manualLayout>
                  <c:x val="6.7737125092043032E-3"/>
                  <c:y val="-2.28520548855443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07-4135-AE56-36AEDF61F83A}"/>
                </c:ext>
              </c:extLst>
            </c:dLbl>
            <c:dLbl>
              <c:idx val="6"/>
              <c:layout>
                <c:manualLayout>
                  <c:x val="-9.5187403742224641E-4"/>
                  <c:y val="-1.19153460247848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07-4135-AE56-36AEDF61F83A}"/>
                </c:ext>
              </c:extLst>
            </c:dLbl>
            <c:dLbl>
              <c:idx val="7"/>
              <c:layout>
                <c:manualLayout>
                  <c:x val="4.8469078181403325E-3"/>
                  <c:y val="-2.52951925313133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07-4135-AE56-36AEDF61F83A}"/>
                </c:ext>
              </c:extLst>
            </c:dLbl>
            <c:dLbl>
              <c:idx val="8"/>
              <c:layout>
                <c:manualLayout>
                  <c:x val="6.7676983740084474E-3"/>
                  <c:y val="3.14774577228478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07-4135-AE56-36AEDF61F83A}"/>
                </c:ext>
              </c:extLst>
            </c:dLbl>
            <c:dLbl>
              <c:idx val="9"/>
              <c:layout>
                <c:manualLayout>
                  <c:x val="6.3591893551767122E-3"/>
                  <c:y val="-1.67508555101498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07-4135-AE56-36AEDF61F83A}"/>
                </c:ext>
              </c:extLst>
            </c:dLbl>
            <c:dLbl>
              <c:idx val="10"/>
              <c:layout>
                <c:manualLayout>
                  <c:x val="1.2048244942840776E-2"/>
                  <c:y val="-3.1219376059005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07-4135-AE56-36AEDF61F83A}"/>
                </c:ext>
              </c:extLst>
            </c:dLbl>
            <c:dLbl>
              <c:idx val="11"/>
              <c:layout>
                <c:manualLayout>
                  <c:x val="7.9811971601117214E-3"/>
                  <c:y val="-2.53837004551646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07-4135-AE56-36AEDF61F83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'GRAFICAS ANUAL 2009-10'!$A$3:$A$14</c:f>
              <c:strCache>
                <c:ptCount val="12"/>
                <c:pt idx="0">
                  <c:v>JUL</c:v>
                </c:pt>
                <c:pt idx="1">
                  <c:v>AGO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DIC</c:v>
                </c:pt>
                <c:pt idx="6">
                  <c:v>ENE</c:v>
                </c:pt>
                <c:pt idx="7">
                  <c:v>FEB</c:v>
                </c:pt>
                <c:pt idx="8">
                  <c:v>MAR</c:v>
                </c:pt>
                <c:pt idx="9">
                  <c:v>ABR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'GRAFICAS ANUAL 2009-10'!$B$3:$B$14</c:f>
              <c:numCache>
                <c:formatCode>#,##0</c:formatCode>
                <c:ptCount val="12"/>
                <c:pt idx="0">
                  <c:v>129</c:v>
                </c:pt>
                <c:pt idx="1">
                  <c:v>139</c:v>
                </c:pt>
                <c:pt idx="2">
                  <c:v>150</c:v>
                </c:pt>
                <c:pt idx="3">
                  <c:v>95</c:v>
                </c:pt>
                <c:pt idx="4">
                  <c:v>70</c:v>
                </c:pt>
                <c:pt idx="5">
                  <c:v>113</c:v>
                </c:pt>
                <c:pt idx="6">
                  <c:v>81</c:v>
                </c:pt>
                <c:pt idx="7">
                  <c:v>80</c:v>
                </c:pt>
                <c:pt idx="8">
                  <c:v>107</c:v>
                </c:pt>
                <c:pt idx="9">
                  <c:v>113</c:v>
                </c:pt>
                <c:pt idx="10">
                  <c:v>90</c:v>
                </c:pt>
                <c:pt idx="11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07-4135-AE56-36AEDF61F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5327199"/>
        <c:axId val="1"/>
      </c:barChart>
      <c:lineChart>
        <c:grouping val="standard"/>
        <c:varyColors val="0"/>
        <c:ser>
          <c:idx val="0"/>
          <c:order val="1"/>
          <c:tx>
            <c:strRef>
              <c:f>'GRAFICAS ANUAL 2009-10'!$C$2</c:f>
              <c:strCache>
                <c:ptCount val="1"/>
                <c:pt idx="0">
                  <c:v>% DEL TOTAL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4.6738982272054716E-3"/>
                  <c:y val="-1.55619788032824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07-4135-AE56-36AEDF61F83A}"/>
                </c:ext>
              </c:extLst>
            </c:dLbl>
            <c:dLbl>
              <c:idx val="1"/>
              <c:layout>
                <c:manualLayout>
                  <c:x val="3.0458762870746807E-3"/>
                  <c:y val="1.11246220804678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07-4135-AE56-36AEDF61F83A}"/>
                </c:ext>
              </c:extLst>
            </c:dLbl>
            <c:dLbl>
              <c:idx val="2"/>
              <c:layout>
                <c:manualLayout>
                  <c:x val="8.7349318747386596E-3"/>
                  <c:y val="2.443669224891219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607-4135-AE56-36AEDF61F83A}"/>
                </c:ext>
              </c:extLst>
            </c:dLbl>
            <c:dLbl>
              <c:idx val="3"/>
              <c:layout>
                <c:manualLayout>
                  <c:x val="7.1069099346078562E-3"/>
                  <c:y val="-3.170603674540658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07-4135-AE56-36AEDF61F83A}"/>
                </c:ext>
              </c:extLst>
            </c:dLbl>
            <c:dLbl>
              <c:idx val="4"/>
              <c:layout>
                <c:manualLayout>
                  <c:x val="7.9179138370753573E-3"/>
                  <c:y val="1.87732482806737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607-4135-AE56-36AEDF61F83A}"/>
                </c:ext>
              </c:extLst>
            </c:dLbl>
            <c:dLbl>
              <c:idx val="5"/>
              <c:layout>
                <c:manualLayout>
                  <c:x val="7.5094048182436802E-3"/>
                  <c:y val="-4.8586331771820749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607-4135-AE56-36AEDF61F83A}"/>
                </c:ext>
              </c:extLst>
            </c:dLbl>
            <c:dLbl>
              <c:idx val="6"/>
              <c:layout>
                <c:manualLayout>
                  <c:x val="9.5399216420103041E-3"/>
                  <c:y val="-1.01762849264094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607-4135-AE56-36AEDF61F83A}"/>
                </c:ext>
              </c:extLst>
            </c:dLbl>
            <c:dLbl>
              <c:idx val="7"/>
              <c:layout>
                <c:manualLayout>
                  <c:x val="1.1570438465776942E-2"/>
                  <c:y val="7.43041297053052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607-4135-AE56-36AEDF61F83A}"/>
                </c:ext>
              </c:extLst>
            </c:dLbl>
            <c:dLbl>
              <c:idx val="8"/>
              <c:layout>
                <c:manualLayout>
                  <c:x val="1.2381442368244495E-2"/>
                  <c:y val="1.04590850194358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607-4135-AE56-36AEDF61F83A}"/>
                </c:ext>
              </c:extLst>
            </c:dLbl>
            <c:dLbl>
              <c:idx val="9"/>
              <c:layout>
                <c:manualLayout>
                  <c:x val="1.6850985034609335E-2"/>
                  <c:y val="3.322901093059577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607-4135-AE56-36AEDF61F83A}"/>
                </c:ext>
              </c:extLst>
            </c:dLbl>
            <c:dLbl>
              <c:idx val="10"/>
              <c:layout>
                <c:manualLayout>
                  <c:x val="1.6442476015777606E-2"/>
                  <c:y val="1.35640386723811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607-4135-AE56-36AEDF61F83A}"/>
                </c:ext>
              </c:extLst>
            </c:dLbl>
            <c:dLbl>
              <c:idx val="11"/>
              <c:layout>
                <c:manualLayout>
                  <c:x val="9.9364023904503357E-3"/>
                  <c:y val="2.98938835177248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607-4135-AE56-36AEDF61F83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'GRAFICAS ANUAL 2009-10'!$A$3:$A$14</c:f>
              <c:strCache>
                <c:ptCount val="12"/>
                <c:pt idx="0">
                  <c:v>JUL</c:v>
                </c:pt>
                <c:pt idx="1">
                  <c:v>AGO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DIC</c:v>
                </c:pt>
                <c:pt idx="6">
                  <c:v>ENE</c:v>
                </c:pt>
                <c:pt idx="7">
                  <c:v>FEB</c:v>
                </c:pt>
                <c:pt idx="8">
                  <c:v>MAR</c:v>
                </c:pt>
                <c:pt idx="9">
                  <c:v>ABR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'GRAFICAS ANUAL 2009-10'!$C$3:$C$14</c:f>
              <c:numCache>
                <c:formatCode>0.00</c:formatCode>
                <c:ptCount val="12"/>
                <c:pt idx="0">
                  <c:v>10.189573459715639</c:v>
                </c:pt>
                <c:pt idx="1">
                  <c:v>10.979462875197472</c:v>
                </c:pt>
                <c:pt idx="2">
                  <c:v>11.848341232227488</c:v>
                </c:pt>
                <c:pt idx="3">
                  <c:v>7.5039494470774102</c:v>
                </c:pt>
                <c:pt idx="4">
                  <c:v>5.5292259083728279</c:v>
                </c:pt>
                <c:pt idx="5">
                  <c:v>8.925750394944707</c:v>
                </c:pt>
                <c:pt idx="6">
                  <c:v>6.3981042654028428</c:v>
                </c:pt>
                <c:pt idx="7">
                  <c:v>6.3191153238546596</c:v>
                </c:pt>
                <c:pt idx="8">
                  <c:v>8.4518167456556075</c:v>
                </c:pt>
                <c:pt idx="9">
                  <c:v>8.925750394944707</c:v>
                </c:pt>
                <c:pt idx="10">
                  <c:v>7.109004739336493</c:v>
                </c:pt>
                <c:pt idx="11">
                  <c:v>7.8199052132701423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607-4135-AE56-36AEDF61F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3532719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3532719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7195129914980722"/>
          <c:y val="0.91898729153701153"/>
          <c:w val="0.78780532218161725"/>
          <c:h val="0.97215177999657265"/>
        </c:manualLayout>
      </c:layout>
      <c:overlay val="0"/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25400">
          <a:noFill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 alignWithMargins="0">
      <c:oddHeader>&amp;C&amp;"Tahoma,Bold"&amp;14ADMINISTRACION DE CORRECCION</c:oddHeader>
      <c:oddFooter>&amp;L&amp;"Tahoma,Normal"&amp;8FUENTE: PROGRAMAS DE DESVIO Y COMUNITARIOS&amp;R&amp;"Tahoma,Normal"&amp;8OFICINA DE DESARROLLO PROGRAMATICO </c:oddFooter>
    </c:headerFooter>
    <c:pageMargins b="1" l="0.75000000000000022" r="0.75000000000000022" t="1" header="0.5" footer="0.5"/>
    <c:pageSetup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lbertus Medium"/>
                <a:ea typeface="Albertus Medium"/>
                <a:cs typeface="Albertus Medium"/>
              </a:defRPr>
            </a:pPr>
            <a:r>
              <a:rPr lang="en-US"/>
              <a:t>RELACIÓN DE INGRESOS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BA-47C2-9650-91ADBC739A6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BA-47C2-9650-91ADBC739A6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BA-47C2-9650-91ADBC739A63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BA-47C2-9650-91ADBC739A63}"/>
                </c:ext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BA-47C2-9650-91ADBC739A63}"/>
                </c:ext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BA-47C2-9650-91ADBC739A63}"/>
                </c:ext>
              </c:extLst>
            </c:dLbl>
            <c:dLbl>
              <c:idx val="6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BA-47C2-9650-91ADBC739A63}"/>
                </c:ext>
              </c:extLst>
            </c:dLbl>
            <c:dLbl>
              <c:idx val="7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BA-47C2-9650-91ADBC739A63}"/>
                </c:ext>
              </c:extLst>
            </c:dLbl>
            <c:dLbl>
              <c:idx val="8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BA-47C2-9650-91ADBC739A6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lbertus Medium"/>
                    <a:ea typeface="Albertus Medium"/>
                    <a:cs typeface="Albertus Medium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ABA-47C2-9650-91ADBC739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lbertus Medium"/>
          <a:ea typeface="Albertus Medium"/>
          <a:cs typeface="Albertus Medium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1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71-41BB-AFFF-2CF0F12FB55B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71-41BB-AFFF-2CF0F12FB55B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71-41BB-AFFF-2CF0F12FB55B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71-41BB-AFFF-2CF0F12FB55B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71-41BB-AFFF-2CF0F12FB55B}"/>
                </c:ext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71-41BB-AFFF-2CF0F12FB55B}"/>
                </c:ext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71-41BB-AFFF-2CF0F12FB55B}"/>
                </c:ext>
              </c:extLst>
            </c:dLbl>
            <c:dLbl>
              <c:idx val="6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71-41BB-AFFF-2CF0F12FB55B}"/>
                </c:ext>
              </c:extLst>
            </c:dLbl>
            <c:dLbl>
              <c:idx val="7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71-41BB-AFFF-2CF0F12FB55B}"/>
                </c:ext>
              </c:extLst>
            </c:dLbl>
            <c:dLbl>
              <c:idx val="8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71-41BB-AFFF-2CF0F12FB55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lbertus Medium"/>
                    <a:ea typeface="Albertus Medium"/>
                    <a:cs typeface="Albertus Medium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ED71-41BB-AFFF-2CF0F12F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lbertus Medium"/>
          <a:ea typeface="Albertus Medium"/>
          <a:cs typeface="Albertus Medium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275132024159624"/>
          <c:y val="0.11346729386099465"/>
          <c:w val="0.25953831072320777"/>
          <c:h val="0.5631811709810783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explosion val="1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91-4C5D-B180-D809EEF65FD5}"/>
              </c:ext>
            </c:extLst>
          </c:dPt>
          <c:dPt>
            <c:idx val="1"/>
            <c:bubble3D val="0"/>
            <c:spPr>
              <a:solidFill>
                <a:srgbClr val="00FF00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1-7091-4C5D-B180-D809EEF65FD5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2-7091-4C5D-B180-D809EEF65FD5}"/>
              </c:ext>
            </c:extLst>
          </c:dPt>
          <c:dPt>
            <c:idx val="3"/>
            <c:bubble3D val="0"/>
            <c:spPr>
              <a:solidFill>
                <a:srgbClr val="99CC00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3-7091-4C5D-B180-D809EEF65FD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4-7091-4C5D-B180-D809EEF65FD5}"/>
              </c:ext>
            </c:extLst>
          </c:dPt>
          <c:dPt>
            <c:idx val="5"/>
            <c:bubble3D val="0"/>
            <c:spPr>
              <a:solidFill>
                <a:srgbClr val="99CCFF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5-7091-4C5D-B180-D809EEF65FD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6-7091-4C5D-B180-D809EEF65FD5}"/>
              </c:ext>
            </c:extLst>
          </c:dPt>
          <c:dPt>
            <c:idx val="7"/>
            <c:bubble3D val="0"/>
            <c:spPr>
              <a:solidFill>
                <a:srgbClr val="FF8080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7-7091-4C5D-B180-D809EEF65FD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8-7091-4C5D-B180-D809EEF65FD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9-7091-4C5D-B180-D809EEF65FD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A-7091-4C5D-B180-D809EEF65FD5}"/>
              </c:ext>
            </c:extLst>
          </c:dPt>
          <c:dLbls>
            <c:dLbl>
              <c:idx val="0"/>
              <c:layout>
                <c:manualLayout>
                  <c:x val="-0.12305805900768428"/>
                  <c:y val="2.075979138971264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91-4C5D-B180-D809EEF65FD5}"/>
                </c:ext>
              </c:extLst>
            </c:dLbl>
            <c:dLbl>
              <c:idx val="1"/>
              <c:layout>
                <c:manualLayout>
                  <c:x val="-1.4199000727318724E-2"/>
                  <c:y val="-7.0354842008385314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91-4C5D-B180-D809EEF65FD5}"/>
                </c:ext>
              </c:extLst>
            </c:dLbl>
            <c:dLbl>
              <c:idx val="2"/>
              <c:layout>
                <c:manualLayout>
                  <c:x val="4.6041172564272856E-2"/>
                  <c:y val="-3.281146674847463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91-4C5D-B180-D809EEF65FD5}"/>
                </c:ext>
              </c:extLst>
            </c:dLbl>
            <c:dLbl>
              <c:idx val="3"/>
              <c:layout>
                <c:manualLayout>
                  <c:x val="8.5127755114948064E-2"/>
                  <c:y val="-4.277124450352796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91-4C5D-B180-D809EEF65FD5}"/>
                </c:ext>
              </c:extLst>
            </c:dLbl>
            <c:dLbl>
              <c:idx val="4"/>
              <c:layout>
                <c:manualLayout>
                  <c:x val="0.1715754356006704"/>
                  <c:y val="2.777073320380408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91-4C5D-B180-D809EEF65FD5}"/>
                </c:ext>
              </c:extLst>
            </c:dLbl>
            <c:dLbl>
              <c:idx val="5"/>
              <c:layout>
                <c:manualLayout>
                  <c:x val="0.12796002909274895"/>
                  <c:y val="6.85015509424958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1-4C5D-B180-D809EEF65FD5}"/>
                </c:ext>
              </c:extLst>
            </c:dLbl>
            <c:dLbl>
              <c:idx val="6"/>
              <c:layout>
                <c:manualLayout>
                  <c:x val="0.13611121651962185"/>
                  <c:y val="0.1609397688925248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91-4C5D-B180-D809EEF65FD5}"/>
                </c:ext>
              </c:extLst>
            </c:dLbl>
            <c:dLbl>
              <c:idx val="7"/>
              <c:layout>
                <c:manualLayout>
                  <c:x val="-5.3405590867406663E-2"/>
                  <c:y val="0.1714861778641307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91-4C5D-B180-D809EEF65FD5}"/>
                </c:ext>
              </c:extLst>
            </c:dLbl>
            <c:dLbl>
              <c:idx val="8"/>
              <c:layout>
                <c:manualLayout>
                  <c:x val="-0.13839863390570151"/>
                  <c:y val="8.334526366022429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5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91-4C5D-B180-D809EEF65FD5}"/>
                </c:ext>
              </c:extLst>
            </c:dLbl>
            <c:dLbl>
              <c:idx val="9"/>
              <c:layout>
                <c:manualLayout>
                  <c:x val="-0.11905069095278753"/>
                  <c:y val="-4.545897671881916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91-4C5D-B180-D809EEF65FD5}"/>
                </c:ext>
              </c:extLst>
            </c:dLbl>
            <c:dLbl>
              <c:idx val="10"/>
              <c:layout>
                <c:manualLayout>
                  <c:x val="-3.2080447775353439E-2"/>
                  <c:y val="-1.336970133635253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lbertus Medium"/>
                      <a:ea typeface="Albertus Medium"/>
                      <a:cs typeface="Albertus Medium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91-4C5D-B180-D809EEF65FD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lbertus Medium"/>
                    <a:ea typeface="Albertus Medium"/>
                    <a:cs typeface="Albertus Medium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'[1]ULTIMO 09-10'!$P$38:$Z$38</c:f>
              <c:strCache>
                <c:ptCount val="11"/>
                <c:pt idx="0">
                  <c:v>Cárceles E.U.</c:v>
                </c:pt>
                <c:pt idx="1">
                  <c:v>Hogares Adaptación Social</c:v>
                </c:pt>
                <c:pt idx="2">
                  <c:v>Pase Extendido</c:v>
                </c:pt>
                <c:pt idx="3">
                  <c:v>Com. Des. Integral</c:v>
                </c:pt>
                <c:pt idx="4">
                  <c:v>Centros Cristianos</c:v>
                </c:pt>
                <c:pt idx="5">
                  <c:v>Traslado Interagencial</c:v>
                </c:pt>
                <c:pt idx="6">
                  <c:v>Ley 25 (Condición de Salud)</c:v>
                </c:pt>
                <c:pt idx="7">
                  <c:v>Supervisión Electrónica</c:v>
                </c:pt>
                <c:pt idx="8">
                  <c:v>PIRCO</c:v>
                </c:pt>
                <c:pt idx="9">
                  <c:v>Pase Extendido Especial</c:v>
                </c:pt>
                <c:pt idx="10">
                  <c:v>Libertad para Trabajar</c:v>
                </c:pt>
              </c:strCache>
            </c:strRef>
          </c:cat>
          <c:val>
            <c:numRef>
              <c:f>'[1]ULTIMO 09-10'!$P$39:$Z$39</c:f>
              <c:numCache>
                <c:formatCode>General</c:formatCode>
                <c:ptCount val="11"/>
                <c:pt idx="0">
                  <c:v>0</c:v>
                </c:pt>
                <c:pt idx="1">
                  <c:v>335</c:v>
                </c:pt>
                <c:pt idx="2">
                  <c:v>196</c:v>
                </c:pt>
                <c:pt idx="3">
                  <c:v>23</c:v>
                </c:pt>
                <c:pt idx="4">
                  <c:v>63</c:v>
                </c:pt>
                <c:pt idx="5">
                  <c:v>0</c:v>
                </c:pt>
                <c:pt idx="6">
                  <c:v>5</c:v>
                </c:pt>
                <c:pt idx="7">
                  <c:v>2</c:v>
                </c:pt>
                <c:pt idx="8">
                  <c:v>13</c:v>
                </c:pt>
                <c:pt idx="9">
                  <c:v>9</c:v>
                </c:pt>
                <c:pt idx="10">
                  <c:v>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91-4C5D-B180-D809EEF65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lbertus Medium"/>
          <a:ea typeface="Albertus Medium"/>
          <a:cs typeface="Albertus Medium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s-PR"/>
              <a:t>POBLACION CORRECCIONAL EGRESADA
 EN ALTERNATIVAS DE CONFINAMIENTO POR RAZON
 AÑO FISCAL 2009-10</a:t>
            </a:r>
          </a:p>
        </c:rich>
      </c:tx>
      <c:layout>
        <c:manualLayout>
          <c:xMode val="edge"/>
          <c:yMode val="edge"/>
          <c:x val="0.25240392710345166"/>
          <c:y val="3.456790123456789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904954687267862"/>
          <c:y val="0.32046894138232751"/>
          <c:w val="0.48446602783142689"/>
          <c:h val="0.39324331680762131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explosion val="13"/>
          <c:dPt>
            <c:idx val="0"/>
            <c:bubble3D val="0"/>
            <c:spPr>
              <a:solidFill>
                <a:srgbClr val="00FFFF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0-BD6C-40EB-BA88-6776342CDEB6}"/>
              </c:ext>
            </c:extLst>
          </c:dPt>
          <c:dPt>
            <c:idx val="1"/>
            <c:bubble3D val="0"/>
            <c:spPr>
              <a:solidFill>
                <a:srgbClr val="00FF00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1-BD6C-40EB-BA88-6776342CDEB6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2-BD6C-40EB-BA88-6776342CDEB6}"/>
              </c:ext>
            </c:extLst>
          </c:dPt>
          <c:dPt>
            <c:idx val="3"/>
            <c:bubble3D val="0"/>
            <c:spPr>
              <a:solidFill>
                <a:srgbClr val="A0E0E0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3-BD6C-40EB-BA88-6776342CDEB6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4-BD6C-40EB-BA88-6776342CDEB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5-BD6C-40EB-BA88-6776342CDEB6}"/>
              </c:ext>
            </c:extLst>
          </c:dPt>
          <c:dPt>
            <c:idx val="6"/>
            <c:bubble3D val="0"/>
            <c:spPr>
              <a:solidFill>
                <a:srgbClr val="0000FF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6-BD6C-40EB-BA88-6776342CDEB6}"/>
              </c:ext>
            </c:extLst>
          </c:dPt>
          <c:dPt>
            <c:idx val="7"/>
            <c:bubble3D val="0"/>
            <c:spPr>
              <a:solidFill>
                <a:srgbClr val="C0C0FF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7-BD6C-40EB-BA88-6776342CDEB6}"/>
              </c:ext>
            </c:extLst>
          </c:dPt>
          <c:dPt>
            <c:idx val="8"/>
            <c:bubble3D val="0"/>
            <c:spPr>
              <a:solidFill>
                <a:srgbClr val="996666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8-BD6C-40EB-BA88-6776342CDEB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9-BD6C-40EB-BA88-6776342CDEB6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 w="114300" prst="artDeco"/>
              </a:sp3d>
            </c:spPr>
            <c:extLst>
              <c:ext xmlns:c16="http://schemas.microsoft.com/office/drawing/2014/chart" uri="{C3380CC4-5D6E-409C-BE32-E72D297353CC}">
                <c16:uniqueId val="{0000000A-BD6C-40EB-BA88-6776342CDEB6}"/>
              </c:ext>
            </c:extLst>
          </c:dPt>
          <c:dLbls>
            <c:dLbl>
              <c:idx val="0"/>
              <c:layout>
                <c:manualLayout>
                  <c:x val="-8.5169365621750148E-2"/>
                  <c:y val="-5.506469586038589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6C-40EB-BA88-6776342CDEB6}"/>
                </c:ext>
              </c:extLst>
            </c:dLbl>
            <c:dLbl>
              <c:idx val="1"/>
              <c:layout>
                <c:manualLayout>
                  <c:x val="-1.8577229733075823E-2"/>
                  <c:y val="-0.1029872143175085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6C-40EB-BA88-6776342CDEB6}"/>
                </c:ext>
              </c:extLst>
            </c:dLbl>
            <c:dLbl>
              <c:idx val="2"/>
              <c:layout>
                <c:manualLayout>
                  <c:x val="-1.7079026549426991E-2"/>
                  <c:y val="8.413977953598300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6C-40EB-BA88-6776342CDEB6}"/>
                </c:ext>
              </c:extLst>
            </c:dLbl>
            <c:dLbl>
              <c:idx val="3"/>
              <c:layout>
                <c:manualLayout>
                  <c:x val="9.3488356308113391E-2"/>
                  <c:y val="7.539554518644379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6C-40EB-BA88-6776342CDEB6}"/>
                </c:ext>
              </c:extLst>
            </c:dLbl>
            <c:dLbl>
              <c:idx val="4"/>
              <c:layout>
                <c:manualLayout>
                  <c:x val="-5.2791190016342297E-2"/>
                  <c:y val="9.552522601341499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6C-40EB-BA88-6776342CDEB6}"/>
                </c:ext>
              </c:extLst>
            </c:dLbl>
            <c:dLbl>
              <c:idx val="5"/>
              <c:layout>
                <c:manualLayout>
                  <c:x val="-5.1517728915960979E-2"/>
                  <c:y val="2.67757363662875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6C-40EB-BA88-6776342CDEB6}"/>
                </c:ext>
              </c:extLst>
            </c:dLbl>
            <c:dLbl>
              <c:idx val="6"/>
              <c:layout>
                <c:manualLayout>
                  <c:x val="-6.0621997721982873E-2"/>
                  <c:y val="-4.876912608146204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6C-40EB-BA88-6776342CDEB6}"/>
                </c:ext>
              </c:extLst>
            </c:dLbl>
            <c:dLbl>
              <c:idx val="7"/>
              <c:layout>
                <c:manualLayout>
                  <c:x val="-3.4657554598128061E-2"/>
                  <c:y val="-0.1129943260016474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6C-40EB-BA88-6776342CDEB6}"/>
                </c:ext>
              </c:extLst>
            </c:dLbl>
            <c:dLbl>
              <c:idx val="8"/>
              <c:layout>
                <c:manualLayout>
                  <c:x val="9.8282820779478103E-3"/>
                  <c:y val="-0.1846408087877904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6C-40EB-BA88-6776342CDEB6}"/>
                </c:ext>
              </c:extLst>
            </c:dLbl>
            <c:dLbl>
              <c:idx val="9"/>
              <c:layout>
                <c:manualLayout>
                  <c:x val="0.14806232357747745"/>
                  <c:y val="-0.1259047341304559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6C-40EB-BA88-6776342CDEB6}"/>
                </c:ext>
              </c:extLst>
            </c:dLbl>
            <c:dLbl>
              <c:idx val="10"/>
              <c:layout>
                <c:manualLayout>
                  <c:x val="0.12179616698856048"/>
                  <c:y val="-5.8674249052201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6C-40EB-BA88-6776342CDEB6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44350987567014011"/>
                  <c:y val="0.3308649953341904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6C-40EB-BA88-6776342CDEB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'GRAFICAS ANUAL 2009-10'!$L$18:$L$28</c:f>
              <c:strCache>
                <c:ptCount val="11"/>
                <c:pt idx="0">
                  <c:v>    Cumplido</c:v>
                </c:pt>
                <c:pt idx="1">
                  <c:v>    Libertad Bajo Palabra</c:v>
                </c:pt>
                <c:pt idx="2">
                  <c:v>    Traslado a Otra Institución</c:v>
                </c:pt>
                <c:pt idx="3">
                  <c:v>    Orden Tribunal</c:v>
                </c:pt>
                <c:pt idx="4">
                  <c:v>    Reing.(Viol. Cond. y Otros)</c:v>
                </c:pt>
                <c:pt idx="5">
                  <c:v>    Abandono (de Hogar o no se reportaron) </c:v>
                </c:pt>
                <c:pt idx="6">
                  <c:v>    Muertes</c:v>
                </c:pt>
                <c:pt idx="7">
                  <c:v>    Pases Extendidos</c:v>
                </c:pt>
                <c:pt idx="8">
                  <c:v>    Supervisión Electrónica</c:v>
                </c:pt>
                <c:pt idx="9">
                  <c:v>    Reingreso Voluntario</c:v>
                </c:pt>
                <c:pt idx="10">
                  <c:v>    Otros</c:v>
                </c:pt>
              </c:strCache>
            </c:strRef>
          </c:cat>
          <c:val>
            <c:numRef>
              <c:f>'GRAFICAS ANUAL 2009-10'!$M$18:$M$28</c:f>
              <c:numCache>
                <c:formatCode>#,##0</c:formatCode>
                <c:ptCount val="11"/>
                <c:pt idx="0">
                  <c:v>290</c:v>
                </c:pt>
                <c:pt idx="1">
                  <c:v>123</c:v>
                </c:pt>
                <c:pt idx="2">
                  <c:v>144</c:v>
                </c:pt>
                <c:pt idx="3">
                  <c:v>702</c:v>
                </c:pt>
                <c:pt idx="4">
                  <c:v>5</c:v>
                </c:pt>
                <c:pt idx="5">
                  <c:v>48</c:v>
                </c:pt>
                <c:pt idx="6">
                  <c:v>4</c:v>
                </c:pt>
                <c:pt idx="7">
                  <c:v>20</c:v>
                </c:pt>
                <c:pt idx="8">
                  <c:v>0</c:v>
                </c:pt>
                <c:pt idx="9">
                  <c:v>16</c:v>
                </c:pt>
                <c:pt idx="10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6C-40EB-BA88-6776342CD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Header>&amp;C&amp;"Times New Roman,Bold"&amp;14ADMINISTRACION DE CORRECCION</c:oddHeader>
      <c:oddFooter>&amp;L&amp;"Times New Roman,Normal"&amp;8FUENTE: PROGRAMAS DE DESVIO Y COMUNITARIOS&amp;R&amp;"Times New Roman,Normal"&amp;8OFICINA DE DESARROLLO PROGRAMATICO</c:oddFooter>
    </c:headerFooter>
    <c:pageMargins b="1" l="0.75000000000000022" r="0.75000000000000022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s-PR"/>
              <a:t>CASOS ACTIVOS DURANTE EL AÑO Y A FIN DE AÑO
EN ALTERNATIVAS DE CONFINAMIENTO
 AÑO FISCAL 2009-10</a:t>
            </a:r>
          </a:p>
        </c:rich>
      </c:tx>
      <c:layout>
        <c:manualLayout>
          <c:xMode val="edge"/>
          <c:yMode val="edge"/>
          <c:x val="0.27308622393423843"/>
          <c:y val="2.6327837225475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59657701711502E-2"/>
          <c:y val="0.16390041493775934"/>
          <c:w val="0.91687041564792171"/>
          <c:h val="0.64107883817427436"/>
        </c:manualLayout>
      </c:layout>
      <c:lineChart>
        <c:grouping val="standard"/>
        <c:varyColors val="0"/>
        <c:ser>
          <c:idx val="0"/>
          <c:order val="0"/>
          <c:tx>
            <c:strRef>
              <c:f>'GRAFICAS ANUAL 2009-10'!$O$18</c:f>
              <c:strCache>
                <c:ptCount val="1"/>
                <c:pt idx="0">
                  <c:v>ACTIVO DURANTE EL AÑO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63488182559087E-2"/>
                  <c:y val="-5.39312357739515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2-40D6-9713-DFDB8093C12A}"/>
                </c:ext>
              </c:extLst>
            </c:dLbl>
            <c:dLbl>
              <c:idx val="1"/>
              <c:layout>
                <c:manualLayout>
                  <c:x val="-4.7961630695443694E-3"/>
                  <c:y val="-1.82336182336182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2-40D6-9713-DFDB8093C12A}"/>
                </c:ext>
              </c:extLst>
            </c:dLbl>
            <c:dLbl>
              <c:idx val="2"/>
              <c:layout>
                <c:manualLayout>
                  <c:x val="-1.2224938875305613E-3"/>
                  <c:y val="-2.79173609522875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2-40D6-9713-DFDB8093C12A}"/>
                </c:ext>
              </c:extLst>
            </c:dLbl>
            <c:dLbl>
              <c:idx val="3"/>
              <c:layout>
                <c:manualLayout>
                  <c:x val="-4.074979625101574E-4"/>
                  <c:y val="-2.55314143823308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2-40D6-9713-DFDB8093C12A}"/>
                </c:ext>
              </c:extLst>
            </c:dLbl>
            <c:dLbl>
              <c:idx val="5"/>
              <c:layout>
                <c:manualLayout>
                  <c:x val="-2.2004889975550147E-2"/>
                  <c:y val="-4.28975942322562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2-40D6-9713-DFDB8093C12A}"/>
                </c:ext>
              </c:extLst>
            </c:dLbl>
            <c:dLbl>
              <c:idx val="6"/>
              <c:layout>
                <c:manualLayout>
                  <c:x val="-1.9967400162999104E-2"/>
                  <c:y val="-6.40829439888478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2-40D6-9713-DFDB8093C12A}"/>
                </c:ext>
              </c:extLst>
            </c:dLbl>
            <c:dLbl>
              <c:idx val="7"/>
              <c:layout>
                <c:manualLayout>
                  <c:x val="-8.1499592502038462E-4"/>
                  <c:y val="-2.5880354167347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D2-40D6-9713-DFDB8093C12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'GRAFICAS ANUAL 2009-10'!$P$17:$Z$17</c:f>
              <c:strCache>
                <c:ptCount val="11"/>
                <c:pt idx="0">
                  <c:v>Cárceles EE.UU.</c:v>
                </c:pt>
                <c:pt idx="1">
                  <c:v>Hogares Adaptación Social</c:v>
                </c:pt>
                <c:pt idx="2">
                  <c:v>Pase Extendido</c:v>
                </c:pt>
                <c:pt idx="3">
                  <c:v>Com. Des. Integral</c:v>
                </c:pt>
                <c:pt idx="4">
                  <c:v>Centros Cristianos</c:v>
                </c:pt>
                <c:pt idx="5">
                  <c:v>Traslado Interagencial</c:v>
                </c:pt>
                <c:pt idx="6">
                  <c:v>Ley 25 (Condición de Salud)</c:v>
                </c:pt>
                <c:pt idx="7">
                  <c:v>Supervisión Electrónica</c:v>
                </c:pt>
                <c:pt idx="8">
                  <c:v>Pirco</c:v>
                </c:pt>
                <c:pt idx="9">
                  <c:v>Libertad para Trabajar</c:v>
                </c:pt>
                <c:pt idx="10">
                  <c:v>Pase Extendido Especial</c:v>
                </c:pt>
              </c:strCache>
            </c:strRef>
          </c:cat>
          <c:val>
            <c:numRef>
              <c:f>'GRAFICAS ANUAL 2009-10'!$P$18:$Z$18</c:f>
              <c:numCache>
                <c:formatCode>#,##0_);[Red]\(#,##0\)</c:formatCode>
                <c:ptCount val="11"/>
                <c:pt idx="0">
                  <c:v>15</c:v>
                </c:pt>
                <c:pt idx="1">
                  <c:v>404</c:v>
                </c:pt>
                <c:pt idx="2">
                  <c:v>339</c:v>
                </c:pt>
                <c:pt idx="3">
                  <c:v>96</c:v>
                </c:pt>
                <c:pt idx="4">
                  <c:v>151</c:v>
                </c:pt>
                <c:pt idx="5">
                  <c:v>0</c:v>
                </c:pt>
                <c:pt idx="6">
                  <c:v>20</c:v>
                </c:pt>
                <c:pt idx="7">
                  <c:v>63</c:v>
                </c:pt>
                <c:pt idx="8">
                  <c:v>70</c:v>
                </c:pt>
                <c:pt idx="9">
                  <c:v>712</c:v>
                </c:pt>
                <c:pt idx="1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CD2-40D6-9713-DFDB8093C12A}"/>
            </c:ext>
          </c:extLst>
        </c:ser>
        <c:ser>
          <c:idx val="1"/>
          <c:order val="1"/>
          <c:tx>
            <c:strRef>
              <c:f>'GRAFICAS ANUAL 2009-10'!$O$19</c:f>
              <c:strCache>
                <c:ptCount val="1"/>
                <c:pt idx="0">
                  <c:v>TOTAL A FIN DE AÑO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6.1124694376528347E-3"/>
                  <c:y val="-2.42678690060008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D2-40D6-9713-DFDB8093C12A}"/>
                </c:ext>
              </c:extLst>
            </c:dLbl>
            <c:dLbl>
              <c:idx val="5"/>
              <c:layout>
                <c:manualLayout>
                  <c:x val="-8.1499592502041031E-4"/>
                  <c:y val="-3.47850709532679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D2-40D6-9713-DFDB8093C12A}"/>
                </c:ext>
              </c:extLst>
            </c:dLbl>
            <c:dLbl>
              <c:idx val="6"/>
              <c:layout>
                <c:manualLayout>
                  <c:x val="-1.2224938875305619E-3"/>
                  <c:y val="-8.288082246980504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D2-40D6-9713-DFDB8093C12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'GRAFICAS ANUAL 2009-10'!$P$17:$Z$17</c:f>
              <c:strCache>
                <c:ptCount val="11"/>
                <c:pt idx="0">
                  <c:v>Cárceles EE.UU.</c:v>
                </c:pt>
                <c:pt idx="1">
                  <c:v>Hogares Adaptación Social</c:v>
                </c:pt>
                <c:pt idx="2">
                  <c:v>Pase Extendido</c:v>
                </c:pt>
                <c:pt idx="3">
                  <c:v>Com. Des. Integral</c:v>
                </c:pt>
                <c:pt idx="4">
                  <c:v>Centros Cristianos</c:v>
                </c:pt>
                <c:pt idx="5">
                  <c:v>Traslado Interagencial</c:v>
                </c:pt>
                <c:pt idx="6">
                  <c:v>Ley 25 (Condición de Salud)</c:v>
                </c:pt>
                <c:pt idx="7">
                  <c:v>Supervisión Electrónica</c:v>
                </c:pt>
                <c:pt idx="8">
                  <c:v>Pirco</c:v>
                </c:pt>
                <c:pt idx="9">
                  <c:v>Libertad para Trabajar</c:v>
                </c:pt>
                <c:pt idx="10">
                  <c:v>Pase Extendido Especial</c:v>
                </c:pt>
              </c:strCache>
            </c:strRef>
          </c:cat>
          <c:val>
            <c:numRef>
              <c:f>'GRAFICAS ANUAL 2009-10'!$P$19:$Z$19</c:f>
              <c:numCache>
                <c:formatCode>#,##0_);[Red]\(#,##0\)</c:formatCode>
                <c:ptCount val="11"/>
                <c:pt idx="0">
                  <c:v>15</c:v>
                </c:pt>
                <c:pt idx="1">
                  <c:v>58</c:v>
                </c:pt>
                <c:pt idx="2">
                  <c:v>51</c:v>
                </c:pt>
                <c:pt idx="3">
                  <c:v>26</c:v>
                </c:pt>
                <c:pt idx="4">
                  <c:v>39</c:v>
                </c:pt>
                <c:pt idx="5">
                  <c:v>0</c:v>
                </c:pt>
                <c:pt idx="6">
                  <c:v>11</c:v>
                </c:pt>
                <c:pt idx="7">
                  <c:v>50</c:v>
                </c:pt>
                <c:pt idx="8">
                  <c:v>16</c:v>
                </c:pt>
                <c:pt idx="9">
                  <c:v>112</c:v>
                </c:pt>
                <c:pt idx="1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CD2-40D6-9713-DFDB8093C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386207"/>
        <c:axId val="1"/>
      </c:lineChart>
      <c:catAx>
        <c:axId val="212938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129386207"/>
        <c:crosses val="autoZero"/>
        <c:crossBetween val="between"/>
        <c:majorUnit val="12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105131642717325"/>
          <c:y val="0.93360988850752624"/>
          <c:w val="0.7995109424271607"/>
          <c:h val="0.98340238239450828"/>
        </c:manualLayout>
      </c:layout>
      <c:overlay val="0"/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25400">
          <a:noFill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Header>&amp;C&amp;"Times New Roman,Bold"&amp;14ADMINISTRACION DE CORRECCION</c:oddHeader>
      <c:oddFooter>&amp;L&amp;"Times New Roman,Normal"&amp;8FUENTE: PROGRAMAS DE DESVIO Y COMUNITARIOS&amp;R&amp;"Times New Roman,Normal"&amp;8OFICINA DE DESARROLLO PROGRAMATICO</c:oddFooter>
    </c:headerFooter>
    <c:pageMargins b="1" l="0.75000000000000022" r="0.75000000000000022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R" sz="1100">
                <a:latin typeface="+mn-lt"/>
              </a:rPr>
              <a:t>POBLACIO</a:t>
            </a:r>
            <a:r>
              <a:rPr lang="es-PR" sz="1100" baseline="0">
                <a:latin typeface="+mn-lt"/>
              </a:rPr>
              <a:t>N </a:t>
            </a:r>
            <a:r>
              <a:rPr lang="es-PR" sz="1100" baseline="0">
                <a:latin typeface="+mn-lt"/>
                <a:cs typeface="Times New Roman" pitchFamily="18" charset="0"/>
              </a:rPr>
              <a:t>CORRECCIONAL</a:t>
            </a:r>
            <a:r>
              <a:rPr lang="es-PR" sz="1100" baseline="0">
                <a:latin typeface="+mn-lt"/>
              </a:rPr>
              <a:t> INGRESADA EN ALTERNATIVAS AL </a:t>
            </a:r>
          </a:p>
          <a:p>
            <a:pPr>
              <a:defRPr/>
            </a:pPr>
            <a:r>
              <a:rPr lang="es-PR" sz="1100" baseline="0">
                <a:latin typeface="+mn-lt"/>
              </a:rPr>
              <a:t>CONFINAMIENTO AÑO FISCAL 2009-10</a:t>
            </a:r>
            <a:endParaRPr lang="es-PR" sz="1100">
              <a:latin typeface="+mn-lt"/>
            </a:endParaRP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88016086294708"/>
          <c:y val="0.24318658280922437"/>
          <c:w val="0.62042583579200572"/>
          <c:h val="0.50510132774283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AB-4D1C-B54B-0E4026B1EE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AB-4D1C-B54B-0E4026B1EEB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0AB-4D1C-B54B-0E4026B1EEB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0AB-4D1C-B54B-0E4026B1EEB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0AB-4D1C-B54B-0E4026B1EEB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0AB-4D1C-B54B-0E4026B1EEB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0AB-4D1C-B54B-0E4026B1EEB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0AB-4D1C-B54B-0E4026B1EEB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0AB-4D1C-B54B-0E4026B1EEB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0AB-4D1C-B54B-0E4026B1EEBB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0AB-4D1C-B54B-0E4026B1EEBB}"/>
              </c:ext>
            </c:extLst>
          </c:dPt>
          <c:dLbls>
            <c:dLbl>
              <c:idx val="1"/>
              <c:layout>
                <c:manualLayout>
                  <c:x val="3.8312191882935873E-2"/>
                  <c:y val="4.519431926355117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AB-4D1C-B54B-0E4026B1EEBB}"/>
                </c:ext>
              </c:extLst>
            </c:dLbl>
            <c:dLbl>
              <c:idx val="2"/>
              <c:layout>
                <c:manualLayout>
                  <c:x val="-2.5257173998834877E-2"/>
                  <c:y val="-5.506506655221557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AB-4D1C-B54B-0E4026B1EEBB}"/>
                </c:ext>
              </c:extLst>
            </c:dLbl>
            <c:dLbl>
              <c:idx val="9"/>
              <c:layout>
                <c:manualLayout>
                  <c:x val="2.8238212466878413E-2"/>
                  <c:y val="-0.1274311780209863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AB-4D1C-B54B-0E4026B1EE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'GRAFICAS ANUAL 2009-10'!$R$3:$AB$3</c:f>
              <c:strCache>
                <c:ptCount val="11"/>
                <c:pt idx="0">
                  <c:v>Cárceles EE.UU.</c:v>
                </c:pt>
                <c:pt idx="1">
                  <c:v>Hogares Adaptación Social</c:v>
                </c:pt>
                <c:pt idx="2">
                  <c:v>Pase Extendido</c:v>
                </c:pt>
                <c:pt idx="3">
                  <c:v>Com. Des. Integral</c:v>
                </c:pt>
                <c:pt idx="4">
                  <c:v>Centros Cristianos</c:v>
                </c:pt>
                <c:pt idx="5">
                  <c:v>Traslado Interagencial</c:v>
                </c:pt>
                <c:pt idx="6">
                  <c:v>Ley 25 (Condición de Salud)</c:v>
                </c:pt>
                <c:pt idx="7">
                  <c:v>Supervisión Electrónica</c:v>
                </c:pt>
                <c:pt idx="8">
                  <c:v>Pirco</c:v>
                </c:pt>
                <c:pt idx="9">
                  <c:v>Libertad para Trabajar</c:v>
                </c:pt>
                <c:pt idx="10">
                  <c:v>Pase Extendido Especial</c:v>
                </c:pt>
              </c:strCache>
            </c:strRef>
          </c:cat>
          <c:val>
            <c:numRef>
              <c:f>'GRAFICAS ANUAL 2009-10'!$R$4:$AB$4</c:f>
              <c:numCache>
                <c:formatCode>#,##0</c:formatCode>
                <c:ptCount val="11"/>
                <c:pt idx="0">
                  <c:v>0</c:v>
                </c:pt>
                <c:pt idx="1">
                  <c:v>335</c:v>
                </c:pt>
                <c:pt idx="2">
                  <c:v>196</c:v>
                </c:pt>
                <c:pt idx="3">
                  <c:v>23</c:v>
                </c:pt>
                <c:pt idx="4">
                  <c:v>63</c:v>
                </c:pt>
                <c:pt idx="5">
                  <c:v>0</c:v>
                </c:pt>
                <c:pt idx="6">
                  <c:v>5</c:v>
                </c:pt>
                <c:pt idx="7">
                  <c:v>2</c:v>
                </c:pt>
                <c:pt idx="8">
                  <c:v>13</c:v>
                </c:pt>
                <c:pt idx="9">
                  <c:v>620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AB-4D1C-B54B-0E4026B1E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>
      <c:oddHeader>&amp;C&amp;"MS Sans Serif,Bold"&amp;12ADMINISTRACION DE CORRECCION</c:oddHeader>
      <c:oddFooter>&amp;L&amp;8FUENTE: PROGRAMAS DE DESVIO Y COMUNITARIO&amp;R&amp;8OFICINA DE DESARROLLO PROGRAMATICO</c:oddFooter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r>
              <a:rPr lang="es-PR"/>
              <a:t>INGRESADOS POR PROGRAMA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22-4125-AC03-B825DA89188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822-4125-AC03-B825DA891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044" r="0.75000000000000044" t="1" header="0.5" footer="0.5"/>
    <c:pageSetup orientation="portrait" horizontalDpi="-4" vertic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s-PR"/>
              <a:t>GRAFICA III
EGRESOS POR RAZÓN DE LAS 
ALTERNATIVAS DE CONFINAMIENTO
AÑO FISCAL 1998-99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1"/>
          <c:order val="0"/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explosion val="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D0-4B5D-B060-85F3A9FC596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D0-4B5D-B060-85F3A9FC5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Header>&amp;C&amp;"MS Sans Serif,Bold"&amp;12ADMINISTRACION DE CORRECCION</c:oddHeader>
      <c:oddFooter>&amp;L&amp;8FUENTE: INFORME DE PROGRAMAS COMUNITARIOS Y DE DESVIO&amp;R&amp;8OFICINA DE PLANES PROGRAMATICOS Y ESTADISTICAS</c:oddFooter>
    </c:headerFooter>
    <c:pageMargins b="1" l="0.75000000000000044" r="0.75000000000000044" t="1" header="0.5" footer="0.5"/>
    <c:pageSetup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s-PR"/>
              <a:t>GRAFICA III
EGRESOS POR RAZÓN DE LAS 
ALTERNATIVAS DE CONFINAMIENTO
AÑO FISCAL 1998-99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1"/>
          <c:order val="0"/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explosion val="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AD-4E1E-8F5E-4FA76D62A05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7AD-4E1E-8F5E-4FA76D62A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225" b="1" i="0" u="sng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s-PR"/>
              <a:t>RELACIÓN DE INGRESOS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06-4C65-8595-439CED2B20FC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06-4C65-8595-439CED2B20FC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06-4C65-8595-439CED2B20FC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06-4C65-8595-439CED2B20FC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06-4C65-8595-439CED2B20FC}"/>
                </c:ext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06-4C65-8595-439CED2B20FC}"/>
                </c:ext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06-4C65-8595-439CED2B20FC}"/>
                </c:ext>
              </c:extLst>
            </c:dLbl>
            <c:dLbl>
              <c:idx val="6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06-4C65-8595-439CED2B20FC}"/>
                </c:ext>
              </c:extLst>
            </c:dLbl>
            <c:dLbl>
              <c:idx val="7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06-4C65-8595-439CED2B20FC}"/>
                </c:ext>
              </c:extLst>
            </c:dLbl>
            <c:dLbl>
              <c:idx val="8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506-4C65-8595-439CED2B20FC}"/>
                </c:ext>
              </c:extLst>
            </c:dLbl>
            <c:dLbl>
              <c:idx val="9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06-4C65-8595-439CED2B20F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E506-4C65-8595-439CED2B2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13" Type="http://schemas.openxmlformats.org/officeDocument/2006/relationships/chart" Target="../charts/chart18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12" Type="http://schemas.openxmlformats.org/officeDocument/2006/relationships/chart" Target="../charts/chart17.xml"/><Relationship Id="rId17" Type="http://schemas.openxmlformats.org/officeDocument/2006/relationships/chart" Target="../charts/chart22.xml"/><Relationship Id="rId2" Type="http://schemas.openxmlformats.org/officeDocument/2006/relationships/chart" Target="../charts/chart7.xml"/><Relationship Id="rId16" Type="http://schemas.openxmlformats.org/officeDocument/2006/relationships/chart" Target="../charts/chart21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11" Type="http://schemas.openxmlformats.org/officeDocument/2006/relationships/chart" Target="../charts/chart16.xml"/><Relationship Id="rId5" Type="http://schemas.openxmlformats.org/officeDocument/2006/relationships/chart" Target="../charts/chart10.xml"/><Relationship Id="rId15" Type="http://schemas.openxmlformats.org/officeDocument/2006/relationships/chart" Target="../charts/chart20.xml"/><Relationship Id="rId10" Type="http://schemas.openxmlformats.org/officeDocument/2006/relationships/chart" Target="../charts/chart15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Relationship Id="rId1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30</xdr:row>
      <xdr:rowOff>114300</xdr:rowOff>
    </xdr:from>
    <xdr:to>
      <xdr:col>9</xdr:col>
      <xdr:colOff>9525</xdr:colOff>
      <xdr:row>59</xdr:row>
      <xdr:rowOff>19050</xdr:rowOff>
    </xdr:to>
    <xdr:graphicFrame macro="">
      <xdr:nvGraphicFramePr>
        <xdr:cNvPr id="1586234" name="Chart 1">
          <a:extLst>
            <a:ext uri="{FF2B5EF4-FFF2-40B4-BE49-F238E27FC236}">
              <a16:creationId xmlns:a16="http://schemas.microsoft.com/office/drawing/2014/main" id="{E4CB3EAD-A7FC-6A74-5F97-F6431046EC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60</xdr:row>
      <xdr:rowOff>104775</xdr:rowOff>
    </xdr:from>
    <xdr:to>
      <xdr:col>12</xdr:col>
      <xdr:colOff>495300</xdr:colOff>
      <xdr:row>85</xdr:row>
      <xdr:rowOff>0</xdr:rowOff>
    </xdr:to>
    <xdr:graphicFrame macro="">
      <xdr:nvGraphicFramePr>
        <xdr:cNvPr id="1586235" name="Chart 2">
          <a:extLst>
            <a:ext uri="{FF2B5EF4-FFF2-40B4-BE49-F238E27FC236}">
              <a16:creationId xmlns:a16="http://schemas.microsoft.com/office/drawing/2014/main" id="{D46864C1-C40E-6C43-5A14-9CBFF9B44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86</xdr:row>
      <xdr:rowOff>19050</xdr:rowOff>
    </xdr:from>
    <xdr:to>
      <xdr:col>13</xdr:col>
      <xdr:colOff>0</xdr:colOff>
      <xdr:row>111</xdr:row>
      <xdr:rowOff>47625</xdr:rowOff>
    </xdr:to>
    <xdr:graphicFrame macro="">
      <xdr:nvGraphicFramePr>
        <xdr:cNvPr id="1586236" name="Chart 3">
          <a:extLst>
            <a:ext uri="{FF2B5EF4-FFF2-40B4-BE49-F238E27FC236}">
              <a16:creationId xmlns:a16="http://schemas.microsoft.com/office/drawing/2014/main" id="{B7AEA314-5E4F-3984-C899-A38DD514E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12</xdr:col>
      <xdr:colOff>476250</xdr:colOff>
      <xdr:row>141</xdr:row>
      <xdr:rowOff>57150</xdr:rowOff>
    </xdr:to>
    <xdr:graphicFrame macro="">
      <xdr:nvGraphicFramePr>
        <xdr:cNvPr id="1586237" name="Chart 4">
          <a:extLst>
            <a:ext uri="{FF2B5EF4-FFF2-40B4-BE49-F238E27FC236}">
              <a16:creationId xmlns:a16="http://schemas.microsoft.com/office/drawing/2014/main" id="{844BB8F7-29E1-1F56-65B9-65592AE57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57150</xdr:rowOff>
    </xdr:from>
    <xdr:to>
      <xdr:col>12</xdr:col>
      <xdr:colOff>514350</xdr:colOff>
      <xdr:row>168</xdr:row>
      <xdr:rowOff>66675</xdr:rowOff>
    </xdr:to>
    <xdr:graphicFrame macro="">
      <xdr:nvGraphicFramePr>
        <xdr:cNvPr id="1586238" name="Chart 6">
          <a:extLst>
            <a:ext uri="{FF2B5EF4-FFF2-40B4-BE49-F238E27FC236}">
              <a16:creationId xmlns:a16="http://schemas.microsoft.com/office/drawing/2014/main" id="{ABC25624-2FDB-96DD-404C-74D37810F6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0.01391</cdr:x>
      <cdr:y>0.89441</cdr:y>
    </cdr:from>
    <cdr:to>
      <cdr:x>0.47304</cdr:x>
      <cdr:y>0.98551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200" y="4114800"/>
          <a:ext cx="2514599" cy="419100"/>
        </a:xfrm>
        <a:prstGeom xmlns:a="http://schemas.openxmlformats.org/drawingml/2006/main" prst="rect">
          <a:avLst/>
        </a:prstGeom>
        <a:blipFill xmlns:a="http://schemas.openxmlformats.org/drawingml/2006/main">
          <a:blip xmlns:r="http://schemas.openxmlformats.org/officeDocument/2006/relationships" r:embed="rId1"/>
          <a:tile tx="0" ty="0" sx="100000" sy="100000" flip="none" algn="tl"/>
        </a:blipFill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PR" sz="700" b="1"/>
            <a:t>DESVIO</a:t>
          </a:r>
          <a:r>
            <a:rPr lang="es-PR" sz="700" b="1" baseline="0"/>
            <a:t> </a:t>
          </a:r>
          <a:r>
            <a:rPr lang="es-PR" sz="700" baseline="0"/>
            <a:t>: PASES EXTENDIDOS, PASES EXTENDIDOS ESPECIALES, LEY 25 Y PIRCO  </a:t>
          </a:r>
          <a:endParaRPr lang="es-PR" sz="700"/>
        </a:p>
      </cdr:txBody>
    </cdr:sp>
  </cdr:relSizeAnchor>
  <cdr:relSizeAnchor xmlns:cdr="http://schemas.openxmlformats.org/drawingml/2006/chartDrawing">
    <cdr:from>
      <cdr:x>0.4713</cdr:x>
      <cdr:y>0.89441</cdr:y>
    </cdr:from>
    <cdr:to>
      <cdr:x>0.98783</cdr:x>
      <cdr:y>0.98551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581275" y="4114800"/>
          <a:ext cx="2828925" cy="419100"/>
        </a:xfrm>
        <a:prstGeom xmlns:a="http://schemas.openxmlformats.org/drawingml/2006/main" prst="rect">
          <a:avLst/>
        </a:prstGeom>
        <a:blipFill xmlns:a="http://schemas.openxmlformats.org/drawingml/2006/main">
          <a:blip xmlns:r="http://schemas.openxmlformats.org/officeDocument/2006/relationships" r:embed="rId1"/>
          <a:tile tx="0" ty="0" sx="100000" sy="100000" flip="none" algn="tl"/>
        </a:blipFill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PR" sz="700" b="1"/>
            <a:t>PROG. COM.</a:t>
          </a:r>
          <a:r>
            <a:rPr lang="es-PR" sz="700" b="1" baseline="0"/>
            <a:t> REHABILITACION</a:t>
          </a:r>
          <a:r>
            <a:rPr lang="es-PR" sz="700" baseline="0"/>
            <a:t>:  H.A.S., COM. DESARROLLO INTEGRAL, CENTROS CRISTIANOS,  SUPERVISION ELECTRONICA , LIBERTAD PARA TRABAJAR</a:t>
          </a:r>
          <a:endParaRPr lang="es-PR" sz="7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12</xdr:col>
      <xdr:colOff>400050</xdr:colOff>
      <xdr:row>45</xdr:row>
      <xdr:rowOff>0</xdr:rowOff>
    </xdr:to>
    <xdr:graphicFrame macro="">
      <xdr:nvGraphicFramePr>
        <xdr:cNvPr id="1468587" name="Chart 1">
          <a:extLst>
            <a:ext uri="{FF2B5EF4-FFF2-40B4-BE49-F238E27FC236}">
              <a16:creationId xmlns:a16="http://schemas.microsoft.com/office/drawing/2014/main" id="{7DE5236C-70B0-D60F-4B93-FB0B62B5B0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0</xdr:colOff>
      <xdr:row>45</xdr:row>
      <xdr:rowOff>0</xdr:rowOff>
    </xdr:from>
    <xdr:to>
      <xdr:col>32</xdr:col>
      <xdr:colOff>361950</xdr:colOff>
      <xdr:row>45</xdr:row>
      <xdr:rowOff>0</xdr:rowOff>
    </xdr:to>
    <xdr:graphicFrame macro="">
      <xdr:nvGraphicFramePr>
        <xdr:cNvPr id="1468588" name="Chart 2">
          <a:extLst>
            <a:ext uri="{FF2B5EF4-FFF2-40B4-BE49-F238E27FC236}">
              <a16:creationId xmlns:a16="http://schemas.microsoft.com/office/drawing/2014/main" id="{A5A36920-10EC-F903-31BF-26B49AAB45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342900</xdr:colOff>
      <xdr:row>45</xdr:row>
      <xdr:rowOff>0</xdr:rowOff>
    </xdr:from>
    <xdr:to>
      <xdr:col>42</xdr:col>
      <xdr:colOff>323850</xdr:colOff>
      <xdr:row>45</xdr:row>
      <xdr:rowOff>0</xdr:rowOff>
    </xdr:to>
    <xdr:graphicFrame macro="">
      <xdr:nvGraphicFramePr>
        <xdr:cNvPr id="1468589" name="Chart 3">
          <a:extLst>
            <a:ext uri="{FF2B5EF4-FFF2-40B4-BE49-F238E27FC236}">
              <a16:creationId xmlns:a16="http://schemas.microsoft.com/office/drawing/2014/main" id="{34C00F32-1D8A-1537-C172-A02FB89E3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47625</xdr:colOff>
      <xdr:row>45</xdr:row>
      <xdr:rowOff>0</xdr:rowOff>
    </xdr:from>
    <xdr:to>
      <xdr:col>9</xdr:col>
      <xdr:colOff>333375</xdr:colOff>
      <xdr:row>45</xdr:row>
      <xdr:rowOff>0</xdr:rowOff>
    </xdr:to>
    <xdr:graphicFrame macro="">
      <xdr:nvGraphicFramePr>
        <xdr:cNvPr id="1468590" name="Chart 4">
          <a:extLst>
            <a:ext uri="{FF2B5EF4-FFF2-40B4-BE49-F238E27FC236}">
              <a16:creationId xmlns:a16="http://schemas.microsoft.com/office/drawing/2014/main" id="{F7475FF9-8099-8AEC-585D-F91343B1B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9</xdr:col>
      <xdr:colOff>333375</xdr:colOff>
      <xdr:row>45</xdr:row>
      <xdr:rowOff>0</xdr:rowOff>
    </xdr:to>
    <xdr:graphicFrame macro="">
      <xdr:nvGraphicFramePr>
        <xdr:cNvPr id="1468591" name="Chart 5">
          <a:extLst>
            <a:ext uri="{FF2B5EF4-FFF2-40B4-BE49-F238E27FC236}">
              <a16:creationId xmlns:a16="http://schemas.microsoft.com/office/drawing/2014/main" id="{1182B1B1-0340-5541-D5C8-669EE3A1C7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10</xdr:col>
      <xdr:colOff>0</xdr:colOff>
      <xdr:row>45</xdr:row>
      <xdr:rowOff>0</xdr:rowOff>
    </xdr:to>
    <xdr:graphicFrame macro="">
      <xdr:nvGraphicFramePr>
        <xdr:cNvPr id="1468592" name="Chart 6">
          <a:extLst>
            <a:ext uri="{FF2B5EF4-FFF2-40B4-BE49-F238E27FC236}">
              <a16:creationId xmlns:a16="http://schemas.microsoft.com/office/drawing/2014/main" id="{A8CD2F60-9274-77BF-8D3A-A79D2EB33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12</xdr:col>
      <xdr:colOff>257175</xdr:colOff>
      <xdr:row>45</xdr:row>
      <xdr:rowOff>0</xdr:rowOff>
    </xdr:to>
    <xdr:graphicFrame macro="">
      <xdr:nvGraphicFramePr>
        <xdr:cNvPr id="1468593" name="Chart 7">
          <a:extLst>
            <a:ext uri="{FF2B5EF4-FFF2-40B4-BE49-F238E27FC236}">
              <a16:creationId xmlns:a16="http://schemas.microsoft.com/office/drawing/2014/main" id="{0F28389A-CC77-31A7-5AF2-7EABEDA12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9</xdr:col>
      <xdr:colOff>276225</xdr:colOff>
      <xdr:row>45</xdr:row>
      <xdr:rowOff>0</xdr:rowOff>
    </xdr:to>
    <xdr:graphicFrame macro="">
      <xdr:nvGraphicFramePr>
        <xdr:cNvPr id="1468594" name="Chart 8">
          <a:extLst>
            <a:ext uri="{FF2B5EF4-FFF2-40B4-BE49-F238E27FC236}">
              <a16:creationId xmlns:a16="http://schemas.microsoft.com/office/drawing/2014/main" id="{6AE0463E-9BE7-84B3-8D1B-1CD405031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12</xdr:col>
      <xdr:colOff>400050</xdr:colOff>
      <xdr:row>45</xdr:row>
      <xdr:rowOff>0</xdr:rowOff>
    </xdr:to>
    <xdr:graphicFrame macro="">
      <xdr:nvGraphicFramePr>
        <xdr:cNvPr id="1468595" name="Chart 9">
          <a:extLst>
            <a:ext uri="{FF2B5EF4-FFF2-40B4-BE49-F238E27FC236}">
              <a16:creationId xmlns:a16="http://schemas.microsoft.com/office/drawing/2014/main" id="{9EBE8D54-E436-82CF-D83E-BCB8FA7BA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0</xdr:colOff>
      <xdr:row>45</xdr:row>
      <xdr:rowOff>0</xdr:rowOff>
    </xdr:from>
    <xdr:to>
      <xdr:col>32</xdr:col>
      <xdr:colOff>361950</xdr:colOff>
      <xdr:row>45</xdr:row>
      <xdr:rowOff>0</xdr:rowOff>
    </xdr:to>
    <xdr:graphicFrame macro="">
      <xdr:nvGraphicFramePr>
        <xdr:cNvPr id="1468596" name="Chart 10">
          <a:extLst>
            <a:ext uri="{FF2B5EF4-FFF2-40B4-BE49-F238E27FC236}">
              <a16:creationId xmlns:a16="http://schemas.microsoft.com/office/drawing/2014/main" id="{40DC8794-DF03-769B-E938-E758DE8F0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</xdr:col>
      <xdr:colOff>342900</xdr:colOff>
      <xdr:row>45</xdr:row>
      <xdr:rowOff>0</xdr:rowOff>
    </xdr:from>
    <xdr:to>
      <xdr:col>42</xdr:col>
      <xdr:colOff>323850</xdr:colOff>
      <xdr:row>45</xdr:row>
      <xdr:rowOff>0</xdr:rowOff>
    </xdr:to>
    <xdr:graphicFrame macro="">
      <xdr:nvGraphicFramePr>
        <xdr:cNvPr id="1468597" name="Chart 11">
          <a:extLst>
            <a:ext uri="{FF2B5EF4-FFF2-40B4-BE49-F238E27FC236}">
              <a16:creationId xmlns:a16="http://schemas.microsoft.com/office/drawing/2014/main" id="{65D10A70-7148-9B4F-DEF8-E9A11F5F6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47625</xdr:colOff>
      <xdr:row>45</xdr:row>
      <xdr:rowOff>0</xdr:rowOff>
    </xdr:from>
    <xdr:to>
      <xdr:col>9</xdr:col>
      <xdr:colOff>333375</xdr:colOff>
      <xdr:row>45</xdr:row>
      <xdr:rowOff>0</xdr:rowOff>
    </xdr:to>
    <xdr:graphicFrame macro="">
      <xdr:nvGraphicFramePr>
        <xdr:cNvPr id="1468598" name="Chart 12">
          <a:extLst>
            <a:ext uri="{FF2B5EF4-FFF2-40B4-BE49-F238E27FC236}">
              <a16:creationId xmlns:a16="http://schemas.microsoft.com/office/drawing/2014/main" id="{FF81B172-58C2-9098-7FA9-6CADE3AE6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9</xdr:col>
      <xdr:colOff>333375</xdr:colOff>
      <xdr:row>45</xdr:row>
      <xdr:rowOff>0</xdr:rowOff>
    </xdr:to>
    <xdr:graphicFrame macro="">
      <xdr:nvGraphicFramePr>
        <xdr:cNvPr id="1468599" name="Chart 13">
          <a:extLst>
            <a:ext uri="{FF2B5EF4-FFF2-40B4-BE49-F238E27FC236}">
              <a16:creationId xmlns:a16="http://schemas.microsoft.com/office/drawing/2014/main" id="{79BBA250-C9D7-FE59-561B-C6F2FC121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12</xdr:col>
      <xdr:colOff>257175</xdr:colOff>
      <xdr:row>45</xdr:row>
      <xdr:rowOff>0</xdr:rowOff>
    </xdr:to>
    <xdr:graphicFrame macro="">
      <xdr:nvGraphicFramePr>
        <xdr:cNvPr id="1468600" name="Chart 14">
          <a:extLst>
            <a:ext uri="{FF2B5EF4-FFF2-40B4-BE49-F238E27FC236}">
              <a16:creationId xmlns:a16="http://schemas.microsoft.com/office/drawing/2014/main" id="{B33DA4F2-6DED-6A8F-9D7C-6421FA3B7A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9</xdr:col>
      <xdr:colOff>276225</xdr:colOff>
      <xdr:row>45</xdr:row>
      <xdr:rowOff>0</xdr:rowOff>
    </xdr:to>
    <xdr:graphicFrame macro="">
      <xdr:nvGraphicFramePr>
        <xdr:cNvPr id="1468601" name="Chart 15">
          <a:extLst>
            <a:ext uri="{FF2B5EF4-FFF2-40B4-BE49-F238E27FC236}">
              <a16:creationId xmlns:a16="http://schemas.microsoft.com/office/drawing/2014/main" id="{EDE632DF-46CE-1DA5-10D8-10952EF7C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9</xdr:col>
      <xdr:colOff>352425</xdr:colOff>
      <xdr:row>45</xdr:row>
      <xdr:rowOff>0</xdr:rowOff>
    </xdr:to>
    <xdr:graphicFrame macro="">
      <xdr:nvGraphicFramePr>
        <xdr:cNvPr id="1468602" name="Chart 16">
          <a:extLst>
            <a:ext uri="{FF2B5EF4-FFF2-40B4-BE49-F238E27FC236}">
              <a16:creationId xmlns:a16="http://schemas.microsoft.com/office/drawing/2014/main" id="{462F1496-2192-C290-D434-0D4602071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12</xdr:col>
      <xdr:colOff>304800</xdr:colOff>
      <xdr:row>46</xdr:row>
      <xdr:rowOff>114300</xdr:rowOff>
    </xdr:to>
    <xdr:graphicFrame macro="">
      <xdr:nvGraphicFramePr>
        <xdr:cNvPr id="1468603" name="Chart 17">
          <a:extLst>
            <a:ext uri="{FF2B5EF4-FFF2-40B4-BE49-F238E27FC236}">
              <a16:creationId xmlns:a16="http://schemas.microsoft.com/office/drawing/2014/main" id="{F9D4EDD0-4CE6-1965-830E-D87F726E74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0.63589</cdr:x>
      <cdr:y>0.11105</cdr:y>
    </cdr:from>
    <cdr:to>
      <cdr:x>0.99072</cdr:x>
      <cdr:y>0.1898</cdr:y>
    </cdr:to>
    <cdr:sp macro="" textlink="">
      <cdr:nvSpPr>
        <cdr:cNvPr id="130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6415" y="84623"/>
          <a:ext cx="1977152" cy="577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PR" sz="225" b="1" i="0" strike="noStrike">
              <a:solidFill>
                <a:srgbClr val="000000"/>
              </a:solidFill>
              <a:latin typeface="Arial"/>
              <a:cs typeface="Arial"/>
            </a:rPr>
            <a:t>RELACIÓN DE INGRESOS</a:t>
          </a:r>
        </a:p>
      </cdr:txBody>
    </cdr:sp>
  </cdr:relSizeAnchor>
  <cdr:relSizeAnchor xmlns:cdr="http://schemas.openxmlformats.org/drawingml/2006/chartDrawing">
    <cdr:from>
      <cdr:x>0.63589</cdr:x>
      <cdr:y>0.1898</cdr:y>
    </cdr:from>
    <cdr:to>
      <cdr:x>0.93543</cdr:x>
      <cdr:y>0.19132</cdr:y>
    </cdr:to>
    <cdr:sp macro="" textlink="">
      <cdr:nvSpPr>
        <cdr:cNvPr id="130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546415" y="142378"/>
          <a:ext cx="1669078" cy="111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0.60274</cdr:x>
      <cdr:y>0.1017</cdr:y>
    </cdr:from>
    <cdr:to>
      <cdr:x>0.9579</cdr:x>
      <cdr:y>0.17457</cdr:y>
    </cdr:to>
    <cdr:sp macro="" textlink="">
      <cdr:nvSpPr>
        <cdr:cNvPr id="131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7634" y="77763"/>
          <a:ext cx="2006048" cy="534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PR" sz="200" b="1" i="0" strike="noStrike">
              <a:solidFill>
                <a:srgbClr val="000000"/>
              </a:solidFill>
              <a:latin typeface="Arial"/>
              <a:cs typeface="Arial"/>
            </a:rPr>
            <a:t>RELACIÓN DE INGRESOS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0.63712</cdr:x>
      <cdr:y>0.11975</cdr:y>
    </cdr:from>
    <cdr:to>
      <cdr:x>0.99072</cdr:x>
      <cdr:y>0.21373</cdr:y>
    </cdr:to>
    <cdr:sp macro="" textlink="">
      <cdr:nvSpPr>
        <cdr:cNvPr id="133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3262" y="91005"/>
          <a:ext cx="1970305" cy="68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PR" sz="225" b="1" i="0" strike="noStrike">
              <a:solidFill>
                <a:srgbClr val="000000"/>
              </a:solidFill>
              <a:latin typeface="Arial"/>
              <a:cs typeface="Arial"/>
            </a:rPr>
            <a:t>RELACIÓN DE INGRESOS</a:t>
          </a:r>
        </a:p>
      </cdr:txBody>
    </cdr:sp>
  </cdr:relSizeAnchor>
  <cdr:relSizeAnchor xmlns:cdr="http://schemas.openxmlformats.org/drawingml/2006/chartDrawing">
    <cdr:from>
      <cdr:x>0.63712</cdr:x>
      <cdr:y>0.21373</cdr:y>
    </cdr:from>
    <cdr:to>
      <cdr:x>0.93543</cdr:x>
      <cdr:y>0.21525</cdr:y>
    </cdr:to>
    <cdr:sp macro="" textlink="">
      <cdr:nvSpPr>
        <cdr:cNvPr id="133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553262" y="159928"/>
          <a:ext cx="1662231" cy="111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0.61746</cdr:x>
      <cdr:y>0.10083</cdr:y>
    </cdr:from>
    <cdr:to>
      <cdr:x>0.97305</cdr:x>
      <cdr:y>0.1724</cdr:y>
    </cdr:to>
    <cdr:sp macro="" textlink="">
      <cdr:nvSpPr>
        <cdr:cNvPr id="134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5526" y="77125"/>
          <a:ext cx="1988150" cy="52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PR" sz="200" b="1" i="0" strike="noStrike">
              <a:solidFill>
                <a:srgbClr val="000000"/>
              </a:solidFill>
              <a:latin typeface="Arial"/>
              <a:cs typeface="Arial"/>
            </a:rPr>
            <a:t>RELACIÓN DE INGRESOS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0.69601</cdr:x>
      <cdr:y>0.0487</cdr:y>
    </cdr:from>
    <cdr:to>
      <cdr:x>0.9782</cdr:x>
      <cdr:y>0.11327</cdr:y>
    </cdr:to>
    <cdr:sp macro="" textlink="">
      <cdr:nvSpPr>
        <cdr:cNvPr id="135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11774" y="145569"/>
          <a:ext cx="1787437" cy="188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PR" sz="875" b="1" i="0" strike="noStrike">
              <a:solidFill>
                <a:srgbClr val="000000"/>
              </a:solidFill>
              <a:latin typeface="Arial"/>
              <a:cs typeface="Arial"/>
            </a:rPr>
            <a:t>RELACIÓN DE INGRESOS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gonzalez\Documents\LO%20DE%20MI%20MAQUINA\ESTADISTICAS%20CONSEJO%20DE%20SEGURIDAD%202010-2011\PROG.DESVIO0-10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por mes 08-09"/>
      <sheetName val="ULTIMO 10-11 "/>
      <sheetName val="ULTIMO 09-10"/>
      <sheetName val="ULTIMO 08-09"/>
      <sheetName val="ULTIMO 07-08 "/>
      <sheetName val="ULTIMO 06-07 REVISADO9-8-08"/>
      <sheetName val="ULTIMO 06-07 no utlizar "/>
      <sheetName val="ULTIMO 05-06"/>
      <sheetName val="ULTIMO 04-05"/>
      <sheetName val="VARIOS AÑOSACTIVOS"/>
      <sheetName val="VARIOS AÑOS"/>
      <sheetName val="Sheet1"/>
    </sheetNames>
    <sheetDataSet>
      <sheetData sheetId="0"/>
      <sheetData sheetId="1"/>
      <sheetData sheetId="2"/>
      <sheetData sheetId="3">
        <row r="38">
          <cell r="P38" t="str">
            <v>Cárceles E.U.</v>
          </cell>
          <cell r="Q38" t="str">
            <v>Hogares Adaptación Social</v>
          </cell>
          <cell r="R38" t="str">
            <v>Pase Extendido</v>
          </cell>
          <cell r="S38" t="str">
            <v>Com. Des. Integral</v>
          </cell>
          <cell r="T38" t="str">
            <v>Centros Cristianos</v>
          </cell>
          <cell r="U38" t="str">
            <v>Traslado Interagencial</v>
          </cell>
          <cell r="V38" t="str">
            <v>Ley 25 (Condición de Salud)</v>
          </cell>
          <cell r="W38" t="str">
            <v>Supervisión Electrónica</v>
          </cell>
          <cell r="X38" t="str">
            <v>PIRCO</v>
          </cell>
          <cell r="Y38" t="str">
            <v>Pase Extendido Especial</v>
          </cell>
          <cell r="Z38" t="str">
            <v>Libertad para Trabajar</v>
          </cell>
        </row>
        <row r="39">
          <cell r="P39">
            <v>0</v>
          </cell>
          <cell r="Q39">
            <v>335</v>
          </cell>
          <cell r="R39">
            <v>196</v>
          </cell>
          <cell r="S39">
            <v>23</v>
          </cell>
          <cell r="T39">
            <v>63</v>
          </cell>
          <cell r="U39">
            <v>0</v>
          </cell>
          <cell r="V39">
            <v>5</v>
          </cell>
          <cell r="W39">
            <v>2</v>
          </cell>
          <cell r="X39">
            <v>13</v>
          </cell>
          <cell r="Y39">
            <v>9</v>
          </cell>
          <cell r="Z39">
            <v>620</v>
          </cell>
        </row>
      </sheetData>
      <sheetData sheetId="4">
        <row r="30">
          <cell r="C30">
            <v>15</v>
          </cell>
          <cell r="D30">
            <v>69</v>
          </cell>
          <cell r="E30">
            <v>143</v>
          </cell>
          <cell r="F30">
            <v>73</v>
          </cell>
          <cell r="G30">
            <v>88</v>
          </cell>
          <cell r="H30">
            <v>0</v>
          </cell>
          <cell r="I30">
            <v>15</v>
          </cell>
          <cell r="J30">
            <v>61</v>
          </cell>
          <cell r="K30">
            <v>57</v>
          </cell>
          <cell r="L30">
            <v>92</v>
          </cell>
          <cell r="M30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D572-B66F-4842-95CA-ACA2A92DACBE}">
  <sheetPr codeName="Sheet1"/>
  <dimension ref="A1"/>
  <sheetViews>
    <sheetView showGridLines="0" showRowColHeaders="0" showZeros="0" showOutlineSymbols="0" topLeftCell="B6" zoomScaleSheetLayoutView="4"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C550-658E-4EE9-8FAC-2DC95B440C45}">
  <dimension ref="A1:AB186"/>
  <sheetViews>
    <sheetView workbookViewId="0">
      <selection activeCell="K49" sqref="K49"/>
    </sheetView>
  </sheetViews>
  <sheetFormatPr defaultRowHeight="12.75"/>
  <cols>
    <col min="11" max="11" width="11.42578125" customWidth="1"/>
  </cols>
  <sheetData>
    <row r="1" spans="1:28" ht="13.5" thickBot="1">
      <c r="A1" t="s">
        <v>0</v>
      </c>
    </row>
    <row r="2" spans="1:28" ht="92.25" thickBot="1">
      <c r="B2" t="s">
        <v>1</v>
      </c>
      <c r="C2" t="s">
        <v>2</v>
      </c>
      <c r="D2" s="85" t="s">
        <v>3</v>
      </c>
      <c r="E2" s="85" t="s">
        <v>4</v>
      </c>
      <c r="F2" s="22" t="s">
        <v>5</v>
      </c>
      <c r="G2" s="16" t="s">
        <v>6</v>
      </c>
      <c r="H2" s="16" t="s">
        <v>7</v>
      </c>
      <c r="I2" s="16" t="s">
        <v>8</v>
      </c>
      <c r="J2" s="16" t="s">
        <v>9</v>
      </c>
      <c r="K2" s="16" t="s">
        <v>10</v>
      </c>
      <c r="L2" s="16" t="s">
        <v>11</v>
      </c>
      <c r="M2" s="28" t="s">
        <v>12</v>
      </c>
      <c r="N2" s="28" t="s">
        <v>13</v>
      </c>
      <c r="O2" s="102" t="s">
        <v>14</v>
      </c>
      <c r="P2" s="150" t="s">
        <v>15</v>
      </c>
      <c r="R2" t="s">
        <v>16</v>
      </c>
    </row>
    <row r="3" spans="1:28" ht="93.75">
      <c r="A3" t="s">
        <v>17</v>
      </c>
      <c r="B3" s="38">
        <f>SUM(F3:P3)</f>
        <v>129</v>
      </c>
      <c r="C3" s="42">
        <f>SUM(B3/B$15)*100</f>
        <v>10.189573459715639</v>
      </c>
      <c r="D3" s="8">
        <f t="shared" ref="D3:D14" si="0">SUM(H3,M3:P3,L3)</f>
        <v>89</v>
      </c>
      <c r="E3" s="27">
        <f>SUM(F3:G3,I3,J3,K3)</f>
        <v>40</v>
      </c>
      <c r="F3" s="27">
        <f>SUM('2009-10'!O10)</f>
        <v>0</v>
      </c>
      <c r="G3" s="27">
        <f>SUM('2009-10'!P10)</f>
        <v>27</v>
      </c>
      <c r="H3" s="27">
        <f>SUM('2009-10'!Q10)</f>
        <v>24</v>
      </c>
      <c r="I3" s="27">
        <f>SUM('2009-10'!R10)</f>
        <v>2</v>
      </c>
      <c r="J3" s="27">
        <f>SUM('2009-10'!S10)</f>
        <v>11</v>
      </c>
      <c r="K3" s="27">
        <f>SUM('2009-10'!T10)</f>
        <v>0</v>
      </c>
      <c r="L3" s="27">
        <f>SUM('2009-10'!U10)</f>
        <v>1</v>
      </c>
      <c r="M3" s="27">
        <f>SUM('2009-10'!V10)</f>
        <v>0</v>
      </c>
      <c r="N3" s="27">
        <f>SUM('2009-10'!W10)</f>
        <v>6</v>
      </c>
      <c r="O3" s="27">
        <f>SUM('2009-10'!X10)</f>
        <v>58</v>
      </c>
      <c r="P3" s="27">
        <f>SUM('2009-10'!Y10)</f>
        <v>0</v>
      </c>
      <c r="Q3" s="27">
        <f>SUM(F3:P3)</f>
        <v>129</v>
      </c>
      <c r="R3" s="22" t="s">
        <v>18</v>
      </c>
      <c r="S3" s="16" t="s">
        <v>6</v>
      </c>
      <c r="T3" s="16" t="s">
        <v>7</v>
      </c>
      <c r="U3" s="16" t="s">
        <v>8</v>
      </c>
      <c r="V3" s="16" t="s">
        <v>9</v>
      </c>
      <c r="W3" s="16" t="s">
        <v>10</v>
      </c>
      <c r="X3" s="28" t="s">
        <v>11</v>
      </c>
      <c r="Y3" s="16" t="s">
        <v>12</v>
      </c>
      <c r="Z3" s="16" t="s">
        <v>19</v>
      </c>
      <c r="AA3" s="16" t="s">
        <v>14</v>
      </c>
      <c r="AB3" s="101" t="s">
        <v>20</v>
      </c>
    </row>
    <row r="4" spans="1:28">
      <c r="A4" t="s">
        <v>21</v>
      </c>
      <c r="B4" s="38">
        <f>SUM(F4:P4)</f>
        <v>139</v>
      </c>
      <c r="C4" s="42">
        <f t="shared" ref="C4:C14" si="1">SUM(B4/B$15)*100</f>
        <v>10.979462875197472</v>
      </c>
      <c r="D4" s="8">
        <f t="shared" si="0"/>
        <v>92</v>
      </c>
      <c r="E4" s="27">
        <f t="shared" ref="E4:E14" si="2">SUM(F4:G4,I4,J4,K4)</f>
        <v>47</v>
      </c>
      <c r="F4" s="27">
        <f>SUM('2009-10'!AA10)</f>
        <v>0</v>
      </c>
      <c r="G4" s="27">
        <f>SUM('2009-10'!AB10)</f>
        <v>31</v>
      </c>
      <c r="H4" s="27">
        <f>SUM('2009-10'!AC10)</f>
        <v>32</v>
      </c>
      <c r="I4" s="27">
        <f>SUM('2009-10'!AD10)</f>
        <v>0</v>
      </c>
      <c r="J4" s="27">
        <f>SUM('2009-10'!AE10)</f>
        <v>16</v>
      </c>
      <c r="K4" s="27">
        <f>SUM('2009-10'!AF10)</f>
        <v>0</v>
      </c>
      <c r="L4" s="27">
        <f>SUM('2009-10'!AG10)</f>
        <v>0</v>
      </c>
      <c r="M4" s="27">
        <f>SUM('2009-10'!AH10)</f>
        <v>0</v>
      </c>
      <c r="N4" s="27">
        <f>SUM('2009-10'!AI10)</f>
        <v>0</v>
      </c>
      <c r="O4" s="27">
        <f>SUM('2009-10'!AJ10)</f>
        <v>55</v>
      </c>
      <c r="P4" s="27">
        <f>SUM('2009-10'!AK10)</f>
        <v>5</v>
      </c>
      <c r="Q4" s="27">
        <f>SUM(R4:AB4)</f>
        <v>1266</v>
      </c>
      <c r="R4" s="38">
        <f>SUM('2009-10'!C10)</f>
        <v>0</v>
      </c>
      <c r="S4" s="38">
        <f>SUM('2009-10'!D10)</f>
        <v>335</v>
      </c>
      <c r="T4" s="38">
        <f>SUM('2009-10'!E10)</f>
        <v>196</v>
      </c>
      <c r="U4" s="38">
        <f>SUM('2009-10'!F10)</f>
        <v>23</v>
      </c>
      <c r="V4" s="38">
        <f>SUM('2009-10'!G10)</f>
        <v>63</v>
      </c>
      <c r="W4" s="38">
        <f>SUM('2009-10'!H10)</f>
        <v>0</v>
      </c>
      <c r="X4" s="38">
        <f>SUM('2009-10'!I10)</f>
        <v>5</v>
      </c>
      <c r="Y4" s="38">
        <f>SUM('2009-10'!J10)</f>
        <v>2</v>
      </c>
      <c r="Z4" s="38">
        <f>SUM('2009-10'!K10)</f>
        <v>13</v>
      </c>
      <c r="AA4" s="38">
        <f>SUM('2009-10'!L10)</f>
        <v>620</v>
      </c>
      <c r="AB4" s="38">
        <f>SUM('2009-10'!M10)</f>
        <v>9</v>
      </c>
    </row>
    <row r="5" spans="1:28">
      <c r="A5" t="s">
        <v>22</v>
      </c>
      <c r="B5" s="59">
        <f t="shared" ref="B5:B14" si="3">SUM(F5:P5)</f>
        <v>150</v>
      </c>
      <c r="C5" s="42">
        <f t="shared" si="1"/>
        <v>11.848341232227488</v>
      </c>
      <c r="D5" s="8">
        <f t="shared" si="0"/>
        <v>117</v>
      </c>
      <c r="E5" s="27">
        <f t="shared" si="2"/>
        <v>33</v>
      </c>
      <c r="F5" s="27">
        <f>SUM('2009-10'!AM10)</f>
        <v>0</v>
      </c>
      <c r="G5" s="27">
        <f>SUM('2009-10'!AN10)</f>
        <v>27</v>
      </c>
      <c r="H5" s="27">
        <f>SUM('2009-10'!AO10)</f>
        <v>42</v>
      </c>
      <c r="I5" s="27">
        <f>SUM('2009-10'!AP10)</f>
        <v>0</v>
      </c>
      <c r="J5" s="27">
        <f>SUM('2009-10'!AQ10)</f>
        <v>6</v>
      </c>
      <c r="K5" s="27">
        <f>SUM('2009-10'!AR10)</f>
        <v>0</v>
      </c>
      <c r="L5" s="27">
        <f>SUM('2009-10'!AS10)</f>
        <v>0</v>
      </c>
      <c r="M5" s="27">
        <f>SUM('2009-10'!AT10)</f>
        <v>0</v>
      </c>
      <c r="N5" s="27">
        <f>SUM('2009-10'!AU10)</f>
        <v>1</v>
      </c>
      <c r="O5" s="27">
        <f>SUM('2009-10'!AV10)</f>
        <v>73</v>
      </c>
      <c r="P5" s="27">
        <f>SUM('2009-10'!AW10)</f>
        <v>1</v>
      </c>
    </row>
    <row r="6" spans="1:28">
      <c r="A6" t="s">
        <v>23</v>
      </c>
      <c r="B6" s="38">
        <f t="shared" si="3"/>
        <v>95</v>
      </c>
      <c r="C6" s="42">
        <f t="shared" si="1"/>
        <v>7.5039494470774102</v>
      </c>
      <c r="D6" s="8">
        <f t="shared" si="0"/>
        <v>75</v>
      </c>
      <c r="E6" s="27">
        <f t="shared" si="2"/>
        <v>20</v>
      </c>
      <c r="F6" s="27">
        <f>SUM('2009-10'!AY10)</f>
        <v>0</v>
      </c>
      <c r="G6" s="27">
        <f>SUM('2009-10'!AZ10)</f>
        <v>19</v>
      </c>
      <c r="H6" s="27">
        <f>SUM('2009-10'!BA10)</f>
        <v>21</v>
      </c>
      <c r="I6" s="27">
        <f>SUM('2009-10'!BB10)</f>
        <v>0</v>
      </c>
      <c r="J6" s="27">
        <f>SUM('2009-10'!BC10)</f>
        <v>1</v>
      </c>
      <c r="K6" s="27">
        <f>SUM('2009-10'!BD10)</f>
        <v>0</v>
      </c>
      <c r="L6" s="27">
        <f>SUM('2009-10'!BE10)</f>
        <v>1</v>
      </c>
      <c r="M6" s="27">
        <f>SUM('2009-10'!BF10)</f>
        <v>1</v>
      </c>
      <c r="N6" s="27">
        <f>SUM('2009-10'!BG10)</f>
        <v>0</v>
      </c>
      <c r="O6" s="27">
        <f>SUM('2009-10'!BH10)</f>
        <v>52</v>
      </c>
      <c r="P6" s="27">
        <f>SUM('2009-10'!BI10)</f>
        <v>0</v>
      </c>
    </row>
    <row r="7" spans="1:28">
      <c r="A7" t="s">
        <v>24</v>
      </c>
      <c r="B7" s="38">
        <f t="shared" si="3"/>
        <v>70</v>
      </c>
      <c r="C7" s="42">
        <f t="shared" si="1"/>
        <v>5.5292259083728279</v>
      </c>
      <c r="D7" s="8">
        <f t="shared" si="0"/>
        <v>42</v>
      </c>
      <c r="E7" s="27">
        <f t="shared" si="2"/>
        <v>28</v>
      </c>
      <c r="F7" s="27">
        <f>SUM('2009-10'!BK10)</f>
        <v>0</v>
      </c>
      <c r="G7" s="27">
        <f>SUM('2009-10'!BL10)</f>
        <v>19</v>
      </c>
      <c r="H7" s="27">
        <f>SUM('2009-10'!BM10)</f>
        <v>11</v>
      </c>
      <c r="I7" s="27">
        <f>SUM('2009-10'!BN10)</f>
        <v>4</v>
      </c>
      <c r="J7" s="27">
        <f>SUM('2009-10'!BO10)</f>
        <v>5</v>
      </c>
      <c r="K7" s="27">
        <f>SUM('2009-10'!BP10)</f>
        <v>0</v>
      </c>
      <c r="L7" s="27">
        <f>SUM('2009-10'!BQ10)</f>
        <v>0</v>
      </c>
      <c r="M7" s="27">
        <f>SUM('2009-10'!BR10)</f>
        <v>0</v>
      </c>
      <c r="N7" s="27">
        <f>SUM('2009-10'!BS10)</f>
        <v>0</v>
      </c>
      <c r="O7" s="27">
        <f>SUM('2009-10'!BT10)</f>
        <v>31</v>
      </c>
      <c r="P7" s="27">
        <f>SUM('2009-10'!BU10)</f>
        <v>0</v>
      </c>
    </row>
    <row r="8" spans="1:28">
      <c r="A8" t="s">
        <v>25</v>
      </c>
      <c r="B8" s="38">
        <f t="shared" si="3"/>
        <v>113</v>
      </c>
      <c r="C8" s="42">
        <f t="shared" si="1"/>
        <v>8.925750394944707</v>
      </c>
      <c r="D8" s="8">
        <f t="shared" si="0"/>
        <v>73</v>
      </c>
      <c r="E8" s="27">
        <f t="shared" si="2"/>
        <v>40</v>
      </c>
      <c r="F8" s="27">
        <f>SUM('2009-10'!BW10)</f>
        <v>0</v>
      </c>
      <c r="G8" s="27">
        <f>SUM('2009-10'!BX10)</f>
        <v>37</v>
      </c>
      <c r="H8" s="27">
        <f>SUM('2009-10'!BY10)</f>
        <v>14</v>
      </c>
      <c r="I8" s="27">
        <f>SUM('2009-10'!BZ10)</f>
        <v>2</v>
      </c>
      <c r="J8" s="27">
        <f>SUM('2009-10'!CA10)</f>
        <v>1</v>
      </c>
      <c r="K8" s="27">
        <f>SUM('2009-10'!CB10)</f>
        <v>0</v>
      </c>
      <c r="L8" s="27">
        <f>SUM('2009-10'!CC10)</f>
        <v>0</v>
      </c>
      <c r="M8" s="27">
        <f>SUM('2009-10'!CD10)</f>
        <v>0</v>
      </c>
      <c r="N8" s="27">
        <f>SUM('2009-10'!CE10)</f>
        <v>2</v>
      </c>
      <c r="O8" s="27">
        <f>SUM('2009-10'!CF10)</f>
        <v>57</v>
      </c>
      <c r="P8" s="27">
        <f>SUM('2009-10'!CG10)</f>
        <v>0</v>
      </c>
    </row>
    <row r="9" spans="1:28">
      <c r="A9" t="s">
        <v>26</v>
      </c>
      <c r="B9" s="38">
        <f t="shared" si="3"/>
        <v>81</v>
      </c>
      <c r="C9" s="42">
        <f t="shared" si="1"/>
        <v>6.3981042654028428</v>
      </c>
      <c r="D9" s="8">
        <f t="shared" si="0"/>
        <v>47</v>
      </c>
      <c r="E9" s="27">
        <f t="shared" si="2"/>
        <v>34</v>
      </c>
      <c r="F9" s="27">
        <f>SUM('2009-10'!CI10)</f>
        <v>0</v>
      </c>
      <c r="G9" s="27">
        <f>SUM('2009-10'!CJ10)</f>
        <v>27</v>
      </c>
      <c r="H9" s="27">
        <f>SUM('2009-10'!CK10)</f>
        <v>8</v>
      </c>
      <c r="I9" s="27">
        <f>SUM('2009-10'!CL10)</f>
        <v>5</v>
      </c>
      <c r="J9" s="27">
        <f>SUM('2009-10'!CM10)</f>
        <v>2</v>
      </c>
      <c r="K9" s="27">
        <f>SUM('2009-10'!CN10)</f>
        <v>0</v>
      </c>
      <c r="L9" s="27">
        <f>SUM('2009-10'!CO10)</f>
        <v>1</v>
      </c>
      <c r="M9" s="27">
        <f>SUM('2009-10'!CP10)</f>
        <v>0</v>
      </c>
      <c r="N9" s="27">
        <f>SUM('2009-10'!CQ10)</f>
        <v>0</v>
      </c>
      <c r="O9" s="27">
        <f>SUM('2009-10'!CR10)</f>
        <v>38</v>
      </c>
      <c r="P9" s="27">
        <f>SUM('2009-10'!CS10)</f>
        <v>0</v>
      </c>
    </row>
    <row r="10" spans="1:28">
      <c r="A10" t="s">
        <v>27</v>
      </c>
      <c r="B10" s="59">
        <f t="shared" si="3"/>
        <v>80</v>
      </c>
      <c r="C10" s="42">
        <f t="shared" si="1"/>
        <v>6.3191153238546596</v>
      </c>
      <c r="D10" s="8">
        <f t="shared" si="0"/>
        <v>42</v>
      </c>
      <c r="E10" s="27">
        <f t="shared" si="2"/>
        <v>38</v>
      </c>
      <c r="F10" s="27">
        <f>SUM('2009-10'!CU10)</f>
        <v>0</v>
      </c>
      <c r="G10" s="27">
        <f>SUM('2009-10'!CV10)</f>
        <v>26</v>
      </c>
      <c r="H10" s="27">
        <f>SUM('2009-10'!CW10)</f>
        <v>11</v>
      </c>
      <c r="I10" s="27">
        <f>SUM('2009-10'!CX10)</f>
        <v>5</v>
      </c>
      <c r="J10" s="27">
        <f>SUM('2009-10'!CY10)</f>
        <v>7</v>
      </c>
      <c r="K10" s="27">
        <f>SUM('2009-10'!CZ10)</f>
        <v>0</v>
      </c>
      <c r="L10" s="27">
        <f>SUM('2009-10'!DA10)</f>
        <v>1</v>
      </c>
      <c r="M10" s="27">
        <f>SUM('2009-10'!DB10)</f>
        <v>0</v>
      </c>
      <c r="N10" s="27">
        <f>SUM('2009-10'!DC10)</f>
        <v>1</v>
      </c>
      <c r="O10" s="27">
        <f>SUM('2009-10'!DD10)</f>
        <v>28</v>
      </c>
      <c r="P10" s="27">
        <f>SUM('2009-10'!DE10)</f>
        <v>1</v>
      </c>
    </row>
    <row r="11" spans="1:28">
      <c r="A11" t="s">
        <v>28</v>
      </c>
      <c r="B11" s="38">
        <f t="shared" si="3"/>
        <v>107</v>
      </c>
      <c r="C11" s="42">
        <f t="shared" si="1"/>
        <v>8.4518167456556075</v>
      </c>
      <c r="D11" s="8">
        <f t="shared" si="0"/>
        <v>63</v>
      </c>
      <c r="E11" s="27">
        <f t="shared" si="2"/>
        <v>44</v>
      </c>
      <c r="F11" s="27">
        <f>SUM('2009-10'!DG10)</f>
        <v>0</v>
      </c>
      <c r="G11" s="27">
        <f>SUM('2009-10'!DH10)</f>
        <v>36</v>
      </c>
      <c r="H11" s="27">
        <f>SUM('2009-10'!DI10)</f>
        <v>7</v>
      </c>
      <c r="I11" s="27">
        <f>SUM('2009-10'!DJ10)</f>
        <v>2</v>
      </c>
      <c r="J11" s="27">
        <f>SUM('2009-10'!DK10)</f>
        <v>6</v>
      </c>
      <c r="K11" s="27">
        <f>SUM('2009-10'!DL10)</f>
        <v>0</v>
      </c>
      <c r="L11" s="27">
        <f>SUM('2009-10'!DM10)</f>
        <v>1</v>
      </c>
      <c r="M11" s="27">
        <f>SUM('2009-10'!DN10)</f>
        <v>1</v>
      </c>
      <c r="N11" s="27">
        <f>SUM('2009-10'!DO10)</f>
        <v>2</v>
      </c>
      <c r="O11" s="27">
        <f>SUM('2009-10'!DP10)</f>
        <v>51</v>
      </c>
      <c r="P11" s="27">
        <f>SUM('2009-10'!DQ10)</f>
        <v>1</v>
      </c>
    </row>
    <row r="12" spans="1:28">
      <c r="A12" t="s">
        <v>29</v>
      </c>
      <c r="B12" s="38">
        <f t="shared" si="3"/>
        <v>113</v>
      </c>
      <c r="C12" s="42">
        <f t="shared" si="1"/>
        <v>8.925750394944707</v>
      </c>
      <c r="D12" s="8">
        <f t="shared" si="0"/>
        <v>85</v>
      </c>
      <c r="E12" s="27">
        <f t="shared" si="2"/>
        <v>28</v>
      </c>
      <c r="F12" s="27">
        <f>SUM('2009-10'!DS10)</f>
        <v>0</v>
      </c>
      <c r="G12" s="27">
        <f>SUM('2009-10'!DT10)</f>
        <v>23</v>
      </c>
      <c r="H12" s="27">
        <f>SUM('2009-10'!DU10)</f>
        <v>8</v>
      </c>
      <c r="I12" s="27">
        <f>SUM('2009-10'!DV10)</f>
        <v>1</v>
      </c>
      <c r="J12" s="27">
        <f>SUM('2009-10'!DW10)</f>
        <v>4</v>
      </c>
      <c r="K12" s="27">
        <f>SUM('2009-10'!DX10)</f>
        <v>0</v>
      </c>
      <c r="L12" s="27">
        <f>SUM('2009-10'!DY10)</f>
        <v>0</v>
      </c>
      <c r="M12" s="27">
        <f>SUM('2009-10'!DZ10)</f>
        <v>0</v>
      </c>
      <c r="N12" s="27">
        <f>SUM('2009-10'!EA10)</f>
        <v>1</v>
      </c>
      <c r="O12" s="27">
        <f>SUM('2009-10'!EB10)</f>
        <v>75</v>
      </c>
      <c r="P12" s="27">
        <f>SUM('2009-10'!EC10)</f>
        <v>1</v>
      </c>
    </row>
    <row r="13" spans="1:28">
      <c r="A13" t="s">
        <v>30</v>
      </c>
      <c r="B13" s="59">
        <f t="shared" si="3"/>
        <v>90</v>
      </c>
      <c r="C13" s="42">
        <f t="shared" si="1"/>
        <v>7.109004739336493</v>
      </c>
      <c r="D13" s="8">
        <f t="shared" si="0"/>
        <v>59</v>
      </c>
      <c r="E13" s="27">
        <f t="shared" si="2"/>
        <v>31</v>
      </c>
      <c r="F13" s="27">
        <f>SUM('2009-10'!EE10)</f>
        <v>0</v>
      </c>
      <c r="G13" s="27">
        <f>SUM('2009-10'!EF10)</f>
        <v>29</v>
      </c>
      <c r="H13" s="27">
        <f>SUM('2009-10'!EG10)</f>
        <v>10</v>
      </c>
      <c r="I13" s="27">
        <f>SUM('2009-10'!EH10)</f>
        <v>1</v>
      </c>
      <c r="J13" s="27">
        <f>SUM('2009-10'!EI10)</f>
        <v>1</v>
      </c>
      <c r="K13" s="27">
        <f>SUM('2009-10'!EJ10)</f>
        <v>0</v>
      </c>
      <c r="L13" s="27">
        <f>SUM('2009-10'!EK10)</f>
        <v>0</v>
      </c>
      <c r="M13" s="27">
        <f>SUM('2009-10'!EL10)</f>
        <v>0</v>
      </c>
      <c r="N13" s="27">
        <f>SUM('2009-10'!EM10)</f>
        <v>0</v>
      </c>
      <c r="O13" s="27">
        <f>SUM('2009-10'!EN10)</f>
        <v>49</v>
      </c>
      <c r="P13" s="27">
        <f>SUM('2009-10'!EO10)</f>
        <v>0</v>
      </c>
    </row>
    <row r="14" spans="1:28">
      <c r="A14" t="s">
        <v>31</v>
      </c>
      <c r="B14" s="38">
        <f t="shared" si="3"/>
        <v>99</v>
      </c>
      <c r="C14" s="42">
        <f t="shared" si="1"/>
        <v>7.8199052132701423</v>
      </c>
      <c r="D14" s="8">
        <f t="shared" si="0"/>
        <v>61</v>
      </c>
      <c r="E14" s="27">
        <f t="shared" si="2"/>
        <v>38</v>
      </c>
      <c r="F14" s="27">
        <f>SUM('2009-10'!EQ10)</f>
        <v>0</v>
      </c>
      <c r="G14" s="27">
        <f>SUM('2009-10'!ER10)</f>
        <v>34</v>
      </c>
      <c r="H14" s="27">
        <f>SUM('2009-10'!ES10)</f>
        <v>8</v>
      </c>
      <c r="I14" s="27">
        <f>SUM('2009-10'!ET10)</f>
        <v>1</v>
      </c>
      <c r="J14" s="27">
        <f>SUM('2009-10'!EU10)</f>
        <v>3</v>
      </c>
      <c r="K14" s="27">
        <f>SUM('2009-10'!EV10)</f>
        <v>0</v>
      </c>
      <c r="L14" s="27">
        <f>SUM('2009-10'!EW10)</f>
        <v>0</v>
      </c>
      <c r="M14" s="27">
        <f>SUM('2009-10'!EX10)</f>
        <v>0</v>
      </c>
      <c r="N14" s="27">
        <f>SUM('2009-10'!EY10)</f>
        <v>0</v>
      </c>
      <c r="O14" s="27">
        <f>SUM('2009-10'!EZ10)</f>
        <v>53</v>
      </c>
      <c r="P14" s="27">
        <f>SUM('2009-10'!FA10)</f>
        <v>0</v>
      </c>
    </row>
    <row r="15" spans="1:28">
      <c r="B15" s="38">
        <f>SUM(B3:B14)</f>
        <v>1266</v>
      </c>
      <c r="C15" s="8">
        <f>SUM(C3:C14)</f>
        <v>100.00000000000001</v>
      </c>
      <c r="D15" s="8">
        <f>SUM(D3:D14)</f>
        <v>845</v>
      </c>
      <c r="E15" s="8">
        <f>SUM(E3:E14)</f>
        <v>421</v>
      </c>
      <c r="F15" s="140">
        <f>SUM(D15:E15)</f>
        <v>1266</v>
      </c>
      <c r="G15" s="4"/>
      <c r="H15" s="4"/>
      <c r="I15" s="4"/>
      <c r="J15" s="4"/>
      <c r="K15" s="4"/>
      <c r="L15" s="4"/>
      <c r="M15" s="4"/>
      <c r="N15" s="4"/>
      <c r="O15" s="27"/>
      <c r="P15" s="8">
        <f>SUM(D15:E15)</f>
        <v>1266</v>
      </c>
    </row>
    <row r="16" spans="1:28" ht="13.5" thickBot="1">
      <c r="B16" t="s">
        <v>32</v>
      </c>
      <c r="C16" t="s">
        <v>3</v>
      </c>
      <c r="D16" t="s">
        <v>4</v>
      </c>
      <c r="H16" s="8"/>
      <c r="O16" s="27">
        <f>SUM(F16:N16)</f>
        <v>0</v>
      </c>
      <c r="P16" s="8">
        <f>SUM(D16:E16)</f>
        <v>0</v>
      </c>
    </row>
    <row r="17" spans="1:27" ht="95.25" thickTop="1" thickBot="1">
      <c r="A17" t="s">
        <v>17</v>
      </c>
      <c r="B17">
        <f>SUM(C17:D17)</f>
        <v>129</v>
      </c>
      <c r="C17" s="8">
        <f t="shared" ref="C17:D28" si="4">SUM(D3)</f>
        <v>89</v>
      </c>
      <c r="D17" s="27">
        <f t="shared" si="4"/>
        <v>40</v>
      </c>
      <c r="K17" s="44"/>
      <c r="L17" s="46" t="s">
        <v>33</v>
      </c>
      <c r="M17" s="44">
        <f>SUM(M18:M28)</f>
        <v>1496</v>
      </c>
      <c r="N17" s="43"/>
      <c r="P17" s="22" t="s">
        <v>18</v>
      </c>
      <c r="Q17" s="16" t="s">
        <v>6</v>
      </c>
      <c r="R17" s="16" t="s">
        <v>7</v>
      </c>
      <c r="S17" s="16" t="s">
        <v>8</v>
      </c>
      <c r="T17" s="16" t="s">
        <v>9</v>
      </c>
      <c r="U17" s="16" t="s">
        <v>10</v>
      </c>
      <c r="V17" s="28" t="s">
        <v>11</v>
      </c>
      <c r="W17" s="16" t="s">
        <v>12</v>
      </c>
      <c r="X17" s="16" t="s">
        <v>19</v>
      </c>
      <c r="Y17" s="16" t="s">
        <v>14</v>
      </c>
      <c r="Z17" s="101" t="s">
        <v>20</v>
      </c>
    </row>
    <row r="18" spans="1:27" ht="26.25" thickTop="1">
      <c r="A18" t="s">
        <v>21</v>
      </c>
      <c r="B18">
        <f t="shared" ref="B18:B29" si="5">SUM(C18:D18)</f>
        <v>139</v>
      </c>
      <c r="C18" s="8">
        <f t="shared" si="4"/>
        <v>92</v>
      </c>
      <c r="D18" s="27">
        <f t="shared" si="4"/>
        <v>47</v>
      </c>
      <c r="J18" s="21"/>
      <c r="L18" s="21" t="s">
        <v>34</v>
      </c>
      <c r="M18" s="43">
        <f>SUM('2009-10'!B16)</f>
        <v>290</v>
      </c>
      <c r="O18" t="s">
        <v>35</v>
      </c>
      <c r="P18" s="89">
        <f>SUM('2009-10'!C14)</f>
        <v>15</v>
      </c>
      <c r="Q18" s="89">
        <f>SUM('2009-10'!D14)</f>
        <v>404</v>
      </c>
      <c r="R18" s="89">
        <f>SUM('2009-10'!E14)</f>
        <v>339</v>
      </c>
      <c r="S18" s="89">
        <f>SUM('2009-10'!F14)</f>
        <v>96</v>
      </c>
      <c r="T18" s="89">
        <f>SUM('2009-10'!G14)</f>
        <v>151</v>
      </c>
      <c r="U18" s="89">
        <f>SUM('2009-10'!H14)</f>
        <v>0</v>
      </c>
      <c r="V18" s="89">
        <f>SUM('2009-10'!I14)</f>
        <v>20</v>
      </c>
      <c r="W18" s="89">
        <f>SUM('2009-10'!J14)</f>
        <v>63</v>
      </c>
      <c r="X18" s="89">
        <f>SUM('2009-10'!K14)</f>
        <v>70</v>
      </c>
      <c r="Y18" s="89">
        <f>SUM('2009-10'!L14)</f>
        <v>712</v>
      </c>
      <c r="Z18" s="89">
        <f>SUM('2009-10'!M14)</f>
        <v>9</v>
      </c>
      <c r="AA18" s="6">
        <f>SUM(P18:Z18)</f>
        <v>1879</v>
      </c>
    </row>
    <row r="19" spans="1:27" ht="38.25">
      <c r="A19" t="s">
        <v>22</v>
      </c>
      <c r="B19">
        <f t="shared" si="5"/>
        <v>150</v>
      </c>
      <c r="C19" s="8">
        <f t="shared" si="4"/>
        <v>117</v>
      </c>
      <c r="D19" s="27">
        <f t="shared" si="4"/>
        <v>33</v>
      </c>
      <c r="J19" s="21"/>
      <c r="L19" s="21" t="s">
        <v>36</v>
      </c>
      <c r="M19" s="43">
        <f>SUM('2009-10'!B17)</f>
        <v>123</v>
      </c>
      <c r="O19" t="s">
        <v>37</v>
      </c>
      <c r="P19" s="47">
        <f>SUM('2009-10'!C30)</f>
        <v>15</v>
      </c>
      <c r="Q19" s="47">
        <f>SUM('2009-10'!D30)</f>
        <v>58</v>
      </c>
      <c r="R19" s="47">
        <f>SUM('2009-10'!E30)</f>
        <v>51</v>
      </c>
      <c r="S19" s="47">
        <f>SUM('2009-10'!F30)</f>
        <v>26</v>
      </c>
      <c r="T19" s="47">
        <f>SUM('2009-10'!G30)</f>
        <v>39</v>
      </c>
      <c r="U19" s="47">
        <f>SUM('2009-10'!H30)</f>
        <v>0</v>
      </c>
      <c r="V19" s="47">
        <f>SUM('2009-10'!I30)</f>
        <v>11</v>
      </c>
      <c r="W19" s="47">
        <f>SUM('2009-10'!J30)</f>
        <v>50</v>
      </c>
      <c r="X19" s="47">
        <f>SUM('2009-10'!K30)</f>
        <v>16</v>
      </c>
      <c r="Y19" s="47">
        <f>SUM('2009-10'!L30)</f>
        <v>112</v>
      </c>
      <c r="Z19" s="47">
        <f>SUM('2009-10'!M30)</f>
        <v>5</v>
      </c>
      <c r="AA19" s="6">
        <f>SUM(P19:Z19)</f>
        <v>383</v>
      </c>
    </row>
    <row r="20" spans="1:27" ht="63.75">
      <c r="A20" t="s">
        <v>23</v>
      </c>
      <c r="B20" s="85">
        <f t="shared" si="5"/>
        <v>95</v>
      </c>
      <c r="C20" s="8">
        <f t="shared" si="4"/>
        <v>75</v>
      </c>
      <c r="D20" s="27">
        <f t="shared" si="4"/>
        <v>20</v>
      </c>
      <c r="J20" s="21"/>
      <c r="L20" s="21" t="s">
        <v>38</v>
      </c>
      <c r="M20" s="43">
        <f>SUM('2009-10'!B18)</f>
        <v>144</v>
      </c>
    </row>
    <row r="21" spans="1:27" ht="25.5">
      <c r="A21" t="s">
        <v>24</v>
      </c>
      <c r="B21">
        <f t="shared" si="5"/>
        <v>70</v>
      </c>
      <c r="C21" s="8">
        <f t="shared" si="4"/>
        <v>42</v>
      </c>
      <c r="D21" s="27">
        <f t="shared" si="4"/>
        <v>28</v>
      </c>
      <c r="J21" s="21"/>
      <c r="L21" s="21" t="s">
        <v>39</v>
      </c>
      <c r="M21" s="43">
        <f>SUM('2009-10'!B21)</f>
        <v>702</v>
      </c>
    </row>
    <row r="22" spans="1:27" ht="51">
      <c r="A22" t="s">
        <v>25</v>
      </c>
      <c r="B22">
        <f t="shared" si="5"/>
        <v>113</v>
      </c>
      <c r="C22" s="8">
        <f t="shared" si="4"/>
        <v>73</v>
      </c>
      <c r="D22" s="27">
        <f t="shared" si="4"/>
        <v>40</v>
      </c>
      <c r="J22" s="21"/>
      <c r="L22" s="21" t="s">
        <v>40</v>
      </c>
      <c r="M22" s="43">
        <f>SUM('2009-10'!B22)</f>
        <v>5</v>
      </c>
    </row>
    <row r="23" spans="1:27" ht="89.25">
      <c r="A23" t="s">
        <v>26</v>
      </c>
      <c r="B23">
        <f t="shared" si="5"/>
        <v>81</v>
      </c>
      <c r="C23" s="8">
        <f t="shared" si="4"/>
        <v>47</v>
      </c>
      <c r="D23" s="27">
        <f t="shared" si="4"/>
        <v>34</v>
      </c>
      <c r="J23" s="31"/>
      <c r="L23" s="31" t="s">
        <v>41</v>
      </c>
      <c r="M23" s="43">
        <f>SUM('2009-10'!B24)</f>
        <v>48</v>
      </c>
    </row>
    <row r="24" spans="1:27">
      <c r="A24" t="s">
        <v>27</v>
      </c>
      <c r="B24" s="85">
        <f t="shared" si="5"/>
        <v>80</v>
      </c>
      <c r="C24" s="8">
        <f t="shared" si="4"/>
        <v>42</v>
      </c>
      <c r="D24" s="27">
        <f t="shared" si="4"/>
        <v>38</v>
      </c>
      <c r="J24" s="21"/>
      <c r="L24" s="21" t="s">
        <v>42</v>
      </c>
      <c r="M24" s="43">
        <f>SUM('2009-10'!B25)</f>
        <v>4</v>
      </c>
    </row>
    <row r="25" spans="1:27" ht="38.25">
      <c r="A25" t="s">
        <v>28</v>
      </c>
      <c r="B25" s="85">
        <f t="shared" si="5"/>
        <v>107</v>
      </c>
      <c r="C25" s="8">
        <f t="shared" si="4"/>
        <v>63</v>
      </c>
      <c r="D25" s="27">
        <f t="shared" si="4"/>
        <v>44</v>
      </c>
      <c r="J25" s="21"/>
      <c r="L25" s="21" t="s">
        <v>43</v>
      </c>
      <c r="M25" s="43">
        <f>SUM('2009-10'!B26)</f>
        <v>20</v>
      </c>
    </row>
    <row r="26" spans="1:27" ht="63.75">
      <c r="A26" t="s">
        <v>29</v>
      </c>
      <c r="B26" s="85">
        <f t="shared" si="5"/>
        <v>113</v>
      </c>
      <c r="C26" s="8">
        <f t="shared" si="4"/>
        <v>85</v>
      </c>
      <c r="D26" s="27">
        <f t="shared" si="4"/>
        <v>28</v>
      </c>
      <c r="J26" s="21"/>
      <c r="L26" s="21" t="s">
        <v>44</v>
      </c>
      <c r="M26" s="43">
        <f>SUM('2009-10'!B27)</f>
        <v>0</v>
      </c>
    </row>
    <row r="27" spans="1:27" ht="38.25">
      <c r="A27" t="s">
        <v>30</v>
      </c>
      <c r="B27" s="85">
        <f t="shared" si="5"/>
        <v>90</v>
      </c>
      <c r="C27" s="8">
        <f t="shared" si="4"/>
        <v>59</v>
      </c>
      <c r="D27" s="27">
        <f t="shared" si="4"/>
        <v>31</v>
      </c>
      <c r="J27" s="21"/>
      <c r="L27" s="21" t="s">
        <v>45</v>
      </c>
      <c r="M27" s="43">
        <f>SUM('2009-10'!B28)</f>
        <v>16</v>
      </c>
    </row>
    <row r="28" spans="1:27">
      <c r="A28" t="s">
        <v>31</v>
      </c>
      <c r="B28" s="85">
        <f t="shared" si="5"/>
        <v>99</v>
      </c>
      <c r="C28" s="8">
        <f t="shared" si="4"/>
        <v>61</v>
      </c>
      <c r="D28" s="27">
        <f t="shared" si="4"/>
        <v>38</v>
      </c>
      <c r="J28" s="21"/>
      <c r="L28" s="21" t="s">
        <v>46</v>
      </c>
      <c r="M28" s="43">
        <f>SUM('2009-10'!B29)</f>
        <v>144</v>
      </c>
    </row>
    <row r="29" spans="1:27">
      <c r="B29">
        <f t="shared" si="5"/>
        <v>1266</v>
      </c>
      <c r="C29">
        <f>SUM(C17:C28)</f>
        <v>845</v>
      </c>
      <c r="D29">
        <f>SUM(D17:D28)</f>
        <v>421</v>
      </c>
      <c r="L29" s="21"/>
      <c r="M29" s="43"/>
    </row>
    <row r="53" ht="10.5" customHeight="1"/>
    <row r="55" ht="18" customHeight="1"/>
    <row r="63" ht="21.75" customHeight="1"/>
    <row r="64" ht="21.75" customHeight="1"/>
    <row r="65" ht="21.7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1.75" customHeight="1"/>
    <row r="74" ht="21.75" customHeight="1"/>
    <row r="75" ht="21.75" customHeight="1"/>
    <row r="76" ht="21.75" customHeight="1"/>
    <row r="90" ht="33" customHeight="1"/>
    <row r="97" ht="25.5" customHeight="1"/>
    <row r="98" ht="25.5" customHeight="1"/>
    <row r="99" ht="25.5" customHeight="1"/>
    <row r="100" ht="25.5" customHeight="1"/>
    <row r="101" ht="25.5" customHeight="1"/>
    <row r="117" ht="19.5" customHeight="1"/>
    <row r="118" ht="19.5" customHeight="1"/>
    <row r="119" ht="19.5" customHeight="1"/>
    <row r="120" ht="19.5" customHeight="1"/>
    <row r="121" ht="25.5" customHeight="1"/>
    <row r="122" ht="8.25" customHeight="1"/>
    <row r="123" ht="25.5" customHeight="1"/>
    <row r="126" ht="21.75" customHeight="1"/>
    <row r="127" ht="13.5" customHeight="1"/>
    <row r="128" ht="14.25" customHeight="1"/>
    <row r="129" ht="21.75" customHeight="1"/>
    <row r="130" ht="21.75" customHeight="1"/>
    <row r="149" ht="48.75" customHeight="1"/>
    <row r="151" ht="17.25" customHeight="1"/>
    <row r="152" ht="17.25" customHeight="1"/>
    <row r="153" ht="17.25" customHeight="1"/>
    <row r="154" ht="18.75" customHeight="1"/>
    <row r="155" ht="18.75" customHeight="1"/>
    <row r="156" ht="18.75" customHeight="1"/>
    <row r="169" spans="16:17" ht="13.5" thickBot="1"/>
    <row r="170" spans="16:17" ht="14.25" thickTop="1" thickBot="1">
      <c r="P170" s="19" t="s">
        <v>47</v>
      </c>
      <c r="Q170" t="e">
        <f>SUM(Q171:Q173)</f>
        <v>#REF!</v>
      </c>
    </row>
    <row r="171" spans="16:17" ht="13.5" thickTop="1">
      <c r="P171" s="21" t="s">
        <v>48</v>
      </c>
      <c r="Q171" s="27" t="e">
        <f>SUM(#REF!)</f>
        <v>#REF!</v>
      </c>
    </row>
    <row r="172" spans="16:17" ht="17.25" customHeight="1">
      <c r="P172" s="21" t="s">
        <v>49</v>
      </c>
      <c r="Q172" s="27" t="e">
        <f>SUM(#REF!)</f>
        <v>#REF!</v>
      </c>
    </row>
    <row r="173" spans="16:17" ht="25.5">
      <c r="P173" s="21" t="s">
        <v>50</v>
      </c>
      <c r="Q173" s="27" t="e">
        <f>SUM(#REF!)</f>
        <v>#REF!</v>
      </c>
    </row>
    <row r="174" spans="16:17" ht="23.25" customHeight="1"/>
    <row r="175" spans="16:17" ht="27" customHeight="1"/>
    <row r="176" spans="16:17" ht="36" customHeight="1"/>
    <row r="177" ht="36" customHeight="1"/>
    <row r="178" ht="36" customHeight="1"/>
    <row r="179" ht="36" customHeight="1"/>
    <row r="180" ht="36" customHeight="1"/>
    <row r="182" ht="27" customHeight="1"/>
    <row r="183" ht="27" customHeight="1"/>
    <row r="184" ht="27" customHeight="1"/>
    <row r="185" ht="27" customHeight="1"/>
    <row r="186" ht="18.75" customHeight="1"/>
  </sheetData>
  <pageMargins left="0.75" right="0.75" top="0.71" bottom="1" header="0.41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BEE47-3F1D-41DE-A6C8-07BF9F301402}">
  <dimension ref="A1:IV46"/>
  <sheetViews>
    <sheetView tabSelected="1" workbookViewId="0">
      <selection activeCell="C6" sqref="C6:L6"/>
    </sheetView>
  </sheetViews>
  <sheetFormatPr defaultRowHeight="12.75"/>
  <cols>
    <col min="1" max="1" width="37" customWidth="1"/>
    <col min="3" max="3" width="3.5703125" customWidth="1"/>
    <col min="4" max="4" width="5.42578125" bestFit="1" customWidth="1"/>
    <col min="5" max="8" width="6.140625" customWidth="1"/>
    <col min="9" max="9" width="6" customWidth="1"/>
    <col min="10" max="10" width="5" customWidth="1"/>
    <col min="11" max="11" width="3.7109375" customWidth="1"/>
    <col min="12" max="13" width="5" customWidth="1"/>
    <col min="14" max="14" width="5.85546875" customWidth="1"/>
    <col min="15" max="15" width="6.28515625" customWidth="1"/>
    <col min="16" max="16" width="6.140625" customWidth="1"/>
    <col min="17" max="17" width="6.28515625" customWidth="1"/>
    <col min="18" max="18" width="5.7109375" customWidth="1"/>
    <col min="19" max="19" width="5.28515625" customWidth="1"/>
    <col min="20" max="20" width="4.85546875" customWidth="1"/>
    <col min="21" max="21" width="4.7109375" customWidth="1"/>
    <col min="22" max="24" width="3.85546875" customWidth="1"/>
    <col min="25" max="26" width="5.28515625" customWidth="1"/>
    <col min="27" max="27" width="6.85546875" customWidth="1"/>
    <col min="28" max="34" width="6.140625" customWidth="1"/>
    <col min="35" max="36" width="3.85546875" customWidth="1"/>
    <col min="37" max="37" width="4.5703125" customWidth="1"/>
    <col min="38" max="38" width="6" customWidth="1"/>
    <col min="39" max="46" width="6.140625" customWidth="1"/>
    <col min="47" max="48" width="3.85546875" customWidth="1"/>
    <col min="49" max="49" width="2.7109375" customWidth="1"/>
    <col min="50" max="50" width="6.85546875" customWidth="1"/>
    <col min="51" max="58" width="6.140625" customWidth="1"/>
    <col min="59" max="60" width="3.85546875" customWidth="1"/>
    <col min="61" max="61" width="4.28515625" customWidth="1"/>
    <col min="62" max="62" width="5.28515625" customWidth="1"/>
    <col min="63" max="70" width="6.140625" customWidth="1"/>
    <col min="71" max="72" width="3.85546875" customWidth="1"/>
    <col min="73" max="73" width="5.42578125" bestFit="1" customWidth="1"/>
    <col min="74" max="74" width="8" customWidth="1"/>
    <col min="75" max="82" width="6.140625" customWidth="1"/>
    <col min="83" max="84" width="3.85546875" customWidth="1"/>
    <col min="85" max="85" width="3.28515625" customWidth="1"/>
    <col min="86" max="86" width="6.42578125" customWidth="1"/>
    <col min="87" max="94" width="6.140625" customWidth="1"/>
    <col min="95" max="96" width="3.85546875" customWidth="1"/>
    <col min="97" max="97" width="3.5703125" customWidth="1"/>
    <col min="98" max="98" width="6.85546875" customWidth="1"/>
    <col min="99" max="106" width="6.140625" customWidth="1"/>
    <col min="107" max="108" width="3.85546875" customWidth="1"/>
    <col min="109" max="109" width="5" customWidth="1"/>
    <col min="110" max="110" width="7.42578125" customWidth="1"/>
    <col min="111" max="112" width="6.140625" customWidth="1"/>
    <col min="113" max="113" width="5.28515625" customWidth="1"/>
    <col min="114" max="118" width="6.140625" customWidth="1"/>
    <col min="119" max="120" width="3.85546875" customWidth="1"/>
    <col min="121" max="121" width="3.5703125" customWidth="1"/>
    <col min="122" max="122" width="7.42578125" customWidth="1"/>
    <col min="123" max="130" width="6.140625" customWidth="1"/>
    <col min="131" max="132" width="3.85546875" customWidth="1"/>
    <col min="133" max="133" width="4" customWidth="1"/>
    <col min="134" max="134" width="7.42578125" customWidth="1"/>
    <col min="135" max="142" width="6.140625" customWidth="1"/>
    <col min="143" max="144" width="3.85546875" customWidth="1"/>
    <col min="145" max="145" width="5.42578125" bestFit="1" customWidth="1"/>
    <col min="146" max="146" width="9" customWidth="1"/>
    <col min="147" max="147" width="6" customWidth="1"/>
    <col min="148" max="148" width="6.140625" customWidth="1"/>
    <col min="149" max="153" width="4.7109375" customWidth="1"/>
    <col min="154" max="154" width="6.140625" customWidth="1"/>
    <col min="155" max="156" width="3.85546875" customWidth="1"/>
    <col min="157" max="157" width="4.42578125" customWidth="1"/>
    <col min="160" max="160" width="9.140625" style="27"/>
  </cols>
  <sheetData>
    <row r="1" spans="1:163" ht="12.75" customHeight="1">
      <c r="A1" s="143" t="s">
        <v>51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44"/>
      <c r="N1" s="36"/>
    </row>
    <row r="2" spans="1:163" ht="12.75" customHeight="1">
      <c r="A2" s="143" t="s">
        <v>52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5"/>
      <c r="N2" s="141"/>
      <c r="DI2" s="96"/>
    </row>
    <row r="3" spans="1:163" ht="14.25" customHeight="1">
      <c r="A3" s="146" t="s">
        <v>53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5"/>
      <c r="N3" s="142"/>
      <c r="P3" s="27"/>
      <c r="Q3" s="27"/>
      <c r="R3" s="27"/>
      <c r="S3" s="27"/>
      <c r="T3" s="27"/>
      <c r="U3" s="27"/>
      <c r="V3" s="27"/>
      <c r="W3" s="27"/>
      <c r="X3" s="27"/>
      <c r="Y3" s="27"/>
      <c r="AA3" s="97"/>
      <c r="AI3" s="27"/>
      <c r="AJ3" s="27"/>
      <c r="AU3" s="27"/>
      <c r="AV3" s="27"/>
      <c r="BG3" s="27"/>
      <c r="BH3" s="27"/>
      <c r="BS3" s="27"/>
      <c r="BT3" s="27"/>
      <c r="CE3" s="27"/>
      <c r="CF3" s="27"/>
      <c r="CQ3" s="27"/>
      <c r="CR3" s="27"/>
      <c r="DC3" s="27"/>
      <c r="DD3" s="27"/>
      <c r="DO3" s="27"/>
      <c r="DP3" s="27"/>
      <c r="EA3" s="27"/>
      <c r="EB3" s="27"/>
      <c r="EM3" s="27"/>
      <c r="EN3" s="27"/>
      <c r="EY3" s="27"/>
      <c r="EZ3" s="27"/>
    </row>
    <row r="4" spans="1:163" ht="8.25" customHeight="1" thickBot="1">
      <c r="A4" s="5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36"/>
      <c r="N4" s="36"/>
      <c r="BJ4" s="48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</row>
    <row r="5" spans="1:163" ht="14.25" customHeight="1" thickBot="1">
      <c r="A5" s="14"/>
      <c r="B5" s="147"/>
      <c r="C5" s="23"/>
      <c r="D5" s="15"/>
      <c r="E5" s="15"/>
      <c r="F5" s="15"/>
      <c r="G5" s="15"/>
      <c r="H5" s="15"/>
      <c r="I5" s="15"/>
      <c r="J5" s="98"/>
      <c r="K5" s="98"/>
      <c r="L5" s="98"/>
      <c r="M5" s="99"/>
      <c r="N5" s="69" t="s">
        <v>54</v>
      </c>
      <c r="O5" s="70"/>
      <c r="P5" s="1"/>
      <c r="Q5" s="1"/>
      <c r="R5" s="1"/>
      <c r="S5" s="1"/>
      <c r="T5" s="1"/>
      <c r="U5" s="1"/>
      <c r="V5" s="1"/>
      <c r="W5" s="1"/>
      <c r="X5" s="1"/>
      <c r="Y5" s="1"/>
      <c r="Z5" s="100" t="s">
        <v>55</v>
      </c>
      <c r="AA5" s="68"/>
      <c r="AB5" s="68"/>
      <c r="AC5" s="1"/>
      <c r="AD5" s="1"/>
      <c r="AE5" s="1"/>
      <c r="AF5" s="1"/>
      <c r="AG5" s="1"/>
      <c r="AH5" s="1"/>
      <c r="AI5" s="1"/>
      <c r="AJ5" s="1"/>
      <c r="AK5" s="1"/>
      <c r="AL5" s="67" t="s">
        <v>56</v>
      </c>
      <c r="AM5" s="68"/>
      <c r="AN5" s="68"/>
      <c r="AO5" s="68"/>
      <c r="AP5" s="68"/>
      <c r="AQ5" s="1"/>
      <c r="AR5" s="1"/>
      <c r="AS5" s="1"/>
      <c r="AT5" s="1"/>
      <c r="AU5" s="1"/>
      <c r="AV5" s="1"/>
      <c r="AW5" s="1"/>
      <c r="AX5" s="67" t="s">
        <v>57</v>
      </c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7" t="s">
        <v>58</v>
      </c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71" t="s">
        <v>59</v>
      </c>
      <c r="BW5" s="2"/>
      <c r="BX5" s="1"/>
      <c r="BY5" s="1"/>
      <c r="BZ5" s="1"/>
      <c r="CA5" s="1"/>
      <c r="CB5" s="1"/>
      <c r="CC5" s="1"/>
      <c r="CD5" s="1"/>
      <c r="CE5" s="1"/>
      <c r="CF5" s="1"/>
      <c r="CG5" s="1"/>
      <c r="CH5" s="60" t="s">
        <v>60</v>
      </c>
      <c r="CI5" s="2"/>
      <c r="CJ5" s="1"/>
      <c r="CK5" s="1"/>
      <c r="CL5" s="1"/>
      <c r="CM5" s="1"/>
      <c r="CN5" s="1"/>
      <c r="CO5" s="1"/>
      <c r="CP5" s="1"/>
      <c r="CQ5" s="1"/>
      <c r="CR5" s="1"/>
      <c r="CS5" s="1"/>
      <c r="CT5" s="90" t="s">
        <v>61</v>
      </c>
      <c r="CU5" s="2"/>
      <c r="CV5" s="1"/>
      <c r="CW5" s="1"/>
      <c r="CX5" s="1"/>
      <c r="CY5" s="1"/>
      <c r="CZ5" s="1"/>
      <c r="DA5" s="1"/>
      <c r="DB5" s="1"/>
      <c r="DC5" s="1"/>
      <c r="DD5" s="1"/>
      <c r="DE5" s="1"/>
      <c r="DF5" s="71" t="s">
        <v>62</v>
      </c>
      <c r="DG5" s="2"/>
      <c r="DH5" s="1"/>
      <c r="DI5" s="1"/>
      <c r="DJ5" s="1"/>
      <c r="DK5" s="1"/>
      <c r="DL5" s="1"/>
      <c r="DM5" s="1"/>
      <c r="DN5" s="1"/>
      <c r="DO5" s="1"/>
      <c r="DP5" s="1"/>
      <c r="DQ5" s="1"/>
      <c r="DR5" s="55" t="s">
        <v>63</v>
      </c>
      <c r="DS5" s="37"/>
      <c r="DT5" s="1"/>
      <c r="DU5" s="1"/>
      <c r="DV5" s="1"/>
      <c r="DW5" s="1"/>
      <c r="DX5" s="1"/>
      <c r="DY5" s="1"/>
      <c r="DZ5" s="1"/>
      <c r="EA5" s="1"/>
      <c r="EB5" s="1"/>
      <c r="EC5" s="1"/>
      <c r="ED5" s="100" t="s">
        <v>64</v>
      </c>
      <c r="EE5" s="14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0" t="s">
        <v>65</v>
      </c>
      <c r="EQ5" s="2"/>
      <c r="ER5" s="1"/>
      <c r="ES5" s="1"/>
      <c r="ET5" s="1"/>
      <c r="EU5" s="1"/>
      <c r="EV5" s="1"/>
      <c r="EW5" s="1"/>
      <c r="EX5" s="1"/>
      <c r="EY5" s="1"/>
      <c r="EZ5" s="1"/>
      <c r="FA5" s="3"/>
    </row>
    <row r="6" spans="1:163" ht="100.5" customHeight="1">
      <c r="A6" s="95"/>
      <c r="B6" s="149" t="s">
        <v>32</v>
      </c>
      <c r="C6" s="30" t="s">
        <v>18</v>
      </c>
      <c r="D6" s="16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28" t="s">
        <v>11</v>
      </c>
      <c r="J6" s="16" t="s">
        <v>12</v>
      </c>
      <c r="K6" s="16" t="s">
        <v>19</v>
      </c>
      <c r="L6" s="16" t="s">
        <v>14</v>
      </c>
      <c r="M6" s="150" t="s">
        <v>15</v>
      </c>
      <c r="N6" s="94" t="s">
        <v>32</v>
      </c>
      <c r="O6" s="22" t="s">
        <v>5</v>
      </c>
      <c r="P6" s="16" t="s">
        <v>6</v>
      </c>
      <c r="Q6" s="16" t="s">
        <v>7</v>
      </c>
      <c r="R6" s="16" t="s">
        <v>8</v>
      </c>
      <c r="S6" s="16" t="s">
        <v>9</v>
      </c>
      <c r="T6" s="16" t="s">
        <v>10</v>
      </c>
      <c r="U6" s="16" t="s">
        <v>11</v>
      </c>
      <c r="V6" s="28" t="s">
        <v>12</v>
      </c>
      <c r="W6" s="28" t="s">
        <v>13</v>
      </c>
      <c r="X6" s="102" t="s">
        <v>14</v>
      </c>
      <c r="Y6" s="150" t="s">
        <v>15</v>
      </c>
      <c r="Z6" s="53" t="s">
        <v>32</v>
      </c>
      <c r="AA6" s="103" t="s">
        <v>5</v>
      </c>
      <c r="AB6" s="32" t="s">
        <v>6</v>
      </c>
      <c r="AC6" s="32" t="s">
        <v>7</v>
      </c>
      <c r="AD6" s="32" t="s">
        <v>8</v>
      </c>
      <c r="AE6" s="32" t="s">
        <v>9</v>
      </c>
      <c r="AF6" s="32" t="s">
        <v>10</v>
      </c>
      <c r="AG6" s="32" t="s">
        <v>11</v>
      </c>
      <c r="AH6" s="34" t="s">
        <v>12</v>
      </c>
      <c r="AI6" s="28" t="s">
        <v>13</v>
      </c>
      <c r="AJ6" s="151" t="s">
        <v>14</v>
      </c>
      <c r="AK6" s="152" t="s">
        <v>15</v>
      </c>
      <c r="AL6" s="53" t="s">
        <v>32</v>
      </c>
      <c r="AM6" s="32" t="s">
        <v>5</v>
      </c>
      <c r="AN6" s="32" t="s">
        <v>6</v>
      </c>
      <c r="AO6" s="104" t="s">
        <v>7</v>
      </c>
      <c r="AP6" s="32" t="s">
        <v>8</v>
      </c>
      <c r="AQ6" s="32" t="s">
        <v>9</v>
      </c>
      <c r="AR6" s="32" t="s">
        <v>10</v>
      </c>
      <c r="AS6" s="32" t="s">
        <v>11</v>
      </c>
      <c r="AT6" s="34" t="s">
        <v>12</v>
      </c>
      <c r="AU6" s="28" t="s">
        <v>13</v>
      </c>
      <c r="AV6" s="151" t="s">
        <v>14</v>
      </c>
      <c r="AW6" s="152" t="s">
        <v>15</v>
      </c>
      <c r="AX6" s="53" t="s">
        <v>32</v>
      </c>
      <c r="AY6" s="32" t="s">
        <v>5</v>
      </c>
      <c r="AZ6" s="32" t="s">
        <v>6</v>
      </c>
      <c r="BA6" s="32" t="s">
        <v>7</v>
      </c>
      <c r="BB6" s="32" t="s">
        <v>8</v>
      </c>
      <c r="BC6" s="91" t="s">
        <v>9</v>
      </c>
      <c r="BD6" s="32" t="s">
        <v>10</v>
      </c>
      <c r="BE6" s="32" t="s">
        <v>11</v>
      </c>
      <c r="BF6" s="34" t="s">
        <v>12</v>
      </c>
      <c r="BG6" s="28" t="s">
        <v>13</v>
      </c>
      <c r="BH6" s="151" t="s">
        <v>14</v>
      </c>
      <c r="BI6" s="152" t="s">
        <v>15</v>
      </c>
      <c r="BJ6" s="53" t="s">
        <v>32</v>
      </c>
      <c r="BK6" s="32" t="s">
        <v>5</v>
      </c>
      <c r="BL6" s="16" t="s">
        <v>6</v>
      </c>
      <c r="BM6" s="16" t="s">
        <v>7</v>
      </c>
      <c r="BN6" s="16" t="s">
        <v>8</v>
      </c>
      <c r="BO6" s="16" t="s">
        <v>9</v>
      </c>
      <c r="BP6" s="16" t="s">
        <v>10</v>
      </c>
      <c r="BQ6" s="16" t="s">
        <v>11</v>
      </c>
      <c r="BR6" s="28" t="s">
        <v>12</v>
      </c>
      <c r="BS6" s="28" t="s">
        <v>13</v>
      </c>
      <c r="BT6" s="102" t="s">
        <v>14</v>
      </c>
      <c r="BU6" s="150" t="s">
        <v>15</v>
      </c>
      <c r="BV6" s="53" t="s">
        <v>32</v>
      </c>
      <c r="BW6" s="32" t="s">
        <v>5</v>
      </c>
      <c r="BX6" s="32" t="s">
        <v>6</v>
      </c>
      <c r="BY6" s="32" t="s">
        <v>7</v>
      </c>
      <c r="BZ6" s="32" t="s">
        <v>8</v>
      </c>
      <c r="CA6" s="32" t="s">
        <v>9</v>
      </c>
      <c r="CB6" s="32" t="s">
        <v>10</v>
      </c>
      <c r="CC6" s="32" t="s">
        <v>11</v>
      </c>
      <c r="CD6" s="33" t="s">
        <v>12</v>
      </c>
      <c r="CE6" s="28" t="s">
        <v>13</v>
      </c>
      <c r="CF6" s="102" t="s">
        <v>14</v>
      </c>
      <c r="CG6" s="153" t="s">
        <v>15</v>
      </c>
      <c r="CH6" s="154" t="s">
        <v>32</v>
      </c>
      <c r="CI6" s="155" t="s">
        <v>5</v>
      </c>
      <c r="CJ6" s="32" t="s">
        <v>6</v>
      </c>
      <c r="CK6" s="32" t="s">
        <v>7</v>
      </c>
      <c r="CL6" s="32" t="s">
        <v>8</v>
      </c>
      <c r="CM6" s="32" t="s">
        <v>9</v>
      </c>
      <c r="CN6" s="32" t="s">
        <v>10</v>
      </c>
      <c r="CO6" s="32" t="s">
        <v>11</v>
      </c>
      <c r="CP6" s="33" t="s">
        <v>12</v>
      </c>
      <c r="CQ6" s="28" t="s">
        <v>13</v>
      </c>
      <c r="CR6" s="102" t="s">
        <v>14</v>
      </c>
      <c r="CS6" s="150" t="s">
        <v>15</v>
      </c>
      <c r="CT6" s="53" t="s">
        <v>32</v>
      </c>
      <c r="CU6" s="32" t="s">
        <v>5</v>
      </c>
      <c r="CV6" s="32" t="s">
        <v>6</v>
      </c>
      <c r="CW6" s="32" t="s">
        <v>7</v>
      </c>
      <c r="CX6" s="32" t="s">
        <v>8</v>
      </c>
      <c r="CY6" s="32" t="s">
        <v>9</v>
      </c>
      <c r="CZ6" s="32" t="s">
        <v>10</v>
      </c>
      <c r="DA6" s="32" t="s">
        <v>11</v>
      </c>
      <c r="DB6" s="33" t="s">
        <v>12</v>
      </c>
      <c r="DC6" s="28" t="s">
        <v>13</v>
      </c>
      <c r="DD6" s="102" t="s">
        <v>14</v>
      </c>
      <c r="DE6" s="150" t="s">
        <v>15</v>
      </c>
      <c r="DF6" s="53" t="s">
        <v>32</v>
      </c>
      <c r="DG6" s="32" t="s">
        <v>5</v>
      </c>
      <c r="DH6" s="32" t="s">
        <v>6</v>
      </c>
      <c r="DI6" s="32" t="s">
        <v>7</v>
      </c>
      <c r="DJ6" s="32" t="s">
        <v>8</v>
      </c>
      <c r="DK6" s="32" t="s">
        <v>9</v>
      </c>
      <c r="DL6" s="32" t="s">
        <v>10</v>
      </c>
      <c r="DM6" s="32" t="s">
        <v>66</v>
      </c>
      <c r="DN6" s="32" t="s">
        <v>12</v>
      </c>
      <c r="DO6" s="105" t="s">
        <v>13</v>
      </c>
      <c r="DP6" s="102" t="s">
        <v>14</v>
      </c>
      <c r="DQ6" s="150" t="s">
        <v>15</v>
      </c>
      <c r="DR6" s="53" t="s">
        <v>32</v>
      </c>
      <c r="DS6" s="35" t="s">
        <v>5</v>
      </c>
      <c r="DT6" s="32" t="s">
        <v>6</v>
      </c>
      <c r="DU6" s="91" t="s">
        <v>7</v>
      </c>
      <c r="DV6" s="32" t="s">
        <v>8</v>
      </c>
      <c r="DW6" s="32" t="s">
        <v>9</v>
      </c>
      <c r="DX6" s="32" t="s">
        <v>10</v>
      </c>
      <c r="DY6" s="32" t="s">
        <v>11</v>
      </c>
      <c r="DZ6" s="32" t="s">
        <v>12</v>
      </c>
      <c r="EA6" s="28" t="s">
        <v>13</v>
      </c>
      <c r="EB6" s="102" t="s">
        <v>14</v>
      </c>
      <c r="EC6" s="150" t="s">
        <v>15</v>
      </c>
      <c r="ED6" s="53" t="s">
        <v>32</v>
      </c>
      <c r="EE6" s="35" t="s">
        <v>5</v>
      </c>
      <c r="EF6" s="32" t="s">
        <v>6</v>
      </c>
      <c r="EG6" s="32" t="s">
        <v>7</v>
      </c>
      <c r="EH6" s="32" t="s">
        <v>8</v>
      </c>
      <c r="EI6" s="32" t="s">
        <v>9</v>
      </c>
      <c r="EJ6" s="32" t="s">
        <v>10</v>
      </c>
      <c r="EK6" s="32" t="s">
        <v>11</v>
      </c>
      <c r="EL6" s="33" t="s">
        <v>12</v>
      </c>
      <c r="EM6" s="28" t="s">
        <v>13</v>
      </c>
      <c r="EN6" s="102" t="s">
        <v>14</v>
      </c>
      <c r="EO6" s="150" t="s">
        <v>15</v>
      </c>
      <c r="EP6" s="53" t="s">
        <v>32</v>
      </c>
      <c r="EQ6" s="32" t="s">
        <v>5</v>
      </c>
      <c r="ER6" s="32" t="s">
        <v>6</v>
      </c>
      <c r="ES6" s="32" t="s">
        <v>7</v>
      </c>
      <c r="ET6" s="104" t="s">
        <v>8</v>
      </c>
      <c r="EU6" s="32" t="s">
        <v>9</v>
      </c>
      <c r="EV6" s="32" t="s">
        <v>10</v>
      </c>
      <c r="EW6" s="104" t="s">
        <v>11</v>
      </c>
      <c r="EX6" s="33" t="s">
        <v>12</v>
      </c>
      <c r="EY6" s="28" t="s">
        <v>13</v>
      </c>
      <c r="EZ6" s="102" t="s">
        <v>14</v>
      </c>
      <c r="FA6" s="150" t="s">
        <v>15</v>
      </c>
    </row>
    <row r="7" spans="1:163" ht="9" customHeight="1" thickBot="1">
      <c r="A7" s="17"/>
      <c r="B7" s="156"/>
      <c r="C7" s="157"/>
      <c r="D7" s="18"/>
      <c r="E7" s="18"/>
      <c r="F7" s="18"/>
      <c r="G7" s="18"/>
      <c r="H7" s="18"/>
      <c r="I7" s="18"/>
      <c r="J7" s="18"/>
      <c r="K7" s="18"/>
      <c r="L7" s="18"/>
      <c r="M7" s="106"/>
      <c r="N7" s="158"/>
      <c r="O7" s="159"/>
      <c r="P7" s="7"/>
      <c r="Q7" s="7"/>
      <c r="R7" s="7"/>
      <c r="S7" s="7"/>
      <c r="T7" s="7"/>
      <c r="U7" s="7"/>
      <c r="V7" s="7"/>
      <c r="W7" s="57"/>
      <c r="X7" s="57"/>
      <c r="Y7" s="57"/>
      <c r="Z7" s="107"/>
      <c r="AA7" s="7"/>
      <c r="AB7" s="62"/>
      <c r="AC7" s="63"/>
      <c r="AD7" s="63"/>
      <c r="AE7" s="63"/>
      <c r="AF7" s="63"/>
      <c r="AG7" s="63"/>
      <c r="AH7" s="63"/>
      <c r="AI7" s="57"/>
      <c r="AJ7" s="64"/>
      <c r="AK7" s="64"/>
      <c r="AL7" s="160"/>
      <c r="AM7" s="62"/>
      <c r="AN7" s="63"/>
      <c r="AO7" s="109"/>
      <c r="AP7" s="63"/>
      <c r="AQ7" s="63"/>
      <c r="AR7" s="63"/>
      <c r="AS7" s="63"/>
      <c r="AT7" s="63"/>
      <c r="AU7" s="57"/>
      <c r="AV7" s="64"/>
      <c r="AW7" s="64"/>
      <c r="AX7" s="108"/>
      <c r="AY7" s="63"/>
      <c r="AZ7" s="63"/>
      <c r="BA7" s="63"/>
      <c r="BB7" s="63"/>
      <c r="BC7" s="63"/>
      <c r="BD7" s="63"/>
      <c r="BE7" s="63"/>
      <c r="BF7" s="63"/>
      <c r="BG7" s="57"/>
      <c r="BH7" s="64"/>
      <c r="BI7" s="64"/>
      <c r="BJ7" s="160"/>
      <c r="BK7" s="62"/>
      <c r="BL7" s="7"/>
      <c r="BM7" s="7"/>
      <c r="BN7" s="7"/>
      <c r="BO7" s="7"/>
      <c r="BP7" s="7"/>
      <c r="BQ7" s="7"/>
      <c r="BR7" s="7"/>
      <c r="BS7" s="57"/>
      <c r="BT7" s="57"/>
      <c r="BU7" s="57"/>
      <c r="BV7" s="108"/>
      <c r="BW7" s="7"/>
      <c r="BX7" s="7"/>
      <c r="BY7" s="7"/>
      <c r="BZ7" s="7"/>
      <c r="CA7" s="7"/>
      <c r="CB7" s="7"/>
      <c r="CC7" s="7"/>
      <c r="CD7" s="7"/>
      <c r="CE7" s="57"/>
      <c r="CF7" s="57"/>
      <c r="CG7" s="57"/>
      <c r="CH7" s="160"/>
      <c r="CI7" s="159"/>
      <c r="CJ7" s="7"/>
      <c r="CK7" s="7"/>
      <c r="CL7" s="7"/>
      <c r="CM7" s="7"/>
      <c r="CN7" s="7"/>
      <c r="CO7" s="7"/>
      <c r="CP7" s="7"/>
      <c r="CQ7" s="57"/>
      <c r="CR7" s="57"/>
      <c r="CS7" s="57"/>
      <c r="CT7" s="108"/>
      <c r="CU7" s="7"/>
      <c r="CV7" s="7"/>
      <c r="CW7" s="7"/>
      <c r="CX7" s="7"/>
      <c r="CY7" s="7"/>
      <c r="CZ7" s="7"/>
      <c r="DA7" s="7"/>
      <c r="DB7" s="7"/>
      <c r="DC7" s="57"/>
      <c r="DD7" s="57"/>
      <c r="DE7" s="57"/>
      <c r="DF7" s="108"/>
      <c r="DG7" s="7"/>
      <c r="DH7" s="7"/>
      <c r="DI7" s="7"/>
      <c r="DJ7" s="7"/>
      <c r="DK7" s="7"/>
      <c r="DL7" s="7"/>
      <c r="DM7" s="7"/>
      <c r="DN7" s="7"/>
      <c r="DO7" s="57"/>
      <c r="DP7" s="57"/>
      <c r="DQ7" s="7"/>
      <c r="DR7" s="107"/>
      <c r="DS7" s="7"/>
      <c r="DT7" s="7"/>
      <c r="DU7" s="110"/>
      <c r="DV7" s="110"/>
      <c r="DW7" s="7"/>
      <c r="DX7" s="7"/>
      <c r="DY7" s="7"/>
      <c r="DZ7" s="7"/>
      <c r="EA7" s="57"/>
      <c r="EB7" s="57"/>
      <c r="EC7" s="57"/>
      <c r="ED7" s="107"/>
      <c r="EE7" s="7"/>
      <c r="EF7" s="7"/>
      <c r="EG7" s="7"/>
      <c r="EH7" s="7"/>
      <c r="EI7" s="7"/>
      <c r="EJ7" s="7"/>
      <c r="EK7" s="7"/>
      <c r="EL7" s="7"/>
      <c r="EM7" s="57"/>
      <c r="EN7" s="57"/>
      <c r="EO7" s="57"/>
      <c r="EP7" s="7"/>
      <c r="EQ7" s="7"/>
      <c r="ER7" s="7"/>
      <c r="ES7" s="7"/>
      <c r="ET7" s="7"/>
      <c r="EU7" s="7"/>
      <c r="EV7" s="7"/>
      <c r="EW7" s="7"/>
      <c r="EX7" s="7"/>
      <c r="EY7" s="57"/>
      <c r="EZ7" s="57"/>
      <c r="FA7" s="65"/>
    </row>
    <row r="8" spans="1:163" ht="14.25" customHeight="1" thickTop="1" thickBot="1">
      <c r="A8" s="19" t="s">
        <v>67</v>
      </c>
      <c r="B8" s="161">
        <f>SUM(C8:M8)</f>
        <v>613</v>
      </c>
      <c r="C8" s="162">
        <f t="shared" ref="C8:J8" si="0">SUM(O8)</f>
        <v>15</v>
      </c>
      <c r="D8" s="20">
        <f t="shared" si="0"/>
        <v>69</v>
      </c>
      <c r="E8" s="20">
        <f t="shared" si="0"/>
        <v>143</v>
      </c>
      <c r="F8" s="20">
        <f t="shared" si="0"/>
        <v>73</v>
      </c>
      <c r="G8" s="20">
        <f t="shared" si="0"/>
        <v>88</v>
      </c>
      <c r="H8" s="20">
        <f t="shared" si="0"/>
        <v>0</v>
      </c>
      <c r="I8" s="20">
        <f t="shared" si="0"/>
        <v>15</v>
      </c>
      <c r="J8" s="20">
        <f t="shared" si="0"/>
        <v>61</v>
      </c>
      <c r="K8" s="20">
        <f>SUM(W8)</f>
        <v>57</v>
      </c>
      <c r="L8" s="20">
        <f>SUM(X8)</f>
        <v>92</v>
      </c>
      <c r="M8" s="111">
        <f>SUM(Y8)</f>
        <v>0</v>
      </c>
      <c r="N8" s="163">
        <f t="shared" ref="N8:N13" si="1">SUM(O8:Y8)</f>
        <v>613</v>
      </c>
      <c r="O8" s="74">
        <f>SUM('[1]ULTIMO 08-09'!C30)</f>
        <v>15</v>
      </c>
      <c r="P8" s="73">
        <f>SUM('[1]ULTIMO 08-09'!D30)</f>
        <v>69</v>
      </c>
      <c r="Q8" s="73">
        <f>SUM('[1]ULTIMO 08-09'!E30)</f>
        <v>143</v>
      </c>
      <c r="R8" s="73">
        <f>SUM('[1]ULTIMO 08-09'!F30)</f>
        <v>73</v>
      </c>
      <c r="S8" s="73">
        <f>SUM('[1]ULTIMO 08-09'!G30)</f>
        <v>88</v>
      </c>
      <c r="T8" s="73">
        <f>SUM('[1]ULTIMO 08-09'!H30)</f>
        <v>0</v>
      </c>
      <c r="U8" s="73">
        <f>SUM('[1]ULTIMO 08-09'!I30)</f>
        <v>15</v>
      </c>
      <c r="V8" s="73">
        <f>SUM('[1]ULTIMO 08-09'!J30)</f>
        <v>61</v>
      </c>
      <c r="W8" s="73">
        <f>SUM('[1]ULTIMO 08-09'!K30)</f>
        <v>57</v>
      </c>
      <c r="X8" s="73">
        <f>SUM('[1]ULTIMO 08-09'!L30)</f>
        <v>92</v>
      </c>
      <c r="Y8" s="73">
        <f>SUM('[1]ULTIMO 08-09'!M30)</f>
        <v>0</v>
      </c>
      <c r="Z8" s="112">
        <f>SUM(AA8:AK8)</f>
        <v>594</v>
      </c>
      <c r="AA8" s="73">
        <f t="shared" ref="AA8:AK8" si="2">SUM(O30)</f>
        <v>15</v>
      </c>
      <c r="AB8" s="73">
        <f t="shared" si="2"/>
        <v>71</v>
      </c>
      <c r="AC8" s="73">
        <f t="shared" si="2"/>
        <v>137</v>
      </c>
      <c r="AD8" s="73">
        <f t="shared" si="2"/>
        <v>59</v>
      </c>
      <c r="AE8" s="73">
        <f t="shared" si="2"/>
        <v>80</v>
      </c>
      <c r="AF8" s="73">
        <f t="shared" si="2"/>
        <v>0</v>
      </c>
      <c r="AG8" s="73">
        <f t="shared" si="2"/>
        <v>15</v>
      </c>
      <c r="AH8" s="73">
        <f t="shared" si="2"/>
        <v>60</v>
      </c>
      <c r="AI8" s="73">
        <f t="shared" si="2"/>
        <v>58</v>
      </c>
      <c r="AJ8" s="73">
        <f t="shared" si="2"/>
        <v>99</v>
      </c>
      <c r="AK8" s="66">
        <f t="shared" si="2"/>
        <v>0</v>
      </c>
      <c r="AL8" s="163">
        <f>SUM(AM8:AW8)</f>
        <v>604</v>
      </c>
      <c r="AM8" s="74">
        <f t="shared" ref="AM8:AW8" si="3">SUM(AA30)</f>
        <v>15</v>
      </c>
      <c r="AN8" s="73">
        <f t="shared" si="3"/>
        <v>75</v>
      </c>
      <c r="AO8" s="113">
        <f t="shared" si="3"/>
        <v>136</v>
      </c>
      <c r="AP8" s="73">
        <f t="shared" si="3"/>
        <v>50</v>
      </c>
      <c r="AQ8" s="73">
        <f t="shared" si="3"/>
        <v>87</v>
      </c>
      <c r="AR8" s="73">
        <f t="shared" si="3"/>
        <v>0</v>
      </c>
      <c r="AS8" s="73">
        <f t="shared" si="3"/>
        <v>15</v>
      </c>
      <c r="AT8" s="73">
        <f t="shared" si="3"/>
        <v>59</v>
      </c>
      <c r="AU8" s="73">
        <f t="shared" si="3"/>
        <v>51</v>
      </c>
      <c r="AV8" s="73">
        <f t="shared" si="3"/>
        <v>111</v>
      </c>
      <c r="AW8" s="73">
        <f t="shared" si="3"/>
        <v>5</v>
      </c>
      <c r="AX8" s="73">
        <f>SUM(AY8:BI8)</f>
        <v>585</v>
      </c>
      <c r="AY8" s="73">
        <f t="shared" ref="AY8:BI8" si="4">SUM(AM30)</f>
        <v>15</v>
      </c>
      <c r="AZ8" s="73">
        <f t="shared" si="4"/>
        <v>76</v>
      </c>
      <c r="BA8" s="73">
        <f t="shared" si="4"/>
        <v>130</v>
      </c>
      <c r="BB8" s="73">
        <f t="shared" si="4"/>
        <v>42</v>
      </c>
      <c r="BC8" s="73">
        <f t="shared" si="4"/>
        <v>80</v>
      </c>
      <c r="BD8" s="73">
        <f t="shared" si="4"/>
        <v>0</v>
      </c>
      <c r="BE8" s="73">
        <f t="shared" si="4"/>
        <v>14</v>
      </c>
      <c r="BF8" s="73">
        <f t="shared" si="4"/>
        <v>56</v>
      </c>
      <c r="BG8" s="73">
        <f t="shared" si="4"/>
        <v>47</v>
      </c>
      <c r="BH8" s="73">
        <f t="shared" si="4"/>
        <v>119</v>
      </c>
      <c r="BI8" s="66">
        <f t="shared" si="4"/>
        <v>6</v>
      </c>
      <c r="BJ8" s="163">
        <f>SUM(BK8:BU8)</f>
        <v>545</v>
      </c>
      <c r="BK8" s="74">
        <f t="shared" ref="BK8:BU8" si="5">SUM(AY30)</f>
        <v>15</v>
      </c>
      <c r="BL8" s="73">
        <f t="shared" si="5"/>
        <v>72</v>
      </c>
      <c r="BM8" s="73">
        <f t="shared" si="5"/>
        <v>122</v>
      </c>
      <c r="BN8" s="73">
        <f t="shared" si="5"/>
        <v>39</v>
      </c>
      <c r="BO8" s="73">
        <f t="shared" si="5"/>
        <v>71</v>
      </c>
      <c r="BP8" s="73">
        <f t="shared" si="5"/>
        <v>0</v>
      </c>
      <c r="BQ8" s="73">
        <f t="shared" si="5"/>
        <v>15</v>
      </c>
      <c r="BR8" s="73">
        <f t="shared" si="5"/>
        <v>57</v>
      </c>
      <c r="BS8" s="73">
        <f t="shared" si="5"/>
        <v>40</v>
      </c>
      <c r="BT8" s="73">
        <f t="shared" si="5"/>
        <v>108</v>
      </c>
      <c r="BU8" s="66">
        <f t="shared" si="5"/>
        <v>6</v>
      </c>
      <c r="BV8" s="163">
        <f>SUM(BW8:CG8)</f>
        <v>476</v>
      </c>
      <c r="BW8" s="74">
        <f t="shared" ref="BW8:CG8" si="6">SUM(BK30)</f>
        <v>15</v>
      </c>
      <c r="BX8" s="73">
        <f t="shared" si="6"/>
        <v>64</v>
      </c>
      <c r="BY8" s="73">
        <f t="shared" si="6"/>
        <v>96</v>
      </c>
      <c r="BZ8" s="73">
        <f t="shared" si="6"/>
        <v>37</v>
      </c>
      <c r="CA8" s="73">
        <f t="shared" si="6"/>
        <v>68</v>
      </c>
      <c r="CB8" s="73">
        <f t="shared" si="6"/>
        <v>0</v>
      </c>
      <c r="CC8" s="73">
        <f t="shared" si="6"/>
        <v>14</v>
      </c>
      <c r="CD8" s="73">
        <f t="shared" si="6"/>
        <v>55</v>
      </c>
      <c r="CE8" s="73">
        <f t="shared" si="6"/>
        <v>35</v>
      </c>
      <c r="CF8" s="73">
        <f t="shared" si="6"/>
        <v>87</v>
      </c>
      <c r="CG8" s="66">
        <f t="shared" si="6"/>
        <v>5</v>
      </c>
      <c r="CH8" s="163">
        <f>SUM(CI8:CS8)</f>
        <v>454</v>
      </c>
      <c r="CI8" s="74">
        <f t="shared" ref="CI8:CS8" si="7">SUM(BW30)</f>
        <v>15</v>
      </c>
      <c r="CJ8" s="73">
        <f t="shared" si="7"/>
        <v>69</v>
      </c>
      <c r="CK8" s="73">
        <f t="shared" si="7"/>
        <v>84</v>
      </c>
      <c r="CL8" s="73">
        <f t="shared" si="7"/>
        <v>37</v>
      </c>
      <c r="CM8" s="73">
        <f t="shared" si="7"/>
        <v>63</v>
      </c>
      <c r="CN8" s="73">
        <f t="shared" si="7"/>
        <v>0</v>
      </c>
      <c r="CO8" s="73">
        <f t="shared" si="7"/>
        <v>13</v>
      </c>
      <c r="CP8" s="73">
        <f t="shared" si="7"/>
        <v>53</v>
      </c>
      <c r="CQ8" s="73">
        <f t="shared" si="7"/>
        <v>32</v>
      </c>
      <c r="CR8" s="73">
        <f t="shared" si="7"/>
        <v>83</v>
      </c>
      <c r="CS8" s="73">
        <f t="shared" si="7"/>
        <v>5</v>
      </c>
      <c r="CT8" s="77">
        <f>SUM(CU8:DE8)</f>
        <v>438</v>
      </c>
      <c r="CU8" s="73">
        <f t="shared" ref="CU8:DE8" si="8">SUM(CI30)</f>
        <v>15</v>
      </c>
      <c r="CV8" s="73">
        <f t="shared" si="8"/>
        <v>74</v>
      </c>
      <c r="CW8" s="73">
        <f t="shared" si="8"/>
        <v>75</v>
      </c>
      <c r="CX8" s="73">
        <f t="shared" si="8"/>
        <v>37</v>
      </c>
      <c r="CY8" s="73">
        <f t="shared" si="8"/>
        <v>52</v>
      </c>
      <c r="CZ8" s="73">
        <f t="shared" si="8"/>
        <v>0</v>
      </c>
      <c r="DA8" s="73">
        <f>SUM(CO30)</f>
        <v>14</v>
      </c>
      <c r="DB8" s="73">
        <f t="shared" si="8"/>
        <v>52</v>
      </c>
      <c r="DC8" s="73">
        <f t="shared" si="8"/>
        <v>25</v>
      </c>
      <c r="DD8" s="73">
        <f t="shared" si="8"/>
        <v>89</v>
      </c>
      <c r="DE8" s="73">
        <f t="shared" si="8"/>
        <v>5</v>
      </c>
      <c r="DF8" s="73">
        <f>SUM(DG8:DQ8)</f>
        <v>395</v>
      </c>
      <c r="DG8" s="73">
        <f t="shared" ref="DG8:DQ8" si="9">SUM(CU30)</f>
        <v>15</v>
      </c>
      <c r="DH8" s="73">
        <f t="shared" si="9"/>
        <v>72</v>
      </c>
      <c r="DI8" s="73">
        <f t="shared" si="9"/>
        <v>60</v>
      </c>
      <c r="DJ8" s="73">
        <f t="shared" si="9"/>
        <v>36</v>
      </c>
      <c r="DK8" s="164">
        <f t="shared" si="9"/>
        <v>47</v>
      </c>
      <c r="DL8" s="73">
        <f t="shared" si="9"/>
        <v>0</v>
      </c>
      <c r="DM8" s="73">
        <f t="shared" si="9"/>
        <v>12</v>
      </c>
      <c r="DN8" s="73">
        <f t="shared" si="9"/>
        <v>52</v>
      </c>
      <c r="DO8" s="73">
        <f t="shared" si="9"/>
        <v>22</v>
      </c>
      <c r="DP8" s="73">
        <f t="shared" si="9"/>
        <v>74</v>
      </c>
      <c r="DQ8" s="73">
        <f t="shared" si="9"/>
        <v>5</v>
      </c>
      <c r="DR8" s="40">
        <f t="shared" ref="DR8:DR13" si="10">SUM(DS8:EC8)</f>
        <v>386</v>
      </c>
      <c r="DS8" s="73">
        <f t="shared" ref="DS8:EB8" si="11">SUM(DG30)</f>
        <v>15</v>
      </c>
      <c r="DT8" s="73">
        <f t="shared" si="11"/>
        <v>75</v>
      </c>
      <c r="DU8" s="113">
        <f t="shared" si="11"/>
        <v>48</v>
      </c>
      <c r="DV8" s="113">
        <f t="shared" si="11"/>
        <v>33</v>
      </c>
      <c r="DW8" s="73">
        <f t="shared" si="11"/>
        <v>44</v>
      </c>
      <c r="DX8" s="73">
        <f t="shared" si="11"/>
        <v>0</v>
      </c>
      <c r="DY8" s="73">
        <f t="shared" si="11"/>
        <v>12</v>
      </c>
      <c r="DZ8" s="73">
        <f t="shared" si="11"/>
        <v>52</v>
      </c>
      <c r="EA8" s="73">
        <f t="shared" si="11"/>
        <v>18</v>
      </c>
      <c r="EB8" s="73">
        <f t="shared" si="11"/>
        <v>84</v>
      </c>
      <c r="EC8" s="73">
        <f>SUM(DQ30)</f>
        <v>5</v>
      </c>
      <c r="ED8" s="40">
        <f t="shared" ref="ED8:ED13" si="12">SUM(EE8:EO8)</f>
        <v>395</v>
      </c>
      <c r="EE8" s="73">
        <f t="shared" ref="EE8:EO8" si="13">SUM(DS30)</f>
        <v>15</v>
      </c>
      <c r="EF8" s="73">
        <f t="shared" si="13"/>
        <v>68</v>
      </c>
      <c r="EG8" s="73">
        <f t="shared" si="13"/>
        <v>46</v>
      </c>
      <c r="EH8" s="114">
        <f t="shared" si="13"/>
        <v>28</v>
      </c>
      <c r="EI8" s="73">
        <f t="shared" si="13"/>
        <v>42</v>
      </c>
      <c r="EJ8" s="73">
        <f t="shared" si="13"/>
        <v>0</v>
      </c>
      <c r="EK8" s="73">
        <f t="shared" si="13"/>
        <v>11</v>
      </c>
      <c r="EL8" s="73">
        <f t="shared" si="13"/>
        <v>51</v>
      </c>
      <c r="EM8" s="73">
        <f t="shared" si="13"/>
        <v>16</v>
      </c>
      <c r="EN8" s="73">
        <f t="shared" si="13"/>
        <v>112</v>
      </c>
      <c r="EO8" s="73">
        <f t="shared" si="13"/>
        <v>6</v>
      </c>
      <c r="EP8" s="73">
        <f t="shared" ref="EP8:EP13" si="14">SUM(EQ8:FA8)</f>
        <v>393</v>
      </c>
      <c r="EQ8" s="73">
        <f t="shared" ref="EQ8:FA8" si="15">SUM(EE30)</f>
        <v>15</v>
      </c>
      <c r="ER8" s="73">
        <f t="shared" si="15"/>
        <v>56</v>
      </c>
      <c r="ES8" s="73">
        <f t="shared" si="15"/>
        <v>49</v>
      </c>
      <c r="ET8" s="73">
        <f t="shared" si="15"/>
        <v>28</v>
      </c>
      <c r="EU8" s="73">
        <f t="shared" si="15"/>
        <v>40</v>
      </c>
      <c r="EV8" s="73">
        <f t="shared" si="15"/>
        <v>0</v>
      </c>
      <c r="EW8" s="73">
        <f t="shared" si="15"/>
        <v>11</v>
      </c>
      <c r="EX8" s="73">
        <f t="shared" si="15"/>
        <v>50</v>
      </c>
      <c r="EY8" s="73">
        <f t="shared" si="15"/>
        <v>16</v>
      </c>
      <c r="EZ8" s="73">
        <f t="shared" si="15"/>
        <v>122</v>
      </c>
      <c r="FA8" s="165">
        <f t="shared" si="15"/>
        <v>6</v>
      </c>
      <c r="FF8" s="5"/>
      <c r="FG8" s="5"/>
    </row>
    <row r="9" spans="1:163" ht="14.25" customHeight="1" thickTop="1" thickBot="1">
      <c r="A9" s="19" t="s">
        <v>68</v>
      </c>
      <c r="B9" s="166">
        <f>SUM(C9:M9)</f>
        <v>0</v>
      </c>
      <c r="C9" s="167">
        <f t="shared" ref="C9:M9" si="16">SUM(O9,AA9,AM9,AY9,BK9,BW9,CI9,CU9,DG9,DS9,EE9,EQ9)</f>
        <v>0</v>
      </c>
      <c r="D9" s="24">
        <f t="shared" si="16"/>
        <v>0</v>
      </c>
      <c r="E9" s="24">
        <f t="shared" si="16"/>
        <v>0</v>
      </c>
      <c r="F9" s="24">
        <f t="shared" si="16"/>
        <v>0</v>
      </c>
      <c r="G9" s="24">
        <f t="shared" si="16"/>
        <v>0</v>
      </c>
      <c r="H9" s="24">
        <f t="shared" si="16"/>
        <v>0</v>
      </c>
      <c r="I9" s="24">
        <f t="shared" si="16"/>
        <v>0</v>
      </c>
      <c r="J9" s="24">
        <f t="shared" si="16"/>
        <v>0</v>
      </c>
      <c r="K9" s="24">
        <f t="shared" si="16"/>
        <v>0</v>
      </c>
      <c r="L9" s="24">
        <f t="shared" si="16"/>
        <v>0</v>
      </c>
      <c r="M9" s="115">
        <f t="shared" si="16"/>
        <v>0</v>
      </c>
      <c r="N9" s="163">
        <f t="shared" si="1"/>
        <v>0</v>
      </c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116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5"/>
      <c r="AL9" s="168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5"/>
      <c r="AX9" s="116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5"/>
      <c r="BJ9" s="163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5"/>
      <c r="BV9" s="163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5"/>
      <c r="CH9" s="163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5"/>
      <c r="CT9" s="117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5"/>
      <c r="DF9" s="116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5"/>
      <c r="DR9" s="40">
        <f t="shared" si="10"/>
        <v>0</v>
      </c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5"/>
      <c r="ED9" s="40">
        <f t="shared" si="12"/>
        <v>0</v>
      </c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5"/>
      <c r="EP9" s="116">
        <f t="shared" si="14"/>
        <v>0</v>
      </c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169"/>
      <c r="FF9" s="5"/>
      <c r="FG9" s="5"/>
    </row>
    <row r="10" spans="1:163" ht="14.25" customHeight="1" thickTop="1" thickBot="1">
      <c r="A10" s="19" t="s">
        <v>47</v>
      </c>
      <c r="B10" s="161">
        <f>SUM(B11:B13)</f>
        <v>1266</v>
      </c>
      <c r="C10" s="162">
        <f t="shared" ref="C10:K10" si="17">SUM(C11:C13)</f>
        <v>0</v>
      </c>
      <c r="D10" s="20">
        <f t="shared" si="17"/>
        <v>335</v>
      </c>
      <c r="E10" s="20">
        <f t="shared" si="17"/>
        <v>196</v>
      </c>
      <c r="F10" s="20">
        <f t="shared" si="17"/>
        <v>23</v>
      </c>
      <c r="G10" s="20">
        <f t="shared" si="17"/>
        <v>63</v>
      </c>
      <c r="H10" s="20">
        <f>SUM(H11:H13)</f>
        <v>0</v>
      </c>
      <c r="I10" s="20">
        <f t="shared" si="17"/>
        <v>5</v>
      </c>
      <c r="J10" s="20">
        <f t="shared" si="17"/>
        <v>2</v>
      </c>
      <c r="K10" s="20">
        <f t="shared" si="17"/>
        <v>13</v>
      </c>
      <c r="L10" s="20">
        <f>SUM(L11:L13)</f>
        <v>620</v>
      </c>
      <c r="M10" s="170">
        <f>SUM(M11:M13)</f>
        <v>9</v>
      </c>
      <c r="N10" s="163">
        <f t="shared" si="1"/>
        <v>129</v>
      </c>
      <c r="O10" s="74">
        <f t="shared" ref="O10:Y10" si="18">SUM(O11:O13)</f>
        <v>0</v>
      </c>
      <c r="P10" s="74">
        <f t="shared" si="18"/>
        <v>27</v>
      </c>
      <c r="Q10" s="74">
        <f t="shared" si="18"/>
        <v>24</v>
      </c>
      <c r="R10" s="74">
        <f t="shared" si="18"/>
        <v>2</v>
      </c>
      <c r="S10" s="74">
        <f t="shared" si="18"/>
        <v>11</v>
      </c>
      <c r="T10" s="74">
        <f t="shared" si="18"/>
        <v>0</v>
      </c>
      <c r="U10" s="74">
        <f t="shared" si="18"/>
        <v>1</v>
      </c>
      <c r="V10" s="74">
        <f t="shared" si="18"/>
        <v>0</v>
      </c>
      <c r="W10" s="74">
        <f t="shared" si="18"/>
        <v>6</v>
      </c>
      <c r="X10" s="74">
        <f t="shared" si="18"/>
        <v>58</v>
      </c>
      <c r="Y10" s="75">
        <f t="shared" si="18"/>
        <v>0</v>
      </c>
      <c r="Z10" s="73">
        <f>SUM(AA10:AK10)</f>
        <v>139</v>
      </c>
      <c r="AA10" s="74">
        <f>SUM(AA11:AA13)</f>
        <v>0</v>
      </c>
      <c r="AB10" s="74">
        <f t="shared" ref="AB10:AK10" si="19">SUM(AB11:AB13)</f>
        <v>31</v>
      </c>
      <c r="AC10" s="74">
        <f t="shared" si="19"/>
        <v>32</v>
      </c>
      <c r="AD10" s="74">
        <f t="shared" si="19"/>
        <v>0</v>
      </c>
      <c r="AE10" s="74">
        <f t="shared" si="19"/>
        <v>16</v>
      </c>
      <c r="AF10" s="74">
        <f t="shared" si="19"/>
        <v>0</v>
      </c>
      <c r="AG10" s="74">
        <f t="shared" si="19"/>
        <v>0</v>
      </c>
      <c r="AH10" s="74">
        <f t="shared" si="19"/>
        <v>0</v>
      </c>
      <c r="AI10" s="74">
        <f t="shared" si="19"/>
        <v>0</v>
      </c>
      <c r="AJ10" s="74">
        <f t="shared" si="19"/>
        <v>55</v>
      </c>
      <c r="AK10" s="75">
        <f t="shared" si="19"/>
        <v>5</v>
      </c>
      <c r="AL10" s="168">
        <f>SUM(AM10:AW10)</f>
        <v>150</v>
      </c>
      <c r="AM10" s="74">
        <f t="shared" ref="AM10:AW10" si="20">SUM(AM11:AM13)</f>
        <v>0</v>
      </c>
      <c r="AN10" s="74">
        <f t="shared" si="20"/>
        <v>27</v>
      </c>
      <c r="AO10" s="74">
        <f t="shared" si="20"/>
        <v>42</v>
      </c>
      <c r="AP10" s="74">
        <f t="shared" si="20"/>
        <v>0</v>
      </c>
      <c r="AQ10" s="74">
        <f t="shared" si="20"/>
        <v>6</v>
      </c>
      <c r="AR10" s="74">
        <f t="shared" si="20"/>
        <v>0</v>
      </c>
      <c r="AS10" s="74">
        <f t="shared" si="20"/>
        <v>0</v>
      </c>
      <c r="AT10" s="74">
        <f t="shared" si="20"/>
        <v>0</v>
      </c>
      <c r="AU10" s="74">
        <f t="shared" si="20"/>
        <v>1</v>
      </c>
      <c r="AV10" s="74">
        <f t="shared" si="20"/>
        <v>73</v>
      </c>
      <c r="AW10" s="75">
        <f t="shared" si="20"/>
        <v>1</v>
      </c>
      <c r="AX10" s="116">
        <f>SUM(AY10:BI10)</f>
        <v>95</v>
      </c>
      <c r="AY10" s="74">
        <f t="shared" ref="AY10:BI10" si="21">SUM(AY11:AY13)</f>
        <v>0</v>
      </c>
      <c r="AZ10" s="74">
        <f t="shared" si="21"/>
        <v>19</v>
      </c>
      <c r="BA10" s="74">
        <f t="shared" si="21"/>
        <v>21</v>
      </c>
      <c r="BB10" s="74">
        <f t="shared" si="21"/>
        <v>0</v>
      </c>
      <c r="BC10" s="74">
        <f t="shared" si="21"/>
        <v>1</v>
      </c>
      <c r="BD10" s="74">
        <f t="shared" si="21"/>
        <v>0</v>
      </c>
      <c r="BE10" s="74">
        <f t="shared" si="21"/>
        <v>1</v>
      </c>
      <c r="BF10" s="74">
        <f t="shared" si="21"/>
        <v>1</v>
      </c>
      <c r="BG10" s="74">
        <f t="shared" si="21"/>
        <v>0</v>
      </c>
      <c r="BH10" s="74">
        <f t="shared" si="21"/>
        <v>52</v>
      </c>
      <c r="BI10" s="75">
        <f t="shared" si="21"/>
        <v>0</v>
      </c>
      <c r="BJ10" s="163">
        <f>SUM(BK10:BU10)</f>
        <v>70</v>
      </c>
      <c r="BK10" s="74">
        <f t="shared" ref="BK10:BU10" si="22">SUM(BK11:BK13)</f>
        <v>0</v>
      </c>
      <c r="BL10" s="74">
        <f t="shared" si="22"/>
        <v>19</v>
      </c>
      <c r="BM10" s="74">
        <f t="shared" si="22"/>
        <v>11</v>
      </c>
      <c r="BN10" s="74">
        <f t="shared" si="22"/>
        <v>4</v>
      </c>
      <c r="BO10" s="74">
        <f t="shared" si="22"/>
        <v>5</v>
      </c>
      <c r="BP10" s="74">
        <f t="shared" si="22"/>
        <v>0</v>
      </c>
      <c r="BQ10" s="74">
        <f t="shared" si="22"/>
        <v>0</v>
      </c>
      <c r="BR10" s="74">
        <f t="shared" si="22"/>
        <v>0</v>
      </c>
      <c r="BS10" s="74">
        <f t="shared" si="22"/>
        <v>0</v>
      </c>
      <c r="BT10" s="74">
        <f t="shared" si="22"/>
        <v>31</v>
      </c>
      <c r="BU10" s="75">
        <f t="shared" si="22"/>
        <v>0</v>
      </c>
      <c r="BV10" s="163">
        <f>SUM(BW10:CG10)</f>
        <v>113</v>
      </c>
      <c r="BW10" s="74">
        <f t="shared" ref="BW10:CG10" si="23">SUM(BW11:BW13)</f>
        <v>0</v>
      </c>
      <c r="BX10" s="74">
        <f t="shared" si="23"/>
        <v>37</v>
      </c>
      <c r="BY10" s="74">
        <f t="shared" si="23"/>
        <v>14</v>
      </c>
      <c r="BZ10" s="74">
        <f t="shared" si="23"/>
        <v>2</v>
      </c>
      <c r="CA10" s="74">
        <f t="shared" si="23"/>
        <v>1</v>
      </c>
      <c r="CB10" s="74">
        <f t="shared" si="23"/>
        <v>0</v>
      </c>
      <c r="CC10" s="74">
        <f t="shared" si="23"/>
        <v>0</v>
      </c>
      <c r="CD10" s="74">
        <f t="shared" si="23"/>
        <v>0</v>
      </c>
      <c r="CE10" s="74">
        <f t="shared" si="23"/>
        <v>2</v>
      </c>
      <c r="CF10" s="74">
        <f t="shared" si="23"/>
        <v>57</v>
      </c>
      <c r="CG10" s="75">
        <f t="shared" si="23"/>
        <v>0</v>
      </c>
      <c r="CH10" s="163">
        <f>SUM(CI10:CS10)</f>
        <v>81</v>
      </c>
      <c r="CI10" s="74">
        <f t="shared" ref="CI10:CS10" si="24">SUM(CI11:CI13)</f>
        <v>0</v>
      </c>
      <c r="CJ10" s="74">
        <f t="shared" si="24"/>
        <v>27</v>
      </c>
      <c r="CK10" s="74">
        <f t="shared" si="24"/>
        <v>8</v>
      </c>
      <c r="CL10" s="74">
        <f t="shared" si="24"/>
        <v>5</v>
      </c>
      <c r="CM10" s="74">
        <f t="shared" si="24"/>
        <v>2</v>
      </c>
      <c r="CN10" s="74">
        <f t="shared" si="24"/>
        <v>0</v>
      </c>
      <c r="CO10" s="74">
        <f t="shared" si="24"/>
        <v>1</v>
      </c>
      <c r="CP10" s="74">
        <f t="shared" si="24"/>
        <v>0</v>
      </c>
      <c r="CQ10" s="74">
        <f t="shared" si="24"/>
        <v>0</v>
      </c>
      <c r="CR10" s="74">
        <f t="shared" si="24"/>
        <v>38</v>
      </c>
      <c r="CS10" s="75">
        <f t="shared" si="24"/>
        <v>0</v>
      </c>
      <c r="CT10" s="112">
        <f>SUM(CU10:DE10)</f>
        <v>80</v>
      </c>
      <c r="CU10" s="74">
        <f t="shared" ref="CU10:DE10" si="25">SUM(CU11:CU13)</f>
        <v>0</v>
      </c>
      <c r="CV10" s="74">
        <f t="shared" si="25"/>
        <v>26</v>
      </c>
      <c r="CW10" s="74">
        <f t="shared" si="25"/>
        <v>11</v>
      </c>
      <c r="CX10" s="74">
        <f t="shared" si="25"/>
        <v>5</v>
      </c>
      <c r="CY10" s="74">
        <f t="shared" si="25"/>
        <v>7</v>
      </c>
      <c r="CZ10" s="74">
        <f t="shared" si="25"/>
        <v>0</v>
      </c>
      <c r="DA10" s="74">
        <f t="shared" si="25"/>
        <v>1</v>
      </c>
      <c r="DB10" s="74">
        <f t="shared" si="25"/>
        <v>0</v>
      </c>
      <c r="DC10" s="74">
        <f t="shared" si="25"/>
        <v>1</v>
      </c>
      <c r="DD10" s="74">
        <f t="shared" si="25"/>
        <v>28</v>
      </c>
      <c r="DE10" s="75">
        <f t="shared" si="25"/>
        <v>1</v>
      </c>
      <c r="DF10" s="116">
        <f>SUM(DG10:DQ10)</f>
        <v>107</v>
      </c>
      <c r="DG10" s="74">
        <f t="shared" ref="DG10:DQ10" si="26">SUM(DG11:DG13)</f>
        <v>0</v>
      </c>
      <c r="DH10" s="74">
        <f t="shared" si="26"/>
        <v>36</v>
      </c>
      <c r="DI10" s="74">
        <f t="shared" si="26"/>
        <v>7</v>
      </c>
      <c r="DJ10" s="74">
        <f t="shared" si="26"/>
        <v>2</v>
      </c>
      <c r="DK10" s="74">
        <f t="shared" si="26"/>
        <v>6</v>
      </c>
      <c r="DL10" s="74">
        <f t="shared" si="26"/>
        <v>0</v>
      </c>
      <c r="DM10" s="74">
        <f t="shared" si="26"/>
        <v>1</v>
      </c>
      <c r="DN10" s="74">
        <f t="shared" si="26"/>
        <v>1</v>
      </c>
      <c r="DO10" s="74">
        <f t="shared" si="26"/>
        <v>2</v>
      </c>
      <c r="DP10" s="74">
        <f t="shared" si="26"/>
        <v>51</v>
      </c>
      <c r="DQ10" s="75">
        <f t="shared" si="26"/>
        <v>1</v>
      </c>
      <c r="DR10" s="40">
        <f t="shared" si="10"/>
        <v>113</v>
      </c>
      <c r="DS10" s="74">
        <f t="shared" ref="DS10:EC10" si="27">SUM(DS11:DS13)</f>
        <v>0</v>
      </c>
      <c r="DT10" s="74">
        <f t="shared" si="27"/>
        <v>23</v>
      </c>
      <c r="DU10" s="74">
        <f t="shared" si="27"/>
        <v>8</v>
      </c>
      <c r="DV10" s="74">
        <f t="shared" si="27"/>
        <v>1</v>
      </c>
      <c r="DW10" s="74">
        <f t="shared" si="27"/>
        <v>4</v>
      </c>
      <c r="DX10" s="74">
        <f t="shared" si="27"/>
        <v>0</v>
      </c>
      <c r="DY10" s="74">
        <f t="shared" si="27"/>
        <v>0</v>
      </c>
      <c r="DZ10" s="74">
        <f t="shared" si="27"/>
        <v>0</v>
      </c>
      <c r="EA10" s="74">
        <f t="shared" si="27"/>
        <v>1</v>
      </c>
      <c r="EB10" s="74">
        <f t="shared" si="27"/>
        <v>75</v>
      </c>
      <c r="EC10" s="75">
        <f t="shared" si="27"/>
        <v>1</v>
      </c>
      <c r="ED10" s="40">
        <f t="shared" si="12"/>
        <v>90</v>
      </c>
      <c r="EE10" s="74">
        <f t="shared" ref="EE10:EO10" si="28">SUM(EE11:EE13)</f>
        <v>0</v>
      </c>
      <c r="EF10" s="74">
        <f t="shared" si="28"/>
        <v>29</v>
      </c>
      <c r="EG10" s="74">
        <f t="shared" si="28"/>
        <v>10</v>
      </c>
      <c r="EH10" s="74">
        <f t="shared" si="28"/>
        <v>1</v>
      </c>
      <c r="EI10" s="74">
        <f t="shared" si="28"/>
        <v>1</v>
      </c>
      <c r="EJ10" s="74">
        <f t="shared" si="28"/>
        <v>0</v>
      </c>
      <c r="EK10" s="74">
        <f t="shared" si="28"/>
        <v>0</v>
      </c>
      <c r="EL10" s="74">
        <f t="shared" si="28"/>
        <v>0</v>
      </c>
      <c r="EM10" s="74">
        <f t="shared" si="28"/>
        <v>0</v>
      </c>
      <c r="EN10" s="74">
        <f t="shared" si="28"/>
        <v>49</v>
      </c>
      <c r="EO10" s="75">
        <f t="shared" si="28"/>
        <v>0</v>
      </c>
      <c r="EP10" s="116">
        <f t="shared" si="14"/>
        <v>99</v>
      </c>
      <c r="EQ10" s="74">
        <f t="shared" ref="EQ10:FA10" si="29">SUM(EQ11:EQ13)</f>
        <v>0</v>
      </c>
      <c r="ER10" s="74">
        <f t="shared" si="29"/>
        <v>34</v>
      </c>
      <c r="ES10" s="74">
        <f t="shared" si="29"/>
        <v>8</v>
      </c>
      <c r="ET10" s="74">
        <f t="shared" si="29"/>
        <v>1</v>
      </c>
      <c r="EU10" s="74">
        <f t="shared" si="29"/>
        <v>3</v>
      </c>
      <c r="EV10" s="74">
        <f t="shared" si="29"/>
        <v>0</v>
      </c>
      <c r="EW10" s="74">
        <f t="shared" si="29"/>
        <v>0</v>
      </c>
      <c r="EX10" s="74">
        <f t="shared" si="29"/>
        <v>0</v>
      </c>
      <c r="EY10" s="74">
        <f t="shared" si="29"/>
        <v>0</v>
      </c>
      <c r="EZ10" s="74">
        <f t="shared" si="29"/>
        <v>53</v>
      </c>
      <c r="FA10" s="169">
        <f t="shared" si="29"/>
        <v>0</v>
      </c>
    </row>
    <row r="11" spans="1:163" ht="14.25" customHeight="1" thickTop="1">
      <c r="A11" s="21" t="s">
        <v>48</v>
      </c>
      <c r="B11" s="171">
        <f>SUM(C11:M11)</f>
        <v>1254</v>
      </c>
      <c r="C11" s="167">
        <f t="shared" ref="C11:L13" si="30">SUM(O11,AA11,AM11,AY11,BK11,BW11,CI11,CU11,DG11,DS11,EE11,EQ11)</f>
        <v>0</v>
      </c>
      <c r="D11" s="24">
        <f>SUM(P11,AB11,AN11,AZ11,BL11,BX11,CJ11,CV11,DH11,DT11,EF11,ER11)</f>
        <v>335</v>
      </c>
      <c r="E11" s="24">
        <f t="shared" ref="E11:K11" si="31">SUM(Q11,AC11,AO11,BA11,BM11,BY11,CK11,CW11,DI11,DU11,EG11,ES11)</f>
        <v>196</v>
      </c>
      <c r="F11" s="24">
        <f t="shared" si="31"/>
        <v>23</v>
      </c>
      <c r="G11" s="24">
        <f t="shared" si="31"/>
        <v>51</v>
      </c>
      <c r="H11" s="24">
        <f t="shared" si="31"/>
        <v>0</v>
      </c>
      <c r="I11" s="24">
        <f t="shared" si="31"/>
        <v>5</v>
      </c>
      <c r="J11" s="24">
        <f t="shared" si="31"/>
        <v>2</v>
      </c>
      <c r="K11" s="24">
        <f t="shared" si="31"/>
        <v>13</v>
      </c>
      <c r="L11" s="24">
        <f>SUM(X11,AJ11,AV11,BH11,BT11,CF11,CR11,DD11,DP11,EB11,EN11,EZ11)</f>
        <v>620</v>
      </c>
      <c r="M11" s="115">
        <f>SUM(Y11,AK11,AW11,BI11,BU11,CG11,CS11,DE11,DQ11,EC11,EO11,FA11)</f>
        <v>9</v>
      </c>
      <c r="N11" s="172">
        <f t="shared" si="1"/>
        <v>128</v>
      </c>
      <c r="O11" s="76"/>
      <c r="P11" s="77">
        <v>27</v>
      </c>
      <c r="Q11" s="77">
        <v>24</v>
      </c>
      <c r="R11" s="77">
        <v>2</v>
      </c>
      <c r="S11" s="77">
        <v>10</v>
      </c>
      <c r="T11" s="77"/>
      <c r="U11" s="77">
        <v>1</v>
      </c>
      <c r="V11" s="77"/>
      <c r="W11" s="78">
        <v>6</v>
      </c>
      <c r="X11" s="78">
        <v>58</v>
      </c>
      <c r="Y11" s="78"/>
      <c r="Z11" s="77">
        <f>SUM(AA11:AK11)</f>
        <v>136</v>
      </c>
      <c r="AA11" s="77"/>
      <c r="AB11" s="77">
        <v>31</v>
      </c>
      <c r="AC11" s="77">
        <v>32</v>
      </c>
      <c r="AD11" s="77"/>
      <c r="AE11" s="77">
        <v>13</v>
      </c>
      <c r="AF11" s="77"/>
      <c r="AG11" s="77"/>
      <c r="AH11" s="77"/>
      <c r="AI11" s="78"/>
      <c r="AJ11" s="78">
        <v>55</v>
      </c>
      <c r="AK11" s="78">
        <v>5</v>
      </c>
      <c r="AL11" s="172">
        <f>SUM(AM11:AW11)</f>
        <v>147</v>
      </c>
      <c r="AM11" s="76"/>
      <c r="AN11" s="77">
        <v>27</v>
      </c>
      <c r="AO11" s="77">
        <v>42</v>
      </c>
      <c r="AP11" s="77"/>
      <c r="AQ11" s="77">
        <v>3</v>
      </c>
      <c r="AR11" s="77"/>
      <c r="AS11" s="77"/>
      <c r="AT11" s="77"/>
      <c r="AU11" s="78">
        <v>1</v>
      </c>
      <c r="AV11" s="78">
        <v>73</v>
      </c>
      <c r="AW11" s="78">
        <v>1</v>
      </c>
      <c r="AX11" s="77">
        <f>SUM(AY11:BI11)</f>
        <v>95</v>
      </c>
      <c r="AY11" s="77"/>
      <c r="AZ11" s="77">
        <v>19</v>
      </c>
      <c r="BA11" s="77">
        <v>21</v>
      </c>
      <c r="BB11" s="77"/>
      <c r="BC11" s="77">
        <v>1</v>
      </c>
      <c r="BD11" s="77"/>
      <c r="BE11" s="77">
        <v>1</v>
      </c>
      <c r="BF11" s="77">
        <v>1</v>
      </c>
      <c r="BG11" s="78"/>
      <c r="BH11" s="78">
        <v>52</v>
      </c>
      <c r="BI11" s="78"/>
      <c r="BJ11" s="172">
        <f>SUM(BK11:BU11)</f>
        <v>68</v>
      </c>
      <c r="BK11" s="76"/>
      <c r="BL11" s="77">
        <v>19</v>
      </c>
      <c r="BM11" s="77">
        <v>11</v>
      </c>
      <c r="BN11" s="77">
        <v>4</v>
      </c>
      <c r="BO11" s="77">
        <v>3</v>
      </c>
      <c r="BP11" s="77"/>
      <c r="BQ11" s="77"/>
      <c r="BR11" s="77"/>
      <c r="BS11" s="78"/>
      <c r="BT11" s="78">
        <v>31</v>
      </c>
      <c r="BU11" s="78"/>
      <c r="BV11" s="172">
        <f>SUM(BW11:CG11)</f>
        <v>113</v>
      </c>
      <c r="BW11" s="76"/>
      <c r="BX11" s="77">
        <v>37</v>
      </c>
      <c r="BY11" s="77">
        <v>14</v>
      </c>
      <c r="BZ11" s="77">
        <v>2</v>
      </c>
      <c r="CA11" s="77">
        <v>1</v>
      </c>
      <c r="CB11" s="77"/>
      <c r="CC11" s="77"/>
      <c r="CD11" s="77"/>
      <c r="CE11" s="78">
        <v>2</v>
      </c>
      <c r="CF11" s="78">
        <v>57</v>
      </c>
      <c r="CG11" s="78"/>
      <c r="CH11" s="172">
        <f>SUM(CI11:CS11)</f>
        <v>81</v>
      </c>
      <c r="CI11" s="76"/>
      <c r="CJ11" s="77">
        <v>27</v>
      </c>
      <c r="CK11" s="77">
        <v>8</v>
      </c>
      <c r="CL11" s="77">
        <v>5</v>
      </c>
      <c r="CM11" s="77">
        <v>2</v>
      </c>
      <c r="CN11" s="77"/>
      <c r="CO11" s="77">
        <v>1</v>
      </c>
      <c r="CP11" s="77"/>
      <c r="CQ11" s="78"/>
      <c r="CR11" s="78">
        <v>38</v>
      </c>
      <c r="CS11" s="78"/>
      <c r="CT11" s="77">
        <f>SUM(CU11:DE11)</f>
        <v>80</v>
      </c>
      <c r="CU11" s="77"/>
      <c r="CV11" s="77">
        <v>26</v>
      </c>
      <c r="CW11" s="77">
        <v>11</v>
      </c>
      <c r="CX11" s="77">
        <v>5</v>
      </c>
      <c r="CY11" s="77">
        <v>7</v>
      </c>
      <c r="CZ11" s="77"/>
      <c r="DA11" s="77">
        <v>1</v>
      </c>
      <c r="DB11" s="77"/>
      <c r="DC11" s="78">
        <v>1</v>
      </c>
      <c r="DD11" s="78">
        <v>28</v>
      </c>
      <c r="DE11" s="78">
        <v>1</v>
      </c>
      <c r="DF11" s="77">
        <f>SUM(DG11:DQ11)</f>
        <v>105</v>
      </c>
      <c r="DG11" s="77"/>
      <c r="DH11" s="77">
        <v>36</v>
      </c>
      <c r="DI11" s="77">
        <v>7</v>
      </c>
      <c r="DJ11" s="77">
        <v>2</v>
      </c>
      <c r="DK11" s="77">
        <v>4</v>
      </c>
      <c r="DL11" s="77"/>
      <c r="DM11" s="77">
        <v>1</v>
      </c>
      <c r="DN11" s="77">
        <v>1</v>
      </c>
      <c r="DO11" s="78">
        <v>2</v>
      </c>
      <c r="DP11" s="78">
        <v>51</v>
      </c>
      <c r="DQ11" s="78">
        <v>1</v>
      </c>
      <c r="DR11" s="40">
        <f t="shared" si="10"/>
        <v>112</v>
      </c>
      <c r="DS11" s="77"/>
      <c r="DT11" s="77">
        <v>23</v>
      </c>
      <c r="DU11" s="77">
        <v>8</v>
      </c>
      <c r="DV11" s="77">
        <v>1</v>
      </c>
      <c r="DW11" s="77">
        <v>3</v>
      </c>
      <c r="DX11" s="77"/>
      <c r="DY11" s="77"/>
      <c r="DZ11" s="77"/>
      <c r="EA11" s="78">
        <v>1</v>
      </c>
      <c r="EB11" s="78">
        <v>75</v>
      </c>
      <c r="EC11" s="78">
        <v>1</v>
      </c>
      <c r="ED11" s="40">
        <f t="shared" si="12"/>
        <v>90</v>
      </c>
      <c r="EE11" s="77"/>
      <c r="EF11" s="77">
        <v>29</v>
      </c>
      <c r="EG11" s="77">
        <v>10</v>
      </c>
      <c r="EH11" s="77">
        <v>1</v>
      </c>
      <c r="EI11" s="77">
        <v>1</v>
      </c>
      <c r="EJ11" s="77"/>
      <c r="EK11" s="77"/>
      <c r="EL11" s="77"/>
      <c r="EM11" s="78"/>
      <c r="EN11" s="78">
        <v>49</v>
      </c>
      <c r="EO11" s="78"/>
      <c r="EP11" s="77">
        <f t="shared" si="14"/>
        <v>99</v>
      </c>
      <c r="EQ11" s="77"/>
      <c r="ER11" s="77">
        <v>34</v>
      </c>
      <c r="ES11" s="77">
        <v>8</v>
      </c>
      <c r="ET11" s="77">
        <v>1</v>
      </c>
      <c r="EU11" s="77">
        <v>3</v>
      </c>
      <c r="EV11" s="77"/>
      <c r="EW11" s="77"/>
      <c r="EX11" s="77"/>
      <c r="EY11" s="78"/>
      <c r="EZ11" s="78">
        <v>53</v>
      </c>
      <c r="FA11" s="173"/>
    </row>
    <row r="12" spans="1:163" ht="14.25" customHeight="1">
      <c r="A12" s="21" t="s">
        <v>49</v>
      </c>
      <c r="B12" s="174">
        <f>SUM(C12:M12)</f>
        <v>6</v>
      </c>
      <c r="C12" s="167">
        <f t="shared" si="30"/>
        <v>0</v>
      </c>
      <c r="D12" s="24" t="s">
        <v>69</v>
      </c>
      <c r="E12" s="24">
        <f t="shared" si="30"/>
        <v>0</v>
      </c>
      <c r="F12" s="24">
        <f t="shared" si="30"/>
        <v>0</v>
      </c>
      <c r="G12" s="24">
        <f t="shared" si="30"/>
        <v>6</v>
      </c>
      <c r="H12" s="24">
        <f t="shared" si="30"/>
        <v>0</v>
      </c>
      <c r="I12" s="24">
        <f t="shared" si="30"/>
        <v>0</v>
      </c>
      <c r="J12" s="24">
        <f t="shared" si="30"/>
        <v>0</v>
      </c>
      <c r="K12" s="24">
        <f t="shared" si="30"/>
        <v>0</v>
      </c>
      <c r="L12" s="24">
        <f t="shared" si="30"/>
        <v>0</v>
      </c>
      <c r="M12" s="115">
        <f>SUM(Y12,AK12,AW12,BI12,BU12,CG12,CS12,DE12,DQ12,EC12,EO12,FA12)</f>
        <v>0</v>
      </c>
      <c r="N12" s="175">
        <f t="shared" si="1"/>
        <v>0</v>
      </c>
      <c r="O12" s="45"/>
      <c r="P12" s="40"/>
      <c r="Q12" s="40"/>
      <c r="R12" s="40"/>
      <c r="S12" s="40"/>
      <c r="T12" s="40"/>
      <c r="U12" s="40"/>
      <c r="V12" s="40"/>
      <c r="W12" s="54"/>
      <c r="X12" s="54"/>
      <c r="Y12" s="54"/>
      <c r="Z12" s="40">
        <f>SUM(AA12:AK12)</f>
        <v>3</v>
      </c>
      <c r="AA12" s="40"/>
      <c r="AB12" s="40"/>
      <c r="AC12" s="40"/>
      <c r="AD12" s="40"/>
      <c r="AE12" s="40">
        <v>3</v>
      </c>
      <c r="AF12" s="40"/>
      <c r="AG12" s="40"/>
      <c r="AH12" s="40"/>
      <c r="AI12" s="54"/>
      <c r="AJ12" s="54"/>
      <c r="AK12" s="54"/>
      <c r="AL12" s="175">
        <f>SUM(AM12:AW12)</f>
        <v>0</v>
      </c>
      <c r="AM12" s="45"/>
      <c r="AN12" s="40"/>
      <c r="AO12" s="40"/>
      <c r="AP12" s="40"/>
      <c r="AQ12" s="40"/>
      <c r="AR12" s="40"/>
      <c r="AS12" s="40"/>
      <c r="AT12" s="40"/>
      <c r="AU12" s="54"/>
      <c r="AV12" s="54"/>
      <c r="AW12" s="54"/>
      <c r="AX12" s="40">
        <f>SUM(AY12:BI12)</f>
        <v>0</v>
      </c>
      <c r="AY12" s="40"/>
      <c r="AZ12" s="40"/>
      <c r="BA12" s="40"/>
      <c r="BB12" s="40"/>
      <c r="BC12" s="40"/>
      <c r="BD12" s="40"/>
      <c r="BE12" s="40"/>
      <c r="BF12" s="40"/>
      <c r="BG12" s="54"/>
      <c r="BH12" s="54"/>
      <c r="BI12" s="54"/>
      <c r="BJ12" s="175">
        <f>SUM(BK12:BU12)</f>
        <v>0</v>
      </c>
      <c r="BK12" s="45"/>
      <c r="BL12" s="40"/>
      <c r="BM12" s="40"/>
      <c r="BN12" s="40"/>
      <c r="BO12" s="40"/>
      <c r="BP12" s="40"/>
      <c r="BQ12" s="40"/>
      <c r="BR12" s="40"/>
      <c r="BS12" s="54"/>
      <c r="BT12" s="54"/>
      <c r="BU12" s="54"/>
      <c r="BV12" s="175">
        <f>SUM(BW12:CG12)</f>
        <v>0</v>
      </c>
      <c r="BW12" s="45"/>
      <c r="BX12" s="40"/>
      <c r="BY12" s="40"/>
      <c r="BZ12" s="40"/>
      <c r="CA12" s="40"/>
      <c r="CB12" s="40"/>
      <c r="CC12" s="40"/>
      <c r="CD12" s="40"/>
      <c r="CE12" s="54"/>
      <c r="CF12" s="54"/>
      <c r="CG12" s="54"/>
      <c r="CH12" s="175">
        <f>SUM(CI12:CS12)</f>
        <v>0</v>
      </c>
      <c r="CI12" s="45"/>
      <c r="CJ12" s="40"/>
      <c r="CK12" s="40"/>
      <c r="CL12" s="40"/>
      <c r="CM12" s="40"/>
      <c r="CN12" s="40"/>
      <c r="CO12" s="40"/>
      <c r="CP12" s="40"/>
      <c r="CQ12" s="54"/>
      <c r="CR12" s="54"/>
      <c r="CS12" s="54"/>
      <c r="CT12" s="40">
        <f>SUM(CU12:DE12)</f>
        <v>0</v>
      </c>
      <c r="CU12" s="40"/>
      <c r="CV12" s="40"/>
      <c r="CW12" s="40"/>
      <c r="CX12" s="40"/>
      <c r="CY12" s="40"/>
      <c r="CZ12" s="40"/>
      <c r="DA12" s="40"/>
      <c r="DB12" s="40"/>
      <c r="DC12" s="54"/>
      <c r="DD12" s="54"/>
      <c r="DE12" s="54"/>
      <c r="DF12" s="40">
        <f>SUM(DG12:DQ12)</f>
        <v>2</v>
      </c>
      <c r="DG12" s="40"/>
      <c r="DH12" s="40"/>
      <c r="DI12" s="40"/>
      <c r="DJ12" s="40"/>
      <c r="DK12" s="40">
        <v>2</v>
      </c>
      <c r="DL12" s="40"/>
      <c r="DM12" s="40"/>
      <c r="DN12" s="40"/>
      <c r="DO12" s="54"/>
      <c r="DP12" s="54"/>
      <c r="DQ12" s="54"/>
      <c r="DR12" s="40">
        <f t="shared" si="10"/>
        <v>1</v>
      </c>
      <c r="DS12" s="40"/>
      <c r="DT12" s="40"/>
      <c r="DU12" s="40"/>
      <c r="DV12" s="40"/>
      <c r="DW12" s="40">
        <v>1</v>
      </c>
      <c r="DX12" s="40"/>
      <c r="DY12" s="40"/>
      <c r="DZ12" s="40"/>
      <c r="EA12" s="54"/>
      <c r="EB12" s="54"/>
      <c r="EC12" s="54"/>
      <c r="ED12" s="40">
        <f t="shared" si="12"/>
        <v>0</v>
      </c>
      <c r="EE12" s="40"/>
      <c r="EF12" s="40"/>
      <c r="EG12" s="40"/>
      <c r="EH12" s="40"/>
      <c r="EI12" s="40"/>
      <c r="EJ12" s="40"/>
      <c r="EK12" s="40"/>
      <c r="EL12" s="40"/>
      <c r="EM12" s="54"/>
      <c r="EN12" s="54"/>
      <c r="EO12" s="54"/>
      <c r="EP12" s="40">
        <f t="shared" si="14"/>
        <v>0</v>
      </c>
      <c r="EQ12" s="40"/>
      <c r="ER12" s="40"/>
      <c r="ES12" s="40"/>
      <c r="ET12" s="40"/>
      <c r="EU12" s="40"/>
      <c r="EV12" s="40"/>
      <c r="EW12" s="40"/>
      <c r="EX12" s="40"/>
      <c r="EY12" s="54"/>
      <c r="EZ12" s="54"/>
      <c r="FA12" s="176"/>
    </row>
    <row r="13" spans="1:163" ht="14.25" customHeight="1" thickBot="1">
      <c r="A13" s="21" t="s">
        <v>50</v>
      </c>
      <c r="B13" s="177">
        <f>SUM(C13:M13)</f>
        <v>6</v>
      </c>
      <c r="C13" s="167">
        <f t="shared" si="30"/>
        <v>0</v>
      </c>
      <c r="D13" s="24">
        <f t="shared" si="30"/>
        <v>0</v>
      </c>
      <c r="E13" s="24">
        <f t="shared" si="30"/>
        <v>0</v>
      </c>
      <c r="F13" s="24">
        <f t="shared" si="30"/>
        <v>0</v>
      </c>
      <c r="G13" s="24">
        <f t="shared" si="30"/>
        <v>6</v>
      </c>
      <c r="H13" s="24">
        <f t="shared" si="30"/>
        <v>0</v>
      </c>
      <c r="I13" s="24">
        <f t="shared" si="30"/>
        <v>0</v>
      </c>
      <c r="J13" s="24">
        <f t="shared" si="30"/>
        <v>0</v>
      </c>
      <c r="K13" s="24">
        <f t="shared" si="30"/>
        <v>0</v>
      </c>
      <c r="L13" s="24">
        <f t="shared" si="30"/>
        <v>0</v>
      </c>
      <c r="M13" s="115">
        <f>SUM(Y13,AK13,AW13,BI13,BU13,CG13,CS13,DE13,DQ13,EC13,EO13,FA13)</f>
        <v>0</v>
      </c>
      <c r="N13" s="178">
        <f t="shared" si="1"/>
        <v>1</v>
      </c>
      <c r="O13" s="79"/>
      <c r="P13" s="80"/>
      <c r="Q13" s="80"/>
      <c r="R13" s="80"/>
      <c r="S13" s="80">
        <v>1</v>
      </c>
      <c r="T13" s="80"/>
      <c r="U13" s="80"/>
      <c r="V13" s="80"/>
      <c r="W13" s="81"/>
      <c r="X13" s="81"/>
      <c r="Y13" s="81"/>
      <c r="Z13" s="112">
        <f>SUM(AA13:AK13)</f>
        <v>0</v>
      </c>
      <c r="AA13" s="80"/>
      <c r="AB13" s="80"/>
      <c r="AC13" s="80"/>
      <c r="AD13" s="80"/>
      <c r="AE13" s="80"/>
      <c r="AF13" s="80"/>
      <c r="AG13" s="80"/>
      <c r="AH13" s="80"/>
      <c r="AI13" s="81"/>
      <c r="AJ13" s="81"/>
      <c r="AK13" s="81"/>
      <c r="AL13" s="179">
        <f>SUM(AM13:AW13)</f>
        <v>3</v>
      </c>
      <c r="AM13" s="79"/>
      <c r="AN13" s="80"/>
      <c r="AO13" s="80"/>
      <c r="AP13" s="80"/>
      <c r="AQ13" s="80">
        <v>3</v>
      </c>
      <c r="AR13" s="80"/>
      <c r="AS13" s="80"/>
      <c r="AT13" s="80"/>
      <c r="AU13" s="81"/>
      <c r="AV13" s="81"/>
      <c r="AW13" s="81"/>
      <c r="AX13" s="112">
        <f>SUM(AY13:BI13)</f>
        <v>0</v>
      </c>
      <c r="AY13" s="80"/>
      <c r="AZ13" s="80"/>
      <c r="BA13" s="80"/>
      <c r="BB13" s="80"/>
      <c r="BC13" s="80"/>
      <c r="BD13" s="80"/>
      <c r="BE13" s="80"/>
      <c r="BF13" s="80"/>
      <c r="BG13" s="81"/>
      <c r="BH13" s="81"/>
      <c r="BI13" s="81"/>
      <c r="BJ13" s="179">
        <f>SUM(BK13:BU13)</f>
        <v>2</v>
      </c>
      <c r="BK13" s="79"/>
      <c r="BL13" s="80"/>
      <c r="BM13" s="80"/>
      <c r="BN13" s="80"/>
      <c r="BO13" s="80">
        <v>2</v>
      </c>
      <c r="BP13" s="80"/>
      <c r="BQ13" s="80"/>
      <c r="BR13" s="80"/>
      <c r="BS13" s="81"/>
      <c r="BT13" s="81"/>
      <c r="BU13" s="81"/>
      <c r="BV13" s="179">
        <f>SUM(BW13:CG13)</f>
        <v>0</v>
      </c>
      <c r="BW13" s="79"/>
      <c r="BX13" s="80"/>
      <c r="BY13" s="80"/>
      <c r="BZ13" s="80"/>
      <c r="CA13" s="80"/>
      <c r="CB13" s="80"/>
      <c r="CC13" s="80"/>
      <c r="CD13" s="80"/>
      <c r="CE13" s="81"/>
      <c r="CF13" s="81"/>
      <c r="CG13" s="81"/>
      <c r="CH13" s="179">
        <f>SUM(CI13:CS13)</f>
        <v>0</v>
      </c>
      <c r="CI13" s="79"/>
      <c r="CJ13" s="80"/>
      <c r="CK13" s="80"/>
      <c r="CL13" s="80"/>
      <c r="CM13" s="80"/>
      <c r="CN13" s="80"/>
      <c r="CO13" s="80"/>
      <c r="CP13" s="80"/>
      <c r="CQ13" s="81"/>
      <c r="CR13" s="81"/>
      <c r="CS13" s="81"/>
      <c r="CT13" s="112">
        <f>SUM(CU13:DE13)</f>
        <v>0</v>
      </c>
      <c r="CU13" s="80"/>
      <c r="CV13" s="80"/>
      <c r="CW13" s="80"/>
      <c r="CX13" s="80"/>
      <c r="CY13" s="80"/>
      <c r="CZ13" s="80"/>
      <c r="DA13" s="80"/>
      <c r="DB13" s="80"/>
      <c r="DC13" s="81"/>
      <c r="DD13" s="81"/>
      <c r="DE13" s="81"/>
      <c r="DF13" s="112">
        <f>SUM(DG13:DQ13)</f>
        <v>0</v>
      </c>
      <c r="DG13" s="80"/>
      <c r="DH13" s="80"/>
      <c r="DI13" s="80"/>
      <c r="DJ13" s="80"/>
      <c r="DK13" s="80"/>
      <c r="DL13" s="80"/>
      <c r="DM13" s="80"/>
      <c r="DN13" s="80"/>
      <c r="DO13" s="81"/>
      <c r="DP13" s="81"/>
      <c r="DQ13" s="81"/>
      <c r="DR13" s="112">
        <f t="shared" si="10"/>
        <v>0</v>
      </c>
      <c r="DS13" s="80"/>
      <c r="DT13" s="80"/>
      <c r="DU13" s="80"/>
      <c r="DV13" s="80"/>
      <c r="DW13" s="80"/>
      <c r="DX13" s="80"/>
      <c r="DY13" s="80"/>
      <c r="DZ13" s="80"/>
      <c r="EA13" s="81"/>
      <c r="EB13" s="81"/>
      <c r="EC13" s="81"/>
      <c r="ED13" s="112">
        <f t="shared" si="12"/>
        <v>0</v>
      </c>
      <c r="EE13" s="80"/>
      <c r="EF13" s="80"/>
      <c r="EG13" s="80"/>
      <c r="EH13" s="80"/>
      <c r="EI13" s="80"/>
      <c r="EJ13" s="80"/>
      <c r="EK13" s="80"/>
      <c r="EL13" s="80"/>
      <c r="EM13" s="81"/>
      <c r="EN13" s="81"/>
      <c r="EO13" s="81"/>
      <c r="EP13" s="80">
        <f t="shared" si="14"/>
        <v>0</v>
      </c>
      <c r="EQ13" s="80"/>
      <c r="ER13" s="80"/>
      <c r="ES13" s="80"/>
      <c r="ET13" s="80"/>
      <c r="EU13" s="80"/>
      <c r="EV13" s="80"/>
      <c r="EW13" s="80"/>
      <c r="EX13" s="80"/>
      <c r="EY13" s="81"/>
      <c r="EZ13" s="81"/>
      <c r="FA13" s="180"/>
    </row>
    <row r="14" spans="1:163" ht="14.25" customHeight="1" thickTop="1" thickBot="1">
      <c r="A14" s="19" t="s">
        <v>70</v>
      </c>
      <c r="B14" s="161">
        <f>SUM(C14:M14)</f>
        <v>1879</v>
      </c>
      <c r="C14" s="162">
        <f>SUM(C8,C10)</f>
        <v>15</v>
      </c>
      <c r="D14" s="20">
        <f>SUM(D8,D10)</f>
        <v>404</v>
      </c>
      <c r="E14" s="20">
        <f>SUM(E8,E10)</f>
        <v>339</v>
      </c>
      <c r="F14" s="20">
        <f>SUM(F8,F10,F9)</f>
        <v>96</v>
      </c>
      <c r="G14" s="20">
        <f t="shared" ref="G14:M14" si="32">SUM(G8,G10)</f>
        <v>151</v>
      </c>
      <c r="H14" s="20">
        <f t="shared" si="32"/>
        <v>0</v>
      </c>
      <c r="I14" s="29">
        <f>SUM(I8,I10)</f>
        <v>20</v>
      </c>
      <c r="J14" s="20">
        <f t="shared" si="32"/>
        <v>63</v>
      </c>
      <c r="K14" s="20">
        <f t="shared" si="32"/>
        <v>70</v>
      </c>
      <c r="L14" s="20">
        <f t="shared" si="32"/>
        <v>712</v>
      </c>
      <c r="M14" s="118">
        <f t="shared" si="32"/>
        <v>9</v>
      </c>
      <c r="N14" s="163">
        <f>SUM(N8:N10)</f>
        <v>742</v>
      </c>
      <c r="O14" s="74">
        <f t="shared" ref="O14:Y14" si="33">SUM(O8,O10)</f>
        <v>15</v>
      </c>
      <c r="P14" s="73">
        <f t="shared" si="33"/>
        <v>96</v>
      </c>
      <c r="Q14" s="73">
        <f t="shared" si="33"/>
        <v>167</v>
      </c>
      <c r="R14" s="20">
        <f>SUM(R8,R10,R9)</f>
        <v>75</v>
      </c>
      <c r="S14" s="73">
        <f t="shared" si="33"/>
        <v>99</v>
      </c>
      <c r="T14" s="73">
        <f t="shared" si="33"/>
        <v>0</v>
      </c>
      <c r="U14" s="73">
        <f t="shared" si="33"/>
        <v>16</v>
      </c>
      <c r="V14" s="73">
        <f t="shared" si="33"/>
        <v>61</v>
      </c>
      <c r="W14" s="73">
        <f t="shared" si="33"/>
        <v>63</v>
      </c>
      <c r="X14" s="73">
        <f t="shared" si="33"/>
        <v>150</v>
      </c>
      <c r="Y14" s="66">
        <f t="shared" si="33"/>
        <v>0</v>
      </c>
      <c r="Z14" s="73">
        <f>SUM(Z8:Z10)</f>
        <v>733</v>
      </c>
      <c r="AA14" s="73">
        <f>SUM(AA8,AA10)</f>
        <v>15</v>
      </c>
      <c r="AB14" s="73">
        <f>SUM(AB8,AB10)</f>
        <v>102</v>
      </c>
      <c r="AC14" s="73">
        <f>SUM(AC8,AC10)</f>
        <v>169</v>
      </c>
      <c r="AD14" s="20">
        <f>SUM(AD8,AD10,AD9)</f>
        <v>59</v>
      </c>
      <c r="AE14" s="73">
        <f t="shared" ref="AE14:AK14" si="34">SUM(AE8,AE10)</f>
        <v>96</v>
      </c>
      <c r="AF14" s="73">
        <f t="shared" si="34"/>
        <v>0</v>
      </c>
      <c r="AG14" s="73">
        <f t="shared" si="34"/>
        <v>15</v>
      </c>
      <c r="AH14" s="73">
        <f t="shared" si="34"/>
        <v>60</v>
      </c>
      <c r="AI14" s="73">
        <f t="shared" si="34"/>
        <v>58</v>
      </c>
      <c r="AJ14" s="73">
        <f t="shared" si="34"/>
        <v>154</v>
      </c>
      <c r="AK14" s="66">
        <f t="shared" si="34"/>
        <v>5</v>
      </c>
      <c r="AL14" s="163">
        <f>SUM(AL8:AL10)</f>
        <v>754</v>
      </c>
      <c r="AM14" s="74">
        <f>SUM(AM8,AM10)</f>
        <v>15</v>
      </c>
      <c r="AN14" s="73">
        <f>SUM(AN8,AN10)</f>
        <v>102</v>
      </c>
      <c r="AO14" s="73">
        <f>SUM(AO8,AO10)</f>
        <v>178</v>
      </c>
      <c r="AP14" s="20">
        <f>SUM(AP8,AP10,AP9)</f>
        <v>50</v>
      </c>
      <c r="AQ14" s="73">
        <f t="shared" ref="AQ14:AW14" si="35">SUM(AQ8,AQ10)</f>
        <v>93</v>
      </c>
      <c r="AR14" s="73">
        <f t="shared" si="35"/>
        <v>0</v>
      </c>
      <c r="AS14" s="73">
        <f t="shared" si="35"/>
        <v>15</v>
      </c>
      <c r="AT14" s="73">
        <f t="shared" si="35"/>
        <v>59</v>
      </c>
      <c r="AU14" s="73">
        <f t="shared" si="35"/>
        <v>52</v>
      </c>
      <c r="AV14" s="73">
        <f t="shared" si="35"/>
        <v>184</v>
      </c>
      <c r="AW14" s="66">
        <f t="shared" si="35"/>
        <v>6</v>
      </c>
      <c r="AX14" s="116">
        <f>SUM(AX8:AX10)</f>
        <v>680</v>
      </c>
      <c r="AY14" s="73">
        <f>SUM(AY8,AY10)</f>
        <v>15</v>
      </c>
      <c r="AZ14" s="73">
        <f>SUM(AZ8,AZ10)</f>
        <v>95</v>
      </c>
      <c r="BA14" s="73">
        <f>SUM(BA8,BA10)</f>
        <v>151</v>
      </c>
      <c r="BB14" s="20">
        <f>SUM(BB8,BB10,BB9)</f>
        <v>42</v>
      </c>
      <c r="BC14" s="73">
        <f t="shared" ref="BC14:BI14" si="36">SUM(BC8,BC10)</f>
        <v>81</v>
      </c>
      <c r="BD14" s="73">
        <f t="shared" si="36"/>
        <v>0</v>
      </c>
      <c r="BE14" s="73">
        <f t="shared" si="36"/>
        <v>15</v>
      </c>
      <c r="BF14" s="73">
        <f t="shared" si="36"/>
        <v>57</v>
      </c>
      <c r="BG14" s="73">
        <f t="shared" si="36"/>
        <v>47</v>
      </c>
      <c r="BH14" s="73">
        <f t="shared" si="36"/>
        <v>171</v>
      </c>
      <c r="BI14" s="66">
        <f t="shared" si="36"/>
        <v>6</v>
      </c>
      <c r="BJ14" s="163">
        <f>SUM(BJ8:BJ10)</f>
        <v>615</v>
      </c>
      <c r="BK14" s="74">
        <f>SUM(BK8,BK10)</f>
        <v>15</v>
      </c>
      <c r="BL14" s="73">
        <f>SUM(BL8,BL10)</f>
        <v>91</v>
      </c>
      <c r="BM14" s="73">
        <f>SUM(BM8,BM10)</f>
        <v>133</v>
      </c>
      <c r="BN14" s="20">
        <f>SUM(BN8,BN10,BN9)</f>
        <v>43</v>
      </c>
      <c r="BO14" s="73">
        <f t="shared" ref="BO14:BU14" si="37">SUM(BO8,BO10)</f>
        <v>76</v>
      </c>
      <c r="BP14" s="73">
        <f t="shared" si="37"/>
        <v>0</v>
      </c>
      <c r="BQ14" s="73">
        <f t="shared" si="37"/>
        <v>15</v>
      </c>
      <c r="BR14" s="73">
        <f t="shared" si="37"/>
        <v>57</v>
      </c>
      <c r="BS14" s="73">
        <f t="shared" si="37"/>
        <v>40</v>
      </c>
      <c r="BT14" s="73">
        <f t="shared" si="37"/>
        <v>139</v>
      </c>
      <c r="BU14" s="66">
        <f t="shared" si="37"/>
        <v>6</v>
      </c>
      <c r="BV14" s="163">
        <f>SUM(BV8:BV10)</f>
        <v>589</v>
      </c>
      <c r="BW14" s="74">
        <f>SUM(BW8,BW10)</f>
        <v>15</v>
      </c>
      <c r="BX14" s="73">
        <f>SUM(BX8,BX10)</f>
        <v>101</v>
      </c>
      <c r="BY14" s="73">
        <f>SUM(BY8,BY10)</f>
        <v>110</v>
      </c>
      <c r="BZ14" s="20">
        <f>SUM(BZ8,BZ10,BZ9)</f>
        <v>39</v>
      </c>
      <c r="CA14" s="73">
        <f t="shared" ref="CA14:CG14" si="38">SUM(CA8,CA10)</f>
        <v>69</v>
      </c>
      <c r="CB14" s="73">
        <f t="shared" si="38"/>
        <v>0</v>
      </c>
      <c r="CC14" s="73">
        <f t="shared" si="38"/>
        <v>14</v>
      </c>
      <c r="CD14" s="73">
        <f t="shared" si="38"/>
        <v>55</v>
      </c>
      <c r="CE14" s="73">
        <f t="shared" si="38"/>
        <v>37</v>
      </c>
      <c r="CF14" s="73">
        <f t="shared" si="38"/>
        <v>144</v>
      </c>
      <c r="CG14" s="66">
        <f t="shared" si="38"/>
        <v>5</v>
      </c>
      <c r="CH14" s="163">
        <f>SUM(CH8:CH10)</f>
        <v>535</v>
      </c>
      <c r="CI14" s="74">
        <f>SUM(CI8,CI10)</f>
        <v>15</v>
      </c>
      <c r="CJ14" s="73">
        <f>SUM(CJ8,CJ10)</f>
        <v>96</v>
      </c>
      <c r="CK14" s="73">
        <f>SUM(CK8,CK10)</f>
        <v>92</v>
      </c>
      <c r="CL14" s="20">
        <f>SUM(CL8,CL10,CL9)</f>
        <v>42</v>
      </c>
      <c r="CM14" s="73">
        <f t="shared" ref="CM14:CS14" si="39">SUM(CM8,CM10)</f>
        <v>65</v>
      </c>
      <c r="CN14" s="73">
        <f t="shared" si="39"/>
        <v>0</v>
      </c>
      <c r="CO14" s="73">
        <f t="shared" si="39"/>
        <v>14</v>
      </c>
      <c r="CP14" s="73">
        <f t="shared" si="39"/>
        <v>53</v>
      </c>
      <c r="CQ14" s="73">
        <f t="shared" si="39"/>
        <v>32</v>
      </c>
      <c r="CR14" s="73">
        <f t="shared" si="39"/>
        <v>121</v>
      </c>
      <c r="CS14" s="66">
        <f t="shared" si="39"/>
        <v>5</v>
      </c>
      <c r="CT14" s="73">
        <f>SUM(CT8:CT10)</f>
        <v>518</v>
      </c>
      <c r="CU14" s="73">
        <f>SUM(CU8,CU10)</f>
        <v>15</v>
      </c>
      <c r="CV14" s="73">
        <f>SUM(CV8,CV10)</f>
        <v>100</v>
      </c>
      <c r="CW14" s="73">
        <f>SUM(CW8,CW10)</f>
        <v>86</v>
      </c>
      <c r="CX14" s="20">
        <f>SUM(CX8,CX10,CX9)</f>
        <v>42</v>
      </c>
      <c r="CY14" s="73">
        <f t="shared" ref="CY14:DE14" si="40">SUM(CY8,CY10)</f>
        <v>59</v>
      </c>
      <c r="CZ14" s="73">
        <f t="shared" si="40"/>
        <v>0</v>
      </c>
      <c r="DA14" s="73">
        <f t="shared" si="40"/>
        <v>15</v>
      </c>
      <c r="DB14" s="73">
        <f t="shared" si="40"/>
        <v>52</v>
      </c>
      <c r="DC14" s="73">
        <f t="shared" si="40"/>
        <v>26</v>
      </c>
      <c r="DD14" s="73">
        <f t="shared" si="40"/>
        <v>117</v>
      </c>
      <c r="DE14" s="66">
        <f t="shared" si="40"/>
        <v>6</v>
      </c>
      <c r="DF14" s="116">
        <f>SUM(DF8:DF10)</f>
        <v>502</v>
      </c>
      <c r="DG14" s="73">
        <f>SUM(DG8,DG10)</f>
        <v>15</v>
      </c>
      <c r="DH14" s="73">
        <f>SUM(DH8,DH10)</f>
        <v>108</v>
      </c>
      <c r="DI14" s="73">
        <f>SUM(DI8,DI10)</f>
        <v>67</v>
      </c>
      <c r="DJ14" s="20">
        <f>SUM(DJ8,DJ10,DJ9)</f>
        <v>38</v>
      </c>
      <c r="DK14" s="73">
        <f t="shared" ref="DK14:DQ14" si="41">SUM(DK8,DK10)</f>
        <v>53</v>
      </c>
      <c r="DL14" s="73">
        <f t="shared" si="41"/>
        <v>0</v>
      </c>
      <c r="DM14" s="73">
        <f t="shared" si="41"/>
        <v>13</v>
      </c>
      <c r="DN14" s="73">
        <f t="shared" si="41"/>
        <v>53</v>
      </c>
      <c r="DO14" s="73">
        <f t="shared" si="41"/>
        <v>24</v>
      </c>
      <c r="DP14" s="73">
        <f t="shared" si="41"/>
        <v>125</v>
      </c>
      <c r="DQ14" s="66">
        <f t="shared" si="41"/>
        <v>6</v>
      </c>
      <c r="DR14" s="116">
        <f>SUM(DR8:DR10)</f>
        <v>499</v>
      </c>
      <c r="DS14" s="73">
        <f>SUM(DS8,DS10)</f>
        <v>15</v>
      </c>
      <c r="DT14" s="73">
        <f>SUM(DT8,DT10)</f>
        <v>98</v>
      </c>
      <c r="DU14" s="73">
        <f>SUM(DU8,DU10)</f>
        <v>56</v>
      </c>
      <c r="DV14" s="20">
        <f>SUM(DV8,DV10,DV9)</f>
        <v>34</v>
      </c>
      <c r="DW14" s="73">
        <f t="shared" ref="DW14:EC14" si="42">SUM(DW8,DW10)</f>
        <v>48</v>
      </c>
      <c r="DX14" s="73">
        <f t="shared" si="42"/>
        <v>0</v>
      </c>
      <c r="DY14" s="73">
        <f t="shared" si="42"/>
        <v>12</v>
      </c>
      <c r="DZ14" s="73">
        <f t="shared" si="42"/>
        <v>52</v>
      </c>
      <c r="EA14" s="73">
        <f t="shared" si="42"/>
        <v>19</v>
      </c>
      <c r="EB14" s="73">
        <f t="shared" si="42"/>
        <v>159</v>
      </c>
      <c r="EC14" s="66">
        <f t="shared" si="42"/>
        <v>6</v>
      </c>
      <c r="ED14" s="116">
        <f>SUM(ED8:ED10)</f>
        <v>485</v>
      </c>
      <c r="EE14" s="73">
        <f>SUM(EE8,EE10)</f>
        <v>15</v>
      </c>
      <c r="EF14" s="73">
        <f>SUM(EF8,EF10)</f>
        <v>97</v>
      </c>
      <c r="EG14" s="73">
        <f>SUM(EG8,EG10)</f>
        <v>56</v>
      </c>
      <c r="EH14" s="20">
        <f>SUM(EH8,EH10,EH9)</f>
        <v>29</v>
      </c>
      <c r="EI14" s="73">
        <f t="shared" ref="EI14:EO14" si="43">SUM(EI8,EI10)</f>
        <v>43</v>
      </c>
      <c r="EJ14" s="73">
        <f t="shared" si="43"/>
        <v>0</v>
      </c>
      <c r="EK14" s="73">
        <f t="shared" si="43"/>
        <v>11</v>
      </c>
      <c r="EL14" s="73">
        <f t="shared" si="43"/>
        <v>51</v>
      </c>
      <c r="EM14" s="73">
        <f t="shared" si="43"/>
        <v>16</v>
      </c>
      <c r="EN14" s="73">
        <f t="shared" si="43"/>
        <v>161</v>
      </c>
      <c r="EO14" s="66">
        <f t="shared" si="43"/>
        <v>6</v>
      </c>
      <c r="EP14" s="73">
        <f>SUM(EP8:EP10)</f>
        <v>492</v>
      </c>
      <c r="EQ14" s="73">
        <f>SUM(EQ8,EQ10)</f>
        <v>15</v>
      </c>
      <c r="ER14" s="73">
        <f>SUM(ER8,ER10)</f>
        <v>90</v>
      </c>
      <c r="ES14" s="73">
        <f>SUM(ES8,ES10)</f>
        <v>57</v>
      </c>
      <c r="ET14" s="20">
        <f>SUM(ET8,ET10,ET9)</f>
        <v>29</v>
      </c>
      <c r="EU14" s="73">
        <f t="shared" ref="EU14:FA14" si="44">SUM(EU8,EU10)</f>
        <v>43</v>
      </c>
      <c r="EV14" s="73">
        <f t="shared" si="44"/>
        <v>0</v>
      </c>
      <c r="EW14" s="73">
        <f t="shared" si="44"/>
        <v>11</v>
      </c>
      <c r="EX14" s="73">
        <f t="shared" si="44"/>
        <v>50</v>
      </c>
      <c r="EY14" s="73">
        <f t="shared" si="44"/>
        <v>16</v>
      </c>
      <c r="EZ14" s="73">
        <f t="shared" si="44"/>
        <v>175</v>
      </c>
      <c r="FA14" s="165">
        <f t="shared" si="44"/>
        <v>6</v>
      </c>
    </row>
    <row r="15" spans="1:163" ht="15" customHeight="1" thickTop="1" thickBot="1">
      <c r="A15" s="19" t="s">
        <v>33</v>
      </c>
      <c r="B15" s="161">
        <f t="shared" ref="B15:B30" si="45">SUM(C15:M15)</f>
        <v>1496</v>
      </c>
      <c r="C15" s="181">
        <f>SUM(C16:C18,C21:C29)</f>
        <v>0</v>
      </c>
      <c r="D15" s="25">
        <f>SUM(D16:D18,D21:D29)</f>
        <v>346</v>
      </c>
      <c r="E15" s="25">
        <f>SUM(E16:E18,E21:E29)</f>
        <v>288</v>
      </c>
      <c r="F15" s="20">
        <f t="shared" ref="F15:M29" si="46">SUM(R15,AD15,AP15,BB15,BN15,BZ15,CL15,CX15,DJ15,DV15,EH15,ET15)</f>
        <v>70</v>
      </c>
      <c r="G15" s="20">
        <f t="shared" si="46"/>
        <v>112</v>
      </c>
      <c r="H15" s="25">
        <f t="shared" ref="H15:BS15" si="47">SUM(H16:H18,H21:H29)</f>
        <v>0</v>
      </c>
      <c r="I15" s="119">
        <f t="shared" si="47"/>
        <v>9</v>
      </c>
      <c r="J15" s="25">
        <f t="shared" si="47"/>
        <v>13</v>
      </c>
      <c r="K15" s="25">
        <f t="shared" si="47"/>
        <v>54</v>
      </c>
      <c r="L15" s="25">
        <f t="shared" si="47"/>
        <v>600</v>
      </c>
      <c r="M15" s="120">
        <f t="shared" si="47"/>
        <v>4</v>
      </c>
      <c r="N15" s="163">
        <f t="shared" si="47"/>
        <v>148</v>
      </c>
      <c r="O15" s="74">
        <f t="shared" si="47"/>
        <v>0</v>
      </c>
      <c r="P15" s="73">
        <f t="shared" si="47"/>
        <v>25</v>
      </c>
      <c r="Q15" s="73">
        <f t="shared" si="47"/>
        <v>30</v>
      </c>
      <c r="R15" s="73">
        <f t="shared" si="47"/>
        <v>16</v>
      </c>
      <c r="S15" s="73">
        <f t="shared" si="47"/>
        <v>19</v>
      </c>
      <c r="T15" s="73">
        <f t="shared" si="47"/>
        <v>0</v>
      </c>
      <c r="U15" s="73">
        <f t="shared" si="47"/>
        <v>1</v>
      </c>
      <c r="V15" s="73">
        <f t="shared" si="47"/>
        <v>1</v>
      </c>
      <c r="W15" s="73">
        <f t="shared" si="47"/>
        <v>5</v>
      </c>
      <c r="X15" s="73">
        <f t="shared" si="47"/>
        <v>51</v>
      </c>
      <c r="Y15" s="73">
        <f t="shared" si="47"/>
        <v>0</v>
      </c>
      <c r="Z15" s="73">
        <f t="shared" si="47"/>
        <v>129</v>
      </c>
      <c r="AA15" s="73">
        <f t="shared" si="47"/>
        <v>0</v>
      </c>
      <c r="AB15" s="73">
        <f t="shared" si="47"/>
        <v>27</v>
      </c>
      <c r="AC15" s="73">
        <f t="shared" si="47"/>
        <v>33</v>
      </c>
      <c r="AD15" s="73">
        <f t="shared" si="47"/>
        <v>9</v>
      </c>
      <c r="AE15" s="73">
        <f t="shared" si="47"/>
        <v>9</v>
      </c>
      <c r="AF15" s="73">
        <f t="shared" si="47"/>
        <v>0</v>
      </c>
      <c r="AG15" s="73">
        <f t="shared" si="47"/>
        <v>0</v>
      </c>
      <c r="AH15" s="73">
        <f t="shared" si="47"/>
        <v>1</v>
      </c>
      <c r="AI15" s="73">
        <f t="shared" si="47"/>
        <v>7</v>
      </c>
      <c r="AJ15" s="73">
        <f t="shared" si="47"/>
        <v>43</v>
      </c>
      <c r="AK15" s="66">
        <f t="shared" si="47"/>
        <v>0</v>
      </c>
      <c r="AL15" s="168">
        <f>SUM(AL16:AL18,AL21:AL29)</f>
        <v>169</v>
      </c>
      <c r="AM15" s="74">
        <f t="shared" si="47"/>
        <v>0</v>
      </c>
      <c r="AN15" s="73">
        <f t="shared" si="47"/>
        <v>26</v>
      </c>
      <c r="AO15" s="73">
        <f t="shared" si="47"/>
        <v>48</v>
      </c>
      <c r="AP15" s="73">
        <f t="shared" si="47"/>
        <v>8</v>
      </c>
      <c r="AQ15" s="73">
        <f t="shared" si="47"/>
        <v>13</v>
      </c>
      <c r="AR15" s="73">
        <f t="shared" si="47"/>
        <v>0</v>
      </c>
      <c r="AS15" s="73">
        <f t="shared" si="47"/>
        <v>1</v>
      </c>
      <c r="AT15" s="73">
        <f t="shared" si="47"/>
        <v>3</v>
      </c>
      <c r="AU15" s="73">
        <f t="shared" si="47"/>
        <v>5</v>
      </c>
      <c r="AV15" s="73">
        <f t="shared" si="47"/>
        <v>65</v>
      </c>
      <c r="AW15" s="73">
        <f t="shared" si="47"/>
        <v>0</v>
      </c>
      <c r="AX15" s="73">
        <f t="shared" si="47"/>
        <v>135</v>
      </c>
      <c r="AY15" s="73">
        <f t="shared" si="47"/>
        <v>0</v>
      </c>
      <c r="AZ15" s="73">
        <f t="shared" si="47"/>
        <v>23</v>
      </c>
      <c r="BA15" s="73">
        <f t="shared" si="47"/>
        <v>29</v>
      </c>
      <c r="BB15" s="73">
        <f t="shared" si="47"/>
        <v>3</v>
      </c>
      <c r="BC15" s="73">
        <f t="shared" si="47"/>
        <v>10</v>
      </c>
      <c r="BD15" s="73">
        <f t="shared" si="47"/>
        <v>0</v>
      </c>
      <c r="BE15" s="73">
        <f t="shared" si="47"/>
        <v>0</v>
      </c>
      <c r="BF15" s="73">
        <f t="shared" si="47"/>
        <v>0</v>
      </c>
      <c r="BG15" s="73">
        <f t="shared" si="47"/>
        <v>7</v>
      </c>
      <c r="BH15" s="73">
        <f t="shared" si="47"/>
        <v>63</v>
      </c>
      <c r="BI15" s="66">
        <f t="shared" si="47"/>
        <v>0</v>
      </c>
      <c r="BJ15" s="163">
        <f t="shared" si="47"/>
        <v>139</v>
      </c>
      <c r="BK15" s="74">
        <f t="shared" si="47"/>
        <v>0</v>
      </c>
      <c r="BL15" s="73">
        <f t="shared" si="47"/>
        <v>27</v>
      </c>
      <c r="BM15" s="73">
        <f t="shared" si="47"/>
        <v>37</v>
      </c>
      <c r="BN15" s="73">
        <f t="shared" si="47"/>
        <v>6</v>
      </c>
      <c r="BO15" s="73">
        <f t="shared" si="47"/>
        <v>8</v>
      </c>
      <c r="BP15" s="73">
        <f t="shared" si="47"/>
        <v>0</v>
      </c>
      <c r="BQ15" s="73">
        <f t="shared" si="47"/>
        <v>1</v>
      </c>
      <c r="BR15" s="73">
        <f t="shared" si="47"/>
        <v>2</v>
      </c>
      <c r="BS15" s="73">
        <f t="shared" si="47"/>
        <v>5</v>
      </c>
      <c r="BT15" s="73">
        <f t="shared" ref="BT15:CS15" si="48">SUM(BT16:BT18,BT21:BT29)</f>
        <v>52</v>
      </c>
      <c r="BU15" s="66">
        <f t="shared" si="48"/>
        <v>1</v>
      </c>
      <c r="BV15" s="163">
        <f t="shared" si="48"/>
        <v>135</v>
      </c>
      <c r="BW15" s="74">
        <f t="shared" si="48"/>
        <v>0</v>
      </c>
      <c r="BX15" s="73">
        <f t="shared" si="48"/>
        <v>32</v>
      </c>
      <c r="BY15" s="73">
        <f t="shared" si="48"/>
        <v>26</v>
      </c>
      <c r="BZ15" s="73">
        <f t="shared" si="48"/>
        <v>2</v>
      </c>
      <c r="CA15" s="73">
        <f t="shared" si="48"/>
        <v>6</v>
      </c>
      <c r="CB15" s="73">
        <f t="shared" si="48"/>
        <v>0</v>
      </c>
      <c r="CC15" s="73">
        <f t="shared" si="48"/>
        <v>1</v>
      </c>
      <c r="CD15" s="73">
        <f t="shared" si="48"/>
        <v>2</v>
      </c>
      <c r="CE15" s="73">
        <f t="shared" si="48"/>
        <v>5</v>
      </c>
      <c r="CF15" s="73">
        <f t="shared" si="48"/>
        <v>61</v>
      </c>
      <c r="CG15" s="66">
        <f t="shared" si="48"/>
        <v>0</v>
      </c>
      <c r="CH15" s="163">
        <f t="shared" si="48"/>
        <v>97</v>
      </c>
      <c r="CI15" s="74">
        <f t="shared" si="48"/>
        <v>0</v>
      </c>
      <c r="CJ15" s="73">
        <f t="shared" si="48"/>
        <v>22</v>
      </c>
      <c r="CK15" s="73">
        <f t="shared" si="48"/>
        <v>17</v>
      </c>
      <c r="CL15" s="73">
        <f t="shared" si="48"/>
        <v>5</v>
      </c>
      <c r="CM15" s="73">
        <f t="shared" si="48"/>
        <v>13</v>
      </c>
      <c r="CN15" s="73">
        <f t="shared" si="48"/>
        <v>0</v>
      </c>
      <c r="CO15" s="73">
        <f t="shared" si="48"/>
        <v>0</v>
      </c>
      <c r="CP15" s="73">
        <f t="shared" si="48"/>
        <v>1</v>
      </c>
      <c r="CQ15" s="73">
        <f t="shared" si="48"/>
        <v>7</v>
      </c>
      <c r="CR15" s="73">
        <f t="shared" si="48"/>
        <v>32</v>
      </c>
      <c r="CS15" s="73">
        <f t="shared" si="48"/>
        <v>0</v>
      </c>
      <c r="CT15" s="73">
        <f>SUM(CT16:CT18,CT21:CT29)</f>
        <v>123</v>
      </c>
      <c r="CU15" s="73">
        <f t="shared" ref="CU15:DE15" si="49">SUM(CU16:CU18,CU21:CU29)</f>
        <v>0</v>
      </c>
      <c r="CV15" s="73">
        <f t="shared" si="49"/>
        <v>28</v>
      </c>
      <c r="CW15" s="73">
        <f t="shared" si="49"/>
        <v>26</v>
      </c>
      <c r="CX15" s="73">
        <f t="shared" si="49"/>
        <v>6</v>
      </c>
      <c r="CY15" s="73">
        <f t="shared" si="49"/>
        <v>12</v>
      </c>
      <c r="CZ15" s="73">
        <f t="shared" si="49"/>
        <v>0</v>
      </c>
      <c r="DA15" s="73">
        <f t="shared" si="49"/>
        <v>3</v>
      </c>
      <c r="DB15" s="73">
        <f t="shared" si="49"/>
        <v>0</v>
      </c>
      <c r="DC15" s="73">
        <f t="shared" si="49"/>
        <v>4</v>
      </c>
      <c r="DD15" s="73">
        <f t="shared" si="49"/>
        <v>43</v>
      </c>
      <c r="DE15" s="73">
        <f t="shared" si="49"/>
        <v>1</v>
      </c>
      <c r="DF15" s="73">
        <f>SUM(DF16:DF18,DF21:DF29)</f>
        <v>116</v>
      </c>
      <c r="DG15" s="73">
        <f t="shared" ref="DG15:DQ15" si="50">SUM(DG16:DG18,DG21:DG29)</f>
        <v>0</v>
      </c>
      <c r="DH15" s="73">
        <f t="shared" si="50"/>
        <v>33</v>
      </c>
      <c r="DI15" s="73">
        <f t="shared" si="50"/>
        <v>19</v>
      </c>
      <c r="DJ15" s="73">
        <f t="shared" si="50"/>
        <v>5</v>
      </c>
      <c r="DK15" s="73">
        <f t="shared" si="50"/>
        <v>9</v>
      </c>
      <c r="DL15" s="73">
        <f t="shared" si="50"/>
        <v>0</v>
      </c>
      <c r="DM15" s="73">
        <f t="shared" si="50"/>
        <v>1</v>
      </c>
      <c r="DN15" s="73">
        <f t="shared" si="50"/>
        <v>1</v>
      </c>
      <c r="DO15" s="73">
        <f t="shared" si="50"/>
        <v>6</v>
      </c>
      <c r="DP15" s="73">
        <f t="shared" si="50"/>
        <v>41</v>
      </c>
      <c r="DQ15" s="73">
        <f t="shared" si="50"/>
        <v>1</v>
      </c>
      <c r="DR15" s="116">
        <f>SUM(DR16:DR18,DR21:DR29)</f>
        <v>104</v>
      </c>
      <c r="DS15" s="73">
        <f t="shared" ref="DS15:EC15" si="51">SUM(DS16:DS18,DS21:DS29)</f>
        <v>0</v>
      </c>
      <c r="DT15" s="73">
        <f t="shared" si="51"/>
        <v>30</v>
      </c>
      <c r="DU15" s="73">
        <f t="shared" si="51"/>
        <v>10</v>
      </c>
      <c r="DV15" s="73">
        <f t="shared" si="51"/>
        <v>6</v>
      </c>
      <c r="DW15" s="73">
        <f t="shared" si="51"/>
        <v>6</v>
      </c>
      <c r="DX15" s="73">
        <f t="shared" si="51"/>
        <v>0</v>
      </c>
      <c r="DY15" s="73">
        <f t="shared" si="51"/>
        <v>1</v>
      </c>
      <c r="DZ15" s="73">
        <f t="shared" si="51"/>
        <v>1</v>
      </c>
      <c r="EA15" s="73">
        <f t="shared" si="51"/>
        <v>3</v>
      </c>
      <c r="EB15" s="73">
        <f t="shared" si="51"/>
        <v>47</v>
      </c>
      <c r="EC15" s="73">
        <f t="shared" si="51"/>
        <v>0</v>
      </c>
      <c r="ED15" s="116">
        <f>SUM(ED16:ED18,ED21:ED29)</f>
        <v>92</v>
      </c>
      <c r="EE15" s="73">
        <f t="shared" ref="EE15:FA15" si="52">SUM(EE16:EE18,EE21:EE29)</f>
        <v>0</v>
      </c>
      <c r="EF15" s="73">
        <f t="shared" si="52"/>
        <v>41</v>
      </c>
      <c r="EG15" s="73">
        <f t="shared" si="52"/>
        <v>7</v>
      </c>
      <c r="EH15" s="73">
        <f t="shared" si="52"/>
        <v>1</v>
      </c>
      <c r="EI15" s="73">
        <f t="shared" si="52"/>
        <v>3</v>
      </c>
      <c r="EJ15" s="73">
        <f t="shared" si="52"/>
        <v>0</v>
      </c>
      <c r="EK15" s="73">
        <f t="shared" si="52"/>
        <v>0</v>
      </c>
      <c r="EL15" s="73">
        <f t="shared" si="52"/>
        <v>1</v>
      </c>
      <c r="EM15" s="73">
        <f t="shared" si="52"/>
        <v>0</v>
      </c>
      <c r="EN15" s="73">
        <f t="shared" si="52"/>
        <v>39</v>
      </c>
      <c r="EO15" s="73">
        <f t="shared" si="52"/>
        <v>0</v>
      </c>
      <c r="EP15" s="73">
        <f t="shared" si="52"/>
        <v>109</v>
      </c>
      <c r="EQ15" s="73">
        <f t="shared" si="52"/>
        <v>0</v>
      </c>
      <c r="ER15" s="73">
        <f t="shared" si="52"/>
        <v>32</v>
      </c>
      <c r="ES15" s="73">
        <f t="shared" si="52"/>
        <v>6</v>
      </c>
      <c r="ET15" s="73">
        <f t="shared" si="52"/>
        <v>3</v>
      </c>
      <c r="EU15" s="73">
        <f t="shared" si="52"/>
        <v>4</v>
      </c>
      <c r="EV15" s="73">
        <f t="shared" si="52"/>
        <v>0</v>
      </c>
      <c r="EW15" s="73">
        <f t="shared" si="52"/>
        <v>0</v>
      </c>
      <c r="EX15" s="73">
        <f t="shared" si="52"/>
        <v>0</v>
      </c>
      <c r="EY15" s="73">
        <f t="shared" si="52"/>
        <v>0</v>
      </c>
      <c r="EZ15" s="73">
        <f t="shared" si="52"/>
        <v>63</v>
      </c>
      <c r="FA15" s="165">
        <f t="shared" si="52"/>
        <v>1</v>
      </c>
    </row>
    <row r="16" spans="1:163" ht="12" customHeight="1" thickTop="1">
      <c r="A16" s="21" t="s">
        <v>34</v>
      </c>
      <c r="B16" s="182">
        <f t="shared" si="45"/>
        <v>290</v>
      </c>
      <c r="C16" s="167">
        <f t="shared" ref="C16:E29" si="53">SUM(O16,AA16,AM16,AY16,BK16,BW16,CI16,CU16,DG16,DS16,EE16,EQ16)</f>
        <v>0</v>
      </c>
      <c r="D16" s="24">
        <f>SUM(P16,AB16,AN16,AZ16,BL16,BX16,CJ16,CV16,DH16,DT16,EF16,ER16)</f>
        <v>14</v>
      </c>
      <c r="E16" s="24">
        <f t="shared" si="53"/>
        <v>199</v>
      </c>
      <c r="F16" s="24">
        <f t="shared" si="46"/>
        <v>27</v>
      </c>
      <c r="G16" s="24">
        <f t="shared" si="46"/>
        <v>35</v>
      </c>
      <c r="H16" s="24">
        <f t="shared" si="46"/>
        <v>0</v>
      </c>
      <c r="I16" s="24">
        <f t="shared" si="46"/>
        <v>2</v>
      </c>
      <c r="J16" s="24">
        <f t="shared" si="46"/>
        <v>0</v>
      </c>
      <c r="K16" s="24">
        <f t="shared" si="46"/>
        <v>8</v>
      </c>
      <c r="L16" s="24">
        <f t="shared" si="46"/>
        <v>5</v>
      </c>
      <c r="M16" s="115">
        <f t="shared" si="46"/>
        <v>0</v>
      </c>
      <c r="N16" s="172">
        <f t="shared" ref="N16:N30" si="54">SUM(O16:Y16)</f>
        <v>39</v>
      </c>
      <c r="O16" s="76"/>
      <c r="P16" s="77">
        <v>2</v>
      </c>
      <c r="Q16" s="77">
        <v>21</v>
      </c>
      <c r="R16" s="77">
        <v>7</v>
      </c>
      <c r="S16" s="77">
        <v>6</v>
      </c>
      <c r="T16" s="77"/>
      <c r="U16" s="77">
        <v>1</v>
      </c>
      <c r="V16" s="88"/>
      <c r="W16" s="121">
        <v>2</v>
      </c>
      <c r="X16" s="121"/>
      <c r="Y16" s="78"/>
      <c r="Z16" s="77">
        <f t="shared" ref="Z16:Z30" si="55">SUM(AA16:AK16)</f>
        <v>25</v>
      </c>
      <c r="AA16" s="77"/>
      <c r="AB16" s="77"/>
      <c r="AC16" s="77">
        <v>18</v>
      </c>
      <c r="AD16" s="77">
        <v>5</v>
      </c>
      <c r="AE16" s="77">
        <v>1</v>
      </c>
      <c r="AF16" s="77"/>
      <c r="AG16" s="77"/>
      <c r="AH16" s="88"/>
      <c r="AI16" s="121">
        <v>1</v>
      </c>
      <c r="AJ16" s="121"/>
      <c r="AK16" s="78"/>
      <c r="AL16" s="172">
        <f t="shared" ref="AL16:AL30" si="56">SUM(AM16:AW16)</f>
        <v>44</v>
      </c>
      <c r="AM16" s="76"/>
      <c r="AN16" s="77">
        <v>1</v>
      </c>
      <c r="AO16" s="77">
        <v>37</v>
      </c>
      <c r="AP16" s="77">
        <v>2</v>
      </c>
      <c r="AQ16" s="77">
        <v>4</v>
      </c>
      <c r="AR16" s="77"/>
      <c r="AS16" s="77"/>
      <c r="AT16" s="88"/>
      <c r="AU16" s="121"/>
      <c r="AV16" s="121"/>
      <c r="AW16" s="78"/>
      <c r="AX16" s="77">
        <f t="shared" ref="AX16:AX29" si="57">SUM(AY16:BI16)</f>
        <v>27</v>
      </c>
      <c r="AY16" s="77"/>
      <c r="AZ16" s="77">
        <v>1</v>
      </c>
      <c r="BA16" s="77">
        <v>19</v>
      </c>
      <c r="BB16" s="77"/>
      <c r="BC16" s="77">
        <v>5</v>
      </c>
      <c r="BD16" s="77"/>
      <c r="BE16" s="77"/>
      <c r="BF16" s="88"/>
      <c r="BG16" s="121">
        <v>1</v>
      </c>
      <c r="BH16" s="121">
        <v>1</v>
      </c>
      <c r="BI16" s="78"/>
      <c r="BJ16" s="172">
        <f t="shared" ref="BJ16:BJ30" si="58">SUM(BK16:BU16)</f>
        <v>34</v>
      </c>
      <c r="BK16" s="76"/>
      <c r="BL16" s="77"/>
      <c r="BM16" s="77">
        <v>28</v>
      </c>
      <c r="BN16" s="77">
        <v>2</v>
      </c>
      <c r="BO16" s="77">
        <v>1</v>
      </c>
      <c r="BP16" s="77"/>
      <c r="BQ16" s="77"/>
      <c r="BR16" s="88"/>
      <c r="BS16" s="121">
        <v>3</v>
      </c>
      <c r="BT16" s="121"/>
      <c r="BU16" s="78"/>
      <c r="BV16" s="172">
        <f t="shared" ref="BV16:BV30" si="59">SUM(BW16:CG16)</f>
        <v>24</v>
      </c>
      <c r="BW16" s="76"/>
      <c r="BX16" s="77">
        <v>3</v>
      </c>
      <c r="BY16" s="77">
        <v>17</v>
      </c>
      <c r="BZ16" s="77">
        <v>1</v>
      </c>
      <c r="CA16" s="77">
        <v>2</v>
      </c>
      <c r="CB16" s="77"/>
      <c r="CC16" s="77"/>
      <c r="CD16" s="88"/>
      <c r="CE16" s="121"/>
      <c r="CF16" s="121">
        <v>1</v>
      </c>
      <c r="CG16" s="78"/>
      <c r="CH16" s="172">
        <f t="shared" ref="CH16:CH29" si="60">SUM(CI16:CS16)</f>
        <v>19</v>
      </c>
      <c r="CI16" s="76"/>
      <c r="CJ16" s="77">
        <v>1</v>
      </c>
      <c r="CK16" s="77">
        <v>12</v>
      </c>
      <c r="CL16" s="77"/>
      <c r="CM16" s="77">
        <v>5</v>
      </c>
      <c r="CN16" s="77"/>
      <c r="CO16" s="77"/>
      <c r="CP16" s="88"/>
      <c r="CQ16" s="121">
        <v>1</v>
      </c>
      <c r="CR16" s="121"/>
      <c r="CS16" s="78"/>
      <c r="CT16" s="77">
        <f t="shared" ref="CT16:CT29" si="61">SUM(CU16:DE16)</f>
        <v>22</v>
      </c>
      <c r="CU16" s="77"/>
      <c r="CV16" s="77">
        <v>1</v>
      </c>
      <c r="CW16" s="77">
        <v>17</v>
      </c>
      <c r="CX16" s="77">
        <v>2</v>
      </c>
      <c r="CY16" s="77">
        <v>1</v>
      </c>
      <c r="CZ16" s="77"/>
      <c r="DA16" s="77">
        <v>1</v>
      </c>
      <c r="DB16" s="88"/>
      <c r="DC16" s="121"/>
      <c r="DD16" s="121"/>
      <c r="DE16" s="78"/>
      <c r="DF16" s="77">
        <f t="shared" ref="DF16:DF30" si="62">SUM(DG16:DQ16)</f>
        <v>19</v>
      </c>
      <c r="DG16" s="77"/>
      <c r="DH16" s="77">
        <v>2</v>
      </c>
      <c r="DI16" s="77">
        <v>11</v>
      </c>
      <c r="DJ16" s="77">
        <v>3</v>
      </c>
      <c r="DK16" s="77">
        <v>2</v>
      </c>
      <c r="DL16" s="77"/>
      <c r="DM16" s="77"/>
      <c r="DN16" s="88"/>
      <c r="DO16" s="121"/>
      <c r="DP16" s="121">
        <v>1</v>
      </c>
      <c r="DQ16" s="78"/>
      <c r="DR16" s="77">
        <f t="shared" ref="DR16:DR30" si="63">SUM(DS16:EC16)</f>
        <v>13</v>
      </c>
      <c r="DS16" s="77"/>
      <c r="DT16" s="77">
        <v>1</v>
      </c>
      <c r="DU16" s="77">
        <v>7</v>
      </c>
      <c r="DV16" s="77">
        <v>2</v>
      </c>
      <c r="DW16" s="77">
        <v>3</v>
      </c>
      <c r="DX16" s="77"/>
      <c r="DY16" s="77"/>
      <c r="DZ16" s="88"/>
      <c r="EA16" s="121"/>
      <c r="EB16" s="121"/>
      <c r="EC16" s="78"/>
      <c r="ED16" s="77">
        <f t="shared" ref="ED16:ED30" si="64">SUM(EE16:EO16)</f>
        <v>11</v>
      </c>
      <c r="EE16" s="77"/>
      <c r="EF16" s="77">
        <v>1</v>
      </c>
      <c r="EG16" s="77">
        <v>6</v>
      </c>
      <c r="EH16" s="77">
        <v>1</v>
      </c>
      <c r="EI16" s="77">
        <v>2</v>
      </c>
      <c r="EJ16" s="77"/>
      <c r="EK16" s="77"/>
      <c r="EL16" s="88"/>
      <c r="EM16" s="121"/>
      <c r="EN16" s="121">
        <v>1</v>
      </c>
      <c r="EO16" s="78"/>
      <c r="EP16" s="77">
        <f t="shared" ref="EP16:EP30" si="65">SUM(EQ16:FA16)</f>
        <v>13</v>
      </c>
      <c r="EQ16" s="77"/>
      <c r="ER16" s="77">
        <v>1</v>
      </c>
      <c r="ES16" s="77">
        <v>6</v>
      </c>
      <c r="ET16" s="77">
        <v>2</v>
      </c>
      <c r="EU16" s="77">
        <v>3</v>
      </c>
      <c r="EV16" s="77"/>
      <c r="EW16" s="77"/>
      <c r="EX16" s="88"/>
      <c r="EY16" s="121"/>
      <c r="EZ16" s="121">
        <v>1</v>
      </c>
      <c r="FA16" s="173"/>
    </row>
    <row r="17" spans="1:256" ht="12" customHeight="1">
      <c r="A17" s="21" t="s">
        <v>36</v>
      </c>
      <c r="B17" s="182">
        <f t="shared" si="45"/>
        <v>123</v>
      </c>
      <c r="C17" s="167">
        <f t="shared" si="53"/>
        <v>0</v>
      </c>
      <c r="D17" s="24">
        <f t="shared" si="53"/>
        <v>2</v>
      </c>
      <c r="E17" s="24">
        <f t="shared" si="53"/>
        <v>21</v>
      </c>
      <c r="F17" s="24">
        <f t="shared" si="46"/>
        <v>16</v>
      </c>
      <c r="G17" s="24">
        <f t="shared" si="46"/>
        <v>31</v>
      </c>
      <c r="H17" s="24">
        <f t="shared" si="46"/>
        <v>0</v>
      </c>
      <c r="I17" s="24">
        <f t="shared" si="46"/>
        <v>4</v>
      </c>
      <c r="J17" s="24">
        <f t="shared" si="46"/>
        <v>7</v>
      </c>
      <c r="K17" s="24">
        <f t="shared" si="46"/>
        <v>33</v>
      </c>
      <c r="L17" s="24">
        <f t="shared" si="46"/>
        <v>6</v>
      </c>
      <c r="M17" s="115">
        <f t="shared" si="46"/>
        <v>3</v>
      </c>
      <c r="N17" s="172">
        <f t="shared" si="54"/>
        <v>12</v>
      </c>
      <c r="O17" s="45"/>
      <c r="P17" s="40"/>
      <c r="Q17" s="40">
        <v>1</v>
      </c>
      <c r="R17" s="40">
        <v>3</v>
      </c>
      <c r="S17" s="40">
        <v>6</v>
      </c>
      <c r="T17" s="40"/>
      <c r="U17" s="40"/>
      <c r="V17" s="40">
        <v>1</v>
      </c>
      <c r="W17" s="54">
        <v>1</v>
      </c>
      <c r="X17" s="54"/>
      <c r="Y17" s="54"/>
      <c r="Z17" s="40">
        <f t="shared" si="55"/>
        <v>10</v>
      </c>
      <c r="AA17" s="40"/>
      <c r="AB17" s="40"/>
      <c r="AC17" s="40">
        <v>3</v>
      </c>
      <c r="AD17" s="40"/>
      <c r="AE17" s="40">
        <v>1</v>
      </c>
      <c r="AF17" s="40"/>
      <c r="AG17" s="40"/>
      <c r="AH17" s="40">
        <v>1</v>
      </c>
      <c r="AI17" s="54">
        <v>5</v>
      </c>
      <c r="AJ17" s="54"/>
      <c r="AK17" s="54"/>
      <c r="AL17" s="175">
        <f t="shared" si="56"/>
        <v>14</v>
      </c>
      <c r="AM17" s="45"/>
      <c r="AN17" s="40"/>
      <c r="AO17" s="40">
        <v>4</v>
      </c>
      <c r="AP17" s="40">
        <v>2</v>
      </c>
      <c r="AQ17" s="40">
        <v>4</v>
      </c>
      <c r="AR17" s="40"/>
      <c r="AS17" s="40">
        <v>1</v>
      </c>
      <c r="AT17" s="40">
        <v>1</v>
      </c>
      <c r="AU17" s="54">
        <v>2</v>
      </c>
      <c r="AV17" s="54"/>
      <c r="AW17" s="54"/>
      <c r="AX17" s="40">
        <f t="shared" si="57"/>
        <v>9</v>
      </c>
      <c r="AY17" s="40"/>
      <c r="AZ17" s="40"/>
      <c r="BA17" s="40">
        <v>1</v>
      </c>
      <c r="BB17" s="183">
        <v>1</v>
      </c>
      <c r="BC17" s="40">
        <v>2</v>
      </c>
      <c r="BD17" s="40"/>
      <c r="BE17" s="40"/>
      <c r="BF17" s="40"/>
      <c r="BG17" s="54">
        <v>5</v>
      </c>
      <c r="BH17" s="54"/>
      <c r="BI17" s="54"/>
      <c r="BJ17" s="175">
        <f t="shared" si="58"/>
        <v>11</v>
      </c>
      <c r="BK17" s="45"/>
      <c r="BL17" s="40"/>
      <c r="BM17" s="40"/>
      <c r="BN17" s="40">
        <v>3</v>
      </c>
      <c r="BO17" s="40">
        <v>3</v>
      </c>
      <c r="BP17" s="40"/>
      <c r="BQ17" s="40">
        <v>1</v>
      </c>
      <c r="BR17" s="40">
        <v>1</v>
      </c>
      <c r="BS17" s="54">
        <v>2</v>
      </c>
      <c r="BT17" s="54"/>
      <c r="BU17" s="54">
        <v>1</v>
      </c>
      <c r="BV17" s="175">
        <f t="shared" si="59"/>
        <v>11</v>
      </c>
      <c r="BW17" s="45"/>
      <c r="BX17" s="40"/>
      <c r="BY17" s="40">
        <v>3</v>
      </c>
      <c r="BZ17" s="40"/>
      <c r="CA17" s="40">
        <v>2</v>
      </c>
      <c r="CB17" s="40"/>
      <c r="CC17" s="40"/>
      <c r="CD17" s="40">
        <v>1</v>
      </c>
      <c r="CE17" s="54">
        <v>5</v>
      </c>
      <c r="CF17" s="54"/>
      <c r="CG17" s="54"/>
      <c r="CH17" s="175">
        <f t="shared" si="60"/>
        <v>12</v>
      </c>
      <c r="CI17" s="45"/>
      <c r="CJ17" s="40"/>
      <c r="CK17" s="40"/>
      <c r="CL17" s="40">
        <v>3</v>
      </c>
      <c r="CM17" s="40">
        <v>5</v>
      </c>
      <c r="CN17" s="40"/>
      <c r="CO17" s="40"/>
      <c r="CP17" s="40"/>
      <c r="CQ17" s="54">
        <v>4</v>
      </c>
      <c r="CR17" s="54"/>
      <c r="CS17" s="54"/>
      <c r="CT17" s="40">
        <f t="shared" si="61"/>
        <v>19</v>
      </c>
      <c r="CU17" s="40"/>
      <c r="CV17" s="40">
        <v>2</v>
      </c>
      <c r="CW17" s="40">
        <v>5</v>
      </c>
      <c r="CX17" s="40">
        <v>2</v>
      </c>
      <c r="CY17" s="40">
        <v>6</v>
      </c>
      <c r="CZ17" s="40"/>
      <c r="DA17" s="40">
        <v>1</v>
      </c>
      <c r="DB17" s="40"/>
      <c r="DC17" s="54">
        <v>3</v>
      </c>
      <c r="DD17" s="54"/>
      <c r="DE17" s="54"/>
      <c r="DF17" s="40">
        <f t="shared" si="62"/>
        <v>14</v>
      </c>
      <c r="DG17" s="40"/>
      <c r="DH17" s="40"/>
      <c r="DI17" s="40">
        <v>3</v>
      </c>
      <c r="DJ17" s="40">
        <v>2</v>
      </c>
      <c r="DK17" s="40">
        <v>1</v>
      </c>
      <c r="DL17" s="40"/>
      <c r="DM17" s="40">
        <v>1</v>
      </c>
      <c r="DN17" s="40">
        <v>1</v>
      </c>
      <c r="DO17" s="54">
        <v>4</v>
      </c>
      <c r="DP17" s="54">
        <v>1</v>
      </c>
      <c r="DQ17" s="54">
        <v>1</v>
      </c>
      <c r="DR17" s="40">
        <f t="shared" si="63"/>
        <v>6</v>
      </c>
      <c r="DS17" s="40"/>
      <c r="DT17" s="40"/>
      <c r="DU17" s="40">
        <v>1</v>
      </c>
      <c r="DV17" s="40"/>
      <c r="DW17" s="40">
        <v>1</v>
      </c>
      <c r="DX17" s="40"/>
      <c r="DY17" s="40"/>
      <c r="DZ17" s="40">
        <v>1</v>
      </c>
      <c r="EA17" s="54">
        <v>2</v>
      </c>
      <c r="EB17" s="54">
        <v>1</v>
      </c>
      <c r="EC17" s="54"/>
      <c r="ED17" s="40">
        <f t="shared" si="64"/>
        <v>2</v>
      </c>
      <c r="EE17" s="40"/>
      <c r="EF17" s="40"/>
      <c r="EG17" s="40"/>
      <c r="EH17" s="40"/>
      <c r="EI17" s="40"/>
      <c r="EJ17" s="40"/>
      <c r="EK17" s="40"/>
      <c r="EL17" s="40"/>
      <c r="EM17" s="54"/>
      <c r="EN17" s="54">
        <v>2</v>
      </c>
      <c r="EO17" s="54"/>
      <c r="EP17" s="40">
        <f t="shared" si="65"/>
        <v>3</v>
      </c>
      <c r="EQ17" s="40"/>
      <c r="ER17" s="40"/>
      <c r="ES17" s="40"/>
      <c r="ET17" s="40"/>
      <c r="EU17" s="40"/>
      <c r="EV17" s="40"/>
      <c r="EW17" s="40"/>
      <c r="EX17" s="40"/>
      <c r="EY17" s="54"/>
      <c r="EZ17" s="54">
        <v>2</v>
      </c>
      <c r="FA17" s="176">
        <v>1</v>
      </c>
    </row>
    <row r="18" spans="1:256" ht="12" customHeight="1">
      <c r="A18" s="21" t="s">
        <v>38</v>
      </c>
      <c r="B18" s="184">
        <f t="shared" si="45"/>
        <v>144</v>
      </c>
      <c r="C18" s="185">
        <f t="shared" si="53"/>
        <v>0</v>
      </c>
      <c r="D18" s="72">
        <f t="shared" si="53"/>
        <v>30</v>
      </c>
      <c r="E18" s="72">
        <f t="shared" si="53"/>
        <v>49</v>
      </c>
      <c r="F18" s="72">
        <f t="shared" si="46"/>
        <v>8</v>
      </c>
      <c r="G18" s="72">
        <f t="shared" si="46"/>
        <v>12</v>
      </c>
      <c r="H18" s="72">
        <f t="shared" si="46"/>
        <v>0</v>
      </c>
      <c r="I18" s="72">
        <f t="shared" si="46"/>
        <v>2</v>
      </c>
      <c r="J18" s="72">
        <f t="shared" si="46"/>
        <v>6</v>
      </c>
      <c r="K18" s="72">
        <f t="shared" si="46"/>
        <v>11</v>
      </c>
      <c r="L18" s="72">
        <f t="shared" si="46"/>
        <v>25</v>
      </c>
      <c r="M18" s="122">
        <f t="shared" si="46"/>
        <v>1</v>
      </c>
      <c r="N18" s="186">
        <f t="shared" si="54"/>
        <v>18</v>
      </c>
      <c r="O18" s="82">
        <f t="shared" ref="O18:Y18" si="66">SUM(O19:O20)</f>
        <v>0</v>
      </c>
      <c r="P18" s="123">
        <f t="shared" si="66"/>
        <v>5</v>
      </c>
      <c r="Q18" s="123">
        <f t="shared" si="66"/>
        <v>5</v>
      </c>
      <c r="R18" s="123">
        <f t="shared" si="66"/>
        <v>3</v>
      </c>
      <c r="S18" s="123">
        <f t="shared" si="66"/>
        <v>3</v>
      </c>
      <c r="T18" s="123">
        <f t="shared" si="66"/>
        <v>0</v>
      </c>
      <c r="U18" s="123">
        <f t="shared" si="66"/>
        <v>0</v>
      </c>
      <c r="V18" s="123">
        <f t="shared" si="66"/>
        <v>0</v>
      </c>
      <c r="W18" s="123">
        <f t="shared" si="66"/>
        <v>2</v>
      </c>
      <c r="X18" s="123">
        <f t="shared" si="66"/>
        <v>0</v>
      </c>
      <c r="Y18" s="187">
        <f t="shared" si="66"/>
        <v>0</v>
      </c>
      <c r="Z18" s="123">
        <f t="shared" si="55"/>
        <v>21</v>
      </c>
      <c r="AA18" s="123">
        <f t="shared" ref="AA18:AK18" si="67">SUM(AA19:AA20)</f>
        <v>0</v>
      </c>
      <c r="AB18" s="123">
        <f t="shared" si="67"/>
        <v>1</v>
      </c>
      <c r="AC18" s="123">
        <f t="shared" si="67"/>
        <v>9</v>
      </c>
      <c r="AD18" s="123">
        <f t="shared" si="67"/>
        <v>2</v>
      </c>
      <c r="AE18" s="123">
        <f t="shared" si="67"/>
        <v>4</v>
      </c>
      <c r="AF18" s="123">
        <f t="shared" si="67"/>
        <v>0</v>
      </c>
      <c r="AG18" s="123">
        <f t="shared" si="67"/>
        <v>0</v>
      </c>
      <c r="AH18" s="123">
        <f t="shared" si="67"/>
        <v>0</v>
      </c>
      <c r="AI18" s="123">
        <f t="shared" si="67"/>
        <v>1</v>
      </c>
      <c r="AJ18" s="123">
        <f t="shared" si="67"/>
        <v>4</v>
      </c>
      <c r="AK18" s="187">
        <f t="shared" si="67"/>
        <v>0</v>
      </c>
      <c r="AL18" s="186">
        <f>SUM(AM18:AW18)</f>
        <v>12</v>
      </c>
      <c r="AM18" s="82">
        <f t="shared" ref="AM18:AW18" si="68">SUM(AM19:AM20)</f>
        <v>0</v>
      </c>
      <c r="AN18" s="123">
        <f t="shared" si="68"/>
        <v>3</v>
      </c>
      <c r="AO18" s="123">
        <f t="shared" si="68"/>
        <v>5</v>
      </c>
      <c r="AP18" s="123">
        <f t="shared" si="68"/>
        <v>0</v>
      </c>
      <c r="AQ18" s="123">
        <f t="shared" si="68"/>
        <v>0</v>
      </c>
      <c r="AR18" s="123">
        <f t="shared" si="68"/>
        <v>0</v>
      </c>
      <c r="AS18" s="123">
        <f t="shared" si="68"/>
        <v>0</v>
      </c>
      <c r="AT18" s="123">
        <f t="shared" si="68"/>
        <v>2</v>
      </c>
      <c r="AU18" s="123">
        <f t="shared" si="68"/>
        <v>2</v>
      </c>
      <c r="AV18" s="123">
        <f t="shared" si="68"/>
        <v>0</v>
      </c>
      <c r="AW18" s="187">
        <f t="shared" si="68"/>
        <v>0</v>
      </c>
      <c r="AX18" s="123">
        <f>SUM(AY18:BI18)</f>
        <v>16</v>
      </c>
      <c r="AY18" s="123">
        <f t="shared" ref="AY18:BI18" si="69">SUM(AY19:AY20)</f>
        <v>0</v>
      </c>
      <c r="AZ18" s="123">
        <f t="shared" si="69"/>
        <v>6</v>
      </c>
      <c r="BA18" s="123">
        <f t="shared" si="69"/>
        <v>6</v>
      </c>
      <c r="BB18" s="123">
        <f t="shared" si="69"/>
        <v>1</v>
      </c>
      <c r="BC18" s="123">
        <f t="shared" si="69"/>
        <v>1</v>
      </c>
      <c r="BD18" s="123">
        <f t="shared" si="69"/>
        <v>0</v>
      </c>
      <c r="BE18" s="123">
        <f t="shared" si="69"/>
        <v>0</v>
      </c>
      <c r="BF18" s="123">
        <f t="shared" si="69"/>
        <v>0</v>
      </c>
      <c r="BG18" s="123">
        <f t="shared" si="69"/>
        <v>1</v>
      </c>
      <c r="BH18" s="123">
        <f t="shared" si="69"/>
        <v>1</v>
      </c>
      <c r="BI18" s="187">
        <f t="shared" si="69"/>
        <v>0</v>
      </c>
      <c r="BJ18" s="186">
        <f t="shared" si="58"/>
        <v>15</v>
      </c>
      <c r="BK18" s="82">
        <f t="shared" ref="BK18:BU18" si="70">SUM(BK19:BK20)</f>
        <v>0</v>
      </c>
      <c r="BL18" s="123">
        <f t="shared" si="70"/>
        <v>4</v>
      </c>
      <c r="BM18" s="123">
        <f t="shared" si="70"/>
        <v>8</v>
      </c>
      <c r="BN18" s="123">
        <f t="shared" si="70"/>
        <v>0</v>
      </c>
      <c r="BO18" s="123">
        <f t="shared" si="70"/>
        <v>0</v>
      </c>
      <c r="BP18" s="123">
        <f t="shared" si="70"/>
        <v>0</v>
      </c>
      <c r="BQ18" s="123">
        <f t="shared" si="70"/>
        <v>0</v>
      </c>
      <c r="BR18" s="123">
        <f t="shared" si="70"/>
        <v>1</v>
      </c>
      <c r="BS18" s="123">
        <f t="shared" si="70"/>
        <v>0</v>
      </c>
      <c r="BT18" s="123">
        <f t="shared" si="70"/>
        <v>2</v>
      </c>
      <c r="BU18" s="187">
        <f t="shared" si="70"/>
        <v>0</v>
      </c>
      <c r="BV18" s="186">
        <f t="shared" si="59"/>
        <v>17</v>
      </c>
      <c r="BW18" s="82">
        <f t="shared" ref="BW18:CG18" si="71">SUM(BW19:BW20)</f>
        <v>0</v>
      </c>
      <c r="BX18" s="123">
        <f t="shared" si="71"/>
        <v>3</v>
      </c>
      <c r="BY18" s="123">
        <f t="shared" si="71"/>
        <v>4</v>
      </c>
      <c r="BZ18" s="123">
        <f t="shared" si="71"/>
        <v>1</v>
      </c>
      <c r="CA18" s="123">
        <f t="shared" si="71"/>
        <v>1</v>
      </c>
      <c r="CB18" s="123">
        <f t="shared" si="71"/>
        <v>0</v>
      </c>
      <c r="CC18" s="123">
        <f t="shared" si="71"/>
        <v>1</v>
      </c>
      <c r="CD18" s="123">
        <f t="shared" si="71"/>
        <v>1</v>
      </c>
      <c r="CE18" s="123">
        <f t="shared" si="71"/>
        <v>0</v>
      </c>
      <c r="CF18" s="123">
        <f t="shared" si="71"/>
        <v>6</v>
      </c>
      <c r="CG18" s="187">
        <f t="shared" si="71"/>
        <v>0</v>
      </c>
      <c r="CH18" s="186">
        <f t="shared" si="60"/>
        <v>7</v>
      </c>
      <c r="CI18" s="82">
        <f t="shared" ref="CI18:CS18" si="72">SUM(CI19:CI20)</f>
        <v>0</v>
      </c>
      <c r="CJ18" s="123">
        <f t="shared" si="72"/>
        <v>0</v>
      </c>
      <c r="CK18" s="123">
        <f t="shared" si="72"/>
        <v>3</v>
      </c>
      <c r="CL18" s="123">
        <f t="shared" si="72"/>
        <v>0</v>
      </c>
      <c r="CM18" s="123">
        <f t="shared" si="72"/>
        <v>1</v>
      </c>
      <c r="CN18" s="123">
        <f t="shared" si="72"/>
        <v>0</v>
      </c>
      <c r="CO18" s="123">
        <f t="shared" si="72"/>
        <v>0</v>
      </c>
      <c r="CP18" s="123">
        <f t="shared" si="72"/>
        <v>1</v>
      </c>
      <c r="CQ18" s="123">
        <f t="shared" si="72"/>
        <v>2</v>
      </c>
      <c r="CR18" s="123">
        <f t="shared" si="72"/>
        <v>0</v>
      </c>
      <c r="CS18" s="187">
        <f t="shared" si="72"/>
        <v>0</v>
      </c>
      <c r="CT18" s="123">
        <f t="shared" si="61"/>
        <v>9</v>
      </c>
      <c r="CU18" s="123">
        <f t="shared" ref="CU18:DE18" si="73">SUM(CU19:CU20)</f>
        <v>0</v>
      </c>
      <c r="CV18" s="123">
        <f t="shared" si="73"/>
        <v>1</v>
      </c>
      <c r="CW18" s="123">
        <f t="shared" si="73"/>
        <v>4</v>
      </c>
      <c r="CX18" s="123">
        <f t="shared" si="73"/>
        <v>0</v>
      </c>
      <c r="CY18" s="123">
        <f t="shared" si="73"/>
        <v>1</v>
      </c>
      <c r="CZ18" s="123">
        <f t="shared" si="73"/>
        <v>0</v>
      </c>
      <c r="DA18" s="123">
        <f t="shared" si="73"/>
        <v>1</v>
      </c>
      <c r="DB18" s="123">
        <f t="shared" si="73"/>
        <v>0</v>
      </c>
      <c r="DC18" s="123">
        <f t="shared" si="73"/>
        <v>1</v>
      </c>
      <c r="DD18" s="123">
        <f t="shared" si="73"/>
        <v>0</v>
      </c>
      <c r="DE18" s="187">
        <f t="shared" si="73"/>
        <v>1</v>
      </c>
      <c r="DF18" s="123">
        <f t="shared" si="62"/>
        <v>8</v>
      </c>
      <c r="DG18" s="123">
        <f t="shared" ref="DG18:DQ18" si="74">SUM(DG19:DG20)</f>
        <v>0</v>
      </c>
      <c r="DH18" s="123">
        <f t="shared" si="74"/>
        <v>3</v>
      </c>
      <c r="DI18" s="123">
        <f t="shared" si="74"/>
        <v>3</v>
      </c>
      <c r="DJ18" s="123">
        <f t="shared" si="74"/>
        <v>0</v>
      </c>
      <c r="DK18" s="123">
        <f t="shared" si="74"/>
        <v>1</v>
      </c>
      <c r="DL18" s="123">
        <f t="shared" si="74"/>
        <v>0</v>
      </c>
      <c r="DM18" s="123">
        <f t="shared" si="74"/>
        <v>0</v>
      </c>
      <c r="DN18" s="123">
        <f t="shared" si="74"/>
        <v>0</v>
      </c>
      <c r="DO18" s="123">
        <f t="shared" si="74"/>
        <v>1</v>
      </c>
      <c r="DP18" s="123">
        <f t="shared" si="74"/>
        <v>0</v>
      </c>
      <c r="DQ18" s="187">
        <f t="shared" si="74"/>
        <v>0</v>
      </c>
      <c r="DR18" s="123">
        <f t="shared" si="63"/>
        <v>14</v>
      </c>
      <c r="DS18" s="123">
        <f t="shared" ref="DS18:EC18" si="75">SUM(DS19:DS20)</f>
        <v>0</v>
      </c>
      <c r="DT18" s="123">
        <f t="shared" si="75"/>
        <v>2</v>
      </c>
      <c r="DU18" s="123">
        <f t="shared" si="75"/>
        <v>1</v>
      </c>
      <c r="DV18" s="123">
        <f t="shared" si="75"/>
        <v>1</v>
      </c>
      <c r="DW18" s="123">
        <f t="shared" si="75"/>
        <v>0</v>
      </c>
      <c r="DX18" s="123">
        <f t="shared" si="75"/>
        <v>0</v>
      </c>
      <c r="DY18" s="123">
        <f t="shared" si="75"/>
        <v>0</v>
      </c>
      <c r="DZ18" s="123">
        <f t="shared" si="75"/>
        <v>0</v>
      </c>
      <c r="EA18" s="123">
        <f t="shared" si="75"/>
        <v>1</v>
      </c>
      <c r="EB18" s="123">
        <f t="shared" si="75"/>
        <v>9</v>
      </c>
      <c r="EC18" s="187">
        <f t="shared" si="75"/>
        <v>0</v>
      </c>
      <c r="ED18" s="123">
        <f t="shared" si="64"/>
        <v>4</v>
      </c>
      <c r="EE18" s="123">
        <f t="shared" ref="EE18:EO18" si="76">SUM(EE19:EE20)</f>
        <v>0</v>
      </c>
      <c r="EF18" s="123">
        <f t="shared" si="76"/>
        <v>1</v>
      </c>
      <c r="EG18" s="123">
        <f t="shared" si="76"/>
        <v>1</v>
      </c>
      <c r="EH18" s="123">
        <f t="shared" si="76"/>
        <v>0</v>
      </c>
      <c r="EI18" s="123">
        <f t="shared" si="76"/>
        <v>0</v>
      </c>
      <c r="EJ18" s="123">
        <f t="shared" si="76"/>
        <v>0</v>
      </c>
      <c r="EK18" s="123">
        <f t="shared" si="76"/>
        <v>0</v>
      </c>
      <c r="EL18" s="123">
        <f t="shared" si="76"/>
        <v>1</v>
      </c>
      <c r="EM18" s="123">
        <f t="shared" si="76"/>
        <v>0</v>
      </c>
      <c r="EN18" s="123">
        <f t="shared" si="76"/>
        <v>1</v>
      </c>
      <c r="EO18" s="187">
        <f t="shared" si="76"/>
        <v>0</v>
      </c>
      <c r="EP18" s="123">
        <f t="shared" si="65"/>
        <v>3</v>
      </c>
      <c r="EQ18" s="123">
        <f t="shared" ref="EQ18:FA18" si="77">SUM(EQ19:EQ20)</f>
        <v>0</v>
      </c>
      <c r="ER18" s="123">
        <f t="shared" si="77"/>
        <v>1</v>
      </c>
      <c r="ES18" s="123">
        <f t="shared" si="77"/>
        <v>0</v>
      </c>
      <c r="ET18" s="123">
        <f t="shared" si="77"/>
        <v>0</v>
      </c>
      <c r="EU18" s="123">
        <f t="shared" si="77"/>
        <v>0</v>
      </c>
      <c r="EV18" s="123">
        <f t="shared" si="77"/>
        <v>0</v>
      </c>
      <c r="EW18" s="123">
        <f t="shared" si="77"/>
        <v>0</v>
      </c>
      <c r="EX18" s="123">
        <f t="shared" si="77"/>
        <v>0</v>
      </c>
      <c r="EY18" s="123">
        <f t="shared" si="77"/>
        <v>0</v>
      </c>
      <c r="EZ18" s="123">
        <f t="shared" si="77"/>
        <v>2</v>
      </c>
      <c r="FA18" s="188">
        <f t="shared" si="77"/>
        <v>0</v>
      </c>
    </row>
    <row r="19" spans="1:256" ht="12" customHeight="1">
      <c r="A19" s="21" t="s">
        <v>71</v>
      </c>
      <c r="B19" s="182">
        <f t="shared" si="45"/>
        <v>10</v>
      </c>
      <c r="C19" s="167">
        <f t="shared" si="53"/>
        <v>0</v>
      </c>
      <c r="D19" s="24">
        <f t="shared" si="53"/>
        <v>1</v>
      </c>
      <c r="E19" s="24">
        <f t="shared" si="53"/>
        <v>4</v>
      </c>
      <c r="F19" s="24">
        <f t="shared" si="46"/>
        <v>1</v>
      </c>
      <c r="G19" s="24">
        <f t="shared" si="46"/>
        <v>0</v>
      </c>
      <c r="H19" s="24">
        <f t="shared" si="46"/>
        <v>0</v>
      </c>
      <c r="I19" s="24">
        <f t="shared" si="46"/>
        <v>0</v>
      </c>
      <c r="J19" s="24">
        <f t="shared" si="46"/>
        <v>1</v>
      </c>
      <c r="K19" s="24">
        <f t="shared" si="46"/>
        <v>1</v>
      </c>
      <c r="L19" s="24">
        <f t="shared" si="46"/>
        <v>2</v>
      </c>
      <c r="M19" s="124">
        <f>SUM(Y19,AK19,AW19,BI19,BU19,CG19,CS19,DE19,DQ19,EC19,EO19,FA19)</f>
        <v>0</v>
      </c>
      <c r="N19" s="175">
        <f t="shared" si="54"/>
        <v>2</v>
      </c>
      <c r="O19" s="45"/>
      <c r="P19" s="40">
        <v>1</v>
      </c>
      <c r="Q19" s="40">
        <v>1</v>
      </c>
      <c r="R19" s="40"/>
      <c r="S19" s="40"/>
      <c r="T19" s="40"/>
      <c r="U19" s="40"/>
      <c r="V19" s="40"/>
      <c r="W19" s="54"/>
      <c r="X19" s="54"/>
      <c r="Y19" s="54"/>
      <c r="Z19" s="40">
        <f t="shared" si="55"/>
        <v>2</v>
      </c>
      <c r="AA19" s="40"/>
      <c r="AB19" s="40"/>
      <c r="AC19" s="40">
        <v>2</v>
      </c>
      <c r="AD19" s="40"/>
      <c r="AE19" s="40"/>
      <c r="AF19" s="40"/>
      <c r="AG19" s="40"/>
      <c r="AH19" s="40"/>
      <c r="AI19" s="54"/>
      <c r="AJ19" s="54"/>
      <c r="AK19" s="54"/>
      <c r="AL19" s="175">
        <f t="shared" si="56"/>
        <v>0</v>
      </c>
      <c r="AM19" s="45"/>
      <c r="AN19" s="40"/>
      <c r="AO19" s="40"/>
      <c r="AP19" s="40"/>
      <c r="AQ19" s="40"/>
      <c r="AR19" s="40"/>
      <c r="AS19" s="40"/>
      <c r="AT19" s="40"/>
      <c r="AU19" s="54"/>
      <c r="AV19" s="54"/>
      <c r="AW19" s="54"/>
      <c r="AX19" s="40">
        <f t="shared" si="57"/>
        <v>0</v>
      </c>
      <c r="AY19" s="40"/>
      <c r="AZ19" s="40"/>
      <c r="BA19" s="40"/>
      <c r="BB19" s="40"/>
      <c r="BC19" s="40"/>
      <c r="BD19" s="40"/>
      <c r="BE19" s="40"/>
      <c r="BF19" s="40"/>
      <c r="BG19" s="54"/>
      <c r="BH19" s="54"/>
      <c r="BI19" s="54"/>
      <c r="BJ19" s="175">
        <f t="shared" si="58"/>
        <v>0</v>
      </c>
      <c r="BK19" s="45"/>
      <c r="BL19" s="40"/>
      <c r="BM19" s="40"/>
      <c r="BN19" s="40"/>
      <c r="BO19" s="40"/>
      <c r="BP19" s="40"/>
      <c r="BQ19" s="40"/>
      <c r="BR19" s="40"/>
      <c r="BS19" s="54"/>
      <c r="BT19" s="54"/>
      <c r="BU19" s="54"/>
      <c r="BV19" s="175">
        <f t="shared" si="59"/>
        <v>0</v>
      </c>
      <c r="BW19" s="45"/>
      <c r="BX19" s="40"/>
      <c r="BY19" s="40"/>
      <c r="BZ19" s="40"/>
      <c r="CA19" s="40"/>
      <c r="CB19" s="40"/>
      <c r="CC19" s="40"/>
      <c r="CD19" s="40"/>
      <c r="CE19" s="54"/>
      <c r="CF19" s="54"/>
      <c r="CG19" s="54"/>
      <c r="CH19" s="175">
        <f t="shared" si="60"/>
        <v>0</v>
      </c>
      <c r="CI19" s="45"/>
      <c r="CJ19" s="40"/>
      <c r="CK19" s="40"/>
      <c r="CL19" s="40"/>
      <c r="CM19" s="40"/>
      <c r="CN19" s="40"/>
      <c r="CO19" s="40"/>
      <c r="CP19" s="40"/>
      <c r="CQ19" s="54"/>
      <c r="CR19" s="54"/>
      <c r="CS19" s="54"/>
      <c r="CT19" s="40">
        <f t="shared" si="61"/>
        <v>1</v>
      </c>
      <c r="CU19" s="40"/>
      <c r="CV19" s="40"/>
      <c r="CW19" s="40">
        <v>1</v>
      </c>
      <c r="CX19" s="40"/>
      <c r="CY19" s="40"/>
      <c r="CZ19" s="40"/>
      <c r="DA19" s="40"/>
      <c r="DB19" s="40"/>
      <c r="DC19" s="54"/>
      <c r="DD19" s="54"/>
      <c r="DE19" s="54"/>
      <c r="DF19" s="40">
        <f t="shared" si="62"/>
        <v>0</v>
      </c>
      <c r="DG19" s="40"/>
      <c r="DH19" s="40"/>
      <c r="DI19" s="40"/>
      <c r="DJ19" s="40"/>
      <c r="DK19" s="40"/>
      <c r="DL19" s="40"/>
      <c r="DM19" s="40"/>
      <c r="DN19" s="40"/>
      <c r="DO19" s="54"/>
      <c r="DP19" s="54"/>
      <c r="DQ19" s="54"/>
      <c r="DR19" s="40">
        <f t="shared" si="63"/>
        <v>2</v>
      </c>
      <c r="DS19" s="40"/>
      <c r="DT19" s="40"/>
      <c r="DU19" s="40"/>
      <c r="DV19" s="40">
        <v>1</v>
      </c>
      <c r="DW19" s="40"/>
      <c r="DX19" s="40"/>
      <c r="DY19" s="40"/>
      <c r="DZ19" s="40"/>
      <c r="EA19" s="54">
        <v>1</v>
      </c>
      <c r="EB19" s="54"/>
      <c r="EC19" s="54"/>
      <c r="ED19" s="40">
        <f t="shared" si="64"/>
        <v>1</v>
      </c>
      <c r="EE19" s="40"/>
      <c r="EF19" s="40"/>
      <c r="EG19" s="40"/>
      <c r="EH19" s="40"/>
      <c r="EI19" s="40"/>
      <c r="EJ19" s="40"/>
      <c r="EK19" s="40"/>
      <c r="EL19" s="40">
        <v>1</v>
      </c>
      <c r="EM19" s="54"/>
      <c r="EN19" s="54"/>
      <c r="EO19" s="54"/>
      <c r="EP19" s="40">
        <f t="shared" si="65"/>
        <v>2</v>
      </c>
      <c r="EQ19" s="40"/>
      <c r="ER19" s="40"/>
      <c r="ES19" s="40"/>
      <c r="ET19" s="40"/>
      <c r="EU19" s="40"/>
      <c r="EV19" s="40"/>
      <c r="EW19" s="40"/>
      <c r="EX19" s="40"/>
      <c r="EY19" s="54"/>
      <c r="EZ19" s="54">
        <v>2</v>
      </c>
      <c r="FA19" s="176"/>
    </row>
    <row r="20" spans="1:256" ht="12" customHeight="1">
      <c r="A20" s="26" t="s">
        <v>72</v>
      </c>
      <c r="B20" s="182">
        <f t="shared" si="45"/>
        <v>134</v>
      </c>
      <c r="C20" s="167">
        <f t="shared" si="53"/>
        <v>0</v>
      </c>
      <c r="D20" s="24">
        <f t="shared" si="53"/>
        <v>29</v>
      </c>
      <c r="E20" s="24">
        <f t="shared" si="53"/>
        <v>45</v>
      </c>
      <c r="F20" s="24">
        <f t="shared" si="46"/>
        <v>7</v>
      </c>
      <c r="G20" s="24">
        <f t="shared" si="46"/>
        <v>12</v>
      </c>
      <c r="H20" s="24">
        <f t="shared" si="46"/>
        <v>0</v>
      </c>
      <c r="I20" s="24">
        <f t="shared" si="46"/>
        <v>2</v>
      </c>
      <c r="J20" s="24">
        <f t="shared" si="46"/>
        <v>5</v>
      </c>
      <c r="K20" s="24">
        <f t="shared" si="46"/>
        <v>10</v>
      </c>
      <c r="L20" s="24">
        <f t="shared" si="46"/>
        <v>23</v>
      </c>
      <c r="M20" s="125">
        <f t="shared" si="46"/>
        <v>1</v>
      </c>
      <c r="N20" s="175">
        <f t="shared" si="54"/>
        <v>16</v>
      </c>
      <c r="O20" s="45"/>
      <c r="P20" s="40">
        <v>4</v>
      </c>
      <c r="Q20" s="40">
        <v>4</v>
      </c>
      <c r="R20" s="40">
        <v>3</v>
      </c>
      <c r="S20" s="40">
        <v>3</v>
      </c>
      <c r="T20" s="40"/>
      <c r="U20" s="40"/>
      <c r="V20" s="40"/>
      <c r="W20" s="54">
        <v>2</v>
      </c>
      <c r="X20" s="54"/>
      <c r="Y20" s="54"/>
      <c r="Z20" s="40">
        <f t="shared" si="55"/>
        <v>19</v>
      </c>
      <c r="AA20" s="40"/>
      <c r="AB20" s="40">
        <v>1</v>
      </c>
      <c r="AC20" s="40">
        <v>7</v>
      </c>
      <c r="AD20" s="40">
        <v>2</v>
      </c>
      <c r="AE20" s="40">
        <v>4</v>
      </c>
      <c r="AF20" s="40"/>
      <c r="AG20" s="40"/>
      <c r="AH20" s="40"/>
      <c r="AI20" s="54">
        <v>1</v>
      </c>
      <c r="AJ20" s="54">
        <v>4</v>
      </c>
      <c r="AK20" s="54"/>
      <c r="AL20" s="175">
        <f t="shared" si="56"/>
        <v>12</v>
      </c>
      <c r="AM20" s="45"/>
      <c r="AN20" s="40">
        <v>3</v>
      </c>
      <c r="AO20" s="40">
        <v>5</v>
      </c>
      <c r="AP20" s="40"/>
      <c r="AQ20" s="40"/>
      <c r="AR20" s="40"/>
      <c r="AS20" s="40"/>
      <c r="AT20" s="40">
        <v>2</v>
      </c>
      <c r="AU20" s="54">
        <v>2</v>
      </c>
      <c r="AV20" s="54"/>
      <c r="AW20" s="54"/>
      <c r="AX20" s="40">
        <f t="shared" si="57"/>
        <v>16</v>
      </c>
      <c r="AY20" s="40"/>
      <c r="AZ20" s="40">
        <v>6</v>
      </c>
      <c r="BA20" s="40">
        <v>6</v>
      </c>
      <c r="BB20" s="40">
        <v>1</v>
      </c>
      <c r="BC20" s="40">
        <v>1</v>
      </c>
      <c r="BD20" s="40"/>
      <c r="BE20" s="40"/>
      <c r="BF20" s="40"/>
      <c r="BG20" s="54">
        <v>1</v>
      </c>
      <c r="BH20" s="54">
        <v>1</v>
      </c>
      <c r="BI20" s="54"/>
      <c r="BJ20" s="175">
        <f t="shared" si="58"/>
        <v>15</v>
      </c>
      <c r="BK20" s="45"/>
      <c r="BL20" s="40">
        <v>4</v>
      </c>
      <c r="BM20" s="40">
        <v>8</v>
      </c>
      <c r="BN20" s="40"/>
      <c r="BO20" s="40"/>
      <c r="BP20" s="40"/>
      <c r="BQ20" s="40"/>
      <c r="BR20" s="40">
        <v>1</v>
      </c>
      <c r="BS20" s="54"/>
      <c r="BT20" s="54">
        <v>2</v>
      </c>
      <c r="BU20" s="54"/>
      <c r="BV20" s="175">
        <f t="shared" si="59"/>
        <v>17</v>
      </c>
      <c r="BW20" s="45"/>
      <c r="BX20" s="40">
        <v>3</v>
      </c>
      <c r="BY20" s="40">
        <v>4</v>
      </c>
      <c r="BZ20" s="40">
        <v>1</v>
      </c>
      <c r="CA20" s="40">
        <v>1</v>
      </c>
      <c r="CB20" s="40"/>
      <c r="CC20" s="40">
        <v>1</v>
      </c>
      <c r="CD20" s="40">
        <v>1</v>
      </c>
      <c r="CE20" s="54"/>
      <c r="CF20" s="54">
        <v>6</v>
      </c>
      <c r="CG20" s="54"/>
      <c r="CH20" s="175">
        <f t="shared" si="60"/>
        <v>7</v>
      </c>
      <c r="CI20" s="45"/>
      <c r="CJ20" s="40"/>
      <c r="CK20" s="40">
        <v>3</v>
      </c>
      <c r="CL20" s="40"/>
      <c r="CM20" s="40">
        <v>1</v>
      </c>
      <c r="CN20" s="40"/>
      <c r="CO20" s="40"/>
      <c r="CP20" s="40">
        <v>1</v>
      </c>
      <c r="CQ20" s="54">
        <v>2</v>
      </c>
      <c r="CR20" s="54"/>
      <c r="CS20" s="54"/>
      <c r="CT20" s="40">
        <f t="shared" si="61"/>
        <v>8</v>
      </c>
      <c r="CU20" s="40"/>
      <c r="CV20" s="40">
        <v>1</v>
      </c>
      <c r="CW20" s="40">
        <v>3</v>
      </c>
      <c r="CX20" s="40"/>
      <c r="CY20" s="40">
        <v>1</v>
      </c>
      <c r="CZ20" s="40"/>
      <c r="DA20" s="40">
        <v>1</v>
      </c>
      <c r="DB20" s="40"/>
      <c r="DC20" s="54">
        <v>1</v>
      </c>
      <c r="DD20" s="54"/>
      <c r="DE20" s="54">
        <v>1</v>
      </c>
      <c r="DF20" s="40">
        <f t="shared" si="62"/>
        <v>8</v>
      </c>
      <c r="DG20" s="40"/>
      <c r="DH20" s="40">
        <v>3</v>
      </c>
      <c r="DI20" s="40">
        <v>3</v>
      </c>
      <c r="DJ20" s="40"/>
      <c r="DK20" s="40">
        <v>1</v>
      </c>
      <c r="DL20" s="40"/>
      <c r="DM20" s="40"/>
      <c r="DN20" s="40"/>
      <c r="DO20" s="54">
        <v>1</v>
      </c>
      <c r="DP20" s="54"/>
      <c r="DQ20" s="54"/>
      <c r="DR20" s="40">
        <f t="shared" si="63"/>
        <v>12</v>
      </c>
      <c r="DS20" s="40"/>
      <c r="DT20" s="40">
        <v>2</v>
      </c>
      <c r="DU20" s="40">
        <v>1</v>
      </c>
      <c r="DV20" s="40"/>
      <c r="DW20" s="40"/>
      <c r="DX20" s="40"/>
      <c r="DY20" s="40"/>
      <c r="DZ20" s="40"/>
      <c r="EA20" s="189"/>
      <c r="EB20" s="54">
        <v>9</v>
      </c>
      <c r="EC20" s="54"/>
      <c r="ED20" s="40">
        <f t="shared" si="64"/>
        <v>3</v>
      </c>
      <c r="EE20" s="40"/>
      <c r="EF20" s="40">
        <v>1</v>
      </c>
      <c r="EG20" s="40">
        <v>1</v>
      </c>
      <c r="EH20" s="40"/>
      <c r="EI20" s="40"/>
      <c r="EJ20" s="40"/>
      <c r="EK20" s="40"/>
      <c r="EL20" s="40"/>
      <c r="EM20" s="54"/>
      <c r="EN20" s="54">
        <v>1</v>
      </c>
      <c r="EO20" s="54"/>
      <c r="EP20" s="40">
        <f t="shared" si="65"/>
        <v>1</v>
      </c>
      <c r="EQ20" s="40"/>
      <c r="ER20" s="40">
        <v>1</v>
      </c>
      <c r="ES20" s="40"/>
      <c r="ET20" s="40"/>
      <c r="EU20" s="40"/>
      <c r="EV20" s="40"/>
      <c r="EW20" s="40"/>
      <c r="EX20" s="40"/>
      <c r="EY20" s="54"/>
      <c r="EZ20" s="54"/>
      <c r="FA20" s="176"/>
    </row>
    <row r="21" spans="1:256" ht="12" customHeight="1">
      <c r="A21" s="21" t="s">
        <v>39</v>
      </c>
      <c r="B21" s="182">
        <f t="shared" si="45"/>
        <v>702</v>
      </c>
      <c r="C21" s="167">
        <f t="shared" si="53"/>
        <v>0</v>
      </c>
      <c r="D21" s="24">
        <f t="shared" si="53"/>
        <v>255</v>
      </c>
      <c r="E21" s="24">
        <f t="shared" si="53"/>
        <v>0</v>
      </c>
      <c r="F21" s="24">
        <f t="shared" si="46"/>
        <v>0</v>
      </c>
      <c r="G21" s="24">
        <f t="shared" si="46"/>
        <v>0</v>
      </c>
      <c r="H21" s="24">
        <f t="shared" si="46"/>
        <v>0</v>
      </c>
      <c r="I21" s="24">
        <f t="shared" si="46"/>
        <v>0</v>
      </c>
      <c r="J21" s="24">
        <f t="shared" si="46"/>
        <v>0</v>
      </c>
      <c r="K21" s="24">
        <f t="shared" si="46"/>
        <v>0</v>
      </c>
      <c r="L21" s="24">
        <f t="shared" si="46"/>
        <v>447</v>
      </c>
      <c r="M21" s="126">
        <f t="shared" si="46"/>
        <v>0</v>
      </c>
      <c r="N21" s="175">
        <f t="shared" si="54"/>
        <v>46</v>
      </c>
      <c r="O21" s="45"/>
      <c r="P21" s="40">
        <v>15</v>
      </c>
      <c r="Q21" s="40"/>
      <c r="R21" s="40"/>
      <c r="S21" s="40"/>
      <c r="T21" s="40"/>
      <c r="U21" s="40"/>
      <c r="V21" s="40"/>
      <c r="W21" s="54"/>
      <c r="X21" s="54">
        <v>31</v>
      </c>
      <c r="Y21" s="54"/>
      <c r="Z21" s="40">
        <f t="shared" si="55"/>
        <v>50</v>
      </c>
      <c r="AA21" s="40"/>
      <c r="AB21" s="40">
        <v>18</v>
      </c>
      <c r="AC21" s="40"/>
      <c r="AD21" s="40"/>
      <c r="AE21" s="40"/>
      <c r="AF21" s="40"/>
      <c r="AG21" s="40"/>
      <c r="AH21" s="40"/>
      <c r="AI21" s="54"/>
      <c r="AJ21" s="54">
        <v>32</v>
      </c>
      <c r="AK21" s="54"/>
      <c r="AL21" s="175">
        <f t="shared" si="56"/>
        <v>68</v>
      </c>
      <c r="AM21" s="45"/>
      <c r="AN21" s="40">
        <v>20</v>
      </c>
      <c r="AO21" s="40"/>
      <c r="AP21" s="40"/>
      <c r="AQ21" s="40"/>
      <c r="AR21" s="40"/>
      <c r="AS21" s="40"/>
      <c r="AT21" s="40"/>
      <c r="AU21" s="54"/>
      <c r="AV21" s="54">
        <v>48</v>
      </c>
      <c r="AW21" s="54"/>
      <c r="AX21" s="40">
        <f t="shared" si="57"/>
        <v>60</v>
      </c>
      <c r="AY21" s="40"/>
      <c r="AZ21" s="40">
        <v>14</v>
      </c>
      <c r="BA21" s="40"/>
      <c r="BB21" s="40"/>
      <c r="BC21" s="40"/>
      <c r="BD21" s="40"/>
      <c r="BE21" s="40"/>
      <c r="BF21" s="40"/>
      <c r="BG21" s="54"/>
      <c r="BH21" s="54">
        <v>46</v>
      </c>
      <c r="BI21" s="54"/>
      <c r="BJ21" s="175">
        <f t="shared" si="58"/>
        <v>70</v>
      </c>
      <c r="BK21" s="45"/>
      <c r="BL21" s="40">
        <v>22</v>
      </c>
      <c r="BM21" s="40"/>
      <c r="BN21" s="40"/>
      <c r="BO21" s="40"/>
      <c r="BP21" s="40"/>
      <c r="BQ21" s="40"/>
      <c r="BR21" s="40"/>
      <c r="BS21" s="54"/>
      <c r="BT21" s="54">
        <v>48</v>
      </c>
      <c r="BU21" s="54"/>
      <c r="BV21" s="175">
        <f t="shared" si="59"/>
        <v>63</v>
      </c>
      <c r="BW21" s="45"/>
      <c r="BX21" s="40">
        <v>23</v>
      </c>
      <c r="BY21" s="40"/>
      <c r="BZ21" s="40"/>
      <c r="CA21" s="40"/>
      <c r="CB21" s="40"/>
      <c r="CC21" s="40"/>
      <c r="CD21" s="40"/>
      <c r="CE21" s="54"/>
      <c r="CF21" s="54">
        <v>40</v>
      </c>
      <c r="CG21" s="54"/>
      <c r="CH21" s="175">
        <f t="shared" si="60"/>
        <v>44</v>
      </c>
      <c r="CI21" s="45"/>
      <c r="CJ21" s="40">
        <v>18</v>
      </c>
      <c r="CK21" s="40"/>
      <c r="CL21" s="40"/>
      <c r="CM21" s="40"/>
      <c r="CN21" s="40"/>
      <c r="CO21" s="40"/>
      <c r="CP21" s="40"/>
      <c r="CQ21" s="54"/>
      <c r="CR21" s="54">
        <v>26</v>
      </c>
      <c r="CS21" s="54"/>
      <c r="CT21" s="40">
        <f t="shared" si="61"/>
        <v>62</v>
      </c>
      <c r="CU21" s="40"/>
      <c r="CV21" s="40">
        <v>21</v>
      </c>
      <c r="CW21" s="40"/>
      <c r="CX21" s="40"/>
      <c r="CY21" s="40"/>
      <c r="CZ21" s="40"/>
      <c r="DA21" s="40"/>
      <c r="DB21" s="40"/>
      <c r="DC21" s="54"/>
      <c r="DD21" s="54">
        <v>41</v>
      </c>
      <c r="DE21" s="54"/>
      <c r="DF21" s="40">
        <f t="shared" si="62"/>
        <v>58</v>
      </c>
      <c r="DG21" s="40"/>
      <c r="DH21" s="40">
        <v>24</v>
      </c>
      <c r="DI21" s="40"/>
      <c r="DJ21" s="40"/>
      <c r="DK21" s="40"/>
      <c r="DL21" s="40"/>
      <c r="DM21" s="40"/>
      <c r="DN21" s="40"/>
      <c r="DO21" s="54"/>
      <c r="DP21" s="54">
        <v>34</v>
      </c>
      <c r="DQ21" s="54"/>
      <c r="DR21" s="40">
        <f t="shared" si="63"/>
        <v>55</v>
      </c>
      <c r="DS21" s="40"/>
      <c r="DT21" s="40">
        <v>21</v>
      </c>
      <c r="DU21" s="40"/>
      <c r="DV21" s="40"/>
      <c r="DW21" s="40"/>
      <c r="DX21" s="40"/>
      <c r="DY21" s="40"/>
      <c r="DZ21" s="40"/>
      <c r="EA21" s="54"/>
      <c r="EB21" s="54">
        <v>34</v>
      </c>
      <c r="EC21" s="54"/>
      <c r="ED21" s="40">
        <f t="shared" si="64"/>
        <v>64</v>
      </c>
      <c r="EE21" s="40"/>
      <c r="EF21" s="40">
        <v>32</v>
      </c>
      <c r="EG21" s="40"/>
      <c r="EH21" s="40"/>
      <c r="EI21" s="40"/>
      <c r="EJ21" s="40"/>
      <c r="EK21" s="40"/>
      <c r="EL21" s="40"/>
      <c r="EM21" s="54"/>
      <c r="EN21" s="54">
        <v>32</v>
      </c>
      <c r="EO21" s="54"/>
      <c r="EP21" s="40">
        <f t="shared" si="65"/>
        <v>62</v>
      </c>
      <c r="EQ21" s="40"/>
      <c r="ER21" s="40">
        <v>27</v>
      </c>
      <c r="ES21" s="40"/>
      <c r="ET21" s="40"/>
      <c r="EU21" s="40"/>
      <c r="EV21" s="40"/>
      <c r="EW21" s="40"/>
      <c r="EX21" s="40"/>
      <c r="EY21" s="54"/>
      <c r="EZ21" s="54">
        <v>35</v>
      </c>
      <c r="FA21" s="176"/>
    </row>
    <row r="22" spans="1:256" ht="12" customHeight="1">
      <c r="A22" s="21" t="s">
        <v>40</v>
      </c>
      <c r="B22" s="182">
        <f t="shared" si="45"/>
        <v>5</v>
      </c>
      <c r="C22" s="167">
        <f t="shared" si="53"/>
        <v>0</v>
      </c>
      <c r="D22" s="24">
        <f t="shared" si="53"/>
        <v>3</v>
      </c>
      <c r="E22" s="24">
        <f t="shared" si="53"/>
        <v>1</v>
      </c>
      <c r="F22" s="24">
        <f t="shared" si="46"/>
        <v>0</v>
      </c>
      <c r="G22" s="24">
        <f t="shared" si="46"/>
        <v>1</v>
      </c>
      <c r="H22" s="24">
        <f t="shared" si="46"/>
        <v>0</v>
      </c>
      <c r="I22" s="24">
        <f t="shared" si="46"/>
        <v>0</v>
      </c>
      <c r="J22" s="24">
        <f t="shared" si="46"/>
        <v>0</v>
      </c>
      <c r="K22" s="24">
        <f t="shared" si="46"/>
        <v>0</v>
      </c>
      <c r="L22" s="24">
        <f t="shared" si="46"/>
        <v>0</v>
      </c>
      <c r="M22" s="126">
        <f t="shared" si="46"/>
        <v>0</v>
      </c>
      <c r="N22" s="175">
        <f t="shared" si="54"/>
        <v>0</v>
      </c>
      <c r="O22" s="45"/>
      <c r="P22" s="40"/>
      <c r="Q22" s="40"/>
      <c r="R22" s="40"/>
      <c r="S22" s="40"/>
      <c r="T22" s="40"/>
      <c r="U22" s="40"/>
      <c r="V22" s="40"/>
      <c r="W22" s="54"/>
      <c r="X22" s="54"/>
      <c r="Y22" s="54"/>
      <c r="Z22" s="40">
        <f t="shared" si="55"/>
        <v>0</v>
      </c>
      <c r="AA22" s="40"/>
      <c r="AB22" s="40"/>
      <c r="AC22" s="40"/>
      <c r="AD22" s="40"/>
      <c r="AE22" s="40"/>
      <c r="AF22" s="40"/>
      <c r="AG22" s="40"/>
      <c r="AH22" s="40"/>
      <c r="AI22" s="54"/>
      <c r="AJ22" s="54"/>
      <c r="AK22" s="54"/>
      <c r="AL22" s="175">
        <f t="shared" si="56"/>
        <v>0</v>
      </c>
      <c r="AM22" s="45"/>
      <c r="AN22" s="40"/>
      <c r="AO22" s="40"/>
      <c r="AP22" s="40"/>
      <c r="AQ22" s="40"/>
      <c r="AR22" s="40"/>
      <c r="AS22" s="40"/>
      <c r="AT22" s="40"/>
      <c r="AU22" s="54"/>
      <c r="AV22" s="54"/>
      <c r="AW22" s="54"/>
      <c r="AX22" s="40">
        <f t="shared" si="57"/>
        <v>0</v>
      </c>
      <c r="AY22" s="40"/>
      <c r="AZ22" s="40"/>
      <c r="BA22" s="40"/>
      <c r="BB22" s="40"/>
      <c r="BC22" s="40"/>
      <c r="BD22" s="40"/>
      <c r="BE22" s="40"/>
      <c r="BF22" s="40"/>
      <c r="BG22" s="54"/>
      <c r="BH22" s="54"/>
      <c r="BI22" s="54"/>
      <c r="BJ22" s="175">
        <f t="shared" si="58"/>
        <v>0</v>
      </c>
      <c r="BK22" s="45"/>
      <c r="BL22" s="40"/>
      <c r="BM22" s="40"/>
      <c r="BN22" s="40"/>
      <c r="BO22" s="40"/>
      <c r="BP22" s="40"/>
      <c r="BQ22" s="40"/>
      <c r="BR22" s="40"/>
      <c r="BS22" s="54"/>
      <c r="BT22" s="54"/>
      <c r="BU22" s="54"/>
      <c r="BV22" s="175">
        <f t="shared" si="59"/>
        <v>1</v>
      </c>
      <c r="BW22" s="45"/>
      <c r="BX22" s="40"/>
      <c r="BY22" s="40">
        <v>1</v>
      </c>
      <c r="BZ22" s="40"/>
      <c r="CA22" s="40"/>
      <c r="CB22" s="40"/>
      <c r="CC22" s="40"/>
      <c r="CD22" s="40"/>
      <c r="CE22" s="54"/>
      <c r="CF22" s="54"/>
      <c r="CG22" s="54"/>
      <c r="CH22" s="175">
        <f t="shared" si="60"/>
        <v>2</v>
      </c>
      <c r="CI22" s="45"/>
      <c r="CJ22" s="40">
        <v>2</v>
      </c>
      <c r="CK22" s="40"/>
      <c r="CL22" s="40"/>
      <c r="CM22" s="40"/>
      <c r="CN22" s="40"/>
      <c r="CO22" s="40"/>
      <c r="CP22" s="40"/>
      <c r="CQ22" s="54"/>
      <c r="CR22" s="54"/>
      <c r="CS22" s="54"/>
      <c r="CT22" s="40">
        <f t="shared" si="61"/>
        <v>1</v>
      </c>
      <c r="CU22" s="40"/>
      <c r="CV22" s="40">
        <v>1</v>
      </c>
      <c r="CW22" s="40"/>
      <c r="CX22" s="40"/>
      <c r="CY22" s="40"/>
      <c r="CZ22" s="40"/>
      <c r="DA22" s="40"/>
      <c r="DB22" s="40"/>
      <c r="DC22" s="54"/>
      <c r="DD22" s="54"/>
      <c r="DE22" s="54"/>
      <c r="DF22" s="40">
        <f t="shared" si="62"/>
        <v>0</v>
      </c>
      <c r="DG22" s="40"/>
      <c r="DH22" s="40"/>
      <c r="DI22" s="40"/>
      <c r="DJ22" s="40"/>
      <c r="DK22" s="40"/>
      <c r="DL22" s="40"/>
      <c r="DM22" s="40"/>
      <c r="DN22" s="40"/>
      <c r="DO22" s="54"/>
      <c r="DP22" s="54"/>
      <c r="DQ22" s="54"/>
      <c r="DR22" s="40">
        <f t="shared" si="63"/>
        <v>0</v>
      </c>
      <c r="DS22" s="40"/>
      <c r="DT22" s="40"/>
      <c r="DU22" s="40"/>
      <c r="DV22" s="40"/>
      <c r="DW22" s="40"/>
      <c r="DX22" s="40"/>
      <c r="DY22" s="40"/>
      <c r="DZ22" s="40"/>
      <c r="EA22" s="54"/>
      <c r="EB22" s="54"/>
      <c r="EC22" s="54"/>
      <c r="ED22" s="40">
        <f t="shared" si="64"/>
        <v>1</v>
      </c>
      <c r="EE22" s="40"/>
      <c r="EF22" s="40"/>
      <c r="EG22" s="40"/>
      <c r="EH22" s="40"/>
      <c r="EI22" s="40">
        <v>1</v>
      </c>
      <c r="EJ22" s="40"/>
      <c r="EK22" s="40"/>
      <c r="EL22" s="40"/>
      <c r="EM22" s="54"/>
      <c r="EN22" s="54"/>
      <c r="EO22" s="54"/>
      <c r="EP22" s="40">
        <f t="shared" si="65"/>
        <v>0</v>
      </c>
      <c r="EQ22" s="40"/>
      <c r="ER22" s="40"/>
      <c r="ES22" s="40"/>
      <c r="ET22" s="40"/>
      <c r="EU22" s="40"/>
      <c r="EV22" s="40"/>
      <c r="EW22" s="40"/>
      <c r="EX22" s="40"/>
      <c r="EY22" s="54"/>
      <c r="EZ22" s="54"/>
      <c r="FA22" s="176"/>
    </row>
    <row r="23" spans="1:256" ht="12" customHeight="1">
      <c r="A23" s="21" t="s">
        <v>73</v>
      </c>
      <c r="B23" s="182">
        <f t="shared" si="45"/>
        <v>0</v>
      </c>
      <c r="C23" s="167">
        <f t="shared" si="53"/>
        <v>0</v>
      </c>
      <c r="D23" s="24">
        <f t="shared" si="53"/>
        <v>0</v>
      </c>
      <c r="E23" s="24">
        <f t="shared" si="53"/>
        <v>0</v>
      </c>
      <c r="F23" s="24">
        <f t="shared" si="46"/>
        <v>0</v>
      </c>
      <c r="G23" s="24">
        <f t="shared" si="46"/>
        <v>0</v>
      </c>
      <c r="H23" s="24">
        <f t="shared" si="46"/>
        <v>0</v>
      </c>
      <c r="I23" s="24">
        <f t="shared" si="46"/>
        <v>0</v>
      </c>
      <c r="J23" s="24">
        <f t="shared" si="46"/>
        <v>0</v>
      </c>
      <c r="K23" s="24">
        <f t="shared" si="46"/>
        <v>0</v>
      </c>
      <c r="L23" s="24">
        <f t="shared" si="46"/>
        <v>0</v>
      </c>
      <c r="M23" s="126">
        <f t="shared" si="46"/>
        <v>0</v>
      </c>
      <c r="N23" s="175">
        <f t="shared" si="54"/>
        <v>0</v>
      </c>
      <c r="O23" s="45"/>
      <c r="P23" s="40"/>
      <c r="Q23" s="40"/>
      <c r="R23" s="40"/>
      <c r="S23" s="40"/>
      <c r="T23" s="40"/>
      <c r="U23" s="40"/>
      <c r="V23" s="40"/>
      <c r="W23" s="54"/>
      <c r="X23" s="54"/>
      <c r="Y23" s="54"/>
      <c r="Z23" s="40">
        <f t="shared" si="55"/>
        <v>0</v>
      </c>
      <c r="AA23" s="40"/>
      <c r="AB23" s="40"/>
      <c r="AC23" s="40"/>
      <c r="AD23" s="40"/>
      <c r="AE23" s="40"/>
      <c r="AF23" s="40"/>
      <c r="AG23" s="40"/>
      <c r="AH23" s="40"/>
      <c r="AI23" s="54"/>
      <c r="AJ23" s="54"/>
      <c r="AK23" s="54"/>
      <c r="AL23" s="175">
        <f t="shared" si="56"/>
        <v>0</v>
      </c>
      <c r="AM23" s="45"/>
      <c r="AN23" s="40"/>
      <c r="AO23" s="40"/>
      <c r="AP23" s="40"/>
      <c r="AQ23" s="40"/>
      <c r="AR23" s="40"/>
      <c r="AS23" s="40"/>
      <c r="AT23" s="40"/>
      <c r="AU23" s="54"/>
      <c r="AV23" s="54"/>
      <c r="AW23" s="54"/>
      <c r="AX23" s="40">
        <f t="shared" si="57"/>
        <v>0</v>
      </c>
      <c r="AY23" s="40"/>
      <c r="AZ23" s="40"/>
      <c r="BA23" s="40"/>
      <c r="BB23" s="40"/>
      <c r="BC23" s="40"/>
      <c r="BD23" s="40"/>
      <c r="BE23" s="40"/>
      <c r="BF23" s="40"/>
      <c r="BG23" s="54"/>
      <c r="BH23" s="54"/>
      <c r="BI23" s="54"/>
      <c r="BJ23" s="190">
        <f t="shared" si="58"/>
        <v>0</v>
      </c>
      <c r="BK23" s="45"/>
      <c r="BL23" s="40"/>
      <c r="BM23" s="40"/>
      <c r="BN23" s="40"/>
      <c r="BO23" s="40"/>
      <c r="BP23" s="40"/>
      <c r="BQ23" s="40"/>
      <c r="BR23" s="40"/>
      <c r="BS23" s="54"/>
      <c r="BT23" s="54"/>
      <c r="BU23" s="54"/>
      <c r="BV23" s="175">
        <f t="shared" si="59"/>
        <v>0</v>
      </c>
      <c r="BW23" s="45"/>
      <c r="BX23" s="40"/>
      <c r="BY23" s="40"/>
      <c r="BZ23" s="40"/>
      <c r="CA23" s="40"/>
      <c r="CB23" s="40"/>
      <c r="CC23" s="40"/>
      <c r="CD23" s="40"/>
      <c r="CE23" s="54"/>
      <c r="CF23" s="54"/>
      <c r="CG23" s="54"/>
      <c r="CH23" s="175">
        <f t="shared" si="60"/>
        <v>0</v>
      </c>
      <c r="CI23" s="45"/>
      <c r="CJ23" s="40"/>
      <c r="CK23" s="40"/>
      <c r="CL23" s="40"/>
      <c r="CM23" s="40"/>
      <c r="CN23" s="40"/>
      <c r="CO23" s="40"/>
      <c r="CP23" s="40"/>
      <c r="CQ23" s="54"/>
      <c r="CR23" s="54"/>
      <c r="CS23" s="54"/>
      <c r="CT23" s="40">
        <f t="shared" si="61"/>
        <v>0</v>
      </c>
      <c r="CU23" s="40"/>
      <c r="CV23" s="40"/>
      <c r="CW23" s="40"/>
      <c r="CX23" s="40"/>
      <c r="CY23" s="40"/>
      <c r="CZ23" s="40"/>
      <c r="DA23" s="40"/>
      <c r="DB23" s="40"/>
      <c r="DC23" s="54"/>
      <c r="DD23" s="54"/>
      <c r="DE23" s="54"/>
      <c r="DF23" s="40">
        <f t="shared" si="62"/>
        <v>0</v>
      </c>
      <c r="DG23" s="40"/>
      <c r="DH23" s="40"/>
      <c r="DI23" s="40"/>
      <c r="DJ23" s="40"/>
      <c r="DK23" s="40"/>
      <c r="DL23" s="40"/>
      <c r="DM23" s="40"/>
      <c r="DN23" s="40"/>
      <c r="DO23" s="54"/>
      <c r="DP23" s="54"/>
      <c r="DQ23" s="54"/>
      <c r="DR23" s="40">
        <f t="shared" si="63"/>
        <v>0</v>
      </c>
      <c r="DS23" s="40"/>
      <c r="DT23" s="40"/>
      <c r="DU23" s="40"/>
      <c r="DV23" s="40"/>
      <c r="DW23" s="40"/>
      <c r="DX23" s="40"/>
      <c r="DY23" s="40"/>
      <c r="DZ23" s="40"/>
      <c r="EA23" s="54"/>
      <c r="EB23" s="54"/>
      <c r="EC23" s="54"/>
      <c r="ED23" s="40">
        <f t="shared" si="64"/>
        <v>0</v>
      </c>
      <c r="EE23" s="40"/>
      <c r="EF23" s="40"/>
      <c r="EG23" s="40"/>
      <c r="EH23" s="40"/>
      <c r="EI23" s="40"/>
      <c r="EJ23" s="40"/>
      <c r="EK23" s="40"/>
      <c r="EL23" s="40"/>
      <c r="EM23" s="54"/>
      <c r="EN23" s="54"/>
      <c r="EO23" s="54"/>
      <c r="EP23" s="40">
        <f t="shared" si="65"/>
        <v>0</v>
      </c>
      <c r="EQ23" s="40"/>
      <c r="ER23" s="40"/>
      <c r="ES23" s="40"/>
      <c r="ET23" s="40"/>
      <c r="EU23" s="40"/>
      <c r="EV23" s="40"/>
      <c r="EW23" s="40"/>
      <c r="EX23" s="40"/>
      <c r="EY23" s="54"/>
      <c r="EZ23" s="54"/>
      <c r="FA23" s="176"/>
    </row>
    <row r="24" spans="1:256">
      <c r="A24" s="191" t="s">
        <v>74</v>
      </c>
      <c r="B24" s="192">
        <f t="shared" si="45"/>
        <v>48</v>
      </c>
      <c r="C24" s="167">
        <f t="shared" si="53"/>
        <v>0</v>
      </c>
      <c r="D24" s="61">
        <f>SUM(P24,AB24,AN24,AZ24,BL24,BX24,CJ24,CV24,DH24,DT24,EF24,ER24)</f>
        <v>3</v>
      </c>
      <c r="E24" s="61">
        <f t="shared" si="53"/>
        <v>15</v>
      </c>
      <c r="F24" s="61">
        <f t="shared" si="46"/>
        <v>14</v>
      </c>
      <c r="G24" s="61">
        <f t="shared" si="46"/>
        <v>12</v>
      </c>
      <c r="H24" s="61">
        <f t="shared" si="46"/>
        <v>0</v>
      </c>
      <c r="I24" s="61">
        <f t="shared" si="46"/>
        <v>0</v>
      </c>
      <c r="J24" s="61">
        <f t="shared" si="46"/>
        <v>0</v>
      </c>
      <c r="K24" s="61">
        <f t="shared" si="46"/>
        <v>0</v>
      </c>
      <c r="L24" s="61">
        <f t="shared" si="46"/>
        <v>4</v>
      </c>
      <c r="M24" s="126">
        <f t="shared" si="46"/>
        <v>0</v>
      </c>
      <c r="N24" s="186">
        <f t="shared" si="54"/>
        <v>8</v>
      </c>
      <c r="O24" s="45"/>
      <c r="P24" s="40"/>
      <c r="Q24" s="40">
        <v>2</v>
      </c>
      <c r="R24" s="40">
        <v>3</v>
      </c>
      <c r="S24" s="40">
        <v>2</v>
      </c>
      <c r="T24" s="40"/>
      <c r="U24" s="40"/>
      <c r="V24" s="40"/>
      <c r="W24" s="54"/>
      <c r="X24" s="54">
        <v>1</v>
      </c>
      <c r="Y24" s="54"/>
      <c r="Z24" s="123">
        <f t="shared" si="55"/>
        <v>7</v>
      </c>
      <c r="AA24" s="40"/>
      <c r="AB24" s="40">
        <v>2</v>
      </c>
      <c r="AC24" s="40">
        <v>2</v>
      </c>
      <c r="AD24" s="40">
        <v>2</v>
      </c>
      <c r="AE24" s="40"/>
      <c r="AF24" s="40"/>
      <c r="AG24" s="40"/>
      <c r="AH24" s="40"/>
      <c r="AI24" s="54"/>
      <c r="AJ24" s="54">
        <v>1</v>
      </c>
      <c r="AK24" s="54"/>
      <c r="AL24" s="186">
        <f t="shared" si="56"/>
        <v>7</v>
      </c>
      <c r="AM24" s="45"/>
      <c r="AN24" s="40"/>
      <c r="AO24" s="40">
        <v>2</v>
      </c>
      <c r="AP24" s="40">
        <v>3</v>
      </c>
      <c r="AQ24" s="40">
        <v>2</v>
      </c>
      <c r="AR24" s="40"/>
      <c r="AS24" s="40"/>
      <c r="AT24" s="40"/>
      <c r="AU24" s="54"/>
      <c r="AV24" s="54"/>
      <c r="AW24" s="54"/>
      <c r="AX24" s="123">
        <f>SUM(AY24:BI24)</f>
        <v>4</v>
      </c>
      <c r="AY24" s="40"/>
      <c r="AZ24" s="40"/>
      <c r="BA24" s="40">
        <v>3</v>
      </c>
      <c r="BB24" s="40">
        <v>1</v>
      </c>
      <c r="BC24" s="40"/>
      <c r="BD24" s="40"/>
      <c r="BE24" s="40"/>
      <c r="BF24" s="40"/>
      <c r="BG24" s="54"/>
      <c r="BH24" s="54"/>
      <c r="BI24" s="54"/>
      <c r="BJ24" s="193">
        <f>SUM(BK24:BU24)</f>
        <v>5</v>
      </c>
      <c r="BK24" s="45"/>
      <c r="BL24" s="40"/>
      <c r="BM24" s="40">
        <v>1</v>
      </c>
      <c r="BN24" s="40">
        <v>1</v>
      </c>
      <c r="BO24" s="40">
        <v>2</v>
      </c>
      <c r="BP24" s="40"/>
      <c r="BQ24" s="40"/>
      <c r="BR24" s="40"/>
      <c r="BS24" s="54"/>
      <c r="BT24" s="54">
        <v>1</v>
      </c>
      <c r="BU24" s="54"/>
      <c r="BV24" s="186">
        <f t="shared" si="59"/>
        <v>2</v>
      </c>
      <c r="BW24" s="45"/>
      <c r="BX24" s="40"/>
      <c r="BY24" s="40">
        <v>1</v>
      </c>
      <c r="BZ24" s="40"/>
      <c r="CA24" s="40"/>
      <c r="CB24" s="40"/>
      <c r="CC24" s="40"/>
      <c r="CD24" s="40"/>
      <c r="CE24" s="54"/>
      <c r="CF24" s="54">
        <v>1</v>
      </c>
      <c r="CG24" s="54"/>
      <c r="CH24" s="186">
        <f t="shared" si="60"/>
        <v>3</v>
      </c>
      <c r="CI24" s="45"/>
      <c r="CJ24" s="127">
        <v>1</v>
      </c>
      <c r="CK24" s="127">
        <v>1</v>
      </c>
      <c r="CL24" s="40"/>
      <c r="CM24" s="127">
        <v>1</v>
      </c>
      <c r="CN24" s="40"/>
      <c r="CO24" s="40"/>
      <c r="CP24" s="40"/>
      <c r="CQ24" s="54"/>
      <c r="CR24" s="54"/>
      <c r="CS24" s="54"/>
      <c r="CT24" s="123">
        <f t="shared" si="61"/>
        <v>2</v>
      </c>
      <c r="CU24" s="40"/>
      <c r="CV24" s="40"/>
      <c r="CW24" s="40"/>
      <c r="CX24" s="40">
        <v>1</v>
      </c>
      <c r="CY24" s="40">
        <v>1</v>
      </c>
      <c r="CZ24" s="40"/>
      <c r="DA24" s="40"/>
      <c r="DB24" s="40"/>
      <c r="DC24" s="54"/>
      <c r="DD24" s="54"/>
      <c r="DE24" s="54"/>
      <c r="DF24" s="123">
        <f t="shared" si="62"/>
        <v>4</v>
      </c>
      <c r="DG24" s="40"/>
      <c r="DH24" s="40"/>
      <c r="DI24" s="40">
        <v>2</v>
      </c>
      <c r="DJ24" s="40"/>
      <c r="DK24" s="40">
        <v>2</v>
      </c>
      <c r="DL24" s="40"/>
      <c r="DM24" s="40"/>
      <c r="DN24" s="40"/>
      <c r="DO24" s="54"/>
      <c r="DP24" s="54"/>
      <c r="DQ24" s="54"/>
      <c r="DR24" s="123">
        <f t="shared" si="63"/>
        <v>5</v>
      </c>
      <c r="DS24" s="40"/>
      <c r="DT24" s="40"/>
      <c r="DU24" s="40">
        <v>1</v>
      </c>
      <c r="DV24" s="40">
        <v>3</v>
      </c>
      <c r="DW24" s="40">
        <v>1</v>
      </c>
      <c r="DX24" s="40"/>
      <c r="DY24" s="40"/>
      <c r="DZ24" s="40"/>
      <c r="EA24" s="54"/>
      <c r="EB24" s="54"/>
      <c r="EC24" s="54"/>
      <c r="ED24" s="123">
        <f>SUM(EE24:EO24)</f>
        <v>0</v>
      </c>
      <c r="EE24" s="40"/>
      <c r="EF24" s="40"/>
      <c r="EG24" s="40"/>
      <c r="EH24" s="40"/>
      <c r="EI24" s="40"/>
      <c r="EJ24" s="40"/>
      <c r="EK24" s="40"/>
      <c r="EL24" s="40"/>
      <c r="EM24" s="54"/>
      <c r="EN24" s="54"/>
      <c r="EO24" s="54"/>
      <c r="EP24" s="123">
        <f t="shared" si="65"/>
        <v>1</v>
      </c>
      <c r="EQ24" s="40"/>
      <c r="ER24" s="40"/>
      <c r="ES24" s="40"/>
      <c r="ET24" s="40"/>
      <c r="EU24" s="40">
        <v>1</v>
      </c>
      <c r="EV24" s="40"/>
      <c r="EW24" s="40"/>
      <c r="EX24" s="40"/>
      <c r="EY24" s="54"/>
      <c r="EZ24" s="54"/>
      <c r="FA24" s="176"/>
    </row>
    <row r="25" spans="1:256" ht="12" customHeight="1">
      <c r="A25" s="21" t="s">
        <v>42</v>
      </c>
      <c r="B25" s="182">
        <f t="shared" si="45"/>
        <v>4</v>
      </c>
      <c r="C25" s="167">
        <f t="shared" si="53"/>
        <v>0</v>
      </c>
      <c r="D25" s="24">
        <f t="shared" si="53"/>
        <v>1</v>
      </c>
      <c r="E25" s="24">
        <f t="shared" si="53"/>
        <v>3</v>
      </c>
      <c r="F25" s="24">
        <f t="shared" si="46"/>
        <v>0</v>
      </c>
      <c r="G25" s="24">
        <f t="shared" si="46"/>
        <v>0</v>
      </c>
      <c r="H25" s="24">
        <f t="shared" si="46"/>
        <v>0</v>
      </c>
      <c r="I25" s="24">
        <f t="shared" si="46"/>
        <v>0</v>
      </c>
      <c r="J25" s="24">
        <f t="shared" si="46"/>
        <v>0</v>
      </c>
      <c r="K25" s="24">
        <f t="shared" si="46"/>
        <v>0</v>
      </c>
      <c r="L25" s="24">
        <f t="shared" si="46"/>
        <v>0</v>
      </c>
      <c r="M25" s="126">
        <f t="shared" si="46"/>
        <v>0</v>
      </c>
      <c r="N25" s="175">
        <f t="shared" si="54"/>
        <v>1</v>
      </c>
      <c r="O25" s="45"/>
      <c r="P25" s="40"/>
      <c r="Q25" s="40">
        <v>1</v>
      </c>
      <c r="R25" s="40"/>
      <c r="S25" s="40"/>
      <c r="T25" s="40"/>
      <c r="U25" s="40"/>
      <c r="V25" s="40"/>
      <c r="W25" s="54"/>
      <c r="X25" s="54"/>
      <c r="Y25" s="54"/>
      <c r="Z25" s="40">
        <f t="shared" si="55"/>
        <v>1</v>
      </c>
      <c r="AA25" s="40"/>
      <c r="AB25" s="40"/>
      <c r="AC25" s="40">
        <v>1</v>
      </c>
      <c r="AD25" s="40"/>
      <c r="AE25" s="40"/>
      <c r="AF25" s="40"/>
      <c r="AG25" s="40"/>
      <c r="AH25" s="40"/>
      <c r="AI25" s="54"/>
      <c r="AJ25" s="54"/>
      <c r="AK25" s="54"/>
      <c r="AL25" s="175">
        <f t="shared" si="56"/>
        <v>0</v>
      </c>
      <c r="AM25" s="45"/>
      <c r="AN25" s="40"/>
      <c r="AO25" s="40"/>
      <c r="AP25" s="40"/>
      <c r="AQ25" s="40"/>
      <c r="AR25" s="40"/>
      <c r="AS25" s="40"/>
      <c r="AT25" s="40"/>
      <c r="AU25" s="54"/>
      <c r="AV25" s="54"/>
      <c r="AW25" s="54"/>
      <c r="AX25" s="40">
        <f t="shared" si="57"/>
        <v>0</v>
      </c>
      <c r="AY25" s="40"/>
      <c r="AZ25" s="40"/>
      <c r="BA25" s="40"/>
      <c r="BB25" s="40"/>
      <c r="BC25" s="40"/>
      <c r="BD25" s="40"/>
      <c r="BE25" s="40"/>
      <c r="BF25" s="40"/>
      <c r="BG25" s="54"/>
      <c r="BH25" s="54"/>
      <c r="BI25" s="54"/>
      <c r="BJ25" s="175">
        <f>SUM(BK25:BU25)</f>
        <v>0</v>
      </c>
      <c r="BK25" s="45"/>
      <c r="BL25" s="40"/>
      <c r="BM25" s="40"/>
      <c r="BN25" s="40"/>
      <c r="BO25" s="40"/>
      <c r="BP25" s="40"/>
      <c r="BQ25" s="40"/>
      <c r="BR25" s="40"/>
      <c r="BS25" s="54"/>
      <c r="BT25" s="54"/>
      <c r="BU25" s="54"/>
      <c r="BV25" s="175">
        <f t="shared" si="59"/>
        <v>0</v>
      </c>
      <c r="BW25" s="45"/>
      <c r="BX25" s="40"/>
      <c r="BY25" s="40"/>
      <c r="BZ25" s="40"/>
      <c r="CA25" s="40"/>
      <c r="CB25" s="40"/>
      <c r="CC25" s="40"/>
      <c r="CD25" s="40"/>
      <c r="CE25" s="54"/>
      <c r="CF25" s="54"/>
      <c r="CG25" s="54"/>
      <c r="CH25" s="175">
        <f t="shared" si="60"/>
        <v>1</v>
      </c>
      <c r="CI25" s="45"/>
      <c r="CJ25" s="40"/>
      <c r="CK25" s="40">
        <v>1</v>
      </c>
      <c r="CL25" s="40"/>
      <c r="CM25" s="40"/>
      <c r="CN25" s="40"/>
      <c r="CO25" s="40"/>
      <c r="CP25" s="40"/>
      <c r="CQ25" s="54"/>
      <c r="CR25" s="54"/>
      <c r="CS25" s="54"/>
      <c r="CT25" s="40">
        <f t="shared" si="61"/>
        <v>0</v>
      </c>
      <c r="CU25" s="40"/>
      <c r="CV25" s="40"/>
      <c r="CW25" s="40"/>
      <c r="CX25" s="40"/>
      <c r="CY25" s="40"/>
      <c r="CZ25" s="40"/>
      <c r="DA25" s="40"/>
      <c r="DB25" s="40"/>
      <c r="DC25" s="54"/>
      <c r="DD25" s="54"/>
      <c r="DE25" s="54"/>
      <c r="DF25" s="40">
        <f t="shared" si="62"/>
        <v>0</v>
      </c>
      <c r="DG25" s="40"/>
      <c r="DH25" s="40"/>
      <c r="DI25" s="40"/>
      <c r="DJ25" s="40"/>
      <c r="DK25" s="40"/>
      <c r="DL25" s="40"/>
      <c r="DM25" s="40"/>
      <c r="DN25" s="40"/>
      <c r="DO25" s="54"/>
      <c r="DP25" s="54"/>
      <c r="DQ25" s="54"/>
      <c r="DR25" s="40">
        <f t="shared" si="63"/>
        <v>0</v>
      </c>
      <c r="DS25" s="40"/>
      <c r="DT25" s="40"/>
      <c r="DU25" s="40"/>
      <c r="DV25" s="40"/>
      <c r="DW25" s="40"/>
      <c r="DX25" s="40"/>
      <c r="DY25" s="40"/>
      <c r="DZ25" s="40"/>
      <c r="EA25" s="54"/>
      <c r="EB25" s="54"/>
      <c r="EC25" s="54"/>
      <c r="ED25" s="40">
        <f>SUM(EE25:EO25)</f>
        <v>1</v>
      </c>
      <c r="EE25" s="40"/>
      <c r="EF25" s="40">
        <v>1</v>
      </c>
      <c r="EG25" s="40"/>
      <c r="EH25" s="40"/>
      <c r="EI25" s="40"/>
      <c r="EJ25" s="40"/>
      <c r="EK25" s="40"/>
      <c r="EL25" s="40"/>
      <c r="EM25" s="54"/>
      <c r="EN25" s="54"/>
      <c r="EO25" s="54"/>
      <c r="EP25" s="40">
        <f t="shared" si="65"/>
        <v>0</v>
      </c>
      <c r="EQ25" s="40"/>
      <c r="ER25" s="40"/>
      <c r="ES25" s="40"/>
      <c r="ET25" s="40"/>
      <c r="EU25" s="40"/>
      <c r="EV25" s="40"/>
      <c r="EW25" s="40"/>
      <c r="EX25" s="40"/>
      <c r="EY25" s="54"/>
      <c r="EZ25" s="54"/>
      <c r="FA25" s="176"/>
    </row>
    <row r="26" spans="1:256" ht="12" customHeight="1">
      <c r="A26" s="21" t="s">
        <v>43</v>
      </c>
      <c r="B26" s="182">
        <f t="shared" si="45"/>
        <v>20</v>
      </c>
      <c r="C26" s="167">
        <f t="shared" si="53"/>
        <v>0</v>
      </c>
      <c r="D26" s="24">
        <f t="shared" si="53"/>
        <v>7</v>
      </c>
      <c r="E26" s="24">
        <f t="shared" si="53"/>
        <v>0</v>
      </c>
      <c r="F26" s="24">
        <f t="shared" si="46"/>
        <v>3</v>
      </c>
      <c r="G26" s="24">
        <f t="shared" si="46"/>
        <v>1</v>
      </c>
      <c r="H26" s="24">
        <f t="shared" si="46"/>
        <v>0</v>
      </c>
      <c r="I26" s="24">
        <f t="shared" si="46"/>
        <v>0</v>
      </c>
      <c r="J26" s="24">
        <f t="shared" si="46"/>
        <v>0</v>
      </c>
      <c r="K26" s="24">
        <f t="shared" si="46"/>
        <v>0</v>
      </c>
      <c r="L26" s="24">
        <f t="shared" si="46"/>
        <v>9</v>
      </c>
      <c r="M26" s="126">
        <f t="shared" si="46"/>
        <v>0</v>
      </c>
      <c r="N26" s="175">
        <f t="shared" si="54"/>
        <v>2</v>
      </c>
      <c r="O26" s="45"/>
      <c r="P26" s="40">
        <v>1</v>
      </c>
      <c r="Q26" s="40"/>
      <c r="R26" s="40"/>
      <c r="S26" s="40"/>
      <c r="T26" s="40"/>
      <c r="U26" s="40"/>
      <c r="V26" s="40"/>
      <c r="W26" s="54"/>
      <c r="X26" s="54">
        <v>1</v>
      </c>
      <c r="Y26" s="54"/>
      <c r="Z26" s="40">
        <f t="shared" si="55"/>
        <v>3</v>
      </c>
      <c r="AA26" s="40"/>
      <c r="AB26" s="40">
        <v>3</v>
      </c>
      <c r="AC26" s="40"/>
      <c r="AD26" s="40"/>
      <c r="AE26" s="40"/>
      <c r="AF26" s="40"/>
      <c r="AG26" s="40"/>
      <c r="AH26" s="40"/>
      <c r="AI26" s="54"/>
      <c r="AJ26" s="54"/>
      <c r="AK26" s="54"/>
      <c r="AL26" s="175">
        <f t="shared" si="56"/>
        <v>4</v>
      </c>
      <c r="AM26" s="45"/>
      <c r="AN26" s="40"/>
      <c r="AO26" s="40"/>
      <c r="AP26" s="40">
        <v>1</v>
      </c>
      <c r="AQ26" s="40"/>
      <c r="AR26" s="40"/>
      <c r="AS26" s="40"/>
      <c r="AT26" s="40"/>
      <c r="AU26" s="54"/>
      <c r="AV26" s="54">
        <v>3</v>
      </c>
      <c r="AW26" s="54"/>
      <c r="AX26" s="40">
        <f t="shared" si="57"/>
        <v>0</v>
      </c>
      <c r="AY26" s="40"/>
      <c r="AZ26" s="40"/>
      <c r="BA26" s="40"/>
      <c r="BB26" s="40"/>
      <c r="BC26" s="40"/>
      <c r="BD26" s="40"/>
      <c r="BE26" s="40"/>
      <c r="BF26" s="40"/>
      <c r="BG26" s="54"/>
      <c r="BH26" s="54"/>
      <c r="BI26" s="54"/>
      <c r="BJ26" s="175">
        <f t="shared" si="58"/>
        <v>2</v>
      </c>
      <c r="BK26" s="45"/>
      <c r="BL26" s="40">
        <v>1</v>
      </c>
      <c r="BM26" s="40"/>
      <c r="BN26" s="40"/>
      <c r="BO26" s="40"/>
      <c r="BP26" s="40"/>
      <c r="BQ26" s="40"/>
      <c r="BR26" s="40"/>
      <c r="BS26" s="54"/>
      <c r="BT26" s="54">
        <v>1</v>
      </c>
      <c r="BU26" s="54"/>
      <c r="BV26" s="175">
        <f t="shared" si="59"/>
        <v>1</v>
      </c>
      <c r="BW26" s="45"/>
      <c r="BX26" s="40">
        <v>1</v>
      </c>
      <c r="BY26" s="40"/>
      <c r="BZ26" s="40"/>
      <c r="CA26" s="40"/>
      <c r="CB26" s="40"/>
      <c r="CC26" s="40"/>
      <c r="CD26" s="40"/>
      <c r="CE26" s="54"/>
      <c r="CF26" s="54"/>
      <c r="CG26" s="54"/>
      <c r="CH26" s="175">
        <f t="shared" si="60"/>
        <v>0</v>
      </c>
      <c r="CI26" s="45"/>
      <c r="CJ26" s="40"/>
      <c r="CK26" s="40"/>
      <c r="CL26" s="40"/>
      <c r="CM26" s="40"/>
      <c r="CN26" s="40"/>
      <c r="CO26" s="40"/>
      <c r="CP26" s="40"/>
      <c r="CQ26" s="54"/>
      <c r="CR26" s="54"/>
      <c r="CS26" s="54"/>
      <c r="CT26" s="40">
        <f t="shared" si="61"/>
        <v>2</v>
      </c>
      <c r="CU26" s="40"/>
      <c r="CV26" s="40"/>
      <c r="CW26" s="40"/>
      <c r="CX26" s="40">
        <v>1</v>
      </c>
      <c r="CY26" s="40">
        <v>1</v>
      </c>
      <c r="CZ26" s="40"/>
      <c r="DA26" s="40"/>
      <c r="DB26" s="40"/>
      <c r="DC26" s="54"/>
      <c r="DD26" s="54"/>
      <c r="DE26" s="54"/>
      <c r="DF26" s="40">
        <f t="shared" si="62"/>
        <v>0</v>
      </c>
      <c r="DG26" s="40"/>
      <c r="DH26" s="40"/>
      <c r="DI26" s="40"/>
      <c r="DJ26" s="40"/>
      <c r="DK26" s="40"/>
      <c r="DL26" s="40"/>
      <c r="DM26" s="40"/>
      <c r="DN26" s="40"/>
      <c r="DO26" s="54"/>
      <c r="DP26" s="54"/>
      <c r="DQ26" s="54"/>
      <c r="DR26" s="40">
        <f t="shared" si="63"/>
        <v>3</v>
      </c>
      <c r="DS26" s="40"/>
      <c r="DT26" s="40">
        <v>1</v>
      </c>
      <c r="DU26" s="40"/>
      <c r="DV26" s="40"/>
      <c r="DW26" s="40"/>
      <c r="DX26" s="40"/>
      <c r="DY26" s="40"/>
      <c r="DZ26" s="40"/>
      <c r="EA26" s="54"/>
      <c r="EB26" s="54">
        <v>2</v>
      </c>
      <c r="EC26" s="54"/>
      <c r="ED26" s="40">
        <f t="shared" si="64"/>
        <v>1</v>
      </c>
      <c r="EE26" s="40"/>
      <c r="EF26" s="40"/>
      <c r="EG26" s="40"/>
      <c r="EH26" s="40"/>
      <c r="EI26" s="40"/>
      <c r="EJ26" s="40"/>
      <c r="EK26" s="40"/>
      <c r="EL26" s="40"/>
      <c r="EM26" s="54"/>
      <c r="EN26" s="54">
        <v>1</v>
      </c>
      <c r="EO26" s="54"/>
      <c r="EP26" s="40">
        <f t="shared" si="65"/>
        <v>2</v>
      </c>
      <c r="EQ26" s="40"/>
      <c r="ER26" s="40"/>
      <c r="ES26" s="40"/>
      <c r="ET26" s="40">
        <v>1</v>
      </c>
      <c r="EU26" s="40"/>
      <c r="EV26" s="40"/>
      <c r="EW26" s="40"/>
      <c r="EX26" s="40"/>
      <c r="EY26" s="54"/>
      <c r="EZ26" s="54">
        <v>1</v>
      </c>
      <c r="FA26" s="176"/>
    </row>
    <row r="27" spans="1:256" ht="12" customHeight="1">
      <c r="A27" s="21" t="s">
        <v>44</v>
      </c>
      <c r="B27" s="182">
        <f t="shared" si="45"/>
        <v>0</v>
      </c>
      <c r="C27" s="167">
        <f t="shared" si="53"/>
        <v>0</v>
      </c>
      <c r="D27" s="24">
        <f t="shared" si="53"/>
        <v>0</v>
      </c>
      <c r="E27" s="24">
        <f t="shared" si="53"/>
        <v>0</v>
      </c>
      <c r="F27" s="24">
        <f t="shared" si="46"/>
        <v>0</v>
      </c>
      <c r="G27" s="24">
        <f t="shared" si="46"/>
        <v>0</v>
      </c>
      <c r="H27" s="24">
        <f t="shared" si="46"/>
        <v>0</v>
      </c>
      <c r="I27" s="24">
        <f t="shared" si="46"/>
        <v>0</v>
      </c>
      <c r="J27" s="24">
        <f t="shared" si="46"/>
        <v>0</v>
      </c>
      <c r="K27" s="24">
        <f t="shared" si="46"/>
        <v>0</v>
      </c>
      <c r="L27" s="24">
        <f t="shared" si="46"/>
        <v>0</v>
      </c>
      <c r="M27" s="126">
        <f t="shared" si="46"/>
        <v>0</v>
      </c>
      <c r="N27" s="175">
        <f t="shared" si="54"/>
        <v>0</v>
      </c>
      <c r="O27" s="45"/>
      <c r="P27" s="40"/>
      <c r="Q27" s="40"/>
      <c r="R27" s="40"/>
      <c r="S27" s="40"/>
      <c r="T27" s="40"/>
      <c r="U27" s="40"/>
      <c r="V27" s="40"/>
      <c r="W27" s="54"/>
      <c r="X27" s="54"/>
      <c r="Y27" s="54"/>
      <c r="Z27" s="40">
        <f t="shared" si="55"/>
        <v>0</v>
      </c>
      <c r="AA27" s="40"/>
      <c r="AB27" s="40"/>
      <c r="AC27" s="40"/>
      <c r="AD27" s="40"/>
      <c r="AE27" s="40"/>
      <c r="AF27" s="40"/>
      <c r="AG27" s="40"/>
      <c r="AH27" s="40"/>
      <c r="AI27" s="54"/>
      <c r="AJ27" s="54"/>
      <c r="AK27" s="54"/>
      <c r="AL27" s="175">
        <f t="shared" si="56"/>
        <v>0</v>
      </c>
      <c r="AM27" s="45"/>
      <c r="AN27" s="40"/>
      <c r="AO27" s="40"/>
      <c r="AP27" s="40"/>
      <c r="AQ27" s="40"/>
      <c r="AR27" s="40"/>
      <c r="AS27" s="40"/>
      <c r="AT27" s="40"/>
      <c r="AU27" s="54"/>
      <c r="AV27" s="54"/>
      <c r="AW27" s="54"/>
      <c r="AX27" s="40">
        <f t="shared" si="57"/>
        <v>0</v>
      </c>
      <c r="AY27" s="40"/>
      <c r="AZ27" s="40"/>
      <c r="BA27" s="40"/>
      <c r="BB27" s="40"/>
      <c r="BC27" s="40"/>
      <c r="BD27" s="40"/>
      <c r="BE27" s="40"/>
      <c r="BF27" s="40"/>
      <c r="BG27" s="54"/>
      <c r="BH27" s="54"/>
      <c r="BI27" s="54"/>
      <c r="BJ27" s="175">
        <f t="shared" si="58"/>
        <v>0</v>
      </c>
      <c r="BK27" s="45"/>
      <c r="BL27" s="40"/>
      <c r="BM27" s="40"/>
      <c r="BN27" s="40"/>
      <c r="BO27" s="40"/>
      <c r="BP27" s="40"/>
      <c r="BQ27" s="40"/>
      <c r="BR27" s="40"/>
      <c r="BS27" s="54"/>
      <c r="BT27" s="54"/>
      <c r="BU27" s="54"/>
      <c r="BV27" s="175">
        <f t="shared" si="59"/>
        <v>0</v>
      </c>
      <c r="BW27" s="45"/>
      <c r="BX27" s="40"/>
      <c r="BY27" s="40"/>
      <c r="BZ27" s="40"/>
      <c r="CA27" s="40"/>
      <c r="CB27" s="40"/>
      <c r="CC27" s="40"/>
      <c r="CD27" s="40"/>
      <c r="CE27" s="54"/>
      <c r="CF27" s="54"/>
      <c r="CG27" s="54"/>
      <c r="CH27" s="175">
        <f t="shared" si="60"/>
        <v>0</v>
      </c>
      <c r="CI27" s="45"/>
      <c r="CJ27" s="40"/>
      <c r="CK27" s="40"/>
      <c r="CL27" s="40"/>
      <c r="CM27" s="40"/>
      <c r="CN27" s="40"/>
      <c r="CO27" s="40"/>
      <c r="CP27" s="40"/>
      <c r="CQ27" s="54"/>
      <c r="CR27" s="54"/>
      <c r="CS27" s="54"/>
      <c r="CT27" s="40">
        <f t="shared" si="61"/>
        <v>0</v>
      </c>
      <c r="CU27" s="40"/>
      <c r="CV27" s="40"/>
      <c r="CW27" s="40"/>
      <c r="CX27" s="40"/>
      <c r="CY27" s="40"/>
      <c r="CZ27" s="40"/>
      <c r="DA27" s="40"/>
      <c r="DB27" s="40"/>
      <c r="DC27" s="54"/>
      <c r="DD27" s="54"/>
      <c r="DE27" s="54"/>
      <c r="DF27" s="40">
        <f t="shared" si="62"/>
        <v>0</v>
      </c>
      <c r="DG27" s="40"/>
      <c r="DH27" s="40"/>
      <c r="DI27" s="40"/>
      <c r="DJ27" s="40"/>
      <c r="DK27" s="40"/>
      <c r="DL27" s="40"/>
      <c r="DM27" s="40"/>
      <c r="DN27" s="40"/>
      <c r="DO27" s="54"/>
      <c r="DP27" s="54"/>
      <c r="DQ27" s="54"/>
      <c r="DR27" s="40">
        <f t="shared" si="63"/>
        <v>0</v>
      </c>
      <c r="DS27" s="40"/>
      <c r="DT27" s="40"/>
      <c r="DU27" s="40"/>
      <c r="DV27" s="40"/>
      <c r="DW27" s="40"/>
      <c r="DX27" s="40"/>
      <c r="DY27" s="40"/>
      <c r="DZ27" s="40"/>
      <c r="EA27" s="54"/>
      <c r="EB27" s="54"/>
      <c r="EC27" s="54"/>
      <c r="ED27" s="40">
        <f t="shared" si="64"/>
        <v>0</v>
      </c>
      <c r="EE27" s="40"/>
      <c r="EF27" s="40"/>
      <c r="EG27" s="40"/>
      <c r="EH27" s="40"/>
      <c r="EI27" s="40"/>
      <c r="EJ27" s="40"/>
      <c r="EK27" s="40"/>
      <c r="EL27" s="40"/>
      <c r="EM27" s="54"/>
      <c r="EN27" s="54"/>
      <c r="EO27" s="54"/>
      <c r="EP27" s="40">
        <f t="shared" si="65"/>
        <v>0</v>
      </c>
      <c r="EQ27" s="40"/>
      <c r="ER27" s="40"/>
      <c r="ES27" s="40"/>
      <c r="ET27" s="40"/>
      <c r="EU27" s="40"/>
      <c r="EV27" s="40"/>
      <c r="EW27" s="40"/>
      <c r="EX27" s="40"/>
      <c r="EY27" s="54"/>
      <c r="EZ27" s="54"/>
      <c r="FA27" s="176"/>
    </row>
    <row r="28" spans="1:256" ht="12" customHeight="1">
      <c r="A28" s="21" t="s">
        <v>45</v>
      </c>
      <c r="B28" s="182">
        <f t="shared" si="45"/>
        <v>16</v>
      </c>
      <c r="C28" s="167">
        <f t="shared" si="53"/>
        <v>0</v>
      </c>
      <c r="D28" s="24">
        <f t="shared" si="53"/>
        <v>7</v>
      </c>
      <c r="E28" s="24">
        <f t="shared" si="53"/>
        <v>0</v>
      </c>
      <c r="F28" s="24">
        <f t="shared" si="46"/>
        <v>0</v>
      </c>
      <c r="G28" s="24">
        <f t="shared" si="46"/>
        <v>6</v>
      </c>
      <c r="H28" s="24">
        <f t="shared" si="46"/>
        <v>0</v>
      </c>
      <c r="I28" s="24">
        <f t="shared" si="46"/>
        <v>0</v>
      </c>
      <c r="J28" s="24">
        <f t="shared" si="46"/>
        <v>0</v>
      </c>
      <c r="K28" s="24">
        <f t="shared" si="46"/>
        <v>0</v>
      </c>
      <c r="L28" s="24">
        <f t="shared" si="46"/>
        <v>3</v>
      </c>
      <c r="M28" s="126">
        <f t="shared" si="46"/>
        <v>0</v>
      </c>
      <c r="N28" s="175">
        <f t="shared" si="54"/>
        <v>2</v>
      </c>
      <c r="O28" s="45"/>
      <c r="P28" s="40"/>
      <c r="Q28" s="40"/>
      <c r="R28" s="40"/>
      <c r="S28" s="40">
        <v>1</v>
      </c>
      <c r="T28" s="40"/>
      <c r="U28" s="40"/>
      <c r="V28" s="40"/>
      <c r="W28" s="54"/>
      <c r="X28" s="54">
        <v>1</v>
      </c>
      <c r="Y28" s="54"/>
      <c r="Z28" s="40">
        <f t="shared" si="55"/>
        <v>0</v>
      </c>
      <c r="AA28" s="40"/>
      <c r="AB28" s="40"/>
      <c r="AC28" s="40"/>
      <c r="AD28" s="40"/>
      <c r="AE28" s="40"/>
      <c r="AF28" s="40"/>
      <c r="AG28" s="40"/>
      <c r="AH28" s="40"/>
      <c r="AI28" s="54"/>
      <c r="AJ28" s="54"/>
      <c r="AK28" s="54"/>
      <c r="AL28" s="175">
        <f t="shared" si="56"/>
        <v>1</v>
      </c>
      <c r="AM28" s="45"/>
      <c r="AN28" s="40">
        <v>1</v>
      </c>
      <c r="AO28" s="40"/>
      <c r="AP28" s="40"/>
      <c r="AQ28" s="40"/>
      <c r="AR28" s="40"/>
      <c r="AS28" s="40"/>
      <c r="AT28" s="40"/>
      <c r="AU28" s="54"/>
      <c r="AV28" s="54"/>
      <c r="AW28" s="54"/>
      <c r="AX28" s="40">
        <f t="shared" si="57"/>
        <v>2</v>
      </c>
      <c r="AY28" s="40"/>
      <c r="AZ28" s="40">
        <v>1</v>
      </c>
      <c r="BA28" s="40"/>
      <c r="BB28" s="40"/>
      <c r="BC28" s="40">
        <v>1</v>
      </c>
      <c r="BD28" s="40"/>
      <c r="BE28" s="40"/>
      <c r="BF28" s="40"/>
      <c r="BG28" s="54"/>
      <c r="BH28" s="54"/>
      <c r="BI28" s="54"/>
      <c r="BJ28" s="175">
        <f t="shared" si="58"/>
        <v>0</v>
      </c>
      <c r="BK28" s="45"/>
      <c r="BL28" s="40"/>
      <c r="BM28" s="40"/>
      <c r="BN28" s="40"/>
      <c r="BO28" s="40"/>
      <c r="BP28" s="40"/>
      <c r="BQ28" s="40"/>
      <c r="BR28" s="40"/>
      <c r="BS28" s="54"/>
      <c r="BT28" s="54"/>
      <c r="BU28" s="54"/>
      <c r="BV28" s="175">
        <f t="shared" si="59"/>
        <v>1</v>
      </c>
      <c r="BW28" s="45"/>
      <c r="BX28" s="40"/>
      <c r="BY28" s="40"/>
      <c r="BZ28" s="40"/>
      <c r="CA28" s="40"/>
      <c r="CB28" s="40"/>
      <c r="CC28" s="40"/>
      <c r="CD28" s="40"/>
      <c r="CE28" s="54"/>
      <c r="CF28" s="54">
        <v>1</v>
      </c>
      <c r="CG28" s="54"/>
      <c r="CH28" s="175">
        <f t="shared" si="60"/>
        <v>1</v>
      </c>
      <c r="CI28" s="45"/>
      <c r="CJ28" s="40"/>
      <c r="CK28" s="40"/>
      <c r="CL28" s="40"/>
      <c r="CM28" s="40">
        <v>1</v>
      </c>
      <c r="CN28" s="40"/>
      <c r="CO28" s="40"/>
      <c r="CP28" s="40"/>
      <c r="CQ28" s="54"/>
      <c r="CR28" s="54"/>
      <c r="CS28" s="54"/>
      <c r="CT28" s="40">
        <f t="shared" si="61"/>
        <v>2</v>
      </c>
      <c r="CU28" s="40"/>
      <c r="CV28" s="40"/>
      <c r="CW28" s="40"/>
      <c r="CX28" s="40"/>
      <c r="CY28" s="40">
        <v>2</v>
      </c>
      <c r="CZ28" s="40"/>
      <c r="DA28" s="40"/>
      <c r="DB28" s="40"/>
      <c r="DC28" s="54"/>
      <c r="DD28" s="54"/>
      <c r="DE28" s="54"/>
      <c r="DF28" s="40">
        <f t="shared" si="62"/>
        <v>1</v>
      </c>
      <c r="DG28" s="40"/>
      <c r="DH28" s="40"/>
      <c r="DI28" s="40"/>
      <c r="DJ28" s="40"/>
      <c r="DK28" s="40">
        <v>1</v>
      </c>
      <c r="DL28" s="40"/>
      <c r="DM28" s="40"/>
      <c r="DN28" s="40"/>
      <c r="DO28" s="54"/>
      <c r="DP28" s="54"/>
      <c r="DQ28" s="54"/>
      <c r="DR28" s="40">
        <f t="shared" si="63"/>
        <v>5</v>
      </c>
      <c r="DS28" s="40"/>
      <c r="DT28" s="40">
        <v>4</v>
      </c>
      <c r="DU28" s="40"/>
      <c r="DV28" s="40"/>
      <c r="DW28" s="40"/>
      <c r="DX28" s="40"/>
      <c r="DY28" s="40"/>
      <c r="DZ28" s="40"/>
      <c r="EA28" s="54"/>
      <c r="EB28" s="54">
        <v>1</v>
      </c>
      <c r="EC28" s="54"/>
      <c r="ED28" s="40">
        <f t="shared" si="64"/>
        <v>0</v>
      </c>
      <c r="EE28" s="40"/>
      <c r="EF28" s="40"/>
      <c r="EG28" s="40"/>
      <c r="EH28" s="40"/>
      <c r="EI28" s="40"/>
      <c r="EJ28" s="40"/>
      <c r="EK28" s="40"/>
      <c r="EL28" s="40"/>
      <c r="EM28" s="54"/>
      <c r="EN28" s="54"/>
      <c r="EO28" s="54"/>
      <c r="EP28" s="40">
        <f t="shared" si="65"/>
        <v>1</v>
      </c>
      <c r="EQ28" s="40"/>
      <c r="ER28" s="40">
        <v>1</v>
      </c>
      <c r="ES28" s="40"/>
      <c r="ET28" s="40"/>
      <c r="EU28" s="40"/>
      <c r="EV28" s="40"/>
      <c r="EW28" s="40"/>
      <c r="EX28" s="40"/>
      <c r="EY28" s="54"/>
      <c r="EZ28" s="54"/>
      <c r="FA28" s="176"/>
    </row>
    <row r="29" spans="1:256" ht="12" customHeight="1" thickBot="1">
      <c r="A29" s="21" t="s">
        <v>46</v>
      </c>
      <c r="B29" s="182">
        <f t="shared" si="45"/>
        <v>144</v>
      </c>
      <c r="C29" s="167">
        <f t="shared" si="53"/>
        <v>0</v>
      </c>
      <c r="D29" s="24">
        <f t="shared" si="53"/>
        <v>24</v>
      </c>
      <c r="E29" s="24">
        <f t="shared" si="53"/>
        <v>0</v>
      </c>
      <c r="F29" s="24">
        <f t="shared" si="46"/>
        <v>2</v>
      </c>
      <c r="G29" s="24">
        <f t="shared" si="46"/>
        <v>14</v>
      </c>
      <c r="H29" s="24">
        <f t="shared" si="46"/>
        <v>0</v>
      </c>
      <c r="I29" s="24">
        <f t="shared" si="46"/>
        <v>1</v>
      </c>
      <c r="J29" s="24">
        <f t="shared" si="46"/>
        <v>0</v>
      </c>
      <c r="K29" s="24">
        <f t="shared" si="46"/>
        <v>2</v>
      </c>
      <c r="L29" s="24">
        <f t="shared" si="46"/>
        <v>101</v>
      </c>
      <c r="M29" s="128">
        <f t="shared" si="46"/>
        <v>0</v>
      </c>
      <c r="N29" s="179">
        <f t="shared" si="54"/>
        <v>20</v>
      </c>
      <c r="O29" s="45"/>
      <c r="P29" s="40">
        <v>2</v>
      </c>
      <c r="Q29" s="40"/>
      <c r="R29" s="40"/>
      <c r="S29" s="40">
        <v>1</v>
      </c>
      <c r="T29" s="40"/>
      <c r="U29" s="40"/>
      <c r="V29" s="40"/>
      <c r="W29" s="54"/>
      <c r="X29" s="54">
        <v>17</v>
      </c>
      <c r="Y29" s="54"/>
      <c r="Z29" s="40">
        <f t="shared" si="55"/>
        <v>12</v>
      </c>
      <c r="AA29" s="40"/>
      <c r="AB29" s="40">
        <v>3</v>
      </c>
      <c r="AC29" s="40"/>
      <c r="AD29" s="40"/>
      <c r="AE29" s="40">
        <v>3</v>
      </c>
      <c r="AF29" s="40"/>
      <c r="AG29" s="40"/>
      <c r="AH29" s="40"/>
      <c r="AI29" s="54"/>
      <c r="AJ29" s="54">
        <v>6</v>
      </c>
      <c r="AK29" s="54"/>
      <c r="AL29" s="179">
        <f t="shared" si="56"/>
        <v>19</v>
      </c>
      <c r="AM29" s="129"/>
      <c r="AN29" s="112">
        <v>1</v>
      </c>
      <c r="AO29" s="112"/>
      <c r="AP29" s="112"/>
      <c r="AQ29" s="112">
        <v>3</v>
      </c>
      <c r="AR29" s="112"/>
      <c r="AS29" s="112"/>
      <c r="AT29" s="112"/>
      <c r="AU29" s="130">
        <v>1</v>
      </c>
      <c r="AV29" s="130">
        <v>14</v>
      </c>
      <c r="AW29" s="130"/>
      <c r="AX29" s="112">
        <f t="shared" si="57"/>
        <v>17</v>
      </c>
      <c r="AY29" s="80"/>
      <c r="AZ29" s="80">
        <v>1</v>
      </c>
      <c r="BA29" s="80"/>
      <c r="BB29" s="80"/>
      <c r="BC29" s="80">
        <v>1</v>
      </c>
      <c r="BD29" s="80"/>
      <c r="BE29" s="80"/>
      <c r="BF29" s="80"/>
      <c r="BG29" s="81"/>
      <c r="BH29" s="81">
        <v>15</v>
      </c>
      <c r="BI29" s="81"/>
      <c r="BJ29" s="179">
        <f t="shared" si="58"/>
        <v>2</v>
      </c>
      <c r="BK29" s="45"/>
      <c r="BL29" s="40"/>
      <c r="BM29" s="40"/>
      <c r="BN29" s="40"/>
      <c r="BO29" s="40">
        <v>2</v>
      </c>
      <c r="BP29" s="40"/>
      <c r="BQ29" s="40"/>
      <c r="BR29" s="40"/>
      <c r="BS29" s="54"/>
      <c r="BT29" s="54"/>
      <c r="BU29" s="54"/>
      <c r="BV29" s="179">
        <f t="shared" si="59"/>
        <v>15</v>
      </c>
      <c r="BW29" s="45"/>
      <c r="BX29" s="40">
        <v>2</v>
      </c>
      <c r="BY29" s="40"/>
      <c r="BZ29" s="40"/>
      <c r="CA29" s="40">
        <v>1</v>
      </c>
      <c r="CB29" s="40"/>
      <c r="CC29" s="40"/>
      <c r="CD29" s="40"/>
      <c r="CE29" s="54"/>
      <c r="CF29" s="54">
        <v>12</v>
      </c>
      <c r="CG29" s="54"/>
      <c r="CH29" s="179">
        <f t="shared" si="60"/>
        <v>8</v>
      </c>
      <c r="CI29" s="45"/>
      <c r="CJ29" s="40"/>
      <c r="CK29" s="40"/>
      <c r="CL29" s="40">
        <v>2</v>
      </c>
      <c r="CM29" s="40"/>
      <c r="CN29" s="40"/>
      <c r="CO29" s="40"/>
      <c r="CP29" s="40"/>
      <c r="CQ29" s="54"/>
      <c r="CR29" s="54">
        <v>6</v>
      </c>
      <c r="CS29" s="54"/>
      <c r="CT29" s="112">
        <f t="shared" si="61"/>
        <v>4</v>
      </c>
      <c r="CU29" s="40"/>
      <c r="CV29" s="40">
        <v>2</v>
      </c>
      <c r="CW29" s="40"/>
      <c r="CX29" s="40"/>
      <c r="CY29" s="40"/>
      <c r="CZ29" s="40"/>
      <c r="DA29" s="40"/>
      <c r="DB29" s="40"/>
      <c r="DC29" s="54"/>
      <c r="DD29" s="54">
        <v>2</v>
      </c>
      <c r="DE29" s="54"/>
      <c r="DF29" s="112">
        <f t="shared" si="62"/>
        <v>12</v>
      </c>
      <c r="DG29" s="40"/>
      <c r="DH29" s="40">
        <v>4</v>
      </c>
      <c r="DI29" s="40"/>
      <c r="DJ29" s="40"/>
      <c r="DK29" s="40">
        <v>2</v>
      </c>
      <c r="DL29" s="40"/>
      <c r="DM29" s="40"/>
      <c r="DN29" s="40"/>
      <c r="DO29" s="54">
        <v>1</v>
      </c>
      <c r="DP29" s="54">
        <v>5</v>
      </c>
      <c r="DQ29" s="54"/>
      <c r="DR29" s="112">
        <f t="shared" si="63"/>
        <v>3</v>
      </c>
      <c r="DS29" s="40"/>
      <c r="DT29" s="40">
        <v>1</v>
      </c>
      <c r="DU29" s="40"/>
      <c r="DV29" s="40"/>
      <c r="DW29" s="40">
        <v>1</v>
      </c>
      <c r="DX29" s="40"/>
      <c r="DY29" s="40">
        <v>1</v>
      </c>
      <c r="DZ29" s="40"/>
      <c r="EA29" s="54"/>
      <c r="EB29" s="54"/>
      <c r="EC29" s="54"/>
      <c r="ED29" s="112">
        <f t="shared" si="64"/>
        <v>8</v>
      </c>
      <c r="EE29" s="112"/>
      <c r="EF29" s="112">
        <v>6</v>
      </c>
      <c r="EG29" s="112"/>
      <c r="EH29" s="112"/>
      <c r="EI29" s="112"/>
      <c r="EJ29" s="112"/>
      <c r="EK29" s="112"/>
      <c r="EL29" s="112"/>
      <c r="EM29" s="130"/>
      <c r="EN29" s="130">
        <v>2</v>
      </c>
      <c r="EO29" s="112"/>
      <c r="EP29" s="112">
        <f t="shared" si="65"/>
        <v>24</v>
      </c>
      <c r="EQ29" s="112"/>
      <c r="ER29" s="112">
        <v>2</v>
      </c>
      <c r="ES29" s="112"/>
      <c r="ET29" s="112"/>
      <c r="EU29" s="112"/>
      <c r="EV29" s="112"/>
      <c r="EW29" s="112"/>
      <c r="EX29" s="112"/>
      <c r="EY29" s="130"/>
      <c r="EZ29" s="130">
        <v>22</v>
      </c>
      <c r="FA29" s="194"/>
    </row>
    <row r="30" spans="1:256" ht="16.5" customHeight="1" thickTop="1" thickBot="1">
      <c r="A30" s="50" t="s">
        <v>75</v>
      </c>
      <c r="B30" s="195">
        <f t="shared" si="45"/>
        <v>383</v>
      </c>
      <c r="C30" s="196">
        <f>SUM(C14-C15)</f>
        <v>15</v>
      </c>
      <c r="D30" s="51">
        <f t="shared" ref="D30:M30" si="78">SUM(D14-D15)</f>
        <v>58</v>
      </c>
      <c r="E30" s="51">
        <f t="shared" si="78"/>
        <v>51</v>
      </c>
      <c r="F30" s="51">
        <f t="shared" si="78"/>
        <v>26</v>
      </c>
      <c r="G30" s="51">
        <f t="shared" si="78"/>
        <v>39</v>
      </c>
      <c r="H30" s="51">
        <f t="shared" si="78"/>
        <v>0</v>
      </c>
      <c r="I30" s="52">
        <f t="shared" si="78"/>
        <v>11</v>
      </c>
      <c r="J30" s="51">
        <f t="shared" si="78"/>
        <v>50</v>
      </c>
      <c r="K30" s="51">
        <f t="shared" si="78"/>
        <v>16</v>
      </c>
      <c r="L30" s="51">
        <f>SUM(L14-L15)</f>
        <v>112</v>
      </c>
      <c r="M30" s="131">
        <f t="shared" si="78"/>
        <v>5</v>
      </c>
      <c r="N30" s="197">
        <f t="shared" si="54"/>
        <v>594</v>
      </c>
      <c r="O30" s="76">
        <f t="shared" ref="O30:Y30" si="79">SUM(O14-O15)</f>
        <v>15</v>
      </c>
      <c r="P30" s="77">
        <f t="shared" si="79"/>
        <v>71</v>
      </c>
      <c r="Q30" s="132">
        <f t="shared" si="79"/>
        <v>137</v>
      </c>
      <c r="R30" s="77">
        <f t="shared" si="79"/>
        <v>59</v>
      </c>
      <c r="S30" s="77">
        <f t="shared" si="79"/>
        <v>80</v>
      </c>
      <c r="T30" s="77">
        <f t="shared" si="79"/>
        <v>0</v>
      </c>
      <c r="U30" s="132">
        <f t="shared" si="79"/>
        <v>15</v>
      </c>
      <c r="V30" s="132">
        <f t="shared" si="79"/>
        <v>60</v>
      </c>
      <c r="W30" s="132">
        <f t="shared" si="79"/>
        <v>58</v>
      </c>
      <c r="X30" s="132">
        <f t="shared" si="79"/>
        <v>99</v>
      </c>
      <c r="Y30" s="133">
        <f t="shared" si="79"/>
        <v>0</v>
      </c>
      <c r="Z30" s="61">
        <f t="shared" si="55"/>
        <v>604</v>
      </c>
      <c r="AA30" s="77">
        <f t="shared" ref="AA30:AK30" si="80">SUM(AA14-AA15)</f>
        <v>15</v>
      </c>
      <c r="AB30" s="77">
        <f t="shared" si="80"/>
        <v>75</v>
      </c>
      <c r="AC30" s="132">
        <f t="shared" si="80"/>
        <v>136</v>
      </c>
      <c r="AD30" s="77">
        <f t="shared" si="80"/>
        <v>50</v>
      </c>
      <c r="AE30" s="77">
        <f t="shared" si="80"/>
        <v>87</v>
      </c>
      <c r="AF30" s="77">
        <f t="shared" si="80"/>
        <v>0</v>
      </c>
      <c r="AG30" s="132">
        <f t="shared" si="80"/>
        <v>15</v>
      </c>
      <c r="AH30" s="132">
        <f t="shared" si="80"/>
        <v>59</v>
      </c>
      <c r="AI30" s="132">
        <f t="shared" si="80"/>
        <v>51</v>
      </c>
      <c r="AJ30" s="132">
        <f t="shared" si="80"/>
        <v>111</v>
      </c>
      <c r="AK30" s="133">
        <f t="shared" si="80"/>
        <v>5</v>
      </c>
      <c r="AL30" s="198">
        <f t="shared" si="56"/>
        <v>585</v>
      </c>
      <c r="AM30" s="199">
        <f t="shared" ref="AM30:AW30" si="81">SUM(AM14-AM15)</f>
        <v>15</v>
      </c>
      <c r="AN30" s="116">
        <f t="shared" si="81"/>
        <v>76</v>
      </c>
      <c r="AO30" s="200">
        <f t="shared" si="81"/>
        <v>130</v>
      </c>
      <c r="AP30" s="116">
        <f t="shared" si="81"/>
        <v>42</v>
      </c>
      <c r="AQ30" s="116">
        <f t="shared" si="81"/>
        <v>80</v>
      </c>
      <c r="AR30" s="116">
        <f t="shared" si="81"/>
        <v>0</v>
      </c>
      <c r="AS30" s="200">
        <f t="shared" si="81"/>
        <v>14</v>
      </c>
      <c r="AT30" s="200">
        <f t="shared" si="81"/>
        <v>56</v>
      </c>
      <c r="AU30" s="200">
        <f t="shared" si="81"/>
        <v>47</v>
      </c>
      <c r="AV30" s="200">
        <f t="shared" si="81"/>
        <v>119</v>
      </c>
      <c r="AW30" s="200">
        <f t="shared" si="81"/>
        <v>6</v>
      </c>
      <c r="AX30" s="201">
        <f>SUM(AY30:BI30)</f>
        <v>545</v>
      </c>
      <c r="AY30" s="73">
        <f>SUM(AY14-AY15)</f>
        <v>15</v>
      </c>
      <c r="AZ30" s="73">
        <f t="shared" ref="AZ30:BI30" si="82">SUM(AZ14-AZ15)</f>
        <v>72</v>
      </c>
      <c r="BA30" s="202">
        <f t="shared" si="82"/>
        <v>122</v>
      </c>
      <c r="BB30" s="73">
        <f t="shared" si="82"/>
        <v>39</v>
      </c>
      <c r="BC30" s="73">
        <f t="shared" si="82"/>
        <v>71</v>
      </c>
      <c r="BD30" s="73">
        <f t="shared" si="82"/>
        <v>0</v>
      </c>
      <c r="BE30" s="202">
        <f t="shared" si="82"/>
        <v>15</v>
      </c>
      <c r="BF30" s="202">
        <f t="shared" si="82"/>
        <v>57</v>
      </c>
      <c r="BG30" s="202">
        <f t="shared" si="82"/>
        <v>40</v>
      </c>
      <c r="BH30" s="202">
        <f t="shared" si="82"/>
        <v>108</v>
      </c>
      <c r="BI30" s="203">
        <f t="shared" si="82"/>
        <v>6</v>
      </c>
      <c r="BJ30" s="204">
        <f t="shared" si="58"/>
        <v>476</v>
      </c>
      <c r="BK30" s="76">
        <f t="shared" ref="BK30:BU30" si="83">SUM(BK14-BK15)</f>
        <v>15</v>
      </c>
      <c r="BL30" s="77">
        <f t="shared" si="83"/>
        <v>64</v>
      </c>
      <c r="BM30" s="132">
        <f t="shared" si="83"/>
        <v>96</v>
      </c>
      <c r="BN30" s="77">
        <f t="shared" si="83"/>
        <v>37</v>
      </c>
      <c r="BO30" s="77">
        <f t="shared" si="83"/>
        <v>68</v>
      </c>
      <c r="BP30" s="77">
        <f t="shared" si="83"/>
        <v>0</v>
      </c>
      <c r="BQ30" s="132">
        <f t="shared" si="83"/>
        <v>14</v>
      </c>
      <c r="BR30" s="132">
        <f t="shared" si="83"/>
        <v>55</v>
      </c>
      <c r="BS30" s="132">
        <f t="shared" si="83"/>
        <v>35</v>
      </c>
      <c r="BT30" s="132">
        <f t="shared" si="83"/>
        <v>87</v>
      </c>
      <c r="BU30" s="133">
        <f t="shared" si="83"/>
        <v>5</v>
      </c>
      <c r="BV30" s="197">
        <f t="shared" si="59"/>
        <v>454</v>
      </c>
      <c r="BW30" s="76">
        <f t="shared" ref="BW30:CG30" si="84">SUM(BW14-BW15)</f>
        <v>15</v>
      </c>
      <c r="BX30" s="77">
        <f t="shared" si="84"/>
        <v>69</v>
      </c>
      <c r="BY30" s="132">
        <f t="shared" si="84"/>
        <v>84</v>
      </c>
      <c r="BZ30" s="77">
        <f t="shared" si="84"/>
        <v>37</v>
      </c>
      <c r="CA30" s="77">
        <f t="shared" si="84"/>
        <v>63</v>
      </c>
      <c r="CB30" s="77">
        <f t="shared" si="84"/>
        <v>0</v>
      </c>
      <c r="CC30" s="132">
        <f t="shared" si="84"/>
        <v>13</v>
      </c>
      <c r="CD30" s="132">
        <f t="shared" si="84"/>
        <v>53</v>
      </c>
      <c r="CE30" s="132">
        <f t="shared" si="84"/>
        <v>32</v>
      </c>
      <c r="CF30" s="132">
        <f t="shared" si="84"/>
        <v>83</v>
      </c>
      <c r="CG30" s="133">
        <f t="shared" si="84"/>
        <v>5</v>
      </c>
      <c r="CH30" s="204">
        <f>SUM(CI30:CS30)</f>
        <v>438</v>
      </c>
      <c r="CI30" s="76">
        <f t="shared" ref="CI30:CS30" si="85">SUM(CI14-CI15)</f>
        <v>15</v>
      </c>
      <c r="CJ30" s="77">
        <f t="shared" si="85"/>
        <v>74</v>
      </c>
      <c r="CK30" s="132">
        <f t="shared" si="85"/>
        <v>75</v>
      </c>
      <c r="CL30" s="77">
        <f t="shared" si="85"/>
        <v>37</v>
      </c>
      <c r="CM30" s="77">
        <f t="shared" si="85"/>
        <v>52</v>
      </c>
      <c r="CN30" s="77">
        <f t="shared" si="85"/>
        <v>0</v>
      </c>
      <c r="CO30" s="132">
        <f t="shared" si="85"/>
        <v>14</v>
      </c>
      <c r="CP30" s="132">
        <f t="shared" si="85"/>
        <v>52</v>
      </c>
      <c r="CQ30" s="132">
        <f t="shared" si="85"/>
        <v>25</v>
      </c>
      <c r="CR30" s="132">
        <f t="shared" si="85"/>
        <v>89</v>
      </c>
      <c r="CS30" s="132">
        <f t="shared" si="85"/>
        <v>5</v>
      </c>
      <c r="CT30" s="61">
        <f>SUM(CU30:DE30)</f>
        <v>395</v>
      </c>
      <c r="CU30" s="77">
        <f t="shared" ref="CU30:DE30" si="86">SUM(CU14-CU15)</f>
        <v>15</v>
      </c>
      <c r="CV30" s="77">
        <f t="shared" si="86"/>
        <v>72</v>
      </c>
      <c r="CW30" s="132">
        <f t="shared" si="86"/>
        <v>60</v>
      </c>
      <c r="CX30" s="77">
        <f t="shared" si="86"/>
        <v>36</v>
      </c>
      <c r="CY30" s="77">
        <f t="shared" si="86"/>
        <v>47</v>
      </c>
      <c r="CZ30" s="77">
        <f t="shared" si="86"/>
        <v>0</v>
      </c>
      <c r="DA30" s="132">
        <f t="shared" si="86"/>
        <v>12</v>
      </c>
      <c r="DB30" s="132">
        <f t="shared" si="86"/>
        <v>52</v>
      </c>
      <c r="DC30" s="132">
        <f t="shared" si="86"/>
        <v>22</v>
      </c>
      <c r="DD30" s="132">
        <f t="shared" si="86"/>
        <v>74</v>
      </c>
      <c r="DE30" s="132">
        <f t="shared" si="86"/>
        <v>5</v>
      </c>
      <c r="DF30" s="61">
        <f t="shared" si="62"/>
        <v>386</v>
      </c>
      <c r="DG30" s="77">
        <f t="shared" ref="DG30:DQ30" si="87">SUM(DG14-DG15)</f>
        <v>15</v>
      </c>
      <c r="DH30" s="77">
        <f t="shared" si="87"/>
        <v>75</v>
      </c>
      <c r="DI30" s="132">
        <f t="shared" si="87"/>
        <v>48</v>
      </c>
      <c r="DJ30" s="77">
        <f t="shared" si="87"/>
        <v>33</v>
      </c>
      <c r="DK30" s="77">
        <f t="shared" si="87"/>
        <v>44</v>
      </c>
      <c r="DL30" s="77">
        <f t="shared" si="87"/>
        <v>0</v>
      </c>
      <c r="DM30" s="132">
        <f t="shared" si="87"/>
        <v>12</v>
      </c>
      <c r="DN30" s="132">
        <f t="shared" si="87"/>
        <v>52</v>
      </c>
      <c r="DO30" s="132">
        <f t="shared" si="87"/>
        <v>18</v>
      </c>
      <c r="DP30" s="132">
        <f t="shared" si="87"/>
        <v>84</v>
      </c>
      <c r="DQ30" s="132">
        <f t="shared" si="87"/>
        <v>5</v>
      </c>
      <c r="DR30" s="61">
        <f t="shared" si="63"/>
        <v>395</v>
      </c>
      <c r="DS30" s="88">
        <f t="shared" ref="DS30:EC30" si="88">SUM(DS14-DS15)</f>
        <v>15</v>
      </c>
      <c r="DT30" s="88">
        <f t="shared" si="88"/>
        <v>68</v>
      </c>
      <c r="DU30" s="88">
        <f t="shared" si="88"/>
        <v>46</v>
      </c>
      <c r="DV30" s="88">
        <f t="shared" si="88"/>
        <v>28</v>
      </c>
      <c r="DW30" s="88">
        <f t="shared" si="88"/>
        <v>42</v>
      </c>
      <c r="DX30" s="88">
        <f t="shared" si="88"/>
        <v>0</v>
      </c>
      <c r="DY30" s="88">
        <f t="shared" si="88"/>
        <v>11</v>
      </c>
      <c r="DZ30" s="88">
        <f t="shared" si="88"/>
        <v>51</v>
      </c>
      <c r="EA30" s="132">
        <f t="shared" si="88"/>
        <v>16</v>
      </c>
      <c r="EB30" s="132">
        <f t="shared" si="88"/>
        <v>112</v>
      </c>
      <c r="EC30" s="132">
        <f t="shared" si="88"/>
        <v>6</v>
      </c>
      <c r="ED30" s="61">
        <f t="shared" si="64"/>
        <v>393</v>
      </c>
      <c r="EE30" s="77">
        <f t="shared" ref="EE30:EO30" si="89">SUM(EE14-EE15)</f>
        <v>15</v>
      </c>
      <c r="EF30" s="77">
        <f t="shared" si="89"/>
        <v>56</v>
      </c>
      <c r="EG30" s="132">
        <f t="shared" si="89"/>
        <v>49</v>
      </c>
      <c r="EH30" s="77">
        <f t="shared" si="89"/>
        <v>28</v>
      </c>
      <c r="EI30" s="77">
        <f t="shared" si="89"/>
        <v>40</v>
      </c>
      <c r="EJ30" s="77">
        <f t="shared" si="89"/>
        <v>0</v>
      </c>
      <c r="EK30" s="132">
        <f t="shared" si="89"/>
        <v>11</v>
      </c>
      <c r="EL30" s="132">
        <f t="shared" si="89"/>
        <v>50</v>
      </c>
      <c r="EM30" s="132">
        <f t="shared" si="89"/>
        <v>16</v>
      </c>
      <c r="EN30" s="132">
        <f t="shared" si="89"/>
        <v>122</v>
      </c>
      <c r="EO30" s="132">
        <f t="shared" si="89"/>
        <v>6</v>
      </c>
      <c r="EP30" s="61">
        <f t="shared" si="65"/>
        <v>383</v>
      </c>
      <c r="EQ30" s="77">
        <f t="shared" ref="EQ30:FA30" si="90">SUM(EQ14-EQ15)</f>
        <v>15</v>
      </c>
      <c r="ER30" s="77">
        <f t="shared" si="90"/>
        <v>58</v>
      </c>
      <c r="ES30" s="132">
        <f t="shared" si="90"/>
        <v>51</v>
      </c>
      <c r="ET30" s="77">
        <f t="shared" si="90"/>
        <v>26</v>
      </c>
      <c r="EU30" s="77">
        <f t="shared" si="90"/>
        <v>39</v>
      </c>
      <c r="EV30" s="77">
        <f t="shared" si="90"/>
        <v>0</v>
      </c>
      <c r="EW30" s="132">
        <f t="shared" si="90"/>
        <v>11</v>
      </c>
      <c r="EX30" s="132">
        <f t="shared" si="90"/>
        <v>50</v>
      </c>
      <c r="EY30" s="132">
        <f t="shared" si="90"/>
        <v>16</v>
      </c>
      <c r="EZ30" s="132">
        <f t="shared" si="90"/>
        <v>112</v>
      </c>
      <c r="FA30" s="205">
        <f t="shared" si="90"/>
        <v>5</v>
      </c>
    </row>
    <row r="31" spans="1:256">
      <c r="A31" s="206"/>
      <c r="B31" s="207" t="s">
        <v>76</v>
      </c>
      <c r="C31" s="208"/>
      <c r="D31" s="208"/>
      <c r="E31" s="208"/>
      <c r="F31" s="208"/>
      <c r="G31" s="208"/>
      <c r="H31" s="208"/>
      <c r="I31" s="208"/>
      <c r="J31" s="209"/>
      <c r="K31" s="209"/>
      <c r="L31" s="209"/>
      <c r="M31" s="210"/>
      <c r="N31" s="211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212" t="s">
        <v>77</v>
      </c>
      <c r="AP31" s="58"/>
      <c r="AQ31" s="58"/>
      <c r="AR31" s="58"/>
      <c r="AS31" s="58"/>
      <c r="AT31" s="58" t="s">
        <v>78</v>
      </c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 t="s">
        <v>79</v>
      </c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9"/>
      <c r="CU31" s="59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 t="s">
        <v>80</v>
      </c>
      <c r="DG31" s="84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9"/>
      <c r="DT31" s="58"/>
      <c r="DU31" s="58"/>
      <c r="DV31" s="134"/>
      <c r="DW31" s="58"/>
      <c r="DX31" s="58"/>
      <c r="DY31" s="58"/>
      <c r="DZ31" s="58"/>
      <c r="EA31" s="135"/>
      <c r="EB31" s="58"/>
      <c r="EC31" s="58"/>
      <c r="ED31" s="58"/>
      <c r="EE31" s="59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9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9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  <c r="IV31" s="58"/>
    </row>
    <row r="32" spans="1:256">
      <c r="A32" s="213" t="s">
        <v>81</v>
      </c>
      <c r="B32" s="10" t="s">
        <v>82</v>
      </c>
      <c r="D32" s="10"/>
      <c r="E32" s="10"/>
      <c r="F32" s="10" t="s">
        <v>83</v>
      </c>
      <c r="G32" s="10"/>
      <c r="H32" s="10"/>
      <c r="I32" s="10"/>
      <c r="J32" s="10"/>
      <c r="K32" s="10"/>
      <c r="L32" s="10"/>
      <c r="M32" s="10"/>
      <c r="O32" s="92">
        <f>SUM(Q30,V30:W30,U30,Y30)</f>
        <v>270</v>
      </c>
      <c r="P32" s="87" t="s">
        <v>84</v>
      </c>
      <c r="AA32" s="92">
        <f>SUM(AC30,AH30:AI30,AG30,AK30)</f>
        <v>266</v>
      </c>
      <c r="AB32" s="87" t="s">
        <v>84</v>
      </c>
      <c r="AM32" s="92">
        <f>SUM(AO30,AT30:AU30,AS30,AW30)</f>
        <v>253</v>
      </c>
      <c r="AN32" s="87" t="s">
        <v>84</v>
      </c>
      <c r="AY32" s="92">
        <f>SUM(BA30,BF30:BG30,BE30,BI30)</f>
        <v>240</v>
      </c>
      <c r="AZ32" s="87" t="s">
        <v>84</v>
      </c>
      <c r="BE32" s="93"/>
      <c r="BK32" s="92">
        <f>SUM(BM30,BR30:BS30,BQ30,BU30)</f>
        <v>205</v>
      </c>
      <c r="BL32" s="87" t="s">
        <v>84</v>
      </c>
      <c r="BW32" s="92">
        <f>SUM(BY30,CD30:CE30,CC30,CG30)</f>
        <v>187</v>
      </c>
      <c r="BX32" s="87" t="s">
        <v>84</v>
      </c>
      <c r="CI32" s="92">
        <f>SUM(CK30,CP30:CQ30,CO30,CS30)</f>
        <v>171</v>
      </c>
      <c r="CJ32" s="87" t="s">
        <v>84</v>
      </c>
      <c r="CT32" s="27"/>
      <c r="CU32" s="92">
        <f>SUM(CW30,DB30:DC30,DA30,DE30)</f>
        <v>151</v>
      </c>
      <c r="CV32" s="87" t="s">
        <v>84</v>
      </c>
      <c r="DG32" s="92">
        <f>SUM(DI30,DN30:DO30,DM30,DQ30)</f>
        <v>135</v>
      </c>
      <c r="DH32" s="87" t="s">
        <v>84</v>
      </c>
      <c r="DK32" s="93"/>
      <c r="DS32" s="92">
        <f>SUM(DU30,DZ30:EA30,DY30,EC30)</f>
        <v>130</v>
      </c>
      <c r="DT32" s="87" t="s">
        <v>84</v>
      </c>
      <c r="EE32" s="92">
        <f>SUM(EG30,EL30:EM30,EK30,EO30)</f>
        <v>132</v>
      </c>
      <c r="EF32" s="87" t="s">
        <v>84</v>
      </c>
      <c r="EQ32" s="92">
        <f>SUM(ES30,EX30:EY30,EW30,FA30)</f>
        <v>133</v>
      </c>
      <c r="ER32" s="87" t="s">
        <v>84</v>
      </c>
    </row>
    <row r="33" spans="1:156" ht="13.5" customHeight="1">
      <c r="A33" s="13"/>
      <c r="B33" s="4"/>
      <c r="O33" s="27">
        <f>SUM(O30,P30,R30:T30,X30)</f>
        <v>324</v>
      </c>
      <c r="P33" s="87" t="s">
        <v>85</v>
      </c>
      <c r="AA33" s="27">
        <f>SUM(AA30,AB30,AD30:AF30,AJ30)</f>
        <v>338</v>
      </c>
      <c r="AB33" s="87" t="s">
        <v>85</v>
      </c>
      <c r="AM33" s="27">
        <f>SUM(AM30,AN30,AP30:AR30,AV30)</f>
        <v>332</v>
      </c>
      <c r="AN33" s="87" t="s">
        <v>85</v>
      </c>
      <c r="AY33" s="27">
        <f>SUM(AY30,AZ30,BB30:BD30,BH30)</f>
        <v>305</v>
      </c>
      <c r="AZ33" s="87" t="s">
        <v>85</v>
      </c>
      <c r="BK33" s="27">
        <f>SUM(BK30,BL30,BN30:BP30,BT30)</f>
        <v>271</v>
      </c>
      <c r="BL33" s="87" t="s">
        <v>85</v>
      </c>
      <c r="BV33" s="27"/>
      <c r="BW33" s="27">
        <f>SUM(BW30,BX30,BZ30:CB30,CF30)</f>
        <v>267</v>
      </c>
      <c r="BX33" s="87" t="s">
        <v>85</v>
      </c>
      <c r="CH33" s="27"/>
      <c r="CI33" s="27">
        <f>SUM(CI30,CJ30,CL30:CN30,CR30)</f>
        <v>267</v>
      </c>
      <c r="CJ33" s="87" t="s">
        <v>85</v>
      </c>
      <c r="CT33" s="27"/>
      <c r="CU33" s="27">
        <f>SUM(CU30,CV30,CX30:CZ30,DD30)</f>
        <v>244</v>
      </c>
      <c r="CV33" s="87" t="s">
        <v>85</v>
      </c>
      <c r="DA33" s="49"/>
      <c r="DG33" s="27">
        <f>SUM(DG30,DH30,DJ30:DL30,DP30)</f>
        <v>251</v>
      </c>
      <c r="DH33" s="87" t="s">
        <v>85</v>
      </c>
      <c r="DK33" s="27">
        <f>SUM(DK30)</f>
        <v>44</v>
      </c>
      <c r="DS33" s="27">
        <f>SUM(DS30,DT30,DV30:DX30,EB30)</f>
        <v>265</v>
      </c>
      <c r="DT33" s="87" t="s">
        <v>85</v>
      </c>
      <c r="ED33" s="27"/>
      <c r="EE33" s="27">
        <f>SUM(EE30,EF30,EH30:EJ30,EN30)</f>
        <v>261</v>
      </c>
      <c r="EF33" s="87" t="s">
        <v>85</v>
      </c>
      <c r="EQ33" s="27">
        <f>SUM(EQ30,ER30,ET30:EV30,EZ30)</f>
        <v>250</v>
      </c>
      <c r="ER33" s="87" t="s">
        <v>85</v>
      </c>
    </row>
    <row r="34" spans="1:156" ht="12.75" customHeight="1">
      <c r="A34" s="10"/>
      <c r="B34" s="41"/>
      <c r="O34" s="27">
        <f>SUM(O32:O33)</f>
        <v>594</v>
      </c>
      <c r="Q34" s="93"/>
      <c r="R34" s="136"/>
      <c r="AA34" s="27">
        <f>SUM(AA32:AA33)</f>
        <v>604</v>
      </c>
      <c r="AM34" s="27">
        <f>SUM(AM32:AM33)</f>
        <v>585</v>
      </c>
      <c r="AY34" s="27">
        <f>SUM(AY32:AY33)</f>
        <v>545</v>
      </c>
      <c r="BK34" s="27">
        <f>SUM(BK32:BK33)</f>
        <v>476</v>
      </c>
      <c r="BV34" s="27"/>
      <c r="BW34" s="27">
        <f>SUM(BW32:BW33)</f>
        <v>454</v>
      </c>
      <c r="CH34" s="27"/>
      <c r="CI34" s="27">
        <f>SUM(CI32:CI33)</f>
        <v>438</v>
      </c>
      <c r="CU34" s="86">
        <f>SUM(CU32:CU33)</f>
        <v>395</v>
      </c>
      <c r="DG34" s="27">
        <f>SUM(DG32:DG33)</f>
        <v>386</v>
      </c>
      <c r="DS34" s="27">
        <f>SUM(DS32:DS33)</f>
        <v>395</v>
      </c>
      <c r="EE34" s="27">
        <f>SUM(EE32:EE33)</f>
        <v>393</v>
      </c>
      <c r="EQ34" s="27">
        <f>SUM(EQ32:EQ33)</f>
        <v>383</v>
      </c>
    </row>
    <row r="35" spans="1:156" ht="17.25" customHeight="1">
      <c r="O35" s="12"/>
      <c r="P35" s="137" t="s">
        <v>86</v>
      </c>
      <c r="Q35" s="12"/>
      <c r="R35" s="12"/>
      <c r="S35" s="12"/>
      <c r="T35" s="12"/>
      <c r="U35" s="12"/>
      <c r="V35" s="12"/>
      <c r="W35" s="12"/>
      <c r="X35" s="12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2"/>
      <c r="AJ35" s="12"/>
      <c r="AK35" s="4"/>
      <c r="AL35" s="4"/>
      <c r="AM35" s="138"/>
      <c r="AN35" s="49" t="s">
        <v>87</v>
      </c>
      <c r="AO35" s="4"/>
      <c r="AP35" s="4"/>
      <c r="AQ35" s="4"/>
      <c r="AR35" s="4"/>
      <c r="AU35" s="12"/>
      <c r="AV35" s="12"/>
      <c r="AY35" s="85"/>
      <c r="AZ35" s="86"/>
      <c r="BG35" s="12"/>
      <c r="BH35" s="12"/>
      <c r="BK35" s="85"/>
      <c r="BL35" s="86"/>
      <c r="BS35" s="12"/>
      <c r="BT35" s="12"/>
      <c r="BV35" s="27"/>
      <c r="CE35" s="12"/>
      <c r="CF35" s="12"/>
      <c r="CH35" s="27"/>
      <c r="CQ35" s="12"/>
      <c r="CR35" s="12"/>
      <c r="DC35" s="12"/>
      <c r="DD35" s="12"/>
      <c r="DO35" s="12"/>
      <c r="DP35" s="12"/>
      <c r="DS35" t="s">
        <v>88</v>
      </c>
      <c r="EA35" s="12"/>
      <c r="EB35" s="12"/>
      <c r="EM35" s="12"/>
      <c r="EN35" s="12"/>
      <c r="EY35" s="12"/>
      <c r="EZ35" s="12"/>
    </row>
    <row r="36" spans="1:156" ht="17.25" customHeight="1">
      <c r="A36" s="5"/>
      <c r="B36" s="5"/>
      <c r="D36" s="5"/>
      <c r="O36" s="214"/>
      <c r="P36" s="139"/>
      <c r="Q36" s="139"/>
      <c r="R36" s="139"/>
      <c r="S36" s="139"/>
      <c r="T36" s="139"/>
      <c r="U36" s="139"/>
      <c r="V36" s="139"/>
      <c r="AA36" s="9"/>
      <c r="AB36" s="4"/>
      <c r="AC36" s="4"/>
      <c r="AD36" s="4"/>
      <c r="AE36" s="4"/>
      <c r="AF36" s="4"/>
      <c r="AG36" s="4"/>
      <c r="AH36" s="4"/>
      <c r="AI36" s="9"/>
      <c r="AJ36" s="9"/>
      <c r="AK36" s="4"/>
      <c r="AL36" s="4"/>
      <c r="AM36" s="4"/>
      <c r="AN36" s="4"/>
      <c r="AO36" s="4"/>
      <c r="AP36" s="4"/>
      <c r="AQ36" s="4"/>
      <c r="AR36" s="4"/>
      <c r="AU36" s="9"/>
      <c r="AV36" s="9"/>
      <c r="BG36" s="9"/>
      <c r="BH36" s="9"/>
      <c r="BS36" s="9"/>
      <c r="BT36" s="9"/>
      <c r="CE36" s="9"/>
      <c r="CF36" s="9"/>
      <c r="CQ36" s="9"/>
      <c r="CR36" s="9"/>
      <c r="DC36" s="9"/>
      <c r="DD36" s="9"/>
      <c r="DO36" s="9"/>
      <c r="DP36" s="9"/>
      <c r="DS36" t="s">
        <v>89</v>
      </c>
      <c r="EA36" s="9"/>
      <c r="EB36" s="9"/>
      <c r="EK36" s="27">
        <f>SUM(EK34:EK35)</f>
        <v>0</v>
      </c>
      <c r="EM36" s="9"/>
      <c r="EN36" s="9"/>
      <c r="EY36" s="9"/>
      <c r="EZ36" s="9"/>
    </row>
    <row r="37" spans="1:156" ht="17.25" customHeight="1" thickBot="1">
      <c r="DS37" t="s">
        <v>90</v>
      </c>
    </row>
    <row r="38" spans="1:156" ht="17.25" customHeight="1">
      <c r="O38" s="30"/>
      <c r="P38" s="22" t="s">
        <v>5</v>
      </c>
      <c r="Q38" s="16" t="s">
        <v>6</v>
      </c>
      <c r="R38" s="16" t="s">
        <v>7</v>
      </c>
      <c r="S38" s="16" t="s">
        <v>8</v>
      </c>
      <c r="T38" s="16" t="s">
        <v>9</v>
      </c>
      <c r="U38" s="16" t="s">
        <v>10</v>
      </c>
      <c r="V38" s="16" t="s">
        <v>11</v>
      </c>
      <c r="W38" s="16" t="s">
        <v>12</v>
      </c>
      <c r="X38" s="16" t="s">
        <v>13</v>
      </c>
      <c r="Y38" s="101" t="s">
        <v>20</v>
      </c>
      <c r="Z38" s="16" t="s">
        <v>14</v>
      </c>
      <c r="AI38" s="28"/>
      <c r="AJ38" s="139"/>
      <c r="AU38" s="28"/>
      <c r="AV38" s="139"/>
      <c r="BG38" s="28"/>
      <c r="BH38" s="139"/>
      <c r="BS38" s="28"/>
      <c r="BT38" s="139"/>
      <c r="CE38" s="28"/>
      <c r="CF38" s="139"/>
      <c r="CQ38" s="28"/>
      <c r="CR38" s="139"/>
      <c r="DC38" s="28"/>
      <c r="DD38" s="139"/>
      <c r="DO38" s="139"/>
      <c r="DP38" s="139"/>
      <c r="DS38" t="s">
        <v>91</v>
      </c>
      <c r="EA38" s="139"/>
      <c r="EB38" s="139"/>
      <c r="EM38" s="28"/>
      <c r="EN38" s="139"/>
      <c r="EY38" s="28"/>
      <c r="EZ38" s="139"/>
    </row>
    <row r="39" spans="1:156" ht="17.25" customHeight="1">
      <c r="O39" s="38"/>
      <c r="P39" s="38">
        <f t="shared" ref="P39:V39" si="91">C10</f>
        <v>0</v>
      </c>
      <c r="Q39" s="38">
        <f t="shared" si="91"/>
        <v>335</v>
      </c>
      <c r="R39" s="38">
        <f t="shared" si="91"/>
        <v>196</v>
      </c>
      <c r="S39" s="38">
        <f t="shared" si="91"/>
        <v>23</v>
      </c>
      <c r="T39" s="38">
        <f t="shared" si="91"/>
        <v>63</v>
      </c>
      <c r="U39" s="38">
        <f t="shared" si="91"/>
        <v>0</v>
      </c>
      <c r="V39" s="38">
        <f t="shared" si="91"/>
        <v>5</v>
      </c>
      <c r="W39" s="38">
        <f>SUM(J10)</f>
        <v>2</v>
      </c>
      <c r="X39" s="38">
        <f>SUM(K10)</f>
        <v>13</v>
      </c>
      <c r="Y39" s="38">
        <f>SUM(M10)</f>
        <v>9</v>
      </c>
      <c r="Z39" s="27">
        <f>SUM(L10)</f>
        <v>620</v>
      </c>
      <c r="AB39" s="27">
        <f>SUM(P39:Z39)</f>
        <v>1266</v>
      </c>
      <c r="AI39" s="38"/>
      <c r="AJ39" s="38"/>
      <c r="AU39" s="38"/>
      <c r="AV39" s="38"/>
      <c r="BG39" s="38"/>
      <c r="BH39" s="38"/>
      <c r="BS39" s="38"/>
      <c r="BT39" s="38"/>
      <c r="CE39" s="38"/>
      <c r="CF39" s="38"/>
      <c r="CQ39" s="38"/>
      <c r="CR39" s="38"/>
      <c r="DC39" s="38"/>
      <c r="DD39" s="38"/>
      <c r="DO39" s="38"/>
      <c r="DP39" s="38"/>
      <c r="EA39" s="38"/>
      <c r="EB39" s="38"/>
      <c r="EM39" s="38"/>
      <c r="EN39" s="38"/>
      <c r="EY39" s="38"/>
      <c r="EZ39" s="38"/>
    </row>
    <row r="40" spans="1:156" ht="17.25" customHeight="1">
      <c r="O40" s="12"/>
      <c r="P40" s="12"/>
      <c r="Q40" s="39"/>
      <c r="R40" s="83"/>
      <c r="S40" s="12"/>
      <c r="T40" s="12"/>
      <c r="U40" s="12"/>
    </row>
    <row r="41" spans="1:156" ht="17.25" customHeight="1">
      <c r="O41" s="214"/>
      <c r="P41" s="214"/>
      <c r="Q41" s="214"/>
      <c r="R41" s="214"/>
      <c r="S41" s="214"/>
      <c r="T41" s="214"/>
      <c r="U41" s="214"/>
      <c r="Y41" s="6"/>
      <c r="Z41" s="6"/>
    </row>
    <row r="42" spans="1:156" ht="17.25" customHeight="1">
      <c r="O42" s="4"/>
      <c r="P42" s="4"/>
      <c r="Q42" s="4"/>
      <c r="R42" s="4"/>
      <c r="S42" s="4"/>
      <c r="T42" s="4"/>
      <c r="U42" s="4"/>
    </row>
    <row r="43" spans="1:156" ht="17.25" customHeight="1"/>
    <row r="44" spans="1:156" ht="17.25" customHeight="1">
      <c r="BY44" t="s">
        <v>92</v>
      </c>
    </row>
    <row r="46" spans="1:156" ht="14.2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Zulma Gonzalez Martinez</dc:creator>
  <cp:keywords/>
  <dc:description/>
  <cp:lastModifiedBy>X</cp:lastModifiedBy>
  <cp:revision/>
  <dcterms:created xsi:type="dcterms:W3CDTF">1998-10-06T23:12:54Z</dcterms:created>
  <dcterms:modified xsi:type="dcterms:W3CDTF">2025-12-15T19:34:17Z</dcterms:modified>
  <cp:category/>
  <cp:contentStatus/>
</cp:coreProperties>
</file>